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indy\OneDrive\CBM school\Writing\Dog paper\Repository\"/>
    </mc:Choice>
  </mc:AlternateContent>
  <xr:revisionPtr revIDLastSave="7" documentId="11_62020574F1332580F1138ED3908C44A53A8FDFC6" xr6:coauthVersionLast="40" xr6:coauthVersionMax="40" xr10:uidLastSave="{5EC5469D-4D6C-47E8-8EBC-7E74E710DD17}"/>
  <bookViews>
    <workbookView xWindow="0" yWindow="0" windowWidth="19200" windowHeight="9996" xr2:uid="{00000000-000D-0000-FFFF-FFFF00000000}"/>
  </bookViews>
  <sheets>
    <sheet name="Il1b conc" sheetId="1" r:id="rId1"/>
    <sheet name="24 hr 100" sheetId="7" r:id="rId2"/>
    <sheet name="24 hr 10 ng" sheetId="5" r:id="rId3"/>
    <sheet name="AB treatements" sheetId="3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Q46" i="1"/>
  <c r="P46" i="1"/>
  <c r="Q45" i="1"/>
  <c r="P45" i="1"/>
  <c r="Q44" i="1"/>
  <c r="P44" i="1"/>
  <c r="Q43" i="1"/>
  <c r="P43" i="1"/>
  <c r="Q42" i="1"/>
  <c r="P42" i="1"/>
  <c r="Q36" i="1"/>
  <c r="P36" i="1"/>
  <c r="Q35" i="1"/>
  <c r="P35" i="1"/>
  <c r="Q34" i="1"/>
  <c r="P34" i="1"/>
  <c r="Q33" i="1"/>
  <c r="P33" i="1"/>
  <c r="Q32" i="1"/>
  <c r="P32" i="1"/>
  <c r="B27" i="1" l="1"/>
  <c r="Q6" i="7"/>
  <c r="P6" i="7"/>
  <c r="T2" i="7" s="1"/>
  <c r="Q5" i="7"/>
  <c r="U3" i="7" s="1"/>
  <c r="P5" i="7"/>
  <c r="T3" i="7" s="1"/>
  <c r="Q4" i="7"/>
  <c r="U4" i="7" s="1"/>
  <c r="P4" i="7"/>
  <c r="T4" i="7" s="1"/>
  <c r="Q3" i="7"/>
  <c r="U5" i="7" s="1"/>
  <c r="P3" i="7"/>
  <c r="T5" i="7" s="1"/>
  <c r="U2" i="7"/>
  <c r="Q2" i="7"/>
  <c r="U1" i="7" s="1"/>
  <c r="P2" i="7"/>
  <c r="T1" i="7" s="1"/>
  <c r="P5" i="5"/>
  <c r="T3" i="5" s="1"/>
  <c r="B13" i="5"/>
  <c r="Q6" i="5"/>
  <c r="U2" i="5" s="1"/>
  <c r="P6" i="5"/>
  <c r="Q5" i="5"/>
  <c r="U3" i="5" s="1"/>
  <c r="Q4" i="5"/>
  <c r="U4" i="5" s="1"/>
  <c r="P4" i="5"/>
  <c r="T4" i="5" s="1"/>
  <c r="Q3" i="5"/>
  <c r="U5" i="5" s="1"/>
  <c r="P3" i="5"/>
  <c r="T5" i="5" s="1"/>
  <c r="T2" i="5"/>
  <c r="Q2" i="5"/>
  <c r="P2" i="5"/>
  <c r="U1" i="5"/>
  <c r="T1" i="5"/>
  <c r="B26" i="1" l="1"/>
  <c r="P5" i="1" l="1"/>
  <c r="T4" i="1" s="1"/>
  <c r="D13" i="1" l="1"/>
  <c r="C13" i="1"/>
  <c r="P27" i="3"/>
  <c r="P28" i="3"/>
  <c r="P29" i="3"/>
  <c r="P30" i="3"/>
  <c r="P31" i="3"/>
  <c r="P22" i="3"/>
  <c r="O22" i="3"/>
  <c r="P25" i="3" s="1"/>
  <c r="P6" i="1"/>
  <c r="P4" i="1"/>
  <c r="P3" i="1"/>
  <c r="G22" i="3"/>
  <c r="P26" i="3" l="1"/>
  <c r="K22" i="3"/>
  <c r="J22" i="3"/>
  <c r="I22" i="3"/>
  <c r="C22" i="3"/>
  <c r="E22" i="3"/>
  <c r="L22" i="3" l="1"/>
  <c r="F22" i="3" l="1"/>
  <c r="B22" i="3" l="1"/>
  <c r="C24" i="3" l="1"/>
  <c r="F27" i="3"/>
  <c r="F37" i="3"/>
  <c r="E31" i="3"/>
  <c r="E35" i="3"/>
  <c r="C34" i="3"/>
  <c r="F30" i="3"/>
  <c r="F38" i="3"/>
  <c r="D32" i="3"/>
  <c r="E36" i="3"/>
  <c r="C35" i="3"/>
  <c r="C36" i="3"/>
  <c r="F32" i="3"/>
  <c r="C38" i="3"/>
  <c r="C28" i="3"/>
  <c r="E29" i="3"/>
  <c r="C27" i="3"/>
  <c r="C32" i="3"/>
  <c r="F36" i="3"/>
  <c r="D31" i="3"/>
  <c r="C33" i="3"/>
  <c r="F31" i="3"/>
  <c r="E32" i="3"/>
  <c r="E37" i="3"/>
  <c r="D33" i="3"/>
  <c r="C37" i="3"/>
  <c r="E33" i="3"/>
  <c r="F34" i="3"/>
  <c r="D34" i="3"/>
  <c r="F35" i="3"/>
  <c r="E30" i="3"/>
  <c r="D35" i="3"/>
  <c r="C30" i="3"/>
  <c r="F33" i="3"/>
  <c r="C29" i="3"/>
  <c r="D30" i="3"/>
  <c r="C31" i="3"/>
  <c r="F29" i="3"/>
  <c r="E34" i="3"/>
  <c r="F28" i="3"/>
  <c r="U6" i="1"/>
  <c r="T6" i="1"/>
  <c r="U5" i="1"/>
  <c r="T5" i="1"/>
  <c r="U4" i="1"/>
  <c r="U3" i="1"/>
  <c r="T3" i="1"/>
  <c r="P2" i="1"/>
  <c r="T2" i="1" s="1"/>
  <c r="U2" i="1"/>
  <c r="C43" i="3" l="1"/>
  <c r="C42" i="3"/>
  <c r="C15" i="1"/>
  <c r="B15" i="1"/>
  <c r="F15" i="1" s="1"/>
  <c r="C14" i="1"/>
  <c r="G14" i="1" s="1"/>
  <c r="B13" i="1"/>
  <c r="F13" i="1" s="1"/>
  <c r="B16" i="1"/>
  <c r="F16" i="1" s="1"/>
  <c r="G13" i="1"/>
  <c r="B14" i="1"/>
  <c r="F14" i="1" s="1"/>
  <c r="C16" i="1"/>
  <c r="G16" i="1" s="1"/>
  <c r="D16" i="1"/>
  <c r="H16" i="1" s="1"/>
  <c r="D15" i="1"/>
  <c r="H15" i="1" s="1"/>
  <c r="D14" i="1"/>
  <c r="H14" i="1" s="1"/>
  <c r="D17" i="1"/>
  <c r="H17" i="1" s="1"/>
  <c r="D19" i="1" l="1"/>
  <c r="G15" i="1"/>
  <c r="C19" i="1"/>
  <c r="D20" i="1"/>
  <c r="H13" i="1"/>
  <c r="B19" i="1"/>
  <c r="B20" i="1"/>
  <c r="C20" i="1"/>
  <c r="F20" i="1" l="1"/>
  <c r="F19" i="1"/>
  <c r="H19" i="1"/>
  <c r="H20" i="1"/>
  <c r="G19" i="1"/>
  <c r="G20" i="1"/>
</calcChain>
</file>

<file path=xl/sharedStrings.xml><?xml version="1.0" encoding="utf-8"?>
<sst xmlns="http://schemas.openxmlformats.org/spreadsheetml/2006/main" count="107" uniqueCount="40">
  <si>
    <t>Vehicle</t>
  </si>
  <si>
    <t>&lt;&gt;</t>
  </si>
  <si>
    <t>DMSO</t>
  </si>
  <si>
    <t>A</t>
  </si>
  <si>
    <t>B</t>
  </si>
  <si>
    <t>C</t>
  </si>
  <si>
    <t>D</t>
  </si>
  <si>
    <t>E</t>
  </si>
  <si>
    <t>F</t>
  </si>
  <si>
    <t>G</t>
  </si>
  <si>
    <t>il1b</t>
  </si>
  <si>
    <t>abs</t>
  </si>
  <si>
    <t>H</t>
  </si>
  <si>
    <t>10 ng/mL</t>
  </si>
  <si>
    <t>100 ng/mL</t>
  </si>
  <si>
    <t>100 mg/mL</t>
  </si>
  <si>
    <t>IL1B treatment</t>
  </si>
  <si>
    <t>5000 cells</t>
  </si>
  <si>
    <t>control</t>
  </si>
  <si>
    <t>Melox post IL1b</t>
  </si>
  <si>
    <t>Il1b</t>
  </si>
  <si>
    <t>Melox post</t>
  </si>
  <si>
    <t>n=1</t>
  </si>
  <si>
    <t>n=2</t>
  </si>
  <si>
    <t>eet - il1b</t>
  </si>
  <si>
    <t>no il1b</t>
  </si>
  <si>
    <t>eet plus il1b</t>
  </si>
  <si>
    <t>melox pre</t>
  </si>
  <si>
    <t>melox post</t>
  </si>
  <si>
    <t>n=3</t>
  </si>
  <si>
    <t>melox -il1b</t>
  </si>
  <si>
    <t>overflow</t>
  </si>
  <si>
    <t>% diff</t>
  </si>
  <si>
    <t>EC1728</t>
  </si>
  <si>
    <t>measured with absorbance at 570</t>
  </si>
  <si>
    <t>measured with fluorescence (560/590 ex/em)</t>
  </si>
  <si>
    <t>cells plated</t>
  </si>
  <si>
    <t>100 ng Rx</t>
  </si>
  <si>
    <t>10 ng Rx</t>
  </si>
  <si>
    <t>cells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</si>
</sst>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2" applyFont="1"/>
    <xf numFmtId="9" fontId="0" fillId="0" borderId="0" xfId="0" applyNumberFormat="1"/>
    <xf numFmtId="0" fontId="2" fillId="0" borderId="0" xfId="0" applyFont="1"/>
    <xf numFmtId="2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166" fontId="0" fillId="0" borderId="0" xfId="0" applyNumberFormat="1"/>
    <xf numFmtId="165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0" borderId="0" xfId="0" applyNumberFormat="1" applyBorder="1"/>
    <xf numFmtId="9" fontId="0" fillId="0" borderId="0" xfId="2" applyFont="1" applyBorder="1"/>
    <xf numFmtId="9" fontId="0" fillId="0" borderId="4" xfId="2" applyFont="1" applyBorder="1"/>
    <xf numFmtId="9" fontId="0" fillId="0" borderId="5" xfId="2" applyFont="1" applyBorder="1"/>
    <xf numFmtId="9" fontId="0" fillId="0" borderId="7" xfId="2" applyFont="1" applyBorder="1"/>
    <xf numFmtId="9" fontId="0" fillId="0" borderId="9" xfId="2" applyFont="1" applyBorder="1"/>
    <xf numFmtId="9" fontId="0" fillId="0" borderId="10" xfId="2" applyFont="1" applyBorder="1"/>
    <xf numFmtId="0" fontId="0" fillId="2" borderId="0" xfId="0" applyFill="1"/>
    <xf numFmtId="0" fontId="0" fillId="2" borderId="1" xfId="0" applyFill="1" applyBorder="1"/>
    <xf numFmtId="164" fontId="0" fillId="2" borderId="3" xfId="0" applyNumberFormat="1" applyFill="1" applyBorder="1"/>
    <xf numFmtId="164" fontId="0" fillId="2" borderId="2" xfId="0" applyNumberFormat="1" applyFill="1" applyBorder="1"/>
    <xf numFmtId="2" fontId="0" fillId="2" borderId="3" xfId="0" applyNumberFormat="1" applyFill="1" applyBorder="1"/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0" xfId="0" applyFill="1"/>
    <xf numFmtId="2" fontId="0" fillId="4" borderId="0" xfId="0" applyNumberFormat="1" applyFill="1"/>
    <xf numFmtId="164" fontId="0" fillId="4" borderId="0" xfId="0" applyNumberForma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'[1]27 h 100'!$S$1:$S$6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'[1]27 h 100'!$T$1:$T$6</c:f>
              <c:numCache>
                <c:formatCode>General</c:formatCode>
                <c:ptCount val="6"/>
                <c:pt idx="0">
                  <c:v>9.9433333333333332E-2</c:v>
                </c:pt>
                <c:pt idx="1">
                  <c:v>0.11554999999999999</c:v>
                </c:pt>
                <c:pt idx="2">
                  <c:v>0.14618</c:v>
                </c:pt>
                <c:pt idx="3">
                  <c:v>0.20781666666666665</c:v>
                </c:pt>
                <c:pt idx="4">
                  <c:v>0.23824999999999999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13-430C-BA5A-B6D81A3CBCC3}"/>
            </c:ext>
          </c:extLst>
        </c:ser>
        <c:ser>
          <c:idx val="1"/>
          <c:order val="1"/>
          <c:xVal>
            <c:numRef>
              <c:f>'[1]27 h 100'!$S$1:$S$6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'[1]27 h 100'!$U$1:$U$6</c:f>
              <c:numCache>
                <c:formatCode>General</c:formatCode>
                <c:ptCount val="6"/>
                <c:pt idx="0">
                  <c:v>9.8733333333333326E-2</c:v>
                </c:pt>
                <c:pt idx="1">
                  <c:v>0.11203333333333333</c:v>
                </c:pt>
                <c:pt idx="2">
                  <c:v>0.16053333333333333</c:v>
                </c:pt>
                <c:pt idx="3">
                  <c:v>0.21101666666666671</c:v>
                </c:pt>
                <c:pt idx="4">
                  <c:v>0.20836666666666667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13-430C-BA5A-B6D81A3C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4928"/>
        <c:axId val="102133120"/>
      </c:scatterChart>
      <c:valAx>
        <c:axId val="459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33120"/>
        <c:crosses val="autoZero"/>
        <c:crossBetween val="midCat"/>
      </c:valAx>
      <c:valAx>
        <c:axId val="10213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24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12</xdr:row>
      <xdr:rowOff>9525</xdr:rowOff>
    </xdr:from>
    <xdr:to>
      <xdr:col>16</xdr:col>
      <xdr:colOff>561975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bmcreyn/OneDrive/CBM%20school/Research/CnC/CNC%2020180507%20dose%20respon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mcreyn\OneDrive\CBM%20school\Research\CnC\CNC%2020180507%20dose%20respon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ngmL"/>
      <sheetName val="100"/>
      <sheetName val="50"/>
      <sheetName val="10"/>
      <sheetName val="500"/>
      <sheetName val="24 hr 0"/>
      <sheetName val="27 h 100"/>
      <sheetName val="24 hr 50"/>
      <sheetName val="24 hr 10"/>
      <sheetName val="Data cell number"/>
      <sheetName val="Data IL1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>
            <v>0</v>
          </cell>
          <cell r="T1">
            <v>9.9433333333333332E-2</v>
          </cell>
          <cell r="U1">
            <v>9.8733333333333326E-2</v>
          </cell>
        </row>
        <row r="2">
          <cell r="S2">
            <v>1</v>
          </cell>
          <cell r="T2">
            <v>0.11554999999999999</v>
          </cell>
          <cell r="U2">
            <v>0.11203333333333333</v>
          </cell>
        </row>
        <row r="3">
          <cell r="S3">
            <v>5</v>
          </cell>
          <cell r="T3">
            <v>0.14618</v>
          </cell>
          <cell r="U3">
            <v>0.16053333333333333</v>
          </cell>
        </row>
        <row r="4">
          <cell r="P4">
            <v>0.20781666666666665</v>
          </cell>
          <cell r="S4">
            <v>10</v>
          </cell>
          <cell r="T4">
            <v>0.20781666666666665</v>
          </cell>
          <cell r="U4">
            <v>0.21101666666666671</v>
          </cell>
        </row>
        <row r="5">
          <cell r="S5">
            <v>20</v>
          </cell>
          <cell r="T5">
            <v>0.23824999999999999</v>
          </cell>
          <cell r="U5">
            <v>0.20836666666666667</v>
          </cell>
        </row>
      </sheetData>
      <sheetData sheetId="7">
        <row r="1">
          <cell r="S1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ngmL"/>
      <sheetName val="100"/>
      <sheetName val="50"/>
      <sheetName val="10"/>
      <sheetName val="500"/>
      <sheetName val="24 hr 0"/>
      <sheetName val="27 h 100"/>
      <sheetName val="24 hr 50"/>
      <sheetName val="24 hr 10"/>
      <sheetName val="Data cell number"/>
      <sheetName val="Data IL1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>
            <v>0</v>
          </cell>
          <cell r="T1">
            <v>9.9433333333333332E-2</v>
          </cell>
          <cell r="U1">
            <v>9.8733333333333326E-2</v>
          </cell>
        </row>
        <row r="2">
          <cell r="T2">
            <v>0.11554999999999999</v>
          </cell>
          <cell r="U2">
            <v>0.11203333333333333</v>
          </cell>
        </row>
        <row r="3">
          <cell r="T3">
            <v>0.14618</v>
          </cell>
          <cell r="U3">
            <v>0.16053333333333333</v>
          </cell>
        </row>
        <row r="4">
          <cell r="T4">
            <v>0.20781666666666665</v>
          </cell>
          <cell r="U4">
            <v>0.21101666666666671</v>
          </cell>
        </row>
        <row r="5">
          <cell r="T5">
            <v>0.23824999999999999</v>
          </cell>
          <cell r="U5">
            <v>0.20836666666666667</v>
          </cell>
        </row>
      </sheetData>
      <sheetData sheetId="7">
        <row r="1">
          <cell r="S1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workbookViewId="0">
      <selection sqref="A1:U51"/>
    </sheetView>
  </sheetViews>
  <sheetFormatPr defaultRowHeight="14.4" x14ac:dyDescent="0.3"/>
  <sheetData>
    <row r="1" spans="1:21" x14ac:dyDescent="0.3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P1" t="s">
        <v>2</v>
      </c>
      <c r="S1" t="s">
        <v>39</v>
      </c>
    </row>
    <row r="2" spans="1:21" ht="15" thickBot="1" x14ac:dyDescent="0.35">
      <c r="A2" t="s">
        <v>3</v>
      </c>
      <c r="B2">
        <v>7.0099999999999996E-2</v>
      </c>
      <c r="C2">
        <v>7.3899999999999993E-2</v>
      </c>
      <c r="D2">
        <v>7.6200000000000004E-2</v>
      </c>
      <c r="E2">
        <v>7.0499999999999993E-2</v>
      </c>
      <c r="F2">
        <v>7.8600000000000003E-2</v>
      </c>
      <c r="G2">
        <v>7.4999999999999997E-2</v>
      </c>
      <c r="H2">
        <v>7.3800000000000004E-2</v>
      </c>
      <c r="I2">
        <v>8.2500000000000004E-2</v>
      </c>
      <c r="J2">
        <v>7.5200000000000003E-2</v>
      </c>
      <c r="K2">
        <v>7.8100000000000003E-2</v>
      </c>
      <c r="L2">
        <v>8.4400000000000003E-2</v>
      </c>
      <c r="M2">
        <v>9.4E-2</v>
      </c>
      <c r="O2">
        <v>0</v>
      </c>
      <c r="P2" s="1">
        <f>AVERAGE(B2:G2)</f>
        <v>7.4050000000000005E-2</v>
      </c>
      <c r="Q2" s="1"/>
      <c r="S2">
        <v>0</v>
      </c>
      <c r="T2" s="1">
        <f>P2</f>
        <v>7.4050000000000005E-2</v>
      </c>
      <c r="U2" s="1">
        <f>Q2</f>
        <v>0</v>
      </c>
    </row>
    <row r="3" spans="1:21" ht="15" thickBot="1" x14ac:dyDescent="0.35">
      <c r="A3" t="s">
        <v>4</v>
      </c>
      <c r="B3">
        <v>0.1643</v>
      </c>
      <c r="C3">
        <v>0.1613</v>
      </c>
      <c r="D3">
        <v>0.18210000000000001</v>
      </c>
      <c r="E3">
        <v>0.17710000000000001</v>
      </c>
      <c r="F3">
        <v>0.17069999999999999</v>
      </c>
      <c r="G3">
        <v>0.17810000000000001</v>
      </c>
      <c r="H3" s="2">
        <v>0.17699999999999999</v>
      </c>
      <c r="I3" s="3">
        <v>0.1847</v>
      </c>
      <c r="J3" s="3">
        <v>0.1832</v>
      </c>
      <c r="K3" s="3">
        <v>0.20039999999999999</v>
      </c>
      <c r="L3" s="3">
        <v>0.20649999999999999</v>
      </c>
      <c r="M3" s="4">
        <v>0.22770000000000001</v>
      </c>
      <c r="O3">
        <v>20</v>
      </c>
      <c r="P3" s="1">
        <f>AVERAGE(B3:G3)</f>
        <v>0.17226666666666668</v>
      </c>
      <c r="Q3" s="1"/>
      <c r="S3">
        <v>1000</v>
      </c>
      <c r="T3" s="1">
        <f>P6</f>
        <v>0.12278333333333336</v>
      </c>
      <c r="U3" s="1">
        <f>Q6</f>
        <v>0</v>
      </c>
    </row>
    <row r="4" spans="1:21" ht="15" thickBot="1" x14ac:dyDescent="0.35">
      <c r="A4" t="s">
        <v>5</v>
      </c>
      <c r="B4">
        <v>0.21959999999999999</v>
      </c>
      <c r="C4">
        <v>0.20830000000000001</v>
      </c>
      <c r="D4">
        <v>0.19839999999999999</v>
      </c>
      <c r="E4">
        <v>0.2014</v>
      </c>
      <c r="F4">
        <v>0.19520000000000001</v>
      </c>
      <c r="G4">
        <v>0.20119999999999999</v>
      </c>
      <c r="H4">
        <v>0.20280000000000001</v>
      </c>
      <c r="I4">
        <v>0.20519999999999999</v>
      </c>
      <c r="J4">
        <v>0.21590000000000001</v>
      </c>
      <c r="K4">
        <v>0.21290000000000001</v>
      </c>
      <c r="L4">
        <v>0.27339999999999998</v>
      </c>
      <c r="M4">
        <v>0.2394</v>
      </c>
      <c r="O4">
        <v>10</v>
      </c>
      <c r="P4" s="1">
        <f>AVERAGE(B4:G4)</f>
        <v>0.20401666666666665</v>
      </c>
      <c r="Q4" s="1"/>
      <c r="S4" s="31">
        <v>5000</v>
      </c>
      <c r="T4" s="33">
        <f>P5</f>
        <v>0.19794999999999999</v>
      </c>
      <c r="U4" s="32">
        <f>Q5</f>
        <v>0</v>
      </c>
    </row>
    <row r="5" spans="1:21" ht="15" thickBot="1" x14ac:dyDescent="0.35">
      <c r="A5" t="s">
        <v>6</v>
      </c>
      <c r="B5" s="30" t="s">
        <v>31</v>
      </c>
      <c r="C5" s="30">
        <v>0.20519999999999999</v>
      </c>
      <c r="D5" s="30">
        <v>0.19339999999999999</v>
      </c>
      <c r="E5" s="30" t="s">
        <v>31</v>
      </c>
      <c r="F5" s="30">
        <v>0.1898</v>
      </c>
      <c r="G5" s="30">
        <v>0.2034</v>
      </c>
      <c r="H5">
        <v>0.19489999999999999</v>
      </c>
      <c r="I5">
        <v>0.24560000000000001</v>
      </c>
      <c r="J5" t="s">
        <v>31</v>
      </c>
      <c r="K5">
        <v>0.2384</v>
      </c>
      <c r="L5">
        <v>0.2059</v>
      </c>
      <c r="M5" t="s">
        <v>31</v>
      </c>
      <c r="O5" s="31">
        <v>5</v>
      </c>
      <c r="P5" s="32">
        <f>AVERAGE(B5:G5)</f>
        <v>0.19794999999999999</v>
      </c>
      <c r="Q5" s="1"/>
      <c r="S5">
        <v>10000</v>
      </c>
      <c r="T5" s="1">
        <f>P4</f>
        <v>0.20401666666666665</v>
      </c>
      <c r="U5" s="1">
        <f>Q4</f>
        <v>0</v>
      </c>
    </row>
    <row r="6" spans="1:21" x14ac:dyDescent="0.3">
      <c r="A6" t="s">
        <v>7</v>
      </c>
      <c r="B6">
        <v>0.1552</v>
      </c>
      <c r="C6">
        <v>0.12670000000000001</v>
      </c>
      <c r="D6">
        <v>0.13220000000000001</v>
      </c>
      <c r="E6">
        <v>0.1148</v>
      </c>
      <c r="F6">
        <v>0.11749999999999999</v>
      </c>
      <c r="G6">
        <v>9.0300000000000005E-2</v>
      </c>
      <c r="H6">
        <v>0.13350000000000001</v>
      </c>
      <c r="I6">
        <v>8.1299999999999997E-2</v>
      </c>
      <c r="J6">
        <v>0.108</v>
      </c>
      <c r="K6">
        <v>0.16539999999999999</v>
      </c>
      <c r="L6">
        <v>0.13400000000000001</v>
      </c>
      <c r="M6">
        <v>0.1074</v>
      </c>
      <c r="O6">
        <v>1</v>
      </c>
      <c r="P6" s="1">
        <f>AVERAGE(B6:G6)</f>
        <v>0.12278333333333336</v>
      </c>
      <c r="Q6" s="1"/>
      <c r="S6">
        <v>20000</v>
      </c>
      <c r="T6" s="1">
        <f>P3</f>
        <v>0.17226666666666668</v>
      </c>
      <c r="U6" s="1">
        <f>Q3</f>
        <v>0</v>
      </c>
    </row>
    <row r="7" spans="1:21" ht="15" thickBot="1" x14ac:dyDescent="0.35">
      <c r="A7" t="s">
        <v>8</v>
      </c>
    </row>
    <row r="8" spans="1:21" x14ac:dyDescent="0.3">
      <c r="A8" t="s">
        <v>9</v>
      </c>
      <c r="H8" s="15"/>
      <c r="I8" s="16"/>
      <c r="J8" s="16"/>
      <c r="K8" s="16"/>
      <c r="L8" s="16"/>
      <c r="M8" s="16"/>
      <c r="N8" s="17"/>
      <c r="P8" t="s">
        <v>10</v>
      </c>
      <c r="Q8" t="s">
        <v>11</v>
      </c>
    </row>
    <row r="9" spans="1:21" x14ac:dyDescent="0.3">
      <c r="A9" t="s">
        <v>12</v>
      </c>
      <c r="G9" t="s">
        <v>13</v>
      </c>
      <c r="H9" s="18">
        <v>0.17929999999999999</v>
      </c>
      <c r="I9" s="11">
        <v>0.157</v>
      </c>
      <c r="J9" s="11">
        <v>0.15429999999999999</v>
      </c>
      <c r="K9" s="11">
        <v>0.16719999999999999</v>
      </c>
      <c r="L9" t="s">
        <v>31</v>
      </c>
      <c r="M9" s="11"/>
      <c r="N9" s="19"/>
      <c r="P9" s="30">
        <v>0</v>
      </c>
      <c r="Q9" s="30">
        <v>0.19800000000000001</v>
      </c>
    </row>
    <row r="10" spans="1:21" x14ac:dyDescent="0.3">
      <c r="G10" t="s">
        <v>14</v>
      </c>
      <c r="H10" s="18">
        <v>0.13650000000000001</v>
      </c>
      <c r="I10" s="11">
        <v>0.14649999999999999</v>
      </c>
      <c r="J10" s="11">
        <v>0.15129999999999999</v>
      </c>
      <c r="K10" s="11">
        <v>0.14269999999999999</v>
      </c>
      <c r="L10" s="11">
        <v>0.15390000000000001</v>
      </c>
      <c r="M10" s="11"/>
      <c r="N10" s="19"/>
      <c r="P10">
        <v>10</v>
      </c>
      <c r="Q10">
        <v>0.16</v>
      </c>
    </row>
    <row r="11" spans="1:21" ht="15" thickBot="1" x14ac:dyDescent="0.35">
      <c r="H11" s="20"/>
      <c r="I11" s="21"/>
      <c r="J11" s="21"/>
      <c r="K11" s="21"/>
      <c r="L11" s="21"/>
      <c r="M11" s="21"/>
      <c r="N11" s="22"/>
      <c r="P11">
        <v>100</v>
      </c>
      <c r="Q11">
        <v>0.15</v>
      </c>
      <c r="T11">
        <v>0.20519999999999999</v>
      </c>
      <c r="U11">
        <v>0.2034</v>
      </c>
    </row>
    <row r="12" spans="1:21" x14ac:dyDescent="0.3">
      <c r="B12">
        <v>0</v>
      </c>
      <c r="C12" t="s">
        <v>13</v>
      </c>
      <c r="D12" t="s">
        <v>15</v>
      </c>
      <c r="T12">
        <v>0.19339999999999999</v>
      </c>
      <c r="U12">
        <v>0.19489999999999999</v>
      </c>
    </row>
    <row r="13" spans="1:21" x14ac:dyDescent="0.3">
      <c r="B13" s="5">
        <f>I3/T4</f>
        <v>0.93306390502652192</v>
      </c>
      <c r="C13" s="5">
        <f>H9/T4</f>
        <v>0.90578428896185903</v>
      </c>
      <c r="D13" s="5">
        <f>H10/T4</f>
        <v>0.68956807274564291</v>
      </c>
      <c r="F13" s="6">
        <f>1-B13</f>
        <v>6.6936094973478077E-2</v>
      </c>
      <c r="G13" s="6">
        <f>1-C13</f>
        <v>9.421571103814097E-2</v>
      </c>
      <c r="H13" s="6">
        <f t="shared" ref="G13:H17" si="0">1-D13</f>
        <v>0.31043192725435709</v>
      </c>
      <c r="U13">
        <v>0.24560000000000001</v>
      </c>
    </row>
    <row r="14" spans="1:21" x14ac:dyDescent="0.3">
      <c r="B14" s="5">
        <f>J3/T4</f>
        <v>0.92548623389744888</v>
      </c>
      <c r="C14" s="5">
        <f>I9/T4</f>
        <v>0.79312957817630725</v>
      </c>
      <c r="D14" s="5">
        <f>I10/T4</f>
        <v>0.7400858802727962</v>
      </c>
      <c r="F14" s="6">
        <f t="shared" ref="F14:F16" si="1">1-B14</f>
        <v>7.4513766102551116E-2</v>
      </c>
      <c r="G14" s="6">
        <f t="shared" si="0"/>
        <v>0.20687042182369275</v>
      </c>
      <c r="H14" s="6">
        <f t="shared" si="0"/>
        <v>0.2599141197272038</v>
      </c>
      <c r="T14">
        <v>0.1898</v>
      </c>
    </row>
    <row r="15" spans="1:21" x14ac:dyDescent="0.3">
      <c r="B15" s="5">
        <f>K3/T4</f>
        <v>1.0123768628441525</v>
      </c>
      <c r="C15" s="5">
        <f>J9/T4</f>
        <v>0.7794897701439758</v>
      </c>
      <c r="D15" s="5">
        <f>J10/T4</f>
        <v>0.76433442788582973</v>
      </c>
      <c r="F15" s="6">
        <f t="shared" si="1"/>
        <v>-1.2376862844152514E-2</v>
      </c>
      <c r="G15" s="6">
        <f t="shared" si="0"/>
        <v>0.2205102298560242</v>
      </c>
      <c r="H15" s="6">
        <f t="shared" si="0"/>
        <v>0.23566557211417027</v>
      </c>
      <c r="T15">
        <v>0.2034</v>
      </c>
      <c r="U15">
        <v>0.2384</v>
      </c>
    </row>
    <row r="16" spans="1:21" x14ac:dyDescent="0.3">
      <c r="B16" s="5">
        <f>L3/T4</f>
        <v>1.0431927254357161</v>
      </c>
      <c r="C16" s="5">
        <f>K9/T4</f>
        <v>0.84465774185400355</v>
      </c>
      <c r="D16" s="5">
        <f>K10/T4</f>
        <v>0.72088911341247797</v>
      </c>
      <c r="F16" s="6">
        <f t="shared" si="1"/>
        <v>-4.3192725435716062E-2</v>
      </c>
      <c r="G16" s="6">
        <f t="shared" si="0"/>
        <v>0.15534225814599645</v>
      </c>
      <c r="H16" s="6">
        <f t="shared" si="0"/>
        <v>0.27911088658752203</v>
      </c>
      <c r="U16">
        <v>0.2059</v>
      </c>
    </row>
    <row r="17" spans="1:17" x14ac:dyDescent="0.3">
      <c r="B17" s="5"/>
      <c r="C17" s="5"/>
      <c r="D17" s="5">
        <f>L10/T4</f>
        <v>0.77746905784288967</v>
      </c>
      <c r="F17" s="6"/>
      <c r="G17" s="6"/>
      <c r="H17" s="6">
        <f t="shared" si="0"/>
        <v>0.22253094215711033</v>
      </c>
    </row>
    <row r="19" spans="1:17" x14ac:dyDescent="0.3">
      <c r="B19">
        <f>AVERAGE(B13:B16)</f>
        <v>0.97852993180095993</v>
      </c>
      <c r="C19" s="6">
        <f>AVERAGE(C13:C16)</f>
        <v>0.83076534478403641</v>
      </c>
      <c r="D19" s="6">
        <f>AVERAGE(D13:D17)</f>
        <v>0.73846931043192732</v>
      </c>
      <c r="F19" s="5">
        <f>AVERAGE(F13:F16)</f>
        <v>2.1470068199040154E-2</v>
      </c>
      <c r="G19" s="5">
        <f>AVERAGE(G13:G16)</f>
        <v>0.16923465521596359</v>
      </c>
      <c r="H19" s="5">
        <f>AVERAGE(H13:H17)</f>
        <v>0.26153068956807274</v>
      </c>
    </row>
    <row r="20" spans="1:17" x14ac:dyDescent="0.3">
      <c r="B20">
        <f>STDEV(B13:B16)</f>
        <v>5.8331481207625061E-2</v>
      </c>
      <c r="C20">
        <f>STDEV(C13:C16)</f>
        <v>5.734828147592215E-2</v>
      </c>
      <c r="D20">
        <f>STDEV(D13:D17)</f>
        <v>3.497496344374993E-2</v>
      </c>
      <c r="F20">
        <f>STDEV(F13:F16)</f>
        <v>5.8331481207625061E-2</v>
      </c>
      <c r="G20">
        <f>STDEV(G13:G16)</f>
        <v>5.734828147592215E-2</v>
      </c>
      <c r="H20">
        <f>STDEV(H13:H17)</f>
        <v>3.4974963443749771E-2</v>
      </c>
    </row>
    <row r="22" spans="1:17" x14ac:dyDescent="0.3">
      <c r="A22" t="s">
        <v>16</v>
      </c>
    </row>
    <row r="23" spans="1:17" x14ac:dyDescent="0.3">
      <c r="A23" s="7" t="s">
        <v>17</v>
      </c>
    </row>
    <row r="24" spans="1:17" ht="15" thickBot="1" x14ac:dyDescent="0.35">
      <c r="B24" s="7" t="s">
        <v>18</v>
      </c>
      <c r="E24" s="7"/>
    </row>
    <row r="25" spans="1:17" ht="15" thickBot="1" x14ac:dyDescent="0.35">
      <c r="A25" s="31">
        <v>0</v>
      </c>
      <c r="B25" s="34">
        <f>T4</f>
        <v>0.19794999999999999</v>
      </c>
      <c r="E25" s="8"/>
    </row>
    <row r="26" spans="1:17" x14ac:dyDescent="0.3">
      <c r="A26" s="35">
        <v>10</v>
      </c>
      <c r="B26" s="36">
        <f>'24 hr 10 ng'!P5</f>
        <v>0.16444999999999999</v>
      </c>
      <c r="E26" s="8"/>
    </row>
    <row r="27" spans="1:17" x14ac:dyDescent="0.3">
      <c r="A27" s="41">
        <v>100</v>
      </c>
      <c r="B27" s="42">
        <f>'[1]27 h 100'!P4</f>
        <v>0.20781666666666665</v>
      </c>
      <c r="E27" s="8"/>
    </row>
    <row r="29" spans="1:17" x14ac:dyDescent="0.3">
      <c r="A29" t="s">
        <v>34</v>
      </c>
    </row>
    <row r="30" spans="1:17" x14ac:dyDescent="0.3">
      <c r="A30" t="s">
        <v>37</v>
      </c>
    </row>
    <row r="31" spans="1:17" x14ac:dyDescent="0.3">
      <c r="A31" t="s">
        <v>1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K31">
        <v>10</v>
      </c>
      <c r="L31">
        <v>11</v>
      </c>
      <c r="M31">
        <v>12</v>
      </c>
      <c r="O31" t="s">
        <v>36</v>
      </c>
      <c r="P31" t="s">
        <v>2</v>
      </c>
      <c r="Q31" t="s">
        <v>33</v>
      </c>
    </row>
    <row r="32" spans="1:17" x14ac:dyDescent="0.3">
      <c r="A32" t="s">
        <v>3</v>
      </c>
      <c r="B32">
        <v>0.1065</v>
      </c>
      <c r="C32">
        <v>9.8500000000000004E-2</v>
      </c>
      <c r="D32">
        <v>9.8400000000000001E-2</v>
      </c>
      <c r="E32">
        <v>0.1002</v>
      </c>
      <c r="F32">
        <v>9.69E-2</v>
      </c>
      <c r="G32">
        <v>9.6100000000000005E-2</v>
      </c>
      <c r="H32">
        <v>9.7900000000000001E-2</v>
      </c>
      <c r="I32">
        <v>9.5399999999999999E-2</v>
      </c>
      <c r="J32">
        <v>9.7299999999999998E-2</v>
      </c>
      <c r="K32">
        <v>9.7100000000000006E-2</v>
      </c>
      <c r="L32">
        <v>9.4399999999999998E-2</v>
      </c>
      <c r="M32">
        <v>0.1103</v>
      </c>
      <c r="O32">
        <v>0</v>
      </c>
      <c r="P32" s="1">
        <f>AVERAGE(B32:G32)</f>
        <v>9.9433333333333332E-2</v>
      </c>
      <c r="Q32" s="1">
        <f>AVERAGE(H32:M32)</f>
        <v>9.8733333333333326E-2</v>
      </c>
    </row>
    <row r="33" spans="1:17" x14ac:dyDescent="0.3">
      <c r="A33" t="s">
        <v>4</v>
      </c>
      <c r="B33">
        <v>0.46229999999999999</v>
      </c>
      <c r="C33">
        <v>0.19969999999999999</v>
      </c>
      <c r="D33">
        <v>0.19869999999999999</v>
      </c>
      <c r="E33">
        <v>0.19220000000000001</v>
      </c>
      <c r="F33">
        <v>0.18790000000000001</v>
      </c>
      <c r="G33">
        <v>0.18870000000000001</v>
      </c>
      <c r="H33">
        <v>0.19420000000000001</v>
      </c>
      <c r="I33">
        <v>0.19919999999999999</v>
      </c>
      <c r="J33">
        <v>0.20549999999999999</v>
      </c>
      <c r="K33">
        <v>0.19359999999999999</v>
      </c>
      <c r="L33">
        <v>0.21160000000000001</v>
      </c>
      <c r="M33">
        <v>0.24610000000000001</v>
      </c>
      <c r="O33">
        <v>20</v>
      </c>
      <c r="P33" s="1">
        <f t="shared" ref="P33:P36" si="2">AVERAGE(B33:G33)</f>
        <v>0.23824999999999999</v>
      </c>
      <c r="Q33" s="1">
        <f t="shared" ref="Q33:Q36" si="3">AVERAGE(H33:M33)</f>
        <v>0.20836666666666667</v>
      </c>
    </row>
    <row r="34" spans="1:17" ht="15" thickBot="1" x14ac:dyDescent="0.35">
      <c r="A34" t="s">
        <v>5</v>
      </c>
      <c r="B34">
        <v>0.24410000000000001</v>
      </c>
      <c r="C34">
        <v>0.20499999999999999</v>
      </c>
      <c r="D34">
        <v>0.1963</v>
      </c>
      <c r="E34">
        <v>0.20269999999999999</v>
      </c>
      <c r="F34">
        <v>0.20169999999999999</v>
      </c>
      <c r="G34">
        <v>0.1971</v>
      </c>
      <c r="H34">
        <v>0.19919999999999999</v>
      </c>
      <c r="I34">
        <v>0.2051</v>
      </c>
      <c r="J34">
        <v>0.1961</v>
      </c>
      <c r="K34">
        <v>0.20530000000000001</v>
      </c>
      <c r="L34">
        <v>0.20680000000000001</v>
      </c>
      <c r="M34">
        <v>0.25359999999999999</v>
      </c>
      <c r="O34">
        <v>10</v>
      </c>
      <c r="P34" s="1">
        <f t="shared" si="2"/>
        <v>0.20781666666666665</v>
      </c>
      <c r="Q34" s="1">
        <f t="shared" si="3"/>
        <v>0.21101666666666671</v>
      </c>
    </row>
    <row r="35" spans="1:17" ht="15" thickBot="1" x14ac:dyDescent="0.35">
      <c r="A35" t="s">
        <v>6</v>
      </c>
      <c r="B35" s="44" t="s">
        <v>31</v>
      </c>
      <c r="C35" s="45">
        <v>0.13650000000000001</v>
      </c>
      <c r="D35" s="45">
        <v>0.14649999999999999</v>
      </c>
      <c r="E35" s="45">
        <v>0.15129999999999999</v>
      </c>
      <c r="F35" s="45">
        <v>0.14269999999999999</v>
      </c>
      <c r="G35" s="45">
        <v>0.15390000000000001</v>
      </c>
      <c r="H35" s="46" t="s">
        <v>31</v>
      </c>
      <c r="I35">
        <v>0.1643</v>
      </c>
      <c r="J35">
        <v>0.161</v>
      </c>
      <c r="L35">
        <v>0.15629999999999999</v>
      </c>
      <c r="O35" s="41">
        <v>5</v>
      </c>
      <c r="P35" s="43">
        <f>AVERAGE(B35:G35)</f>
        <v>0.14618</v>
      </c>
      <c r="Q35" s="43">
        <f t="shared" si="3"/>
        <v>0.16053333333333333</v>
      </c>
    </row>
    <row r="36" spans="1:17" x14ac:dyDescent="0.3">
      <c r="A36" t="s">
        <v>7</v>
      </c>
      <c r="B36">
        <v>0.12809999999999999</v>
      </c>
      <c r="C36">
        <v>7.2599999999999998E-2</v>
      </c>
      <c r="D36">
        <v>0.104</v>
      </c>
      <c r="E36">
        <v>0.13300000000000001</v>
      </c>
      <c r="F36">
        <v>0.11119999999999999</v>
      </c>
      <c r="G36">
        <v>0.1444</v>
      </c>
      <c r="H36">
        <v>0.1076</v>
      </c>
      <c r="I36">
        <v>8.5599999999999996E-2</v>
      </c>
      <c r="J36">
        <v>0.10340000000000001</v>
      </c>
      <c r="K36">
        <v>0.1018</v>
      </c>
      <c r="L36">
        <v>0.1154</v>
      </c>
      <c r="M36">
        <v>0.15840000000000001</v>
      </c>
      <c r="O36">
        <v>1</v>
      </c>
      <c r="P36" s="1">
        <f t="shared" si="2"/>
        <v>0.11554999999999999</v>
      </c>
      <c r="Q36" s="1">
        <f t="shared" si="3"/>
        <v>0.11203333333333333</v>
      </c>
    </row>
    <row r="37" spans="1:17" x14ac:dyDescent="0.3">
      <c r="A37" t="s">
        <v>8</v>
      </c>
    </row>
    <row r="38" spans="1:17" x14ac:dyDescent="0.3">
      <c r="A38" t="s">
        <v>9</v>
      </c>
    </row>
    <row r="39" spans="1:17" x14ac:dyDescent="0.3">
      <c r="A39" t="s">
        <v>12</v>
      </c>
    </row>
    <row r="40" spans="1:17" x14ac:dyDescent="0.3">
      <c r="A40" t="s">
        <v>38</v>
      </c>
    </row>
    <row r="41" spans="1:17" ht="15" thickBot="1" x14ac:dyDescent="0.35">
      <c r="A41" t="s">
        <v>1</v>
      </c>
      <c r="B41">
        <v>1</v>
      </c>
      <c r="C41">
        <v>2</v>
      </c>
      <c r="D41">
        <v>3</v>
      </c>
      <c r="E41">
        <v>4</v>
      </c>
      <c r="F41">
        <v>5</v>
      </c>
      <c r="G41">
        <v>6</v>
      </c>
      <c r="H41">
        <v>7</v>
      </c>
      <c r="I41">
        <v>8</v>
      </c>
      <c r="J41">
        <v>9</v>
      </c>
      <c r="K41">
        <v>10</v>
      </c>
      <c r="L41">
        <v>11</v>
      </c>
      <c r="M41">
        <v>12</v>
      </c>
      <c r="O41" t="s">
        <v>36</v>
      </c>
      <c r="P41" t="s">
        <v>2</v>
      </c>
      <c r="Q41" t="s">
        <v>33</v>
      </c>
    </row>
    <row r="42" spans="1:17" x14ac:dyDescent="0.3">
      <c r="A42" t="s">
        <v>3</v>
      </c>
      <c r="B42" s="15">
        <v>0.1166</v>
      </c>
      <c r="C42" s="16">
        <v>0.124</v>
      </c>
      <c r="D42" s="16">
        <v>0.1174</v>
      </c>
      <c r="E42" s="16">
        <v>0.1153</v>
      </c>
      <c r="F42" s="16">
        <v>0.1099</v>
      </c>
      <c r="G42" s="16">
        <v>0.11310000000000001</v>
      </c>
      <c r="H42" s="17">
        <v>0.10879999999999999</v>
      </c>
      <c r="I42" s="15">
        <v>0.1007</v>
      </c>
      <c r="J42" s="16">
        <v>-2.06E-2</v>
      </c>
      <c r="K42" s="16">
        <v>4.2299999999999997E-2</v>
      </c>
      <c r="L42" s="16">
        <v>0.1003</v>
      </c>
      <c r="M42" s="17">
        <v>0.1191</v>
      </c>
      <c r="O42">
        <v>0</v>
      </c>
      <c r="P42" s="1">
        <f>AVERAGE(B42:G42)</f>
        <v>0.11604999999999999</v>
      </c>
      <c r="Q42" s="1">
        <f>AVERAGE(H42:M42)</f>
        <v>7.51E-2</v>
      </c>
    </row>
    <row r="43" spans="1:17" x14ac:dyDescent="0.3">
      <c r="A43" t="s">
        <v>4</v>
      </c>
      <c r="B43" s="18">
        <v>0.2266</v>
      </c>
      <c r="C43" s="11">
        <v>0.40710000000000002</v>
      </c>
      <c r="D43" s="11">
        <v>0.26129999999999998</v>
      </c>
      <c r="E43" s="11">
        <v>0.25040000000000001</v>
      </c>
      <c r="F43" s="11">
        <v>0.26669999999999999</v>
      </c>
      <c r="G43" s="11">
        <v>0.252</v>
      </c>
      <c r="H43" s="19">
        <v>0.25369999999999998</v>
      </c>
      <c r="I43" s="18">
        <v>0.45689999999999997</v>
      </c>
      <c r="J43" s="11">
        <v>0.35439999999999999</v>
      </c>
      <c r="K43" s="11">
        <v>0.42259999999999998</v>
      </c>
      <c r="L43" s="11">
        <v>0.24199999999999999</v>
      </c>
      <c r="M43" s="19">
        <v>0.75260000000000005</v>
      </c>
      <c r="O43">
        <v>20</v>
      </c>
      <c r="P43" s="1">
        <f t="shared" ref="P43:P46" si="4">AVERAGE(B43:G43)</f>
        <v>0.27734999999999999</v>
      </c>
      <c r="Q43" s="1">
        <f t="shared" ref="Q43:Q46" si="5">AVERAGE(H43:M43)</f>
        <v>0.41370000000000001</v>
      </c>
    </row>
    <row r="44" spans="1:17" ht="15" thickBot="1" x14ac:dyDescent="0.35">
      <c r="A44" t="s">
        <v>5</v>
      </c>
      <c r="B44" s="18">
        <v>0.25240000000000001</v>
      </c>
      <c r="C44" s="11">
        <v>0.17419999999999999</v>
      </c>
      <c r="D44" s="11">
        <v>0.18429999999999999</v>
      </c>
      <c r="E44" s="11">
        <v>0.2087</v>
      </c>
      <c r="F44" s="11">
        <v>0.20480000000000001</v>
      </c>
      <c r="G44" s="11">
        <v>0.20680000000000001</v>
      </c>
      <c r="H44" s="19">
        <v>0.21210000000000001</v>
      </c>
      <c r="I44" s="18">
        <v>0.2175</v>
      </c>
      <c r="J44" s="11">
        <v>0.20469999999999999</v>
      </c>
      <c r="K44" s="11">
        <v>0.23530000000000001</v>
      </c>
      <c r="L44" s="11">
        <v>0.23499999999999999</v>
      </c>
      <c r="M44" s="19">
        <v>0.27939999999999998</v>
      </c>
      <c r="O44">
        <v>10</v>
      </c>
      <c r="P44" s="1">
        <f t="shared" si="4"/>
        <v>0.20520000000000002</v>
      </c>
      <c r="Q44" s="1">
        <f t="shared" si="5"/>
        <v>0.23066666666666666</v>
      </c>
    </row>
    <row r="45" spans="1:17" ht="15" thickBot="1" x14ac:dyDescent="0.35">
      <c r="A45" t="s">
        <v>6</v>
      </c>
      <c r="B45" s="38">
        <v>0.17929999999999999</v>
      </c>
      <c r="C45" s="39">
        <v>0.157</v>
      </c>
      <c r="D45" s="39" t="s">
        <v>31</v>
      </c>
      <c r="E45" s="39">
        <v>0.15429999999999999</v>
      </c>
      <c r="F45" s="39" t="s">
        <v>31</v>
      </c>
      <c r="G45" s="40">
        <v>0.16719999999999999</v>
      </c>
      <c r="H45" s="19">
        <v>0.18579999999999999</v>
      </c>
      <c r="I45" s="18">
        <v>0.17399999999999999</v>
      </c>
      <c r="J45" s="11" t="s">
        <v>31</v>
      </c>
      <c r="K45" s="11">
        <v>0.17069999999999999</v>
      </c>
      <c r="L45" s="11">
        <v>0.19189999999999999</v>
      </c>
      <c r="M45" s="19" t="s">
        <v>31</v>
      </c>
      <c r="O45" s="35">
        <v>5</v>
      </c>
      <c r="P45" s="37">
        <f>AVERAGE(B45:G45)</f>
        <v>0.16444999999999999</v>
      </c>
      <c r="Q45" s="37">
        <f>AVERAGE(H45:M45)</f>
        <v>0.18059999999999998</v>
      </c>
    </row>
    <row r="46" spans="1:17" ht="15" thickBot="1" x14ac:dyDescent="0.35">
      <c r="A46" t="s">
        <v>7</v>
      </c>
      <c r="B46" s="20">
        <v>0.1537</v>
      </c>
      <c r="C46" s="21">
        <v>0.13250000000000001</v>
      </c>
      <c r="D46" s="21">
        <v>0.11840000000000001</v>
      </c>
      <c r="E46" s="21">
        <v>0.14849999999999999</v>
      </c>
      <c r="F46" s="21">
        <v>0.123</v>
      </c>
      <c r="G46" s="21">
        <v>0.13089999999999999</v>
      </c>
      <c r="H46" s="22">
        <v>0.1583</v>
      </c>
      <c r="I46" s="20">
        <v>0.14000000000000001</v>
      </c>
      <c r="J46" s="21">
        <v>0.1159</v>
      </c>
      <c r="K46" s="21">
        <v>0.1318</v>
      </c>
      <c r="L46" s="21">
        <v>0.14050000000000001</v>
      </c>
      <c r="M46" s="22">
        <v>0.15790000000000001</v>
      </c>
      <c r="O46">
        <v>1</v>
      </c>
      <c r="P46" s="1">
        <f t="shared" si="4"/>
        <v>0.13450000000000001</v>
      </c>
      <c r="Q46" s="1">
        <f t="shared" si="5"/>
        <v>0.14073333333333335</v>
      </c>
    </row>
    <row r="47" spans="1:17" x14ac:dyDescent="0.3">
      <c r="A47" t="s">
        <v>8</v>
      </c>
    </row>
    <row r="48" spans="1:17" x14ac:dyDescent="0.3">
      <c r="A48" t="s">
        <v>9</v>
      </c>
    </row>
    <row r="49" spans="1:1" x14ac:dyDescent="0.3">
      <c r="A49" t="s"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"/>
  <sheetViews>
    <sheetView workbookViewId="0">
      <selection sqref="A1:Q9"/>
    </sheetView>
  </sheetViews>
  <sheetFormatPr defaultRowHeight="14.4" x14ac:dyDescent="0.3"/>
  <cols>
    <col min="15" max="15" width="11.109375" bestFit="1" customWidth="1"/>
  </cols>
  <sheetData>
    <row r="1" spans="1:21" x14ac:dyDescent="0.3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O1" t="s">
        <v>36</v>
      </c>
      <c r="P1" t="s">
        <v>2</v>
      </c>
      <c r="Q1" t="s">
        <v>33</v>
      </c>
      <c r="S1">
        <v>0</v>
      </c>
      <c r="T1" s="1">
        <f>P2</f>
        <v>9.9433333333333332E-2</v>
      </c>
      <c r="U1" s="1">
        <f>Q2</f>
        <v>9.8733333333333326E-2</v>
      </c>
    </row>
    <row r="2" spans="1:21" x14ac:dyDescent="0.3">
      <c r="A2" t="s">
        <v>3</v>
      </c>
      <c r="B2">
        <v>0.1065</v>
      </c>
      <c r="C2">
        <v>9.8500000000000004E-2</v>
      </c>
      <c r="D2">
        <v>9.8400000000000001E-2</v>
      </c>
      <c r="E2">
        <v>0.1002</v>
      </c>
      <c r="F2">
        <v>9.69E-2</v>
      </c>
      <c r="G2">
        <v>9.6100000000000005E-2</v>
      </c>
      <c r="H2">
        <v>9.7900000000000001E-2</v>
      </c>
      <c r="I2">
        <v>9.5399999999999999E-2</v>
      </c>
      <c r="J2">
        <v>9.7299999999999998E-2</v>
      </c>
      <c r="K2">
        <v>9.7100000000000006E-2</v>
      </c>
      <c r="L2">
        <v>9.4399999999999998E-2</v>
      </c>
      <c r="M2">
        <v>0.1103</v>
      </c>
      <c r="O2">
        <v>0</v>
      </c>
      <c r="P2" s="1">
        <f>AVERAGE(B2:G2)</f>
        <v>9.9433333333333332E-2</v>
      </c>
      <c r="Q2" s="1">
        <f>AVERAGE(H2:M2)</f>
        <v>9.8733333333333326E-2</v>
      </c>
      <c r="S2">
        <v>1</v>
      </c>
      <c r="T2" s="1">
        <f>P6</f>
        <v>0.11554999999999999</v>
      </c>
      <c r="U2" s="1">
        <f>Q6</f>
        <v>0.11203333333333333</v>
      </c>
    </row>
    <row r="3" spans="1:21" x14ac:dyDescent="0.3">
      <c r="A3" t="s">
        <v>4</v>
      </c>
      <c r="B3">
        <v>0.46229999999999999</v>
      </c>
      <c r="C3">
        <v>0.19969999999999999</v>
      </c>
      <c r="D3">
        <v>0.19869999999999999</v>
      </c>
      <c r="E3">
        <v>0.19220000000000001</v>
      </c>
      <c r="F3">
        <v>0.18790000000000001</v>
      </c>
      <c r="G3">
        <v>0.18870000000000001</v>
      </c>
      <c r="H3">
        <v>0.19420000000000001</v>
      </c>
      <c r="I3">
        <v>0.19919999999999999</v>
      </c>
      <c r="J3">
        <v>0.20549999999999999</v>
      </c>
      <c r="K3">
        <v>0.19359999999999999</v>
      </c>
      <c r="L3">
        <v>0.21160000000000001</v>
      </c>
      <c r="M3">
        <v>0.24610000000000001</v>
      </c>
      <c r="O3">
        <v>20</v>
      </c>
      <c r="P3" s="1">
        <f t="shared" ref="P3:P6" si="0">AVERAGE(B3:G3)</f>
        <v>0.23824999999999999</v>
      </c>
      <c r="Q3" s="1">
        <f t="shared" ref="Q3:Q6" si="1">AVERAGE(H3:M3)</f>
        <v>0.20836666666666667</v>
      </c>
      <c r="S3">
        <v>5</v>
      </c>
      <c r="T3" s="1">
        <f>P5</f>
        <v>0.14618</v>
      </c>
      <c r="U3" s="1">
        <f>Q5</f>
        <v>0.16053333333333333</v>
      </c>
    </row>
    <row r="4" spans="1:21" ht="15" thickBot="1" x14ac:dyDescent="0.35">
      <c r="A4" t="s">
        <v>5</v>
      </c>
      <c r="B4">
        <v>0.24410000000000001</v>
      </c>
      <c r="C4">
        <v>0.20499999999999999</v>
      </c>
      <c r="D4">
        <v>0.1963</v>
      </c>
      <c r="E4">
        <v>0.20269999999999999</v>
      </c>
      <c r="F4">
        <v>0.20169999999999999</v>
      </c>
      <c r="G4">
        <v>0.1971</v>
      </c>
      <c r="H4">
        <v>0.19919999999999999</v>
      </c>
      <c r="I4">
        <v>0.2051</v>
      </c>
      <c r="J4">
        <v>0.1961</v>
      </c>
      <c r="K4">
        <v>0.20530000000000001</v>
      </c>
      <c r="L4">
        <v>0.20680000000000001</v>
      </c>
      <c r="M4">
        <v>0.25359999999999999</v>
      </c>
      <c r="O4">
        <v>10</v>
      </c>
      <c r="P4" s="1">
        <f t="shared" si="0"/>
        <v>0.20781666666666665</v>
      </c>
      <c r="Q4" s="1">
        <f t="shared" si="1"/>
        <v>0.21101666666666671</v>
      </c>
      <c r="S4">
        <v>10</v>
      </c>
      <c r="T4" s="1">
        <f>P4</f>
        <v>0.20781666666666665</v>
      </c>
      <c r="U4" s="1">
        <f>Q4</f>
        <v>0.21101666666666671</v>
      </c>
    </row>
    <row r="5" spans="1:21" ht="15" thickBot="1" x14ac:dyDescent="0.35">
      <c r="A5" t="s">
        <v>6</v>
      </c>
      <c r="B5" s="44" t="s">
        <v>31</v>
      </c>
      <c r="C5" s="45">
        <v>0.13650000000000001</v>
      </c>
      <c r="D5" s="45">
        <v>0.14649999999999999</v>
      </c>
      <c r="E5" s="45">
        <v>0.15129999999999999</v>
      </c>
      <c r="F5" s="45">
        <v>0.14269999999999999</v>
      </c>
      <c r="G5" s="45">
        <v>0.15390000000000001</v>
      </c>
      <c r="H5" s="46" t="s">
        <v>31</v>
      </c>
      <c r="I5">
        <v>0.1643</v>
      </c>
      <c r="J5">
        <v>0.161</v>
      </c>
      <c r="L5">
        <v>0.15629999999999999</v>
      </c>
      <c r="O5" s="41">
        <v>5</v>
      </c>
      <c r="P5" s="43">
        <f>AVERAGE(B5:G5)</f>
        <v>0.14618</v>
      </c>
      <c r="Q5" s="43">
        <f t="shared" si="1"/>
        <v>0.16053333333333333</v>
      </c>
      <c r="S5">
        <v>20</v>
      </c>
      <c r="T5" s="1">
        <f>P3</f>
        <v>0.23824999999999999</v>
      </c>
      <c r="U5" s="1">
        <f>Q3</f>
        <v>0.20836666666666667</v>
      </c>
    </row>
    <row r="6" spans="1:21" x14ac:dyDescent="0.3">
      <c r="A6" t="s">
        <v>7</v>
      </c>
      <c r="B6">
        <v>0.12809999999999999</v>
      </c>
      <c r="C6">
        <v>7.2599999999999998E-2</v>
      </c>
      <c r="D6">
        <v>0.104</v>
      </c>
      <c r="E6">
        <v>0.13300000000000001</v>
      </c>
      <c r="F6">
        <v>0.11119999999999999</v>
      </c>
      <c r="G6">
        <v>0.1444</v>
      </c>
      <c r="H6">
        <v>0.1076</v>
      </c>
      <c r="I6">
        <v>8.5599999999999996E-2</v>
      </c>
      <c r="J6">
        <v>0.10340000000000001</v>
      </c>
      <c r="K6">
        <v>0.1018</v>
      </c>
      <c r="L6">
        <v>0.1154</v>
      </c>
      <c r="M6">
        <v>0.15840000000000001</v>
      </c>
      <c r="O6">
        <v>1</v>
      </c>
      <c r="P6" s="1">
        <f t="shared" si="0"/>
        <v>0.11554999999999999</v>
      </c>
      <c r="Q6" s="1">
        <f t="shared" si="1"/>
        <v>0.11203333333333333</v>
      </c>
    </row>
    <row r="7" spans="1:21" x14ac:dyDescent="0.3">
      <c r="A7" t="s">
        <v>8</v>
      </c>
    </row>
    <row r="8" spans="1:21" x14ac:dyDescent="0.3">
      <c r="A8" t="s">
        <v>9</v>
      </c>
    </row>
    <row r="9" spans="1:21" x14ac:dyDescent="0.3">
      <c r="A9" t="s">
        <v>12</v>
      </c>
    </row>
    <row r="11" spans="1:21" x14ac:dyDescent="0.3">
      <c r="T11">
        <v>0.13650000000000001</v>
      </c>
    </row>
    <row r="12" spans="1:21" x14ac:dyDescent="0.3">
      <c r="T12">
        <v>0.14649999999999999</v>
      </c>
    </row>
    <row r="13" spans="1:21" x14ac:dyDescent="0.3">
      <c r="T13">
        <v>0.15129999999999999</v>
      </c>
    </row>
    <row r="14" spans="1:21" x14ac:dyDescent="0.3">
      <c r="T14">
        <v>0.14269999999999999</v>
      </c>
    </row>
    <row r="15" spans="1:21" x14ac:dyDescent="0.3">
      <c r="T15">
        <v>0.15390000000000001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"/>
  <sheetViews>
    <sheetView workbookViewId="0">
      <selection sqref="A1:R10"/>
    </sheetView>
  </sheetViews>
  <sheetFormatPr defaultRowHeight="14.4" x14ac:dyDescent="0.3"/>
  <cols>
    <col min="15" max="15" width="11.109375" bestFit="1" customWidth="1"/>
  </cols>
  <sheetData>
    <row r="1" spans="1:21" ht="15" thickBot="1" x14ac:dyDescent="0.3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O1" t="s">
        <v>36</v>
      </c>
      <c r="P1" t="s">
        <v>2</v>
      </c>
      <c r="Q1" t="s">
        <v>33</v>
      </c>
      <c r="S1">
        <v>0</v>
      </c>
      <c r="T1" s="1">
        <f>P2</f>
        <v>0.11604999999999999</v>
      </c>
      <c r="U1" s="1">
        <f>Q2</f>
        <v>7.51E-2</v>
      </c>
    </row>
    <row r="2" spans="1:21" x14ac:dyDescent="0.3">
      <c r="A2" t="s">
        <v>3</v>
      </c>
      <c r="B2" s="15">
        <v>0.1166</v>
      </c>
      <c r="C2" s="16">
        <v>0.124</v>
      </c>
      <c r="D2" s="16">
        <v>0.1174</v>
      </c>
      <c r="E2" s="16">
        <v>0.1153</v>
      </c>
      <c r="F2" s="16">
        <v>0.1099</v>
      </c>
      <c r="G2" s="16">
        <v>0.11310000000000001</v>
      </c>
      <c r="H2" s="17">
        <v>0.10879999999999999</v>
      </c>
      <c r="I2" s="15">
        <v>0.1007</v>
      </c>
      <c r="J2" s="16">
        <v>-2.06E-2</v>
      </c>
      <c r="K2" s="16">
        <v>4.2299999999999997E-2</v>
      </c>
      <c r="L2" s="16">
        <v>0.1003</v>
      </c>
      <c r="M2" s="17">
        <v>0.1191</v>
      </c>
      <c r="O2">
        <v>0</v>
      </c>
      <c r="P2" s="1">
        <f>AVERAGE(B2:G2)</f>
        <v>0.11604999999999999</v>
      </c>
      <c r="Q2" s="1">
        <f>AVERAGE(H2:M2)</f>
        <v>7.51E-2</v>
      </c>
      <c r="S2">
        <v>1</v>
      </c>
      <c r="T2" s="1">
        <f>P6</f>
        <v>0.13450000000000001</v>
      </c>
      <c r="U2" s="1">
        <f>Q6</f>
        <v>0.14073333333333335</v>
      </c>
    </row>
    <row r="3" spans="1:21" x14ac:dyDescent="0.3">
      <c r="A3" t="s">
        <v>4</v>
      </c>
      <c r="B3" s="18">
        <v>0.2266</v>
      </c>
      <c r="C3" s="11">
        <v>0.40710000000000002</v>
      </c>
      <c r="D3" s="11">
        <v>0.26129999999999998</v>
      </c>
      <c r="E3" s="11">
        <v>0.25040000000000001</v>
      </c>
      <c r="F3" s="11">
        <v>0.26669999999999999</v>
      </c>
      <c r="G3" s="11">
        <v>0.252</v>
      </c>
      <c r="H3" s="19">
        <v>0.25369999999999998</v>
      </c>
      <c r="I3" s="18">
        <v>0.45689999999999997</v>
      </c>
      <c r="J3" s="11">
        <v>0.35439999999999999</v>
      </c>
      <c r="K3" s="11">
        <v>0.42259999999999998</v>
      </c>
      <c r="L3" s="11">
        <v>0.24199999999999999</v>
      </c>
      <c r="M3" s="19">
        <v>0.75260000000000005</v>
      </c>
      <c r="O3">
        <v>20</v>
      </c>
      <c r="P3" s="1">
        <f t="shared" ref="P3:P6" si="0">AVERAGE(B3:G3)</f>
        <v>0.27734999999999999</v>
      </c>
      <c r="Q3" s="1">
        <f t="shared" ref="Q3:Q6" si="1">AVERAGE(H3:M3)</f>
        <v>0.41370000000000001</v>
      </c>
      <c r="S3">
        <v>5</v>
      </c>
      <c r="T3" s="1">
        <f>P5</f>
        <v>0.16444999999999999</v>
      </c>
      <c r="U3" s="1">
        <f>Q5</f>
        <v>0.18059999999999998</v>
      </c>
    </row>
    <row r="4" spans="1:21" ht="15" thickBot="1" x14ac:dyDescent="0.35">
      <c r="A4" t="s">
        <v>5</v>
      </c>
      <c r="B4" s="18">
        <v>0.25240000000000001</v>
      </c>
      <c r="C4" s="11">
        <v>0.17419999999999999</v>
      </c>
      <c r="D4" s="11">
        <v>0.18429999999999999</v>
      </c>
      <c r="E4" s="11">
        <v>0.2087</v>
      </c>
      <c r="F4" s="11">
        <v>0.20480000000000001</v>
      </c>
      <c r="G4" s="11">
        <v>0.20680000000000001</v>
      </c>
      <c r="H4" s="19">
        <v>0.21210000000000001</v>
      </c>
      <c r="I4" s="18">
        <v>0.2175</v>
      </c>
      <c r="J4" s="11">
        <v>0.20469999999999999</v>
      </c>
      <c r="K4" s="11">
        <v>0.23530000000000001</v>
      </c>
      <c r="L4" s="11">
        <v>0.23499999999999999</v>
      </c>
      <c r="M4" s="19">
        <v>0.27939999999999998</v>
      </c>
      <c r="O4">
        <v>10</v>
      </c>
      <c r="P4" s="1">
        <f t="shared" si="0"/>
        <v>0.20520000000000002</v>
      </c>
      <c r="Q4" s="1">
        <f t="shared" si="1"/>
        <v>0.23066666666666666</v>
      </c>
      <c r="S4">
        <v>10</v>
      </c>
      <c r="T4" s="1">
        <f>P4</f>
        <v>0.20520000000000002</v>
      </c>
      <c r="U4" s="1">
        <f>Q4</f>
        <v>0.23066666666666666</v>
      </c>
    </row>
    <row r="5" spans="1:21" ht="15" thickBot="1" x14ac:dyDescent="0.35">
      <c r="A5" t="s">
        <v>6</v>
      </c>
      <c r="B5" s="38">
        <v>0.17929999999999999</v>
      </c>
      <c r="C5" s="39">
        <v>0.157</v>
      </c>
      <c r="D5" s="39" t="s">
        <v>31</v>
      </c>
      <c r="E5" s="39">
        <v>0.15429999999999999</v>
      </c>
      <c r="F5" s="39" t="s">
        <v>31</v>
      </c>
      <c r="G5" s="40">
        <v>0.16719999999999999</v>
      </c>
      <c r="H5" s="19">
        <v>0.18579999999999999</v>
      </c>
      <c r="I5" s="18">
        <v>0.17399999999999999</v>
      </c>
      <c r="J5" s="11" t="s">
        <v>31</v>
      </c>
      <c r="K5" s="11">
        <v>0.17069999999999999</v>
      </c>
      <c r="L5" s="11">
        <v>0.19189999999999999</v>
      </c>
      <c r="M5" s="19" t="s">
        <v>31</v>
      </c>
      <c r="O5" s="35">
        <v>5</v>
      </c>
      <c r="P5" s="37">
        <f>AVERAGE(B5:G5)</f>
        <v>0.16444999999999999</v>
      </c>
      <c r="Q5" s="37">
        <f>AVERAGE(H5:M5)</f>
        <v>0.18059999999999998</v>
      </c>
      <c r="S5">
        <v>20</v>
      </c>
      <c r="T5" s="1">
        <f>P3</f>
        <v>0.27734999999999999</v>
      </c>
      <c r="U5" s="1">
        <f>Q3</f>
        <v>0.41370000000000001</v>
      </c>
    </row>
    <row r="6" spans="1:21" ht="15" thickBot="1" x14ac:dyDescent="0.35">
      <c r="A6" t="s">
        <v>7</v>
      </c>
      <c r="B6" s="20">
        <v>0.1537</v>
      </c>
      <c r="C6" s="21">
        <v>0.13250000000000001</v>
      </c>
      <c r="D6" s="21">
        <v>0.11840000000000001</v>
      </c>
      <c r="E6" s="21">
        <v>0.14849999999999999</v>
      </c>
      <c r="F6" s="21">
        <v>0.123</v>
      </c>
      <c r="G6" s="21">
        <v>0.13089999999999999</v>
      </c>
      <c r="H6" s="22">
        <v>0.1583</v>
      </c>
      <c r="I6" s="20">
        <v>0.14000000000000001</v>
      </c>
      <c r="J6" s="21">
        <v>0.1159</v>
      </c>
      <c r="K6" s="21">
        <v>0.1318</v>
      </c>
      <c r="L6" s="21">
        <v>0.14050000000000001</v>
      </c>
      <c r="M6" s="22">
        <v>0.15790000000000001</v>
      </c>
      <c r="O6">
        <v>1</v>
      </c>
      <c r="P6" s="1">
        <f t="shared" si="0"/>
        <v>0.13450000000000001</v>
      </c>
      <c r="Q6" s="1">
        <f t="shared" si="1"/>
        <v>0.14073333333333335</v>
      </c>
    </row>
    <row r="7" spans="1:21" x14ac:dyDescent="0.3">
      <c r="A7" t="s">
        <v>8</v>
      </c>
    </row>
    <row r="8" spans="1:21" x14ac:dyDescent="0.3">
      <c r="A8" t="s">
        <v>9</v>
      </c>
    </row>
    <row r="9" spans="1:21" x14ac:dyDescent="0.3">
      <c r="A9" t="s">
        <v>12</v>
      </c>
    </row>
    <row r="12" spans="1:21" x14ac:dyDescent="0.3">
      <c r="E12">
        <v>0.17929999999999999</v>
      </c>
      <c r="F12">
        <v>0.157</v>
      </c>
      <c r="H12">
        <v>0.15429999999999999</v>
      </c>
      <c r="J12">
        <v>0.16719999999999999</v>
      </c>
      <c r="K12">
        <v>0.18579999999999999</v>
      </c>
    </row>
    <row r="13" spans="1:21" x14ac:dyDescent="0.3">
      <c r="B13">
        <f>B5</f>
        <v>0.17929999999999999</v>
      </c>
    </row>
    <row r="16" spans="1:21" x14ac:dyDescent="0.3">
      <c r="F16">
        <v>0.17929999999999999</v>
      </c>
    </row>
    <row r="17" spans="6:6" x14ac:dyDescent="0.3">
      <c r="F17">
        <v>0.157</v>
      </c>
    </row>
    <row r="19" spans="6:6" x14ac:dyDescent="0.3">
      <c r="F19">
        <v>0.15429999999999999</v>
      </c>
    </row>
    <row r="21" spans="6:6" x14ac:dyDescent="0.3">
      <c r="F21">
        <v>0.16719999999999999</v>
      </c>
    </row>
    <row r="22" spans="6:6" x14ac:dyDescent="0.3">
      <c r="F22">
        <v>0.18579999999999999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6"/>
  <sheetViews>
    <sheetView workbookViewId="0">
      <selection activeCell="J43" sqref="J43"/>
    </sheetView>
  </sheetViews>
  <sheetFormatPr defaultRowHeight="14.4" x14ac:dyDescent="0.3"/>
  <cols>
    <col min="3" max="3" width="12" bestFit="1" customWidth="1"/>
    <col min="4" max="4" width="11" bestFit="1" customWidth="1"/>
    <col min="5" max="5" width="10.88671875" bestFit="1" customWidth="1"/>
    <col min="9" max="9" width="8" bestFit="1" customWidth="1"/>
    <col min="10" max="11" width="11.88671875" bestFit="1" customWidth="1"/>
    <col min="12" max="12" width="11.44140625" bestFit="1" customWidth="1"/>
  </cols>
  <sheetData>
    <row r="2" spans="1:16" x14ac:dyDescent="0.3">
      <c r="A2" t="s">
        <v>0</v>
      </c>
      <c r="B2" s="9">
        <v>38826</v>
      </c>
      <c r="C2" s="9">
        <v>38826</v>
      </c>
      <c r="D2" s="9">
        <v>38861</v>
      </c>
      <c r="E2" s="9">
        <v>38861</v>
      </c>
      <c r="F2" s="9">
        <v>39520</v>
      </c>
      <c r="G2" s="9">
        <v>39520</v>
      </c>
      <c r="H2" s="9">
        <v>42366</v>
      </c>
      <c r="I2" s="9">
        <v>42366</v>
      </c>
      <c r="J2" s="9">
        <v>42920</v>
      </c>
      <c r="K2" s="9">
        <v>42920</v>
      </c>
      <c r="L2" s="9">
        <v>43440</v>
      </c>
      <c r="M2" s="9">
        <v>43440</v>
      </c>
    </row>
    <row r="3" spans="1:16" x14ac:dyDescent="0.3">
      <c r="A3" t="s">
        <v>20</v>
      </c>
      <c r="B3" s="9">
        <v>24494</v>
      </c>
      <c r="C3" s="9">
        <v>26348</v>
      </c>
      <c r="D3" s="9">
        <v>26469</v>
      </c>
      <c r="E3" s="9">
        <v>26760</v>
      </c>
      <c r="F3" s="9">
        <v>27220</v>
      </c>
      <c r="G3" s="9">
        <v>28193</v>
      </c>
      <c r="H3" s="9">
        <v>28664</v>
      </c>
      <c r="I3" s="9">
        <v>30969</v>
      </c>
      <c r="J3" s="9">
        <v>30978</v>
      </c>
      <c r="K3" s="9">
        <v>31113</v>
      </c>
      <c r="L3" s="9">
        <v>31712</v>
      </c>
      <c r="M3" s="9">
        <v>38826</v>
      </c>
    </row>
    <row r="4" spans="1:16" x14ac:dyDescent="0.3">
      <c r="A4" t="s">
        <v>19</v>
      </c>
      <c r="B4" s="9">
        <v>16470</v>
      </c>
      <c r="C4" s="9">
        <v>18788</v>
      </c>
      <c r="D4" s="9">
        <v>19995</v>
      </c>
      <c r="E4" s="9">
        <v>20390</v>
      </c>
      <c r="F4" s="9">
        <v>20894</v>
      </c>
      <c r="G4" s="9">
        <v>21237</v>
      </c>
      <c r="H4" s="9">
        <v>22424</v>
      </c>
      <c r="I4" s="9">
        <v>22446</v>
      </c>
      <c r="J4" s="9">
        <v>22559</v>
      </c>
      <c r="K4" s="9">
        <v>23674</v>
      </c>
      <c r="L4" s="9">
        <v>24431</v>
      </c>
      <c r="M4" s="9">
        <v>24517</v>
      </c>
    </row>
    <row r="6" spans="1:16" x14ac:dyDescent="0.3">
      <c r="C6" t="s">
        <v>22</v>
      </c>
      <c r="D6" t="s">
        <v>23</v>
      </c>
      <c r="E6" t="s">
        <v>29</v>
      </c>
      <c r="G6" s="7"/>
    </row>
    <row r="7" spans="1:16" x14ac:dyDescent="0.3">
      <c r="B7" s="7" t="s">
        <v>0</v>
      </c>
      <c r="C7" s="7" t="s">
        <v>21</v>
      </c>
      <c r="D7" s="7" t="s">
        <v>21</v>
      </c>
      <c r="E7" s="7" t="s">
        <v>28</v>
      </c>
      <c r="F7" s="7" t="s">
        <v>24</v>
      </c>
      <c r="I7" s="7" t="s">
        <v>25</v>
      </c>
      <c r="J7" s="7" t="s">
        <v>10</v>
      </c>
      <c r="K7" s="7" t="s">
        <v>26</v>
      </c>
      <c r="L7" s="7" t="s">
        <v>27</v>
      </c>
      <c r="O7" s="7" t="s">
        <v>0</v>
      </c>
      <c r="P7" s="7" t="s">
        <v>30</v>
      </c>
    </row>
    <row r="8" spans="1:16" x14ac:dyDescent="0.3">
      <c r="B8" s="9">
        <v>38826</v>
      </c>
      <c r="C8" s="9">
        <v>16470</v>
      </c>
      <c r="F8">
        <v>35725</v>
      </c>
      <c r="G8" s="14"/>
      <c r="I8">
        <v>28713</v>
      </c>
      <c r="J8">
        <v>17424</v>
      </c>
      <c r="K8">
        <v>24949</v>
      </c>
      <c r="L8" s="12">
        <v>29152</v>
      </c>
      <c r="O8" s="9">
        <v>28982</v>
      </c>
      <c r="P8" s="14">
        <v>30620</v>
      </c>
    </row>
    <row r="9" spans="1:16" x14ac:dyDescent="0.3">
      <c r="B9" s="9">
        <v>38826</v>
      </c>
      <c r="C9" s="9">
        <v>18788</v>
      </c>
      <c r="F9">
        <v>37571</v>
      </c>
      <c r="G9" s="14"/>
      <c r="I9">
        <v>29468</v>
      </c>
      <c r="J9">
        <v>19229</v>
      </c>
      <c r="K9">
        <v>27484</v>
      </c>
      <c r="L9" s="12">
        <v>42663</v>
      </c>
      <c r="O9" s="9">
        <v>32116</v>
      </c>
      <c r="P9" s="14">
        <v>30692</v>
      </c>
    </row>
    <row r="10" spans="1:16" x14ac:dyDescent="0.3">
      <c r="B10" s="9">
        <v>38861</v>
      </c>
      <c r="C10" s="9">
        <v>19995</v>
      </c>
      <c r="E10" s="13">
        <v>30237.599999999999</v>
      </c>
      <c r="F10">
        <v>38578</v>
      </c>
      <c r="G10" s="14"/>
      <c r="I10">
        <v>29710</v>
      </c>
      <c r="J10">
        <v>20374</v>
      </c>
      <c r="K10">
        <v>28044</v>
      </c>
      <c r="L10" s="12">
        <v>37776</v>
      </c>
      <c r="O10" s="9">
        <v>32730</v>
      </c>
      <c r="P10" s="14">
        <v>33307</v>
      </c>
    </row>
    <row r="11" spans="1:16" x14ac:dyDescent="0.3">
      <c r="B11" s="9">
        <v>38861</v>
      </c>
      <c r="C11" s="9">
        <v>20390</v>
      </c>
      <c r="D11" s="11">
        <v>36566</v>
      </c>
      <c r="E11" s="13">
        <v>27856</v>
      </c>
      <c r="F11">
        <v>39203</v>
      </c>
      <c r="G11" s="14"/>
      <c r="I11">
        <v>32276</v>
      </c>
      <c r="J11">
        <v>20414</v>
      </c>
      <c r="K11">
        <v>32125</v>
      </c>
      <c r="L11" s="12">
        <v>35094</v>
      </c>
      <c r="O11" s="9">
        <v>33992</v>
      </c>
      <c r="P11" s="14">
        <v>34864</v>
      </c>
    </row>
    <row r="12" spans="1:16" x14ac:dyDescent="0.3">
      <c r="B12" s="9">
        <v>39520</v>
      </c>
      <c r="C12" s="9">
        <v>20894</v>
      </c>
      <c r="D12" s="11">
        <v>31050</v>
      </c>
      <c r="E12" s="13">
        <v>33467</v>
      </c>
      <c r="F12">
        <v>40122</v>
      </c>
      <c r="G12" s="14"/>
      <c r="I12">
        <v>33689</v>
      </c>
      <c r="J12">
        <v>22909</v>
      </c>
      <c r="K12">
        <v>33542</v>
      </c>
      <c r="L12" s="12">
        <v>34919</v>
      </c>
      <c r="O12" s="9">
        <v>34928</v>
      </c>
      <c r="P12" s="14">
        <v>37506</v>
      </c>
    </row>
    <row r="13" spans="1:16" x14ac:dyDescent="0.3">
      <c r="B13" s="9">
        <v>39520</v>
      </c>
      <c r="C13" s="9">
        <v>21237</v>
      </c>
      <c r="D13" s="11">
        <v>30617</v>
      </c>
      <c r="E13" s="13">
        <v>31602.799999999999</v>
      </c>
      <c r="F13">
        <v>40129</v>
      </c>
      <c r="G13" s="14"/>
      <c r="I13">
        <v>33961</v>
      </c>
      <c r="J13">
        <v>23551</v>
      </c>
      <c r="K13">
        <v>33690</v>
      </c>
      <c r="L13" s="12">
        <v>42041</v>
      </c>
      <c r="O13" s="9">
        <v>37590</v>
      </c>
      <c r="P13" s="14">
        <v>37587</v>
      </c>
    </row>
    <row r="14" spans="1:16" x14ac:dyDescent="0.3">
      <c r="B14" s="9">
        <v>42366</v>
      </c>
      <c r="C14" s="9">
        <v>22424</v>
      </c>
      <c r="D14" s="11">
        <v>39906</v>
      </c>
      <c r="E14" s="13">
        <v>32735.666666666668</v>
      </c>
      <c r="F14">
        <v>40469</v>
      </c>
      <c r="I14">
        <v>34780</v>
      </c>
      <c r="J14">
        <v>25138</v>
      </c>
      <c r="K14">
        <v>35177</v>
      </c>
    </row>
    <row r="15" spans="1:16" x14ac:dyDescent="0.3">
      <c r="B15" s="9">
        <v>42366</v>
      </c>
      <c r="C15" s="9">
        <v>22446</v>
      </c>
      <c r="D15" s="11">
        <v>34767</v>
      </c>
      <c r="E15" s="13">
        <v>35177.800000000003</v>
      </c>
      <c r="F15">
        <v>40524</v>
      </c>
      <c r="I15">
        <v>35554</v>
      </c>
      <c r="J15">
        <v>25864</v>
      </c>
      <c r="K15">
        <v>35413</v>
      </c>
    </row>
    <row r="16" spans="1:16" x14ac:dyDescent="0.3">
      <c r="B16" s="9">
        <v>42920</v>
      </c>
      <c r="C16" s="9">
        <v>22559</v>
      </c>
      <c r="D16" s="11">
        <v>34699</v>
      </c>
      <c r="E16" s="13">
        <v>33069.4</v>
      </c>
      <c r="F16">
        <v>41123</v>
      </c>
      <c r="I16">
        <v>36010</v>
      </c>
      <c r="J16">
        <v>26783</v>
      </c>
      <c r="K16">
        <v>36955</v>
      </c>
    </row>
    <row r="17" spans="1:16" x14ac:dyDescent="0.3">
      <c r="B17" s="9">
        <v>42920</v>
      </c>
      <c r="C17" s="9">
        <v>23674</v>
      </c>
      <c r="E17" s="13">
        <v>32941.4</v>
      </c>
      <c r="F17">
        <v>41832</v>
      </c>
      <c r="I17">
        <v>36495</v>
      </c>
      <c r="J17">
        <v>30509</v>
      </c>
      <c r="K17">
        <v>37097</v>
      </c>
    </row>
    <row r="18" spans="1:16" x14ac:dyDescent="0.3">
      <c r="B18" s="9">
        <v>43440</v>
      </c>
      <c r="C18" s="9">
        <v>24431</v>
      </c>
      <c r="E18" s="13">
        <v>40768.818181818184</v>
      </c>
      <c r="F18">
        <v>42082</v>
      </c>
      <c r="I18">
        <v>36987</v>
      </c>
      <c r="J18">
        <v>30513</v>
      </c>
      <c r="K18">
        <v>37821</v>
      </c>
    </row>
    <row r="19" spans="1:16" x14ac:dyDescent="0.3">
      <c r="B19" s="9">
        <v>43440</v>
      </c>
      <c r="C19" s="9">
        <v>24517</v>
      </c>
      <c r="F19">
        <v>44032</v>
      </c>
      <c r="I19">
        <v>39480</v>
      </c>
      <c r="J19">
        <v>33705</v>
      </c>
      <c r="K19">
        <v>41083</v>
      </c>
    </row>
    <row r="22" spans="1:16" x14ac:dyDescent="0.3">
      <c r="B22" s="10">
        <f>AVERAGE(B10:B17)</f>
        <v>40916.75</v>
      </c>
      <c r="C22" s="10">
        <f>AVERAGE(C10:E17)</f>
        <v>29014.166666666672</v>
      </c>
      <c r="E22" s="10">
        <f>AVERAGE(E10:E18)</f>
        <v>33095.164983164985</v>
      </c>
      <c r="F22" s="10">
        <f>AVERAGE(F10:F17)</f>
        <v>40247.5</v>
      </c>
      <c r="G22" s="10" t="e">
        <f>AVERAGE(G10:G17)</f>
        <v>#DIV/0!</v>
      </c>
      <c r="I22" s="10">
        <f>AVERAGE(I10:I17)</f>
        <v>34059.375</v>
      </c>
      <c r="J22" s="10">
        <f>AVERAGE(J10:J17)</f>
        <v>24442.75</v>
      </c>
      <c r="K22" s="10">
        <f>AVERAGE(K10:K17)</f>
        <v>34005.375</v>
      </c>
      <c r="L22" s="10">
        <f>AVERAGE(L8:L13)</f>
        <v>36940.833333333336</v>
      </c>
      <c r="O22" s="10">
        <f>AVERAGE(O9:O12)</f>
        <v>33441.5</v>
      </c>
      <c r="P22" s="10">
        <f>AVERAGE(P9:P12)</f>
        <v>34092.25</v>
      </c>
    </row>
    <row r="24" spans="1:16" x14ac:dyDescent="0.3">
      <c r="C24">
        <f>C22/B22</f>
        <v>0.70910242545330882</v>
      </c>
    </row>
    <row r="25" spans="1:16" x14ac:dyDescent="0.3">
      <c r="P25" s="5">
        <f>P8/$O$22</f>
        <v>0.91562878459399244</v>
      </c>
    </row>
    <row r="26" spans="1:16" x14ac:dyDescent="0.3">
      <c r="A26" t="s">
        <v>32</v>
      </c>
      <c r="P26" s="5">
        <f t="shared" ref="P26:P31" si="0">P9/$O$22</f>
        <v>0.91778179806527815</v>
      </c>
    </row>
    <row r="27" spans="1:16" x14ac:dyDescent="0.3">
      <c r="C27">
        <f>C8/$B$22</f>
        <v>0.40252463844269154</v>
      </c>
      <c r="F27" s="23">
        <f>F8/$B$22</f>
        <v>0.87311431137614792</v>
      </c>
      <c r="P27" s="5">
        <f t="shared" si="0"/>
        <v>0.9959780512237788</v>
      </c>
    </row>
    <row r="28" spans="1:16" x14ac:dyDescent="0.3">
      <c r="C28">
        <f t="shared" ref="C28:F37" si="1">C9/$B$22</f>
        <v>0.45917625422351482</v>
      </c>
      <c r="F28" s="23">
        <f>F9/$B$22</f>
        <v>0.91823030910324011</v>
      </c>
      <c r="P28" s="5">
        <f t="shared" si="0"/>
        <v>1.0425369675403315</v>
      </c>
    </row>
    <row r="29" spans="1:16" ht="15" thickBot="1" x14ac:dyDescent="0.35">
      <c r="C29">
        <f t="shared" si="1"/>
        <v>0.48867517581430586</v>
      </c>
      <c r="E29">
        <f t="shared" si="1"/>
        <v>0.73900297555402128</v>
      </c>
      <c r="F29" s="24">
        <f>F10/$B$22</f>
        <v>0.94284125694245025</v>
      </c>
      <c r="P29" s="5">
        <f t="shared" si="0"/>
        <v>1.1215406007505644</v>
      </c>
    </row>
    <row r="30" spans="1:16" x14ac:dyDescent="0.3">
      <c r="C30" s="25">
        <f t="shared" si="1"/>
        <v>0.49832892397367828</v>
      </c>
      <c r="D30" s="26">
        <f t="shared" si="1"/>
        <v>0.89366824100154585</v>
      </c>
      <c r="E30" s="26">
        <f t="shared" si="1"/>
        <v>0.68079698412019529</v>
      </c>
      <c r="F30" s="24">
        <f>F11/$B$22</f>
        <v>0.95811617491614065</v>
      </c>
      <c r="P30" s="5">
        <f t="shared" si="0"/>
        <v>1.1239627409057609</v>
      </c>
    </row>
    <row r="31" spans="1:16" x14ac:dyDescent="0.3">
      <c r="C31" s="27">
        <f t="shared" si="1"/>
        <v>0.5106466178276623</v>
      </c>
      <c r="D31" s="24">
        <f t="shared" si="1"/>
        <v>0.75885792493294313</v>
      </c>
      <c r="E31" s="24">
        <f t="shared" si="1"/>
        <v>0.81792908772079898</v>
      </c>
      <c r="F31" s="24">
        <f t="shared" si="1"/>
        <v>0.98057641430465514</v>
      </c>
      <c r="P31">
        <f t="shared" si="0"/>
        <v>0</v>
      </c>
    </row>
    <row r="32" spans="1:16" x14ac:dyDescent="0.3">
      <c r="C32" s="27">
        <f t="shared" si="1"/>
        <v>0.51902949281162358</v>
      </c>
      <c r="D32" s="24">
        <f t="shared" si="1"/>
        <v>0.74827546176077031</v>
      </c>
      <c r="E32" s="24">
        <f t="shared" si="1"/>
        <v>0.77236828438231286</v>
      </c>
      <c r="F32" s="24">
        <f t="shared" si="1"/>
        <v>0.98074749338596057</v>
      </c>
    </row>
    <row r="33" spans="1:6" x14ac:dyDescent="0.3">
      <c r="C33" s="27">
        <f t="shared" si="1"/>
        <v>0.54803961702725656</v>
      </c>
      <c r="D33" s="24">
        <f t="shared" si="1"/>
        <v>0.97529740265294773</v>
      </c>
      <c r="E33" s="24">
        <f t="shared" si="1"/>
        <v>0.80005539703585127</v>
      </c>
      <c r="F33" s="24">
        <f t="shared" si="1"/>
        <v>0.98905704876364819</v>
      </c>
    </row>
    <row r="34" spans="1:6" x14ac:dyDescent="0.3">
      <c r="C34" s="27">
        <f t="shared" si="1"/>
        <v>0.5485772941399305</v>
      </c>
      <c r="D34" s="24">
        <f t="shared" si="1"/>
        <v>0.84970091710607509</v>
      </c>
      <c r="E34" s="24">
        <f t="shared" si="1"/>
        <v>0.85974081519182244</v>
      </c>
      <c r="F34" s="24">
        <f t="shared" si="1"/>
        <v>0.99040124154533293</v>
      </c>
    </row>
    <row r="35" spans="1:6" ht="15" thickBot="1" x14ac:dyDescent="0.35">
      <c r="C35" s="28">
        <f t="shared" si="1"/>
        <v>0.55133899930957375</v>
      </c>
      <c r="D35" s="29">
        <f t="shared" si="1"/>
        <v>0.84803900603053761</v>
      </c>
      <c r="E35" s="29">
        <f t="shared" si="1"/>
        <v>0.80821179590265602</v>
      </c>
      <c r="F35" s="24">
        <f t="shared" si="1"/>
        <v>1.0050407229313179</v>
      </c>
    </row>
    <row r="36" spans="1:6" x14ac:dyDescent="0.3">
      <c r="C36">
        <f t="shared" si="1"/>
        <v>0.57858945297463749</v>
      </c>
      <c r="E36">
        <f t="shared" si="1"/>
        <v>0.80508349270164425</v>
      </c>
      <c r="F36" s="24">
        <f t="shared" si="1"/>
        <v>1.0223685898806723</v>
      </c>
    </row>
    <row r="37" spans="1:6" x14ac:dyDescent="0.3">
      <c r="C37">
        <f t="shared" si="1"/>
        <v>0.59709043362437142</v>
      </c>
      <c r="E37">
        <f t="shared" si="1"/>
        <v>0.99638456577851819</v>
      </c>
      <c r="F37" s="23">
        <f t="shared" si="1"/>
        <v>1.0284785570701485</v>
      </c>
    </row>
    <row r="38" spans="1:6" x14ac:dyDescent="0.3">
      <c r="C38">
        <f>C19/$B$22</f>
        <v>0.5991922623375513</v>
      </c>
      <c r="F38" s="23">
        <f t="shared" ref="F38" si="2">F19/$B$22</f>
        <v>1.0761363011480629</v>
      </c>
    </row>
    <row r="42" spans="1:6" x14ac:dyDescent="0.3">
      <c r="C42" s="5">
        <f>AVERAGE(C30:E35)</f>
        <v>0.72160568127378766</v>
      </c>
    </row>
    <row r="43" spans="1:6" x14ac:dyDescent="0.3">
      <c r="C43">
        <f>STDEV(C30:E35)</f>
        <v>0.15323234408858091</v>
      </c>
    </row>
    <row r="46" spans="1:6" x14ac:dyDescent="0.3">
      <c r="A4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Il1b conc</vt:lpstr>
      <vt:lpstr>24 hr 100</vt:lpstr>
      <vt:lpstr>24 hr 10 ng</vt:lpstr>
      <vt:lpstr>AB treatements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 McReynolds</dc:creator>
  <cp:lastModifiedBy>Cindy McReynolds</cp:lastModifiedBy>
  <dcterms:created xsi:type="dcterms:W3CDTF">2018-12-08T01:59:53Z</dcterms:created>
  <dcterms:modified xsi:type="dcterms:W3CDTF">2019-02-05T08:16:10Z</dcterms:modified>
</cp:coreProperties>
</file>