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75" yWindow="30" windowWidth="18975" windowHeight="10770" firstSheet="2" activeTab="7"/>
  </bookViews>
  <sheets>
    <sheet name="GroupSizes" sheetId="1" r:id="rId1"/>
    <sheet name="GroupSizesPoly" sheetId="7" r:id="rId2"/>
    <sheet name="Interaction" sheetId="2" r:id="rId3"/>
    <sheet name="BreederChange" sheetId="3" r:id="rId4"/>
    <sheet name="GroupChange" sheetId="4" r:id="rId5"/>
    <sheet name="BetweenYears" sheetId="6" r:id="rId6"/>
    <sheet name="Individuals" sheetId="5" r:id="rId7"/>
    <sheet name="IndFitInteraction" sheetId="8" r:id="rId8"/>
  </sheets>
  <definedNames>
    <definedName name="_xlnm._FilterDatabase" localSheetId="5" hidden="1">BetweenYears!$A$1:$S$499</definedName>
    <definedName name="_xlnm._FilterDatabase" localSheetId="6" hidden="1">Individuals!$A$1:$AO$264</definedName>
  </definedNames>
  <calcPr calcId="145621"/>
</workbook>
</file>

<file path=xl/calcChain.xml><?xml version="1.0" encoding="utf-8"?>
<calcChain xmlns="http://schemas.openxmlformats.org/spreadsheetml/2006/main">
  <c r="AM3" i="8" l="1"/>
  <c r="AM4" i="8"/>
  <c r="AM5" i="8"/>
  <c r="AM6" i="8"/>
  <c r="AM7" i="8"/>
  <c r="AM8" i="8"/>
  <c r="AM9" i="8"/>
  <c r="AM10" i="8"/>
  <c r="AM11" i="8"/>
  <c r="AM12" i="8"/>
  <c r="AM13" i="8"/>
  <c r="AM14" i="8"/>
  <c r="AM15" i="8"/>
  <c r="AM16" i="8"/>
  <c r="AM17" i="8"/>
  <c r="AM18" i="8"/>
  <c r="AM19" i="8"/>
  <c r="AM20" i="8"/>
  <c r="AM21" i="8"/>
  <c r="AM22" i="8"/>
  <c r="AM23" i="8"/>
  <c r="AM24" i="8"/>
  <c r="AM25" i="8"/>
  <c r="AM26" i="8"/>
  <c r="AM27" i="8"/>
  <c r="AM28" i="8"/>
  <c r="AM29" i="8"/>
  <c r="AM30" i="8"/>
  <c r="AM31" i="8"/>
  <c r="AM32" i="8"/>
  <c r="AM33" i="8"/>
  <c r="AM34" i="8"/>
  <c r="AM35" i="8"/>
  <c r="AM36" i="8"/>
  <c r="AM37" i="8"/>
  <c r="AM38" i="8"/>
  <c r="AM39" i="8"/>
  <c r="AM40" i="8"/>
  <c r="AM41" i="8"/>
  <c r="AM42" i="8"/>
  <c r="AM43" i="8"/>
  <c r="AM44" i="8"/>
  <c r="AM45" i="8"/>
  <c r="AM46" i="8"/>
  <c r="AM47" i="8"/>
  <c r="AM48" i="8"/>
  <c r="AM49" i="8"/>
  <c r="AM50" i="8"/>
  <c r="AM51" i="8"/>
  <c r="AM52" i="8"/>
  <c r="AM53" i="8"/>
  <c r="AM54" i="8"/>
  <c r="AM55" i="8"/>
  <c r="AM56" i="8"/>
  <c r="AM57" i="8"/>
  <c r="AM58" i="8"/>
  <c r="AM59" i="8"/>
  <c r="AM60" i="8"/>
  <c r="AM61" i="8"/>
  <c r="AM62" i="8"/>
  <c r="AM63" i="8"/>
  <c r="AM64" i="8"/>
  <c r="AM65" i="8"/>
  <c r="AM66" i="8"/>
  <c r="AM67" i="8"/>
  <c r="AM68" i="8"/>
  <c r="AM69" i="8"/>
  <c r="AM70" i="8"/>
  <c r="AM71" i="8"/>
  <c r="AM72" i="8"/>
  <c r="AM73" i="8"/>
  <c r="AM74" i="8"/>
  <c r="AM75" i="8"/>
  <c r="AM76" i="8"/>
  <c r="AM77" i="8"/>
  <c r="AM78" i="8"/>
  <c r="AM79" i="8"/>
  <c r="AM80" i="8"/>
  <c r="AM81" i="8"/>
  <c r="AM82" i="8"/>
  <c r="AM83" i="8"/>
  <c r="AM84" i="8"/>
  <c r="AM85" i="8"/>
  <c r="AM86" i="8"/>
  <c r="AM87" i="8"/>
  <c r="AM88" i="8"/>
  <c r="AM89" i="8"/>
  <c r="AM90" i="8"/>
  <c r="AM91" i="8"/>
  <c r="AM92" i="8"/>
  <c r="AM93" i="8"/>
  <c r="AM94" i="8"/>
  <c r="AM95" i="8"/>
  <c r="AM96" i="8"/>
  <c r="AM97" i="8"/>
  <c r="AM98" i="8"/>
  <c r="AM99" i="8"/>
  <c r="AM100" i="8"/>
  <c r="AM101" i="8"/>
  <c r="AM102" i="8"/>
  <c r="AM103" i="8"/>
  <c r="AM104" i="8"/>
  <c r="AM105" i="8"/>
  <c r="AM106" i="8"/>
  <c r="AM107" i="8"/>
  <c r="AM108" i="8"/>
  <c r="AM109" i="8"/>
  <c r="AM110" i="8"/>
  <c r="AM111" i="8"/>
  <c r="AM112" i="8"/>
  <c r="AM113" i="8"/>
  <c r="AM114" i="8"/>
  <c r="AM115" i="8"/>
  <c r="AM116" i="8"/>
  <c r="AM117" i="8"/>
  <c r="AM118" i="8"/>
  <c r="AM119" i="8"/>
  <c r="AM120" i="8"/>
  <c r="AM121" i="8"/>
  <c r="AM122" i="8"/>
  <c r="AM123" i="8"/>
  <c r="AM124" i="8"/>
  <c r="AM125" i="8"/>
  <c r="AM126" i="8"/>
  <c r="AM127" i="8"/>
  <c r="AM128" i="8"/>
  <c r="AM129" i="8"/>
  <c r="AM130" i="8"/>
  <c r="AM131" i="8"/>
  <c r="AM132" i="8"/>
  <c r="AM133" i="8"/>
  <c r="AM134" i="8"/>
  <c r="AM135" i="8"/>
  <c r="AM136" i="8"/>
  <c r="AM137" i="8"/>
  <c r="AM138" i="8"/>
  <c r="AM139" i="8"/>
  <c r="AM140" i="8"/>
  <c r="AM141" i="8"/>
  <c r="AM142" i="8"/>
  <c r="AM143" i="8"/>
  <c r="AM144" i="8"/>
  <c r="AM145" i="8"/>
  <c r="AM146" i="8"/>
  <c r="AM147" i="8"/>
  <c r="AM148" i="8"/>
  <c r="AM149" i="8"/>
  <c r="AM150" i="8"/>
  <c r="AM151" i="8"/>
  <c r="AM152" i="8"/>
  <c r="AM153" i="8"/>
  <c r="AM154" i="8"/>
  <c r="AM155" i="8"/>
  <c r="AM156" i="8"/>
  <c r="AM157" i="8"/>
  <c r="AM158" i="8"/>
  <c r="AM159" i="8"/>
  <c r="AM160" i="8"/>
  <c r="AM161" i="8"/>
  <c r="AM162" i="8"/>
  <c r="AM163" i="8"/>
  <c r="AM164" i="8"/>
  <c r="AM165" i="8"/>
  <c r="AM166" i="8"/>
  <c r="AM167" i="8"/>
  <c r="AM168" i="8"/>
  <c r="AM169" i="8"/>
  <c r="AM170" i="8"/>
  <c r="AM171" i="8"/>
  <c r="AM172" i="8"/>
  <c r="AM173" i="8"/>
  <c r="AM174" i="8"/>
  <c r="AM175" i="8"/>
  <c r="AM176" i="8"/>
  <c r="AM177" i="8"/>
  <c r="AM178" i="8"/>
  <c r="AM179" i="8"/>
  <c r="AM180" i="8"/>
  <c r="AM181" i="8"/>
  <c r="AM182" i="8"/>
  <c r="AM183" i="8"/>
  <c r="AM184" i="8"/>
  <c r="AM185" i="8"/>
  <c r="AM186" i="8"/>
  <c r="AM187" i="8"/>
  <c r="AM188" i="8"/>
  <c r="AM189" i="8"/>
  <c r="AM190" i="8"/>
  <c r="AM191" i="8"/>
  <c r="AM192" i="8"/>
  <c r="AM193" i="8"/>
  <c r="AM194" i="8"/>
  <c r="AM195" i="8"/>
  <c r="AM196" i="8"/>
  <c r="AM197" i="8"/>
  <c r="AM198" i="8"/>
  <c r="AM199" i="8"/>
  <c r="AM200" i="8"/>
  <c r="AM201" i="8"/>
  <c r="AM202" i="8"/>
  <c r="AM203" i="8"/>
  <c r="AM204" i="8"/>
  <c r="AM205" i="8"/>
  <c r="AM206" i="8"/>
  <c r="AM207" i="8"/>
  <c r="AM208" i="8"/>
  <c r="AM209" i="8"/>
  <c r="AM210" i="8"/>
  <c r="AM211" i="8"/>
  <c r="AM212" i="8"/>
  <c r="AM213" i="8"/>
  <c r="AM214" i="8"/>
  <c r="AM215" i="8"/>
  <c r="AM216" i="8"/>
  <c r="AM217" i="8"/>
  <c r="AM218" i="8"/>
  <c r="AM219" i="8"/>
  <c r="AM220" i="8"/>
  <c r="AM221" i="8"/>
  <c r="AM222" i="8"/>
  <c r="AM223" i="8"/>
  <c r="AM224" i="8"/>
  <c r="AM225" i="8"/>
  <c r="AM226" i="8"/>
  <c r="AM227" i="8"/>
  <c r="AM228" i="8"/>
  <c r="AM229" i="8"/>
  <c r="AM230" i="8"/>
  <c r="AM231" i="8"/>
  <c r="AM232" i="8"/>
  <c r="AM233" i="8"/>
  <c r="AM234" i="8"/>
  <c r="AM235" i="8"/>
  <c r="AM236" i="8"/>
  <c r="AM237" i="8"/>
  <c r="AM238" i="8"/>
  <c r="AM239" i="8"/>
  <c r="AM240" i="8"/>
  <c r="AM241" i="8"/>
  <c r="AM242" i="8"/>
  <c r="AM243" i="8"/>
  <c r="AM244" i="8"/>
  <c r="AM245" i="8"/>
  <c r="AM246" i="8"/>
  <c r="AM247" i="8"/>
  <c r="AM248" i="8"/>
  <c r="AM249" i="8"/>
  <c r="AM250" i="8"/>
  <c r="AM251" i="8"/>
  <c r="AM252" i="8"/>
  <c r="AM253" i="8"/>
  <c r="AM254" i="8"/>
  <c r="AM255" i="8"/>
  <c r="AM256" i="8"/>
  <c r="AM257" i="8"/>
  <c r="AM258" i="8"/>
  <c r="AM259" i="8"/>
  <c r="AM260" i="8"/>
  <c r="AM261" i="8"/>
  <c r="AM262" i="8"/>
  <c r="AM263" i="8"/>
  <c r="AM264" i="8"/>
  <c r="AM265" i="8"/>
  <c r="AM266" i="8"/>
  <c r="AM267" i="8"/>
  <c r="AM268" i="8"/>
  <c r="AM269" i="8"/>
  <c r="AM270" i="8"/>
  <c r="AM271" i="8"/>
  <c r="AM272" i="8"/>
  <c r="AM273" i="8"/>
  <c r="AM274" i="8"/>
  <c r="AM275" i="8"/>
  <c r="AM276" i="8"/>
  <c r="AM277" i="8"/>
  <c r="AM278" i="8"/>
  <c r="AM279" i="8"/>
  <c r="AM280" i="8"/>
  <c r="AM281" i="8"/>
  <c r="AM282" i="8"/>
  <c r="AM283" i="8"/>
  <c r="AM284" i="8"/>
  <c r="AM285" i="8"/>
  <c r="AM286" i="8"/>
  <c r="AM287" i="8"/>
  <c r="AM288" i="8"/>
  <c r="AM289" i="8"/>
  <c r="AM290" i="8"/>
  <c r="AM291" i="8"/>
  <c r="AM292" i="8"/>
  <c r="AM293" i="8"/>
  <c r="AM294" i="8"/>
  <c r="AM295" i="8"/>
  <c r="AM296" i="8"/>
  <c r="AM297" i="8"/>
  <c r="AM298" i="8"/>
  <c r="AM299" i="8"/>
  <c r="AM300" i="8"/>
  <c r="AM301" i="8"/>
  <c r="AM302" i="8"/>
  <c r="AM303" i="8"/>
  <c r="AM304" i="8"/>
  <c r="AM305" i="8"/>
  <c r="AM306" i="8"/>
  <c r="AM307" i="8"/>
  <c r="AM308" i="8"/>
  <c r="AM309" i="8"/>
  <c r="AM310" i="8"/>
  <c r="AM311" i="8"/>
  <c r="AM312" i="8"/>
  <c r="AM313" i="8"/>
  <c r="AM314" i="8"/>
  <c r="AM315" i="8"/>
  <c r="AM316" i="8"/>
  <c r="AM317" i="8"/>
  <c r="AM318" i="8"/>
  <c r="AM319" i="8"/>
  <c r="AM320" i="8"/>
  <c r="AM321" i="8"/>
  <c r="AM322" i="8"/>
  <c r="AM323" i="8"/>
  <c r="AM324" i="8"/>
  <c r="AM325" i="8"/>
  <c r="AM326" i="8"/>
  <c r="AM327" i="8"/>
  <c r="AM328" i="8"/>
  <c r="AM329" i="8"/>
  <c r="AM330" i="8"/>
  <c r="AM331" i="8"/>
  <c r="AM332" i="8"/>
  <c r="AM333" i="8"/>
  <c r="AM334" i="8"/>
  <c r="AM335" i="8"/>
  <c r="AM336" i="8"/>
  <c r="AM337" i="8"/>
  <c r="AM338" i="8"/>
  <c r="AM339" i="8"/>
  <c r="AM340" i="8"/>
  <c r="AM341" i="8"/>
  <c r="AM342" i="8"/>
  <c r="AM343" i="8"/>
  <c r="AM344" i="8"/>
  <c r="AM345" i="8"/>
  <c r="AM346" i="8"/>
  <c r="AM347" i="8"/>
  <c r="AM348" i="8"/>
  <c r="AM349" i="8"/>
  <c r="AM350" i="8"/>
  <c r="AM351" i="8"/>
  <c r="AM352" i="8"/>
  <c r="AM353" i="8"/>
  <c r="AM354" i="8"/>
  <c r="AM355" i="8"/>
  <c r="AM356" i="8"/>
  <c r="AM357" i="8"/>
  <c r="AM358" i="8"/>
  <c r="AM359" i="8"/>
  <c r="AM360" i="8"/>
  <c r="AM361" i="8"/>
  <c r="AM362" i="8"/>
  <c r="AM363" i="8"/>
  <c r="AM364" i="8"/>
  <c r="AM365" i="8"/>
  <c r="AM366" i="8"/>
  <c r="AM367" i="8"/>
  <c r="AM368" i="8"/>
  <c r="AM369" i="8"/>
  <c r="AM370" i="8"/>
  <c r="AM371" i="8"/>
  <c r="AM372" i="8"/>
  <c r="AM373" i="8"/>
  <c r="AM374" i="8"/>
  <c r="AM375" i="8"/>
  <c r="AM376" i="8"/>
  <c r="AM377" i="8"/>
  <c r="AM378" i="8"/>
  <c r="AM379" i="8"/>
  <c r="AM380" i="8"/>
  <c r="AM381" i="8"/>
  <c r="AM382" i="8"/>
  <c r="AM383" i="8"/>
  <c r="AM384" i="8"/>
  <c r="AM385" i="8"/>
  <c r="AM386" i="8"/>
  <c r="AM387" i="8"/>
  <c r="AM388" i="8"/>
  <c r="AM389" i="8"/>
  <c r="AM390" i="8"/>
  <c r="AM391" i="8"/>
  <c r="AM392" i="8"/>
  <c r="AM393" i="8"/>
  <c r="AM394" i="8"/>
  <c r="AM395" i="8"/>
  <c r="AM396" i="8"/>
  <c r="AM397" i="8"/>
  <c r="AM398" i="8"/>
  <c r="AM399" i="8"/>
  <c r="AM400" i="8"/>
  <c r="AM401" i="8"/>
  <c r="AM402" i="8"/>
  <c r="AM403" i="8"/>
  <c r="AM404" i="8"/>
  <c r="AM405" i="8"/>
  <c r="AM406" i="8"/>
  <c r="AM407" i="8"/>
  <c r="AM408" i="8"/>
  <c r="AM409" i="8"/>
  <c r="AM410" i="8"/>
  <c r="AM411" i="8"/>
  <c r="AM412" i="8"/>
  <c r="AM413" i="8"/>
  <c r="AM414" i="8"/>
  <c r="AM415" i="8"/>
  <c r="AM416" i="8"/>
  <c r="AM417" i="8"/>
  <c r="AM418" i="8"/>
  <c r="AM419" i="8"/>
  <c r="AM420" i="8"/>
  <c r="AM421" i="8"/>
  <c r="AM422" i="8"/>
  <c r="AM423" i="8"/>
  <c r="AM424" i="8"/>
  <c r="AM425" i="8"/>
  <c r="AM426" i="8"/>
  <c r="AM427" i="8"/>
  <c r="AM428" i="8"/>
  <c r="AM429" i="8"/>
  <c r="AM430" i="8"/>
  <c r="AM431" i="8"/>
  <c r="AM432" i="8"/>
  <c r="AM433" i="8"/>
  <c r="AM434" i="8"/>
  <c r="AM435" i="8"/>
  <c r="AM436" i="8"/>
  <c r="AM437" i="8"/>
  <c r="AM438" i="8"/>
  <c r="AM439" i="8"/>
  <c r="AM440" i="8"/>
  <c r="AM441" i="8"/>
  <c r="AM442" i="8"/>
  <c r="AM443" i="8"/>
  <c r="AM444" i="8"/>
  <c r="AM445" i="8"/>
  <c r="AM446" i="8"/>
  <c r="AM447" i="8"/>
  <c r="AM448" i="8"/>
  <c r="AM449" i="8"/>
  <c r="AM450" i="8"/>
  <c r="AM451" i="8"/>
  <c r="AM452" i="8"/>
  <c r="AM453" i="8"/>
  <c r="AM454" i="8"/>
  <c r="AM455" i="8"/>
  <c r="AM456" i="8"/>
  <c r="AM457" i="8"/>
  <c r="AM458" i="8"/>
  <c r="AM459" i="8"/>
  <c r="AM460" i="8"/>
  <c r="AM461" i="8"/>
  <c r="AM462" i="8"/>
  <c r="AM463" i="8"/>
  <c r="AM464" i="8"/>
  <c r="AM465" i="8"/>
  <c r="AM466" i="8"/>
  <c r="AM467" i="8"/>
  <c r="AM468" i="8"/>
  <c r="AM469" i="8"/>
  <c r="AM470" i="8"/>
  <c r="AM471" i="8"/>
  <c r="AM472" i="8"/>
  <c r="AM473" i="8"/>
  <c r="AM474" i="8"/>
  <c r="AM475" i="8"/>
  <c r="AM476" i="8"/>
  <c r="AM477" i="8"/>
  <c r="AM478" i="8"/>
  <c r="AM479" i="8"/>
  <c r="AM480" i="8"/>
  <c r="AM481" i="8"/>
  <c r="AM482" i="8"/>
  <c r="AM483" i="8"/>
  <c r="AM484" i="8"/>
  <c r="AM485" i="8"/>
  <c r="AM486" i="8"/>
  <c r="AM487" i="8"/>
  <c r="AM488" i="8"/>
  <c r="AM489" i="8"/>
  <c r="AM490" i="8"/>
  <c r="AM491" i="8"/>
  <c r="AM492" i="8"/>
  <c r="AM493" i="8"/>
  <c r="AM494" i="8"/>
  <c r="AM495" i="8"/>
  <c r="AM496" i="8"/>
  <c r="AM497" i="8"/>
  <c r="AM498" i="8"/>
  <c r="AM499" i="8"/>
  <c r="AM500" i="8"/>
  <c r="AM501" i="8"/>
  <c r="AM502" i="8"/>
  <c r="AM503" i="8"/>
  <c r="AM504" i="8"/>
  <c r="AM505" i="8"/>
  <c r="AM506" i="8"/>
  <c r="AM507" i="8"/>
  <c r="AM508" i="8"/>
  <c r="AM509" i="8"/>
  <c r="AM510" i="8"/>
  <c r="AM511" i="8"/>
  <c r="AM512" i="8"/>
  <c r="AM513" i="8"/>
  <c r="AM514" i="8"/>
  <c r="AM515" i="8"/>
  <c r="AM516" i="8"/>
  <c r="AM517" i="8"/>
  <c r="AM518" i="8"/>
  <c r="AM519" i="8"/>
  <c r="AM520" i="8"/>
  <c r="AM521" i="8"/>
  <c r="AM522" i="8"/>
  <c r="AM523" i="8"/>
  <c r="AM524" i="8"/>
  <c r="AM525" i="8"/>
  <c r="AM526" i="8"/>
  <c r="AM527" i="8"/>
  <c r="AM2" i="8"/>
  <c r="AI3" i="5" l="1"/>
  <c r="AI13" i="5"/>
  <c r="AI19" i="5"/>
  <c r="AI20" i="5"/>
  <c r="AI22" i="5"/>
  <c r="AI23" i="5"/>
  <c r="AI30" i="5"/>
  <c r="AI31" i="5"/>
  <c r="AI33" i="5"/>
  <c r="AI34" i="5"/>
  <c r="AI35" i="5"/>
  <c r="AI36" i="5"/>
  <c r="AI37" i="5"/>
  <c r="AI40" i="5"/>
  <c r="AI45" i="5"/>
  <c r="AI46" i="5"/>
  <c r="AI48" i="5"/>
  <c r="AI50" i="5"/>
  <c r="AI52" i="5"/>
  <c r="AI53" i="5"/>
  <c r="AI57" i="5"/>
  <c r="AI58" i="5"/>
  <c r="AI60" i="5"/>
  <c r="AI62" i="5"/>
  <c r="AI63" i="5"/>
  <c r="AI64" i="5"/>
  <c r="AI66" i="5"/>
  <c r="AI67" i="5"/>
  <c r="AI68" i="5"/>
  <c r="AI70" i="5"/>
  <c r="AI73" i="5"/>
  <c r="AI74" i="5"/>
  <c r="AI75" i="5"/>
  <c r="AI76" i="5"/>
  <c r="AI77" i="5"/>
  <c r="AI78" i="5"/>
  <c r="AI79" i="5"/>
  <c r="AI80" i="5"/>
  <c r="AI81" i="5"/>
  <c r="AI82" i="5"/>
  <c r="AI83" i="5"/>
  <c r="AI84" i="5"/>
  <c r="AI85" i="5"/>
  <c r="AI86" i="5"/>
  <c r="AI87" i="5"/>
  <c r="AI88" i="5"/>
  <c r="AI89" i="5"/>
  <c r="AI90" i="5"/>
  <c r="AI91" i="5"/>
  <c r="AI92" i="5"/>
  <c r="AI93" i="5"/>
  <c r="AI94" i="5"/>
  <c r="AI95" i="5"/>
  <c r="AI96" i="5"/>
  <c r="AI97" i="5"/>
  <c r="AI98" i="5"/>
  <c r="AI99" i="5"/>
  <c r="AI100" i="5"/>
  <c r="AI101" i="5"/>
  <c r="AI102" i="5"/>
  <c r="AI103" i="5"/>
  <c r="AI104" i="5"/>
  <c r="AI105" i="5"/>
  <c r="AI106" i="5"/>
  <c r="AI107" i="5"/>
  <c r="AI108" i="5"/>
  <c r="AI109" i="5"/>
  <c r="AI110" i="5"/>
  <c r="AI111" i="5"/>
  <c r="AI112" i="5"/>
  <c r="AI113" i="5"/>
  <c r="AI114" i="5"/>
  <c r="AI115" i="5"/>
  <c r="AI116" i="5"/>
  <c r="AI117" i="5"/>
  <c r="AI118" i="5"/>
  <c r="AI119" i="5"/>
  <c r="AI120" i="5"/>
  <c r="AI121" i="5"/>
  <c r="AI122" i="5"/>
  <c r="AI123" i="5"/>
  <c r="AI124" i="5"/>
  <c r="AI125" i="5"/>
  <c r="AI126" i="5"/>
  <c r="AI127" i="5"/>
  <c r="AI128" i="5"/>
  <c r="AI129" i="5"/>
  <c r="AI130" i="5"/>
  <c r="AI131" i="5"/>
  <c r="AI132" i="5"/>
  <c r="AI133" i="5"/>
  <c r="AI134" i="5"/>
  <c r="AI135" i="5"/>
  <c r="AI136" i="5"/>
  <c r="AI137" i="5"/>
  <c r="AI138" i="5"/>
  <c r="AI139" i="5"/>
  <c r="AI140" i="5"/>
  <c r="AI141" i="5"/>
  <c r="AI142" i="5"/>
  <c r="AI143" i="5"/>
  <c r="AI144" i="5"/>
  <c r="AI145" i="5"/>
  <c r="AI146" i="5"/>
  <c r="AI147" i="5"/>
  <c r="AI148" i="5"/>
  <c r="AI149" i="5"/>
  <c r="AI150" i="5"/>
  <c r="AI151" i="5"/>
  <c r="AI152" i="5"/>
  <c r="AI153" i="5"/>
  <c r="AI154" i="5"/>
  <c r="AI155" i="5"/>
  <c r="AI156" i="5"/>
  <c r="AI157" i="5"/>
  <c r="AI158" i="5"/>
  <c r="AI159" i="5"/>
  <c r="AI160" i="5"/>
  <c r="AI161" i="5"/>
  <c r="AI162" i="5"/>
  <c r="AI163" i="5"/>
  <c r="AI164" i="5"/>
  <c r="AI165" i="5"/>
  <c r="AI166" i="5"/>
  <c r="AI167" i="5"/>
  <c r="AI168" i="5"/>
  <c r="AI169" i="5"/>
  <c r="AI170" i="5"/>
  <c r="AI171" i="5"/>
  <c r="AI172" i="5"/>
  <c r="AI173" i="5"/>
  <c r="AI174" i="5"/>
  <c r="AI175" i="5"/>
  <c r="AI176" i="5"/>
  <c r="AI177" i="5"/>
  <c r="AI178" i="5"/>
  <c r="AI179" i="5"/>
  <c r="AI180" i="5"/>
  <c r="AI181" i="5"/>
  <c r="AI182" i="5"/>
  <c r="AI183" i="5"/>
  <c r="AI184" i="5"/>
  <c r="AI185" i="5"/>
  <c r="AI186" i="5"/>
  <c r="AI187" i="5"/>
  <c r="AI188" i="5"/>
  <c r="AI189" i="5"/>
  <c r="AI190" i="5"/>
  <c r="AI191" i="5"/>
  <c r="AI192" i="5"/>
  <c r="AI193" i="5"/>
  <c r="AI194" i="5"/>
  <c r="AI195" i="5"/>
  <c r="AI196" i="5"/>
  <c r="AI197" i="5"/>
  <c r="AI198" i="5"/>
  <c r="AI199" i="5"/>
  <c r="AI200" i="5"/>
  <c r="AI201" i="5"/>
  <c r="AI202" i="5"/>
  <c r="AI203" i="5"/>
  <c r="AI204" i="5"/>
  <c r="AI205" i="5"/>
  <c r="AI206" i="5"/>
  <c r="AI207" i="5"/>
  <c r="AI208" i="5"/>
  <c r="AI209" i="5"/>
  <c r="AI210" i="5"/>
  <c r="AI211" i="5"/>
  <c r="AI212" i="5"/>
  <c r="AI213" i="5"/>
  <c r="AI214" i="5"/>
  <c r="AI215" i="5"/>
  <c r="AI216" i="5"/>
  <c r="AI217" i="5"/>
  <c r="AI218" i="5"/>
  <c r="AI219" i="5"/>
  <c r="AI220" i="5"/>
  <c r="AI221" i="5"/>
  <c r="AI222" i="5"/>
  <c r="AI223" i="5"/>
  <c r="AI224" i="5"/>
  <c r="AI225" i="5"/>
  <c r="AI226" i="5"/>
  <c r="AI227" i="5"/>
  <c r="AI228" i="5"/>
  <c r="AI229" i="5"/>
  <c r="AI230" i="5"/>
  <c r="AI231" i="5"/>
  <c r="AI232" i="5"/>
  <c r="AI233" i="5"/>
  <c r="AI234" i="5"/>
  <c r="AI235" i="5"/>
  <c r="AI236" i="5"/>
  <c r="AI237" i="5"/>
  <c r="AI238" i="5"/>
  <c r="AI239" i="5"/>
  <c r="AI240" i="5"/>
  <c r="AI241" i="5"/>
  <c r="AI242" i="5"/>
  <c r="AI243" i="5"/>
  <c r="AI244" i="5"/>
  <c r="AI245" i="5"/>
  <c r="AI246" i="5"/>
  <c r="AI247" i="5"/>
  <c r="AI248" i="5"/>
  <c r="AI249" i="5"/>
  <c r="AI250" i="5"/>
  <c r="AI251" i="5"/>
  <c r="AI252" i="5"/>
  <c r="AI253" i="5"/>
  <c r="AI254" i="5"/>
  <c r="AI255" i="5"/>
  <c r="AI256" i="5"/>
  <c r="AI257" i="5"/>
  <c r="AI258" i="5"/>
  <c r="AI259" i="5"/>
  <c r="AI260" i="5"/>
  <c r="AI261" i="5"/>
  <c r="AI262" i="5"/>
  <c r="AI263" i="5"/>
  <c r="AI264" i="5"/>
  <c r="AH136" i="5"/>
  <c r="AH137" i="5"/>
  <c r="AH138" i="5"/>
  <c r="AH139" i="5"/>
  <c r="AH140" i="5"/>
  <c r="AH141" i="5"/>
  <c r="AH142" i="5"/>
  <c r="AH143" i="5"/>
  <c r="AH144" i="5"/>
  <c r="AH145" i="5"/>
  <c r="AH146" i="5"/>
  <c r="AH147" i="5"/>
  <c r="AH148" i="5"/>
  <c r="AH149" i="5"/>
  <c r="AH150" i="5"/>
  <c r="AH151" i="5"/>
  <c r="AH152" i="5"/>
  <c r="AH153" i="5"/>
  <c r="AH154" i="5"/>
  <c r="AH155" i="5"/>
  <c r="AH156" i="5"/>
  <c r="AH157" i="5"/>
  <c r="AH158" i="5"/>
  <c r="AH159" i="5"/>
  <c r="AH160" i="5"/>
  <c r="AH161" i="5"/>
  <c r="AH162" i="5"/>
  <c r="AH163" i="5"/>
  <c r="AH164" i="5"/>
  <c r="AH165" i="5"/>
  <c r="AH166" i="5"/>
  <c r="AH167" i="5"/>
  <c r="AH168" i="5"/>
  <c r="AH169" i="5"/>
  <c r="AH170" i="5"/>
  <c r="AH171" i="5"/>
  <c r="AH172" i="5"/>
  <c r="AH173" i="5"/>
  <c r="AH174" i="5"/>
  <c r="AH175" i="5"/>
  <c r="AH176" i="5"/>
  <c r="AH177" i="5"/>
  <c r="AH178" i="5"/>
  <c r="AH179" i="5"/>
  <c r="AH180" i="5"/>
  <c r="AH181" i="5"/>
  <c r="AH182" i="5"/>
  <c r="AH183" i="5"/>
  <c r="AH184" i="5"/>
  <c r="AH185" i="5"/>
  <c r="AH186" i="5"/>
  <c r="AH187" i="5"/>
  <c r="AH188" i="5"/>
  <c r="AH189" i="5"/>
  <c r="AH190" i="5"/>
  <c r="AH191" i="5"/>
  <c r="AH192" i="5"/>
  <c r="AH193" i="5"/>
  <c r="AH194" i="5"/>
  <c r="AH195" i="5"/>
  <c r="AH196" i="5"/>
  <c r="AH197" i="5"/>
  <c r="AH198" i="5"/>
  <c r="AH199" i="5"/>
  <c r="AH200" i="5"/>
  <c r="AH201" i="5"/>
  <c r="AH202" i="5"/>
  <c r="AH203" i="5"/>
  <c r="AH204" i="5"/>
  <c r="AH205" i="5"/>
  <c r="AH206" i="5"/>
  <c r="AH207" i="5"/>
  <c r="AH208" i="5"/>
  <c r="AH209" i="5"/>
  <c r="AH210" i="5"/>
  <c r="AH211" i="5"/>
  <c r="AH212" i="5"/>
  <c r="AH213" i="5"/>
  <c r="AH214" i="5"/>
  <c r="AH215" i="5"/>
  <c r="AH216" i="5"/>
  <c r="AH217" i="5"/>
  <c r="AH218" i="5"/>
  <c r="AH219" i="5"/>
  <c r="AH220" i="5"/>
  <c r="AH221" i="5"/>
  <c r="AH222" i="5"/>
  <c r="AH223" i="5"/>
  <c r="AH224" i="5"/>
  <c r="AH225" i="5"/>
  <c r="AH226" i="5"/>
  <c r="AH227" i="5"/>
  <c r="AH228" i="5"/>
  <c r="AH229" i="5"/>
  <c r="AH230" i="5"/>
  <c r="AH231" i="5"/>
  <c r="AH232" i="5"/>
  <c r="AH233" i="5"/>
  <c r="AH234" i="5"/>
  <c r="AH235" i="5"/>
  <c r="AH236" i="5"/>
  <c r="AH237" i="5"/>
  <c r="AH238" i="5"/>
  <c r="AH239" i="5"/>
  <c r="AH240" i="5"/>
  <c r="AH241" i="5"/>
  <c r="AH242" i="5"/>
  <c r="AH243" i="5"/>
  <c r="AH244" i="5"/>
  <c r="AH245" i="5"/>
  <c r="AH246" i="5"/>
  <c r="AH247" i="5"/>
  <c r="AH248" i="5"/>
  <c r="AH249" i="5"/>
  <c r="AH250" i="5"/>
  <c r="AH251" i="5"/>
  <c r="AH252" i="5"/>
  <c r="AH253" i="5"/>
  <c r="AH254" i="5"/>
  <c r="AH255" i="5"/>
  <c r="AH256" i="5"/>
  <c r="AH257" i="5"/>
  <c r="AH258" i="5"/>
  <c r="AH259" i="5"/>
  <c r="AH260" i="5"/>
  <c r="AH261" i="5"/>
  <c r="AH262" i="5"/>
  <c r="AH263" i="5"/>
  <c r="AH264" i="5"/>
  <c r="AL3" i="5" l="1"/>
  <c r="AL13" i="5"/>
  <c r="AL19" i="5"/>
  <c r="AL20" i="5"/>
  <c r="AL22" i="5"/>
  <c r="AL23" i="5"/>
  <c r="AL30" i="5"/>
  <c r="AL31" i="5"/>
  <c r="AL33" i="5"/>
  <c r="AL34" i="5"/>
  <c r="AL35" i="5"/>
  <c r="AL36" i="5"/>
  <c r="AL37" i="5"/>
  <c r="AL40" i="5"/>
  <c r="AL45" i="5"/>
  <c r="AL46" i="5"/>
  <c r="AL48" i="5"/>
  <c r="AL50" i="5"/>
  <c r="AL52" i="5"/>
  <c r="AL53" i="5"/>
  <c r="AL57" i="5"/>
  <c r="AL58" i="5"/>
  <c r="AL60" i="5"/>
  <c r="AL62" i="5"/>
  <c r="AL63" i="5"/>
  <c r="AL64" i="5"/>
  <c r="AL66" i="5"/>
  <c r="AL67" i="5"/>
  <c r="AL68" i="5"/>
  <c r="AL70"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AL102" i="5"/>
  <c r="AL103" i="5"/>
  <c r="AL104" i="5"/>
  <c r="AL105" i="5"/>
  <c r="AL106" i="5"/>
  <c r="AL107" i="5"/>
  <c r="AL108" i="5"/>
  <c r="AL109" i="5"/>
  <c r="AL110" i="5"/>
  <c r="AL111" i="5"/>
  <c r="AL112" i="5"/>
  <c r="AL113" i="5"/>
  <c r="AL114" i="5"/>
  <c r="AL115" i="5"/>
  <c r="AL116" i="5"/>
  <c r="AL117" i="5"/>
  <c r="AL118" i="5"/>
  <c r="AL119" i="5"/>
  <c r="AL120" i="5"/>
  <c r="AL121" i="5"/>
  <c r="AL122" i="5"/>
  <c r="AL123" i="5"/>
  <c r="AL124" i="5"/>
  <c r="AL125" i="5"/>
  <c r="AL126" i="5"/>
  <c r="AL127" i="5"/>
  <c r="AL128" i="5"/>
  <c r="AL129" i="5"/>
  <c r="AL130" i="5"/>
  <c r="AL131" i="5"/>
  <c r="AL132" i="5"/>
  <c r="AL133" i="5"/>
  <c r="AL134" i="5"/>
  <c r="AL135" i="5"/>
  <c r="AK136" i="5"/>
  <c r="AL136" i="5"/>
  <c r="AK137" i="5"/>
  <c r="AL137" i="5"/>
  <c r="AK138" i="5"/>
  <c r="AL138" i="5"/>
  <c r="AK139" i="5"/>
  <c r="AL139" i="5"/>
  <c r="AK140" i="5"/>
  <c r="AL140" i="5"/>
  <c r="AK141" i="5"/>
  <c r="AL141" i="5"/>
  <c r="AK142" i="5"/>
  <c r="AL142" i="5"/>
  <c r="AK143" i="5"/>
  <c r="AL143" i="5"/>
  <c r="AK144" i="5"/>
  <c r="AL144" i="5"/>
  <c r="AK145" i="5"/>
  <c r="AL145" i="5"/>
  <c r="AK146" i="5"/>
  <c r="AL146" i="5"/>
  <c r="AK147" i="5"/>
  <c r="AL147" i="5"/>
  <c r="AK148" i="5"/>
  <c r="AL148" i="5"/>
  <c r="AK149" i="5"/>
  <c r="AL149" i="5"/>
  <c r="AK150" i="5"/>
  <c r="AL150" i="5"/>
  <c r="AK151" i="5"/>
  <c r="AL151" i="5"/>
  <c r="AK152" i="5"/>
  <c r="AL152" i="5"/>
  <c r="AK153" i="5"/>
  <c r="AL153" i="5"/>
  <c r="AK154" i="5"/>
  <c r="AL154" i="5"/>
  <c r="AK155" i="5"/>
  <c r="AL155" i="5"/>
  <c r="AK156" i="5"/>
  <c r="AL156" i="5"/>
  <c r="AK157" i="5"/>
  <c r="AL157" i="5"/>
  <c r="AK158" i="5"/>
  <c r="AL158" i="5"/>
  <c r="AK159" i="5"/>
  <c r="AL159" i="5"/>
  <c r="AK160" i="5"/>
  <c r="AL160" i="5"/>
  <c r="AK161" i="5"/>
  <c r="AL161" i="5"/>
  <c r="AK162" i="5"/>
  <c r="AL162" i="5"/>
  <c r="AK163" i="5"/>
  <c r="AL163" i="5"/>
  <c r="AK164" i="5"/>
  <c r="AL164" i="5"/>
  <c r="AK165" i="5"/>
  <c r="AL165" i="5"/>
  <c r="AK166" i="5"/>
  <c r="AL166" i="5"/>
  <c r="AK167" i="5"/>
  <c r="AL167" i="5"/>
  <c r="AK168" i="5"/>
  <c r="AL168" i="5"/>
  <c r="AK169" i="5"/>
  <c r="AL169" i="5"/>
  <c r="AK170" i="5"/>
  <c r="AL170" i="5"/>
  <c r="AK171" i="5"/>
  <c r="AL171" i="5"/>
  <c r="AK172" i="5"/>
  <c r="AL172" i="5"/>
  <c r="AK173" i="5"/>
  <c r="AL173" i="5"/>
  <c r="AK174" i="5"/>
  <c r="AL174" i="5"/>
  <c r="AK175" i="5"/>
  <c r="AL175" i="5"/>
  <c r="AK176" i="5"/>
  <c r="AL176" i="5"/>
  <c r="AK177" i="5"/>
  <c r="AL177" i="5"/>
  <c r="AK178" i="5"/>
  <c r="AL178" i="5"/>
  <c r="AK179" i="5"/>
  <c r="AL179" i="5"/>
  <c r="AK180" i="5"/>
  <c r="AL180" i="5"/>
  <c r="AK181" i="5"/>
  <c r="AL181" i="5"/>
  <c r="AK182" i="5"/>
  <c r="AL182" i="5"/>
  <c r="AK183" i="5"/>
  <c r="AL183" i="5"/>
  <c r="AK184" i="5"/>
  <c r="AL184" i="5"/>
  <c r="AK185" i="5"/>
  <c r="AL185" i="5"/>
  <c r="AK186" i="5"/>
  <c r="AL186" i="5"/>
  <c r="AK187" i="5"/>
  <c r="AL187" i="5"/>
  <c r="AK188" i="5"/>
  <c r="AL188" i="5"/>
  <c r="AK189" i="5"/>
  <c r="AL189" i="5"/>
  <c r="AK190" i="5"/>
  <c r="AL190" i="5"/>
  <c r="AK191" i="5"/>
  <c r="AL191" i="5"/>
  <c r="AK192" i="5"/>
  <c r="AL192" i="5"/>
  <c r="AK193" i="5"/>
  <c r="AL193" i="5"/>
  <c r="AK194" i="5"/>
  <c r="AL194" i="5"/>
  <c r="AK195" i="5"/>
  <c r="AL195" i="5"/>
  <c r="AK196" i="5"/>
  <c r="AL196" i="5"/>
  <c r="AK197" i="5"/>
  <c r="AL197" i="5"/>
  <c r="AK198" i="5"/>
  <c r="AL198" i="5"/>
  <c r="AK199" i="5"/>
  <c r="AL199" i="5"/>
  <c r="AK200" i="5"/>
  <c r="AL200" i="5"/>
  <c r="AK201" i="5"/>
  <c r="AL201" i="5"/>
  <c r="AK202" i="5"/>
  <c r="AL202" i="5"/>
  <c r="AK203" i="5"/>
  <c r="AL203" i="5"/>
  <c r="AK204" i="5"/>
  <c r="AL204" i="5"/>
  <c r="AK205" i="5"/>
  <c r="AL205" i="5"/>
  <c r="AK206" i="5"/>
  <c r="AL206" i="5"/>
  <c r="AK207" i="5"/>
  <c r="AL207" i="5"/>
  <c r="AK208" i="5"/>
  <c r="AL208" i="5"/>
  <c r="AK209" i="5"/>
  <c r="AL209" i="5"/>
  <c r="AK210" i="5"/>
  <c r="AL210" i="5"/>
  <c r="AK211" i="5"/>
  <c r="AL211" i="5"/>
  <c r="AK212" i="5"/>
  <c r="AL212" i="5"/>
  <c r="AK213" i="5"/>
  <c r="AL213" i="5"/>
  <c r="AK214" i="5"/>
  <c r="AL214" i="5"/>
  <c r="AK215" i="5"/>
  <c r="AL215" i="5"/>
  <c r="AK216" i="5"/>
  <c r="AL216" i="5"/>
  <c r="AK217" i="5"/>
  <c r="AL217" i="5"/>
  <c r="AK218" i="5"/>
  <c r="AL218" i="5"/>
  <c r="AK219" i="5"/>
  <c r="AL219" i="5"/>
  <c r="AK220" i="5"/>
  <c r="AL220" i="5"/>
  <c r="AK221" i="5"/>
  <c r="AL221" i="5"/>
  <c r="AK222" i="5"/>
  <c r="AL222" i="5"/>
  <c r="AK223" i="5"/>
  <c r="AL223" i="5"/>
  <c r="AK224" i="5"/>
  <c r="AL224" i="5"/>
  <c r="AK225" i="5"/>
  <c r="AL225" i="5"/>
  <c r="AK226" i="5"/>
  <c r="AL226" i="5"/>
  <c r="AK227" i="5"/>
  <c r="AL227" i="5"/>
  <c r="AK228" i="5"/>
  <c r="AL228" i="5"/>
  <c r="AK229" i="5"/>
  <c r="AL229" i="5"/>
  <c r="AK230" i="5"/>
  <c r="AL230" i="5"/>
  <c r="AK231" i="5"/>
  <c r="AL231" i="5"/>
  <c r="AK232" i="5"/>
  <c r="AL232" i="5"/>
  <c r="AK233" i="5"/>
  <c r="AL233" i="5"/>
  <c r="AK234" i="5"/>
  <c r="AL234" i="5"/>
  <c r="AK235" i="5"/>
  <c r="AL235" i="5"/>
  <c r="AK236" i="5"/>
  <c r="AL236" i="5"/>
  <c r="AK237" i="5"/>
  <c r="AL237" i="5"/>
  <c r="AK238" i="5"/>
  <c r="AL238" i="5"/>
  <c r="AK239" i="5"/>
  <c r="AL239" i="5"/>
  <c r="AK240" i="5"/>
  <c r="AL240" i="5"/>
  <c r="AK241" i="5"/>
  <c r="AL241" i="5"/>
  <c r="AK242" i="5"/>
  <c r="AL242" i="5"/>
  <c r="AK243" i="5"/>
  <c r="AL243" i="5"/>
  <c r="AK244" i="5"/>
  <c r="AL244" i="5"/>
  <c r="AK245" i="5"/>
  <c r="AL245" i="5"/>
  <c r="AK246" i="5"/>
  <c r="AL246" i="5"/>
  <c r="AK247" i="5"/>
  <c r="AL247" i="5"/>
  <c r="AK248" i="5"/>
  <c r="AL248" i="5"/>
  <c r="AK249" i="5"/>
  <c r="AL249" i="5"/>
  <c r="AK250" i="5"/>
  <c r="AL250" i="5"/>
  <c r="AK251" i="5"/>
  <c r="AL251" i="5"/>
  <c r="AK252" i="5"/>
  <c r="AL252" i="5"/>
  <c r="AK253" i="5"/>
  <c r="AL253" i="5"/>
  <c r="AK254" i="5"/>
  <c r="AL254" i="5"/>
  <c r="AK255" i="5"/>
  <c r="AL255" i="5"/>
  <c r="AK256" i="5"/>
  <c r="AL256" i="5"/>
  <c r="AK257" i="5"/>
  <c r="AL257" i="5"/>
  <c r="AK258" i="5"/>
  <c r="AL258" i="5"/>
  <c r="AK259" i="5"/>
  <c r="AL259" i="5"/>
  <c r="AK260" i="5"/>
  <c r="AL260" i="5"/>
  <c r="AK261" i="5"/>
  <c r="AL261" i="5"/>
  <c r="AK262" i="5"/>
  <c r="AL262" i="5"/>
  <c r="AK263" i="5"/>
  <c r="AL263" i="5"/>
  <c r="AK264" i="5"/>
  <c r="AL264" i="5"/>
  <c r="V3" i="5" l="1"/>
  <c r="V4" i="5"/>
  <c r="V5" i="5"/>
  <c r="V6" i="5"/>
  <c r="V7" i="5"/>
  <c r="V8" i="5"/>
  <c r="V9" i="5"/>
  <c r="AI9" i="5" s="1"/>
  <c r="V10" i="5"/>
  <c r="V11" i="5"/>
  <c r="V12" i="5"/>
  <c r="V13" i="5"/>
  <c r="V14" i="5"/>
  <c r="V15" i="5"/>
  <c r="V16" i="5"/>
  <c r="V17" i="5"/>
  <c r="AI17" i="5" s="1"/>
  <c r="V18" i="5"/>
  <c r="V19" i="5"/>
  <c r="V20" i="5"/>
  <c r="V21" i="5"/>
  <c r="V22" i="5"/>
  <c r="V23" i="5"/>
  <c r="V24" i="5"/>
  <c r="V25" i="5"/>
  <c r="AI25" i="5" s="1"/>
  <c r="V26" i="5"/>
  <c r="V27" i="5"/>
  <c r="V28" i="5"/>
  <c r="V29" i="5"/>
  <c r="V30" i="5"/>
  <c r="V31" i="5"/>
  <c r="V32" i="5"/>
  <c r="V33" i="5"/>
  <c r="V34" i="5"/>
  <c r="V35" i="5"/>
  <c r="V36" i="5"/>
  <c r="V37" i="5"/>
  <c r="V38" i="5"/>
  <c r="V39" i="5"/>
  <c r="V40" i="5"/>
  <c r="V41" i="5"/>
  <c r="AI41" i="5" s="1"/>
  <c r="V42" i="5"/>
  <c r="V43" i="5"/>
  <c r="V44" i="5"/>
  <c r="V45" i="5"/>
  <c r="V46" i="5"/>
  <c r="V47" i="5"/>
  <c r="V48" i="5"/>
  <c r="V49" i="5"/>
  <c r="AI49" i="5" s="1"/>
  <c r="V50" i="5"/>
  <c r="V51" i="5"/>
  <c r="V52" i="5"/>
  <c r="V53" i="5"/>
  <c r="V54" i="5"/>
  <c r="V55" i="5"/>
  <c r="V56" i="5"/>
  <c r="AI56" i="5" s="1"/>
  <c r="V57" i="5"/>
  <c r="V58" i="5"/>
  <c r="V59" i="5"/>
  <c r="V60" i="5"/>
  <c r="V61" i="5"/>
  <c r="V62" i="5"/>
  <c r="V63" i="5"/>
  <c r="V64" i="5"/>
  <c r="V65" i="5"/>
  <c r="AI65" i="5" s="1"/>
  <c r="V66" i="5"/>
  <c r="V67" i="5"/>
  <c r="V68" i="5"/>
  <c r="V69" i="5"/>
  <c r="AI69" i="5" s="1"/>
  <c r="V70" i="5"/>
  <c r="V71" i="5"/>
  <c r="V72" i="5"/>
  <c r="V73" i="5"/>
  <c r="V74" i="5"/>
  <c r="V75" i="5"/>
  <c r="V76" i="5"/>
  <c r="V77" i="5"/>
  <c r="V78" i="5"/>
  <c r="V79" i="5"/>
  <c r="V80" i="5"/>
  <c r="V81" i="5"/>
  <c r="V82" i="5"/>
  <c r="V83" i="5"/>
  <c r="V84" i="5"/>
  <c r="V85" i="5"/>
  <c r="V86" i="5"/>
  <c r="V87" i="5"/>
  <c r="V88" i="5"/>
  <c r="V89" i="5"/>
  <c r="V90" i="5"/>
  <c r="V91" i="5"/>
  <c r="V92" i="5"/>
  <c r="V93" i="5"/>
  <c r="V94" i="5"/>
  <c r="V95" i="5"/>
  <c r="V96" i="5"/>
  <c r="V97" i="5"/>
  <c r="V98" i="5"/>
  <c r="V99" i="5"/>
  <c r="V100" i="5"/>
  <c r="V101" i="5"/>
  <c r="V102" i="5"/>
  <c r="V103" i="5"/>
  <c r="V104" i="5"/>
  <c r="V105" i="5"/>
  <c r="V106" i="5"/>
  <c r="V107" i="5"/>
  <c r="V108" i="5"/>
  <c r="V109" i="5"/>
  <c r="V110" i="5"/>
  <c r="V111" i="5"/>
  <c r="V112" i="5"/>
  <c r="V113" i="5"/>
  <c r="V114" i="5"/>
  <c r="V115" i="5"/>
  <c r="V116" i="5"/>
  <c r="V117" i="5"/>
  <c r="V118" i="5"/>
  <c r="V119" i="5"/>
  <c r="V120" i="5"/>
  <c r="V121" i="5"/>
  <c r="V122" i="5"/>
  <c r="V123" i="5"/>
  <c r="V124" i="5"/>
  <c r="V125" i="5"/>
  <c r="V126" i="5"/>
  <c r="V127" i="5"/>
  <c r="V128" i="5"/>
  <c r="V129" i="5"/>
  <c r="V130" i="5"/>
  <c r="V131" i="5"/>
  <c r="V132" i="5"/>
  <c r="V133" i="5"/>
  <c r="V134" i="5"/>
  <c r="V135" i="5"/>
  <c r="V136" i="5"/>
  <c r="V137" i="5"/>
  <c r="V138" i="5"/>
  <c r="V139" i="5"/>
  <c r="V140" i="5"/>
  <c r="V141" i="5"/>
  <c r="V142" i="5"/>
  <c r="V143" i="5"/>
  <c r="V144" i="5"/>
  <c r="V145" i="5"/>
  <c r="V146" i="5"/>
  <c r="V147" i="5"/>
  <c r="V148" i="5"/>
  <c r="V149" i="5"/>
  <c r="V150" i="5"/>
  <c r="V151" i="5"/>
  <c r="V152" i="5"/>
  <c r="V153" i="5"/>
  <c r="V154" i="5"/>
  <c r="V155" i="5"/>
  <c r="V156" i="5"/>
  <c r="V157" i="5"/>
  <c r="V158" i="5"/>
  <c r="V159" i="5"/>
  <c r="V160" i="5"/>
  <c r="V161" i="5"/>
  <c r="V162" i="5"/>
  <c r="V163" i="5"/>
  <c r="V164" i="5"/>
  <c r="V165" i="5"/>
  <c r="V166" i="5"/>
  <c r="V167" i="5"/>
  <c r="V168" i="5"/>
  <c r="V169" i="5"/>
  <c r="V170" i="5"/>
  <c r="V171" i="5"/>
  <c r="V172" i="5"/>
  <c r="V173" i="5"/>
  <c r="V174" i="5"/>
  <c r="V175" i="5"/>
  <c r="V176" i="5"/>
  <c r="V177" i="5"/>
  <c r="V178" i="5"/>
  <c r="V179" i="5"/>
  <c r="V180" i="5"/>
  <c r="V181" i="5"/>
  <c r="V182" i="5"/>
  <c r="V183" i="5"/>
  <c r="V184" i="5"/>
  <c r="V185" i="5"/>
  <c r="V186" i="5"/>
  <c r="V187" i="5"/>
  <c r="V188" i="5"/>
  <c r="V189" i="5"/>
  <c r="V190" i="5"/>
  <c r="V191" i="5"/>
  <c r="V192" i="5"/>
  <c r="V193" i="5"/>
  <c r="V194" i="5"/>
  <c r="V195" i="5"/>
  <c r="V196" i="5"/>
  <c r="V197" i="5"/>
  <c r="V198" i="5"/>
  <c r="V199" i="5"/>
  <c r="V200" i="5"/>
  <c r="V201" i="5"/>
  <c r="V202" i="5"/>
  <c r="V203" i="5"/>
  <c r="V204" i="5"/>
  <c r="V205" i="5"/>
  <c r="V206" i="5"/>
  <c r="V207" i="5"/>
  <c r="V208" i="5"/>
  <c r="V209" i="5"/>
  <c r="V210" i="5"/>
  <c r="V211" i="5"/>
  <c r="V212" i="5"/>
  <c r="V213" i="5"/>
  <c r="V214" i="5"/>
  <c r="V215" i="5"/>
  <c r="V216" i="5"/>
  <c r="V217" i="5"/>
  <c r="V218" i="5"/>
  <c r="V219" i="5"/>
  <c r="V220" i="5"/>
  <c r="V221" i="5"/>
  <c r="V222" i="5"/>
  <c r="V223" i="5"/>
  <c r="V224" i="5"/>
  <c r="V225" i="5"/>
  <c r="V226" i="5"/>
  <c r="V227" i="5"/>
  <c r="V228" i="5"/>
  <c r="V229" i="5"/>
  <c r="V230" i="5"/>
  <c r="V231" i="5"/>
  <c r="V232" i="5"/>
  <c r="V233" i="5"/>
  <c r="V234" i="5"/>
  <c r="V235" i="5"/>
  <c r="V236" i="5"/>
  <c r="V237" i="5"/>
  <c r="V238" i="5"/>
  <c r="V239" i="5"/>
  <c r="V240" i="5"/>
  <c r="V241" i="5"/>
  <c r="V242" i="5"/>
  <c r="V243" i="5"/>
  <c r="V244" i="5"/>
  <c r="V245" i="5"/>
  <c r="V246" i="5"/>
  <c r="V247" i="5"/>
  <c r="V248" i="5"/>
  <c r="V249" i="5"/>
  <c r="V250" i="5"/>
  <c r="V251" i="5"/>
  <c r="V252" i="5"/>
  <c r="V253" i="5"/>
  <c r="V254" i="5"/>
  <c r="V255" i="5"/>
  <c r="V256" i="5"/>
  <c r="V257" i="5"/>
  <c r="V258" i="5"/>
  <c r="V259" i="5"/>
  <c r="V260" i="5"/>
  <c r="V261" i="5"/>
  <c r="V262" i="5"/>
  <c r="V263" i="5"/>
  <c r="V264" i="5"/>
  <c r="V2" i="5"/>
  <c r="AI2" i="5" s="1"/>
  <c r="U3" i="5"/>
  <c r="AH3" i="5" s="1"/>
  <c r="U4" i="5"/>
  <c r="U5" i="5"/>
  <c r="U6" i="5"/>
  <c r="U7" i="5"/>
  <c r="U8" i="5"/>
  <c r="U9" i="5"/>
  <c r="U10" i="5"/>
  <c r="AH10" i="5" s="1"/>
  <c r="U11" i="5"/>
  <c r="AH11" i="5" s="1"/>
  <c r="U12" i="5"/>
  <c r="U13" i="5"/>
  <c r="AH13" i="5" s="1"/>
  <c r="U14" i="5"/>
  <c r="U15" i="5"/>
  <c r="AH15" i="5" s="1"/>
  <c r="U16" i="5"/>
  <c r="AH16" i="5" s="1"/>
  <c r="U17" i="5"/>
  <c r="U18" i="5"/>
  <c r="AH18" i="5" s="1"/>
  <c r="U19" i="5"/>
  <c r="AH19" i="5" s="1"/>
  <c r="U20" i="5"/>
  <c r="U21" i="5"/>
  <c r="U22" i="5"/>
  <c r="U23" i="5"/>
  <c r="U24" i="5"/>
  <c r="U25" i="5"/>
  <c r="U26" i="5"/>
  <c r="AH26" i="5" s="1"/>
  <c r="U27" i="5"/>
  <c r="U28" i="5"/>
  <c r="AH28" i="5" s="1"/>
  <c r="U29" i="5"/>
  <c r="AH29" i="5" s="1"/>
  <c r="U30" i="5"/>
  <c r="U31" i="5"/>
  <c r="U32" i="5"/>
  <c r="AH32" i="5" s="1"/>
  <c r="U33" i="5"/>
  <c r="AH33" i="5" s="1"/>
  <c r="U34" i="5"/>
  <c r="AH34" i="5" s="1"/>
  <c r="U35" i="5"/>
  <c r="U36" i="5"/>
  <c r="U37" i="5"/>
  <c r="AH37" i="5" s="1"/>
  <c r="U38" i="5"/>
  <c r="U39" i="5"/>
  <c r="AH39" i="5" s="1"/>
  <c r="U40" i="5"/>
  <c r="U41" i="5"/>
  <c r="U42" i="5"/>
  <c r="AH42" i="5" s="1"/>
  <c r="U43" i="5"/>
  <c r="U44" i="5"/>
  <c r="U45" i="5"/>
  <c r="AH45" i="5" s="1"/>
  <c r="U46" i="5"/>
  <c r="AH46" i="5" s="1"/>
  <c r="U47" i="5"/>
  <c r="U48" i="5"/>
  <c r="U49" i="5"/>
  <c r="U50" i="5"/>
  <c r="AH50" i="5" s="1"/>
  <c r="U51" i="5"/>
  <c r="U52" i="5"/>
  <c r="U53" i="5"/>
  <c r="U54" i="5"/>
  <c r="U55" i="5"/>
  <c r="AH55" i="5" s="1"/>
  <c r="U56" i="5"/>
  <c r="U57" i="5"/>
  <c r="U58" i="5"/>
  <c r="AH58" i="5" s="1"/>
  <c r="U59" i="5"/>
  <c r="U60" i="5"/>
  <c r="AH60" i="5" s="1"/>
  <c r="U61" i="5"/>
  <c r="U62" i="5"/>
  <c r="AH62" i="5" s="1"/>
  <c r="U63" i="5"/>
  <c r="AH63" i="5" s="1"/>
  <c r="U64" i="5"/>
  <c r="U65" i="5"/>
  <c r="U66" i="5"/>
  <c r="AH66" i="5" s="1"/>
  <c r="U67" i="5"/>
  <c r="U68" i="5"/>
  <c r="U69" i="5"/>
  <c r="AH69" i="5" s="1"/>
  <c r="U70" i="5"/>
  <c r="U71" i="5"/>
  <c r="U72" i="5"/>
  <c r="U73" i="5"/>
  <c r="U74" i="5"/>
  <c r="AH74" i="5" s="1"/>
  <c r="U75" i="5"/>
  <c r="AH75" i="5" s="1"/>
  <c r="U76" i="5"/>
  <c r="U77" i="5"/>
  <c r="U78" i="5"/>
  <c r="U79" i="5"/>
  <c r="U80" i="5"/>
  <c r="U81" i="5"/>
  <c r="U82" i="5"/>
  <c r="AH82" i="5" s="1"/>
  <c r="U83" i="5"/>
  <c r="U84" i="5"/>
  <c r="U85" i="5"/>
  <c r="U86" i="5"/>
  <c r="U87" i="5"/>
  <c r="U88" i="5"/>
  <c r="AH88" i="5" s="1"/>
  <c r="U89" i="5"/>
  <c r="U90" i="5"/>
  <c r="AH90" i="5" s="1"/>
  <c r="U91" i="5"/>
  <c r="U92" i="5"/>
  <c r="U93" i="5"/>
  <c r="U94" i="5"/>
  <c r="AH94" i="5" s="1"/>
  <c r="U95" i="5"/>
  <c r="U96" i="5"/>
  <c r="U97" i="5"/>
  <c r="U98" i="5"/>
  <c r="AH98" i="5" s="1"/>
  <c r="U99" i="5"/>
  <c r="U100" i="5"/>
  <c r="U101" i="5"/>
  <c r="U102" i="5"/>
  <c r="U103" i="5"/>
  <c r="U104" i="5"/>
  <c r="U105" i="5"/>
  <c r="U106" i="5"/>
  <c r="AH106" i="5" s="1"/>
  <c r="U107" i="5"/>
  <c r="U108" i="5"/>
  <c r="U109" i="5"/>
  <c r="U110" i="5"/>
  <c r="U111" i="5"/>
  <c r="U112" i="5"/>
  <c r="U113" i="5"/>
  <c r="U114" i="5"/>
  <c r="AH114" i="5" s="1"/>
  <c r="U115" i="5"/>
  <c r="U116" i="5"/>
  <c r="U117" i="5"/>
  <c r="U118" i="5"/>
  <c r="AH118" i="5" s="1"/>
  <c r="U119" i="5"/>
  <c r="U120" i="5"/>
  <c r="U121" i="5"/>
  <c r="U122" i="5"/>
  <c r="AH122" i="5" s="1"/>
  <c r="U123" i="5"/>
  <c r="U124" i="5"/>
  <c r="U125" i="5"/>
  <c r="U126" i="5"/>
  <c r="U127" i="5"/>
  <c r="U128" i="5"/>
  <c r="U129" i="5"/>
  <c r="U130" i="5"/>
  <c r="AH130" i="5" s="1"/>
  <c r="U131" i="5"/>
  <c r="U132" i="5"/>
  <c r="U133" i="5"/>
  <c r="U134" i="5"/>
  <c r="U135" i="5"/>
  <c r="U136" i="5"/>
  <c r="U137" i="5"/>
  <c r="U138" i="5"/>
  <c r="U139" i="5"/>
  <c r="U140" i="5"/>
  <c r="U141" i="5"/>
  <c r="U142" i="5"/>
  <c r="U143" i="5"/>
  <c r="U144" i="5"/>
  <c r="U145" i="5"/>
  <c r="U146" i="5"/>
  <c r="U147" i="5"/>
  <c r="U148" i="5"/>
  <c r="U149" i="5"/>
  <c r="U150" i="5"/>
  <c r="U151" i="5"/>
  <c r="U152" i="5"/>
  <c r="U153" i="5"/>
  <c r="U154" i="5"/>
  <c r="U155" i="5"/>
  <c r="U156" i="5"/>
  <c r="U157" i="5"/>
  <c r="U158" i="5"/>
  <c r="U159" i="5"/>
  <c r="U160" i="5"/>
  <c r="U161" i="5"/>
  <c r="U162" i="5"/>
  <c r="U163" i="5"/>
  <c r="U164" i="5"/>
  <c r="U165" i="5"/>
  <c r="U166" i="5"/>
  <c r="U167" i="5"/>
  <c r="U168" i="5"/>
  <c r="U169" i="5"/>
  <c r="U170" i="5"/>
  <c r="U171" i="5"/>
  <c r="U172" i="5"/>
  <c r="U173" i="5"/>
  <c r="U174" i="5"/>
  <c r="U175" i="5"/>
  <c r="U176" i="5"/>
  <c r="U177" i="5"/>
  <c r="U178" i="5"/>
  <c r="U179" i="5"/>
  <c r="U180" i="5"/>
  <c r="U181" i="5"/>
  <c r="U182" i="5"/>
  <c r="U183" i="5"/>
  <c r="U184" i="5"/>
  <c r="U185" i="5"/>
  <c r="U186" i="5"/>
  <c r="U187" i="5"/>
  <c r="U188" i="5"/>
  <c r="U189" i="5"/>
  <c r="U190" i="5"/>
  <c r="U191" i="5"/>
  <c r="U192" i="5"/>
  <c r="U193" i="5"/>
  <c r="U194" i="5"/>
  <c r="U195" i="5"/>
  <c r="U196" i="5"/>
  <c r="U197" i="5"/>
  <c r="U198" i="5"/>
  <c r="U199" i="5"/>
  <c r="U200" i="5"/>
  <c r="U201" i="5"/>
  <c r="U202" i="5"/>
  <c r="U203" i="5"/>
  <c r="U204" i="5"/>
  <c r="U205" i="5"/>
  <c r="U206" i="5"/>
  <c r="U207" i="5"/>
  <c r="U208" i="5"/>
  <c r="U209" i="5"/>
  <c r="U210" i="5"/>
  <c r="U211" i="5"/>
  <c r="U212" i="5"/>
  <c r="U213" i="5"/>
  <c r="U214" i="5"/>
  <c r="U215" i="5"/>
  <c r="U216" i="5"/>
  <c r="U217" i="5"/>
  <c r="U218" i="5"/>
  <c r="U219" i="5"/>
  <c r="U220" i="5"/>
  <c r="U221" i="5"/>
  <c r="U222" i="5"/>
  <c r="U223" i="5"/>
  <c r="U224" i="5"/>
  <c r="U225" i="5"/>
  <c r="U226" i="5"/>
  <c r="U227" i="5"/>
  <c r="U228" i="5"/>
  <c r="U229" i="5"/>
  <c r="U230" i="5"/>
  <c r="U231" i="5"/>
  <c r="U232" i="5"/>
  <c r="U233" i="5"/>
  <c r="U234" i="5"/>
  <c r="U235" i="5"/>
  <c r="U236" i="5"/>
  <c r="U237" i="5"/>
  <c r="U238" i="5"/>
  <c r="U239" i="5"/>
  <c r="U240" i="5"/>
  <c r="U241" i="5"/>
  <c r="U242" i="5"/>
  <c r="U243" i="5"/>
  <c r="U244" i="5"/>
  <c r="U245" i="5"/>
  <c r="U246" i="5"/>
  <c r="U247" i="5"/>
  <c r="U248" i="5"/>
  <c r="U249" i="5"/>
  <c r="U250" i="5"/>
  <c r="U251" i="5"/>
  <c r="U252" i="5"/>
  <c r="U253" i="5"/>
  <c r="U254" i="5"/>
  <c r="U255" i="5"/>
  <c r="U256" i="5"/>
  <c r="U257" i="5"/>
  <c r="U258" i="5"/>
  <c r="U259" i="5"/>
  <c r="U260" i="5"/>
  <c r="U261" i="5"/>
  <c r="U262" i="5"/>
  <c r="U263" i="5"/>
  <c r="U264" i="5"/>
  <c r="U2" i="5"/>
  <c r="AH2" i="5" s="1"/>
  <c r="T3" i="5"/>
  <c r="AG3" i="5" s="1"/>
  <c r="T4" i="5"/>
  <c r="AG4" i="5" s="1"/>
  <c r="T5" i="5"/>
  <c r="AG5" i="5" s="1"/>
  <c r="T6" i="5"/>
  <c r="T7" i="5"/>
  <c r="AG7" i="5" s="1"/>
  <c r="T8" i="5"/>
  <c r="AG8" i="5" s="1"/>
  <c r="T9" i="5"/>
  <c r="AG9" i="5" s="1"/>
  <c r="T10" i="5"/>
  <c r="AG10" i="5" s="1"/>
  <c r="T11" i="5"/>
  <c r="AG11" i="5" s="1"/>
  <c r="T12" i="5"/>
  <c r="AG12" i="5" s="1"/>
  <c r="T13" i="5"/>
  <c r="AG13" i="5" s="1"/>
  <c r="T14" i="5"/>
  <c r="AG14" i="5" s="1"/>
  <c r="T15" i="5"/>
  <c r="AG15" i="5" s="1"/>
  <c r="T16" i="5"/>
  <c r="AG16" i="5" s="1"/>
  <c r="T17" i="5"/>
  <c r="AG17" i="5" s="1"/>
  <c r="T18" i="5"/>
  <c r="AG18" i="5" s="1"/>
  <c r="T19" i="5"/>
  <c r="AG19" i="5" s="1"/>
  <c r="T20" i="5"/>
  <c r="AG20" i="5" s="1"/>
  <c r="T21" i="5"/>
  <c r="T22" i="5"/>
  <c r="AG22" i="5" s="1"/>
  <c r="T23" i="5"/>
  <c r="T24" i="5"/>
  <c r="T25" i="5"/>
  <c r="T26" i="5"/>
  <c r="T27" i="5"/>
  <c r="AG27" i="5" s="1"/>
  <c r="T28" i="5"/>
  <c r="AG28" i="5" s="1"/>
  <c r="T29" i="5"/>
  <c r="AG29" i="5" s="1"/>
  <c r="T30" i="5"/>
  <c r="AG30" i="5" s="1"/>
  <c r="T31" i="5"/>
  <c r="AG31" i="5" s="1"/>
  <c r="T32" i="5"/>
  <c r="AG32" i="5" s="1"/>
  <c r="T33" i="5"/>
  <c r="AG33" i="5" s="1"/>
  <c r="T34" i="5"/>
  <c r="T35" i="5"/>
  <c r="AG35" i="5" s="1"/>
  <c r="T36" i="5"/>
  <c r="AG36" i="5" s="1"/>
  <c r="T37" i="5"/>
  <c r="T38" i="5"/>
  <c r="AG38" i="5" s="1"/>
  <c r="T39" i="5"/>
  <c r="AG39" i="5" s="1"/>
  <c r="T40" i="5"/>
  <c r="AG40" i="5" s="1"/>
  <c r="T41" i="5"/>
  <c r="T42" i="5"/>
  <c r="AG42" i="5" s="1"/>
  <c r="T43" i="5"/>
  <c r="AG43" i="5" s="1"/>
  <c r="T44" i="5"/>
  <c r="T45" i="5"/>
  <c r="AG45" i="5" s="1"/>
  <c r="T46" i="5"/>
  <c r="AG46" i="5" s="1"/>
  <c r="T47" i="5"/>
  <c r="AG47" i="5" s="1"/>
  <c r="T48" i="5"/>
  <c r="T49" i="5"/>
  <c r="T50" i="5"/>
  <c r="AG50" i="5" s="1"/>
  <c r="T51" i="5"/>
  <c r="AG51" i="5" s="1"/>
  <c r="T52" i="5"/>
  <c r="AG52" i="5" s="1"/>
  <c r="T53" i="5"/>
  <c r="T54" i="5"/>
  <c r="T55" i="5"/>
  <c r="AG55" i="5" s="1"/>
  <c r="T56" i="5"/>
  <c r="AG56" i="5" s="1"/>
  <c r="T57" i="5"/>
  <c r="AG57" i="5" s="1"/>
  <c r="T58" i="5"/>
  <c r="T59" i="5"/>
  <c r="AG59" i="5" s="1"/>
  <c r="T60" i="5"/>
  <c r="T61" i="5"/>
  <c r="AG61" i="5" s="1"/>
  <c r="T62" i="5"/>
  <c r="AG62" i="5" s="1"/>
  <c r="T63" i="5"/>
  <c r="T64" i="5"/>
  <c r="T65" i="5"/>
  <c r="AG65" i="5" s="1"/>
  <c r="T66" i="5"/>
  <c r="AG66" i="5" s="1"/>
  <c r="T67" i="5"/>
  <c r="AG67" i="5" s="1"/>
  <c r="T68" i="5"/>
  <c r="T69" i="5"/>
  <c r="AG69" i="5" s="1"/>
  <c r="T70" i="5"/>
  <c r="AG70" i="5" s="1"/>
  <c r="T71" i="5"/>
  <c r="T72" i="5"/>
  <c r="AG72" i="5" s="1"/>
  <c r="T73" i="5"/>
  <c r="T74" i="5"/>
  <c r="T75" i="5"/>
  <c r="AG75" i="5" s="1"/>
  <c r="T76" i="5"/>
  <c r="AG76" i="5" s="1"/>
  <c r="T77" i="5"/>
  <c r="AG77" i="5" s="1"/>
  <c r="T78" i="5"/>
  <c r="T79" i="5"/>
  <c r="T80" i="5"/>
  <c r="T81" i="5"/>
  <c r="T82" i="5"/>
  <c r="AG82" i="5" s="1"/>
  <c r="T83" i="5"/>
  <c r="AG83" i="5" s="1"/>
  <c r="T84" i="5"/>
  <c r="T85" i="5"/>
  <c r="AG85" i="5" s="1"/>
  <c r="T86" i="5"/>
  <c r="AG86" i="5" s="1"/>
  <c r="T87" i="5"/>
  <c r="AG87" i="5" s="1"/>
  <c r="T88" i="5"/>
  <c r="T89" i="5"/>
  <c r="T90" i="5"/>
  <c r="T91" i="5"/>
  <c r="AG91" i="5" s="1"/>
  <c r="T92" i="5"/>
  <c r="AG92" i="5" s="1"/>
  <c r="T93" i="5"/>
  <c r="T94" i="5"/>
  <c r="T95" i="5"/>
  <c r="T96" i="5"/>
  <c r="T97" i="5"/>
  <c r="T98" i="5"/>
  <c r="T99" i="5"/>
  <c r="AG99" i="5" s="1"/>
  <c r="T100" i="5"/>
  <c r="AG100" i="5" s="1"/>
  <c r="T101" i="5"/>
  <c r="T102" i="5"/>
  <c r="T103" i="5"/>
  <c r="AG103" i="5" s="1"/>
  <c r="T104" i="5"/>
  <c r="AG104" i="5" s="1"/>
  <c r="T105" i="5"/>
  <c r="AG105" i="5" s="1"/>
  <c r="T106" i="5"/>
  <c r="T107" i="5"/>
  <c r="AG107" i="5" s="1"/>
  <c r="T108" i="5"/>
  <c r="T109" i="5"/>
  <c r="T110" i="5"/>
  <c r="AG110" i="5" s="1"/>
  <c r="T111" i="5"/>
  <c r="T112" i="5"/>
  <c r="T113" i="5"/>
  <c r="T114" i="5"/>
  <c r="T115" i="5"/>
  <c r="AG115" i="5" s="1"/>
  <c r="T116" i="5"/>
  <c r="T117" i="5"/>
  <c r="T118" i="5"/>
  <c r="T119" i="5"/>
  <c r="T120" i="5"/>
  <c r="T121" i="5"/>
  <c r="T122" i="5"/>
  <c r="T123" i="5"/>
  <c r="AG123" i="5" s="1"/>
  <c r="T124" i="5"/>
  <c r="T125" i="5"/>
  <c r="T126" i="5"/>
  <c r="T127" i="5"/>
  <c r="T128" i="5"/>
  <c r="T129" i="5"/>
  <c r="T130" i="5"/>
  <c r="AG130" i="5" s="1"/>
  <c r="T131" i="5"/>
  <c r="AG131" i="5" s="1"/>
  <c r="T132" i="5"/>
  <c r="AG132" i="5" s="1"/>
  <c r="T133" i="5"/>
  <c r="T134" i="5"/>
  <c r="T135" i="5"/>
  <c r="T136" i="5"/>
  <c r="AG136" i="5" s="1"/>
  <c r="T137" i="5"/>
  <c r="T138" i="5"/>
  <c r="AG138" i="5" s="1"/>
  <c r="T139" i="5"/>
  <c r="AG139" i="5" s="1"/>
  <c r="T140" i="5"/>
  <c r="AG140" i="5" s="1"/>
  <c r="T141" i="5"/>
  <c r="AG141" i="5" s="1"/>
  <c r="T142" i="5"/>
  <c r="T143" i="5"/>
  <c r="AG143" i="5" s="1"/>
  <c r="T144" i="5"/>
  <c r="AG144" i="5" s="1"/>
  <c r="T145" i="5"/>
  <c r="AG145" i="5" s="1"/>
  <c r="T146" i="5"/>
  <c r="AG146" i="5" s="1"/>
  <c r="T147" i="5"/>
  <c r="AG147" i="5" s="1"/>
  <c r="T148" i="5"/>
  <c r="AG148" i="5" s="1"/>
  <c r="T149" i="5"/>
  <c r="T150" i="5"/>
  <c r="AG150" i="5" s="1"/>
  <c r="T151" i="5"/>
  <c r="AG151" i="5" s="1"/>
  <c r="T152" i="5"/>
  <c r="T153" i="5"/>
  <c r="T154" i="5"/>
  <c r="AG154" i="5" s="1"/>
  <c r="T155" i="5"/>
  <c r="AG155" i="5" s="1"/>
  <c r="T156" i="5"/>
  <c r="T157" i="5"/>
  <c r="T158" i="5"/>
  <c r="AG158" i="5" s="1"/>
  <c r="T159" i="5"/>
  <c r="T160" i="5"/>
  <c r="T161" i="5"/>
  <c r="AG161" i="5" s="1"/>
  <c r="T162" i="5"/>
  <c r="AG162" i="5" s="1"/>
  <c r="T163" i="5"/>
  <c r="AG163" i="5" s="1"/>
  <c r="T164" i="5"/>
  <c r="T165" i="5"/>
  <c r="AG165" i="5" s="1"/>
  <c r="T166" i="5"/>
  <c r="AG166" i="5" s="1"/>
  <c r="T167" i="5"/>
  <c r="AG167" i="5" s="1"/>
  <c r="T168" i="5"/>
  <c r="T169" i="5"/>
  <c r="AG169" i="5" s="1"/>
  <c r="T170" i="5"/>
  <c r="T171" i="5"/>
  <c r="AG171" i="5" s="1"/>
  <c r="T172" i="5"/>
  <c r="AG172" i="5" s="1"/>
  <c r="T173" i="5"/>
  <c r="T174" i="5"/>
  <c r="T175" i="5"/>
  <c r="AG175" i="5" s="1"/>
  <c r="T176" i="5"/>
  <c r="T177" i="5"/>
  <c r="T178" i="5"/>
  <c r="AG178" i="5" s="1"/>
  <c r="T179" i="5"/>
  <c r="AG179" i="5" s="1"/>
  <c r="T180" i="5"/>
  <c r="AG180" i="5" s="1"/>
  <c r="T181" i="5"/>
  <c r="T182" i="5"/>
  <c r="AG182" i="5" s="1"/>
  <c r="T183" i="5"/>
  <c r="AG183" i="5" s="1"/>
  <c r="T184" i="5"/>
  <c r="T185" i="5"/>
  <c r="AG185" i="5" s="1"/>
  <c r="T186" i="5"/>
  <c r="T187" i="5"/>
  <c r="AG187" i="5" s="1"/>
  <c r="T188" i="5"/>
  <c r="T189" i="5"/>
  <c r="AG189" i="5" s="1"/>
  <c r="T190" i="5"/>
  <c r="AG190" i="5" s="1"/>
  <c r="T191" i="5"/>
  <c r="AG191" i="5" s="1"/>
  <c r="T192" i="5"/>
  <c r="T193" i="5"/>
  <c r="AG193" i="5" s="1"/>
  <c r="T194" i="5"/>
  <c r="AG194" i="5" s="1"/>
  <c r="T195" i="5"/>
  <c r="AG195" i="5" s="1"/>
  <c r="T196" i="5"/>
  <c r="T197" i="5"/>
  <c r="T198" i="5"/>
  <c r="AG198" i="5" s="1"/>
  <c r="T199" i="5"/>
  <c r="AG199" i="5" s="1"/>
  <c r="T200" i="5"/>
  <c r="AG200" i="5" s="1"/>
  <c r="T201" i="5"/>
  <c r="T202" i="5"/>
  <c r="T203" i="5"/>
  <c r="AG203" i="5" s="1"/>
  <c r="T204" i="5"/>
  <c r="T205" i="5"/>
  <c r="AG205" i="5" s="1"/>
  <c r="T206" i="5"/>
  <c r="AG206" i="5" s="1"/>
  <c r="T207" i="5"/>
  <c r="T208" i="5"/>
  <c r="AG208" i="5" s="1"/>
  <c r="T209" i="5"/>
  <c r="T210" i="5"/>
  <c r="AG210" i="5" s="1"/>
  <c r="T211" i="5"/>
  <c r="AG211" i="5" s="1"/>
  <c r="T212" i="5"/>
  <c r="AG212" i="5" s="1"/>
  <c r="T213" i="5"/>
  <c r="T214" i="5"/>
  <c r="T215" i="5"/>
  <c r="T216" i="5"/>
  <c r="AG216" i="5" s="1"/>
  <c r="T217" i="5"/>
  <c r="AG217" i="5" s="1"/>
  <c r="T218" i="5"/>
  <c r="AG218" i="5" s="1"/>
  <c r="T219" i="5"/>
  <c r="AG219" i="5" s="1"/>
  <c r="T220" i="5"/>
  <c r="AG220" i="5" s="1"/>
  <c r="T221" i="5"/>
  <c r="AG221" i="5" s="1"/>
  <c r="T222" i="5"/>
  <c r="T223" i="5"/>
  <c r="AG223" i="5" s="1"/>
  <c r="T224" i="5"/>
  <c r="T225" i="5"/>
  <c r="T226" i="5"/>
  <c r="T227" i="5"/>
  <c r="AG227" i="5" s="1"/>
  <c r="T228" i="5"/>
  <c r="T229" i="5"/>
  <c r="AG229" i="5" s="1"/>
  <c r="T230" i="5"/>
  <c r="T231" i="5"/>
  <c r="T232" i="5"/>
  <c r="T233" i="5"/>
  <c r="T234" i="5"/>
  <c r="T235" i="5"/>
  <c r="AG235" i="5" s="1"/>
  <c r="T236" i="5"/>
  <c r="AG236" i="5" s="1"/>
  <c r="T237" i="5"/>
  <c r="T238" i="5"/>
  <c r="AG238" i="5" s="1"/>
  <c r="T239" i="5"/>
  <c r="T240" i="5"/>
  <c r="T241" i="5"/>
  <c r="T242" i="5"/>
  <c r="T243" i="5"/>
  <c r="AG243" i="5" s="1"/>
  <c r="T244" i="5"/>
  <c r="T245" i="5"/>
  <c r="T246" i="5"/>
  <c r="AG246" i="5" s="1"/>
  <c r="T247" i="5"/>
  <c r="T248" i="5"/>
  <c r="T249" i="5"/>
  <c r="T250" i="5"/>
  <c r="T251" i="5"/>
  <c r="AG251" i="5" s="1"/>
  <c r="T252" i="5"/>
  <c r="T253" i="5"/>
  <c r="T254" i="5"/>
  <c r="T255" i="5"/>
  <c r="T256" i="5"/>
  <c r="T257" i="5"/>
  <c r="T258" i="5"/>
  <c r="T259" i="5"/>
  <c r="AG259" i="5" s="1"/>
  <c r="T260" i="5"/>
  <c r="AG260" i="5" s="1"/>
  <c r="T261" i="5"/>
  <c r="T262" i="5"/>
  <c r="AG262" i="5" s="1"/>
  <c r="T263" i="5"/>
  <c r="T264" i="5"/>
  <c r="T2" i="5"/>
  <c r="AG2" i="5" s="1"/>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S102" i="5"/>
  <c r="S103" i="5"/>
  <c r="S104" i="5"/>
  <c r="S105" i="5"/>
  <c r="S106" i="5"/>
  <c r="S107" i="5"/>
  <c r="S108" i="5"/>
  <c r="S109" i="5"/>
  <c r="S110" i="5"/>
  <c r="S111" i="5"/>
  <c r="S112" i="5"/>
  <c r="S113" i="5"/>
  <c r="S114" i="5"/>
  <c r="S115" i="5"/>
  <c r="S116" i="5"/>
  <c r="S117" i="5"/>
  <c r="S118" i="5"/>
  <c r="S119" i="5"/>
  <c r="S120" i="5"/>
  <c r="S121" i="5"/>
  <c r="S122" i="5"/>
  <c r="S123" i="5"/>
  <c r="S124" i="5"/>
  <c r="S125" i="5"/>
  <c r="S126" i="5"/>
  <c r="S127" i="5"/>
  <c r="S128" i="5"/>
  <c r="S129" i="5"/>
  <c r="S130" i="5"/>
  <c r="S131" i="5"/>
  <c r="S132" i="5"/>
  <c r="S133" i="5"/>
  <c r="S134" i="5"/>
  <c r="S135" i="5"/>
  <c r="S136" i="5"/>
  <c r="S137" i="5"/>
  <c r="S138" i="5"/>
  <c r="S139" i="5"/>
  <c r="S140" i="5"/>
  <c r="S141" i="5"/>
  <c r="S142" i="5"/>
  <c r="S143" i="5"/>
  <c r="S144" i="5"/>
  <c r="S145" i="5"/>
  <c r="S146" i="5"/>
  <c r="S147" i="5"/>
  <c r="S148" i="5"/>
  <c r="S149" i="5"/>
  <c r="S150" i="5"/>
  <c r="S151" i="5"/>
  <c r="S152" i="5"/>
  <c r="S153" i="5"/>
  <c r="S154" i="5"/>
  <c r="S155" i="5"/>
  <c r="S156" i="5"/>
  <c r="S157" i="5"/>
  <c r="S158" i="5"/>
  <c r="S159" i="5"/>
  <c r="S160" i="5"/>
  <c r="S161" i="5"/>
  <c r="S162" i="5"/>
  <c r="S163" i="5"/>
  <c r="S164" i="5"/>
  <c r="S165" i="5"/>
  <c r="S166" i="5"/>
  <c r="S167" i="5"/>
  <c r="S168" i="5"/>
  <c r="S169" i="5"/>
  <c r="S170" i="5"/>
  <c r="S171" i="5"/>
  <c r="S172" i="5"/>
  <c r="S173" i="5"/>
  <c r="S174" i="5"/>
  <c r="S175" i="5"/>
  <c r="S176" i="5"/>
  <c r="S177" i="5"/>
  <c r="S178" i="5"/>
  <c r="S179" i="5"/>
  <c r="S180" i="5"/>
  <c r="S181" i="5"/>
  <c r="S182" i="5"/>
  <c r="S183" i="5"/>
  <c r="S184" i="5"/>
  <c r="S185" i="5"/>
  <c r="S186" i="5"/>
  <c r="S187" i="5"/>
  <c r="S188" i="5"/>
  <c r="S189" i="5"/>
  <c r="S190" i="5"/>
  <c r="S191" i="5"/>
  <c r="S192" i="5"/>
  <c r="S193" i="5"/>
  <c r="S194" i="5"/>
  <c r="S195" i="5"/>
  <c r="S196" i="5"/>
  <c r="S197" i="5"/>
  <c r="S198" i="5"/>
  <c r="S199" i="5"/>
  <c r="S200" i="5"/>
  <c r="S201" i="5"/>
  <c r="S202" i="5"/>
  <c r="S203" i="5"/>
  <c r="S204" i="5"/>
  <c r="S205" i="5"/>
  <c r="S206" i="5"/>
  <c r="S207" i="5"/>
  <c r="S208" i="5"/>
  <c r="S209" i="5"/>
  <c r="S210" i="5"/>
  <c r="S211" i="5"/>
  <c r="S212" i="5"/>
  <c r="S213" i="5"/>
  <c r="S214" i="5"/>
  <c r="S215" i="5"/>
  <c r="S216" i="5"/>
  <c r="S217" i="5"/>
  <c r="S218" i="5"/>
  <c r="S219" i="5"/>
  <c r="S220" i="5"/>
  <c r="S221" i="5"/>
  <c r="S222" i="5"/>
  <c r="S223" i="5"/>
  <c r="S224" i="5"/>
  <c r="S225" i="5"/>
  <c r="S226" i="5"/>
  <c r="S227" i="5"/>
  <c r="S228" i="5"/>
  <c r="S229" i="5"/>
  <c r="S230" i="5"/>
  <c r="S231" i="5"/>
  <c r="S232" i="5"/>
  <c r="S233" i="5"/>
  <c r="S234" i="5"/>
  <c r="S235" i="5"/>
  <c r="S236" i="5"/>
  <c r="S237" i="5"/>
  <c r="S238" i="5"/>
  <c r="S239" i="5"/>
  <c r="S240" i="5"/>
  <c r="S241" i="5"/>
  <c r="S242" i="5"/>
  <c r="S243" i="5"/>
  <c r="S244" i="5"/>
  <c r="S245" i="5"/>
  <c r="S246" i="5"/>
  <c r="S247" i="5"/>
  <c r="S248" i="5"/>
  <c r="S249" i="5"/>
  <c r="S250" i="5"/>
  <c r="S251" i="5"/>
  <c r="S252" i="5"/>
  <c r="S253" i="5"/>
  <c r="S254" i="5"/>
  <c r="S255" i="5"/>
  <c r="S256" i="5"/>
  <c r="S257" i="5"/>
  <c r="S258" i="5"/>
  <c r="S259" i="5"/>
  <c r="S260" i="5"/>
  <c r="S261" i="5"/>
  <c r="S262" i="5"/>
  <c r="S263" i="5"/>
  <c r="S264" i="5"/>
  <c r="S2" i="5"/>
  <c r="R3" i="5"/>
  <c r="R4" i="5"/>
  <c r="R5" i="5"/>
  <c r="R6" i="5"/>
  <c r="R7" i="5"/>
  <c r="R8" i="5"/>
  <c r="R9" i="5"/>
  <c r="R10" i="5"/>
  <c r="R11" i="5"/>
  <c r="R12" i="5"/>
  <c r="R13" i="5"/>
  <c r="R14" i="5"/>
  <c r="R15" i="5"/>
  <c r="R16" i="5"/>
  <c r="R17" i="5"/>
  <c r="R18" i="5"/>
  <c r="R19" i="5"/>
  <c r="R20" i="5"/>
  <c r="R21" i="5"/>
  <c r="R22" i="5"/>
  <c r="R23" i="5"/>
  <c r="R24" i="5"/>
  <c r="R25" i="5"/>
  <c r="R26" i="5"/>
  <c r="R27" i="5"/>
  <c r="R28" i="5"/>
  <c r="R29" i="5"/>
  <c r="R30" i="5"/>
  <c r="R31" i="5"/>
  <c r="R32" i="5"/>
  <c r="R33" i="5"/>
  <c r="R34" i="5"/>
  <c r="R35" i="5"/>
  <c r="R36" i="5"/>
  <c r="R37" i="5"/>
  <c r="R38" i="5"/>
  <c r="R39" i="5"/>
  <c r="R40" i="5"/>
  <c r="R41" i="5"/>
  <c r="R42" i="5"/>
  <c r="R43" i="5"/>
  <c r="R44" i="5"/>
  <c r="R45" i="5"/>
  <c r="R46" i="5"/>
  <c r="R47" i="5"/>
  <c r="R48" i="5"/>
  <c r="R49" i="5"/>
  <c r="R50" i="5"/>
  <c r="R51" i="5"/>
  <c r="R52" i="5"/>
  <c r="R53" i="5"/>
  <c r="R54" i="5"/>
  <c r="R55" i="5"/>
  <c r="R56" i="5"/>
  <c r="R57" i="5"/>
  <c r="R58" i="5"/>
  <c r="R59" i="5"/>
  <c r="R60" i="5"/>
  <c r="R61" i="5"/>
  <c r="R62" i="5"/>
  <c r="R63" i="5"/>
  <c r="R64" i="5"/>
  <c r="R65" i="5"/>
  <c r="R66" i="5"/>
  <c r="R67" i="5"/>
  <c r="R68" i="5"/>
  <c r="R69" i="5"/>
  <c r="R70" i="5"/>
  <c r="R71" i="5"/>
  <c r="R72" i="5"/>
  <c r="R73" i="5"/>
  <c r="R74" i="5"/>
  <c r="R75" i="5"/>
  <c r="R76" i="5"/>
  <c r="R77" i="5"/>
  <c r="R78" i="5"/>
  <c r="R79" i="5"/>
  <c r="R80" i="5"/>
  <c r="R81" i="5"/>
  <c r="R82" i="5"/>
  <c r="R83" i="5"/>
  <c r="R84" i="5"/>
  <c r="R85" i="5"/>
  <c r="R86" i="5"/>
  <c r="R87" i="5"/>
  <c r="R88" i="5"/>
  <c r="R89" i="5"/>
  <c r="R90" i="5"/>
  <c r="R91" i="5"/>
  <c r="R92" i="5"/>
  <c r="R93" i="5"/>
  <c r="R94" i="5"/>
  <c r="R95" i="5"/>
  <c r="R96" i="5"/>
  <c r="R97" i="5"/>
  <c r="R98" i="5"/>
  <c r="R99" i="5"/>
  <c r="R100" i="5"/>
  <c r="R101" i="5"/>
  <c r="R102" i="5"/>
  <c r="R103" i="5"/>
  <c r="R104" i="5"/>
  <c r="R105" i="5"/>
  <c r="R106" i="5"/>
  <c r="R107" i="5"/>
  <c r="R108" i="5"/>
  <c r="R109" i="5"/>
  <c r="R110" i="5"/>
  <c r="R111" i="5"/>
  <c r="R112" i="5"/>
  <c r="R113" i="5"/>
  <c r="R114" i="5"/>
  <c r="R115" i="5"/>
  <c r="R116" i="5"/>
  <c r="R117" i="5"/>
  <c r="R118" i="5"/>
  <c r="R119" i="5"/>
  <c r="R120" i="5"/>
  <c r="R121" i="5"/>
  <c r="R122" i="5"/>
  <c r="R123" i="5"/>
  <c r="R124" i="5"/>
  <c r="R125" i="5"/>
  <c r="R126" i="5"/>
  <c r="R127" i="5"/>
  <c r="R128" i="5"/>
  <c r="R129" i="5"/>
  <c r="R130" i="5"/>
  <c r="R131" i="5"/>
  <c r="R132" i="5"/>
  <c r="R133" i="5"/>
  <c r="R134" i="5"/>
  <c r="R135" i="5"/>
  <c r="R136" i="5"/>
  <c r="R137" i="5"/>
  <c r="R138" i="5"/>
  <c r="R139" i="5"/>
  <c r="R140" i="5"/>
  <c r="R141" i="5"/>
  <c r="R142" i="5"/>
  <c r="R143" i="5"/>
  <c r="R144" i="5"/>
  <c r="R145" i="5"/>
  <c r="R146" i="5"/>
  <c r="R147" i="5"/>
  <c r="R148" i="5"/>
  <c r="R149" i="5"/>
  <c r="R150" i="5"/>
  <c r="R151" i="5"/>
  <c r="R152" i="5"/>
  <c r="R153" i="5"/>
  <c r="R154" i="5"/>
  <c r="R155" i="5"/>
  <c r="R156" i="5"/>
  <c r="R157" i="5"/>
  <c r="R158" i="5"/>
  <c r="R159" i="5"/>
  <c r="R160" i="5"/>
  <c r="R161" i="5"/>
  <c r="R162" i="5"/>
  <c r="R163" i="5"/>
  <c r="R164" i="5"/>
  <c r="R165" i="5"/>
  <c r="R166" i="5"/>
  <c r="R167" i="5"/>
  <c r="R168" i="5"/>
  <c r="R169" i="5"/>
  <c r="R170" i="5"/>
  <c r="R171" i="5"/>
  <c r="R172" i="5"/>
  <c r="R173" i="5"/>
  <c r="R174" i="5"/>
  <c r="R175" i="5"/>
  <c r="R176" i="5"/>
  <c r="R177" i="5"/>
  <c r="R178" i="5"/>
  <c r="R179" i="5"/>
  <c r="R180" i="5"/>
  <c r="R181" i="5"/>
  <c r="R182" i="5"/>
  <c r="R183" i="5"/>
  <c r="R184" i="5"/>
  <c r="R185" i="5"/>
  <c r="R186" i="5"/>
  <c r="R187" i="5"/>
  <c r="R188" i="5"/>
  <c r="R189" i="5"/>
  <c r="R190" i="5"/>
  <c r="R191" i="5"/>
  <c r="R192" i="5"/>
  <c r="R193" i="5"/>
  <c r="R194" i="5"/>
  <c r="R195" i="5"/>
  <c r="R196" i="5"/>
  <c r="R197" i="5"/>
  <c r="R198" i="5"/>
  <c r="R199" i="5"/>
  <c r="R200" i="5"/>
  <c r="R201" i="5"/>
  <c r="R202" i="5"/>
  <c r="R203" i="5"/>
  <c r="R204" i="5"/>
  <c r="R205" i="5"/>
  <c r="R206" i="5"/>
  <c r="R207" i="5"/>
  <c r="R208" i="5"/>
  <c r="R209" i="5"/>
  <c r="R210" i="5"/>
  <c r="R211" i="5"/>
  <c r="R212" i="5"/>
  <c r="R213" i="5"/>
  <c r="R214" i="5"/>
  <c r="R215" i="5"/>
  <c r="R216" i="5"/>
  <c r="R217" i="5"/>
  <c r="R218" i="5"/>
  <c r="R219" i="5"/>
  <c r="R220" i="5"/>
  <c r="R221" i="5"/>
  <c r="R222" i="5"/>
  <c r="R223" i="5"/>
  <c r="R224" i="5"/>
  <c r="R225" i="5"/>
  <c r="R226" i="5"/>
  <c r="R227" i="5"/>
  <c r="R228" i="5"/>
  <c r="R229" i="5"/>
  <c r="R230" i="5"/>
  <c r="R231" i="5"/>
  <c r="R232" i="5"/>
  <c r="R233" i="5"/>
  <c r="R234" i="5"/>
  <c r="R235" i="5"/>
  <c r="R236" i="5"/>
  <c r="R237" i="5"/>
  <c r="R238" i="5"/>
  <c r="R239" i="5"/>
  <c r="R240" i="5"/>
  <c r="R241" i="5"/>
  <c r="R242" i="5"/>
  <c r="R243" i="5"/>
  <c r="R244" i="5"/>
  <c r="R245" i="5"/>
  <c r="R246" i="5"/>
  <c r="R247" i="5"/>
  <c r="R248" i="5"/>
  <c r="R249" i="5"/>
  <c r="R250" i="5"/>
  <c r="R251" i="5"/>
  <c r="R252" i="5"/>
  <c r="R253" i="5"/>
  <c r="R254" i="5"/>
  <c r="R255" i="5"/>
  <c r="R256" i="5"/>
  <c r="R257" i="5"/>
  <c r="R258" i="5"/>
  <c r="R259" i="5"/>
  <c r="R260" i="5"/>
  <c r="R261" i="5"/>
  <c r="R262" i="5"/>
  <c r="R263" i="5"/>
  <c r="R264" i="5"/>
  <c r="R2" i="5"/>
  <c r="Q3" i="5"/>
  <c r="Q4" i="5"/>
  <c r="Q5" i="5"/>
  <c r="Q6"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112" i="5"/>
  <c r="Q113" i="5"/>
  <c r="Q114" i="5"/>
  <c r="Q115" i="5"/>
  <c r="Q116" i="5"/>
  <c r="Q117" i="5"/>
  <c r="Q118" i="5"/>
  <c r="Q119" i="5"/>
  <c r="Q120" i="5"/>
  <c r="Q121" i="5"/>
  <c r="Q122" i="5"/>
  <c r="Q123" i="5"/>
  <c r="Q124" i="5"/>
  <c r="Q125" i="5"/>
  <c r="Q126" i="5"/>
  <c r="Q127" i="5"/>
  <c r="Q128" i="5"/>
  <c r="Q129" i="5"/>
  <c r="Q130" i="5"/>
  <c r="Q131" i="5"/>
  <c r="Q132" i="5"/>
  <c r="Q133" i="5"/>
  <c r="Q134" i="5"/>
  <c r="Q135" i="5"/>
  <c r="Q136" i="5"/>
  <c r="Q137" i="5"/>
  <c r="Q138" i="5"/>
  <c r="Q139" i="5"/>
  <c r="Q140" i="5"/>
  <c r="Q141" i="5"/>
  <c r="Q142" i="5"/>
  <c r="Q143" i="5"/>
  <c r="Q144" i="5"/>
  <c r="Q145" i="5"/>
  <c r="Q146" i="5"/>
  <c r="Q147" i="5"/>
  <c r="Q148" i="5"/>
  <c r="Q149" i="5"/>
  <c r="Q150" i="5"/>
  <c r="Q151" i="5"/>
  <c r="Q152" i="5"/>
  <c r="Q153" i="5"/>
  <c r="Q154" i="5"/>
  <c r="Q155" i="5"/>
  <c r="Q156" i="5"/>
  <c r="Q157" i="5"/>
  <c r="Q158" i="5"/>
  <c r="Q159" i="5"/>
  <c r="Q160" i="5"/>
  <c r="Q161" i="5"/>
  <c r="Q162" i="5"/>
  <c r="Q163" i="5"/>
  <c r="Q164" i="5"/>
  <c r="Q165" i="5"/>
  <c r="Q166" i="5"/>
  <c r="Q167" i="5"/>
  <c r="Q168" i="5"/>
  <c r="Q169" i="5"/>
  <c r="Q170" i="5"/>
  <c r="Q171" i="5"/>
  <c r="Q172" i="5"/>
  <c r="Q173" i="5"/>
  <c r="Q174" i="5"/>
  <c r="Q175" i="5"/>
  <c r="Q176" i="5"/>
  <c r="Q177" i="5"/>
  <c r="Q178" i="5"/>
  <c r="Q179" i="5"/>
  <c r="Q180" i="5"/>
  <c r="Q181" i="5"/>
  <c r="Q182" i="5"/>
  <c r="Q183" i="5"/>
  <c r="Q184" i="5"/>
  <c r="Q185" i="5"/>
  <c r="Q186" i="5"/>
  <c r="Q187" i="5"/>
  <c r="Q188" i="5"/>
  <c r="Q189" i="5"/>
  <c r="Q190" i="5"/>
  <c r="Q191" i="5"/>
  <c r="Q192" i="5"/>
  <c r="Q193" i="5"/>
  <c r="Q194" i="5"/>
  <c r="Q195" i="5"/>
  <c r="Q196" i="5"/>
  <c r="Q197" i="5"/>
  <c r="Q198" i="5"/>
  <c r="Q199" i="5"/>
  <c r="Q200" i="5"/>
  <c r="Q201" i="5"/>
  <c r="Q202" i="5"/>
  <c r="Q203" i="5"/>
  <c r="Q204" i="5"/>
  <c r="Q205" i="5"/>
  <c r="Q206" i="5"/>
  <c r="Q207" i="5"/>
  <c r="Q208" i="5"/>
  <c r="Q209" i="5"/>
  <c r="Q210" i="5"/>
  <c r="Q211" i="5"/>
  <c r="Q212" i="5"/>
  <c r="Q213" i="5"/>
  <c r="Q214" i="5"/>
  <c r="Q215" i="5"/>
  <c r="Q216" i="5"/>
  <c r="Q217" i="5"/>
  <c r="Q218" i="5"/>
  <c r="Q219" i="5"/>
  <c r="Q220" i="5"/>
  <c r="Q221" i="5"/>
  <c r="Q222" i="5"/>
  <c r="Q223" i="5"/>
  <c r="Q224" i="5"/>
  <c r="Q225" i="5"/>
  <c r="Q226" i="5"/>
  <c r="Q227" i="5"/>
  <c r="Q228" i="5"/>
  <c r="Q229" i="5"/>
  <c r="Q230" i="5"/>
  <c r="Q231" i="5"/>
  <c r="Q232" i="5"/>
  <c r="Q233" i="5"/>
  <c r="Q234" i="5"/>
  <c r="Q235" i="5"/>
  <c r="Q236" i="5"/>
  <c r="Q237" i="5"/>
  <c r="Q238" i="5"/>
  <c r="Q239" i="5"/>
  <c r="Q240" i="5"/>
  <c r="Q241" i="5"/>
  <c r="Q242" i="5"/>
  <c r="Q243" i="5"/>
  <c r="Q244" i="5"/>
  <c r="Q245" i="5"/>
  <c r="Q246" i="5"/>
  <c r="Q247" i="5"/>
  <c r="Q248" i="5"/>
  <c r="Q249" i="5"/>
  <c r="Q250" i="5"/>
  <c r="Q251" i="5"/>
  <c r="Q252" i="5"/>
  <c r="Q253" i="5"/>
  <c r="Q254" i="5"/>
  <c r="Q255" i="5"/>
  <c r="Q256" i="5"/>
  <c r="Q257" i="5"/>
  <c r="Q258" i="5"/>
  <c r="Q259" i="5"/>
  <c r="Q260" i="5"/>
  <c r="Q261" i="5"/>
  <c r="Q262" i="5"/>
  <c r="Q263" i="5"/>
  <c r="Q264" i="5"/>
  <c r="Q2" i="5"/>
  <c r="P3" i="5"/>
  <c r="P4" i="5"/>
  <c r="P5" i="5"/>
  <c r="P6" i="5"/>
  <c r="P7" i="5"/>
  <c r="P8" i="5"/>
  <c r="P9" i="5"/>
  <c r="P10" i="5"/>
  <c r="P11" i="5"/>
  <c r="P12" i="5"/>
  <c r="P13" i="5"/>
  <c r="P14" i="5"/>
  <c r="P15" i="5"/>
  <c r="P16" i="5"/>
  <c r="P17" i="5"/>
  <c r="P18" i="5"/>
  <c r="P19" i="5"/>
  <c r="P20" i="5"/>
  <c r="P21" i="5"/>
  <c r="P22" i="5"/>
  <c r="P23" i="5"/>
  <c r="P24" i="5"/>
  <c r="P25" i="5"/>
  <c r="P26" i="5"/>
  <c r="P27" i="5"/>
  <c r="P28" i="5"/>
  <c r="P29" i="5"/>
  <c r="P30" i="5"/>
  <c r="P31" i="5"/>
  <c r="P32" i="5"/>
  <c r="P33" i="5"/>
  <c r="P34" i="5"/>
  <c r="P35" i="5"/>
  <c r="P36" i="5"/>
  <c r="P37" i="5"/>
  <c r="P38" i="5"/>
  <c r="P39" i="5"/>
  <c r="P40" i="5"/>
  <c r="P41" i="5"/>
  <c r="P42" i="5"/>
  <c r="P43" i="5"/>
  <c r="P44" i="5"/>
  <c r="P45" i="5"/>
  <c r="P46" i="5"/>
  <c r="P47" i="5"/>
  <c r="P48" i="5"/>
  <c r="P49" i="5"/>
  <c r="P50" i="5"/>
  <c r="P51" i="5"/>
  <c r="P52" i="5"/>
  <c r="P53" i="5"/>
  <c r="P54" i="5"/>
  <c r="P55" i="5"/>
  <c r="P56" i="5"/>
  <c r="P57" i="5"/>
  <c r="P58" i="5"/>
  <c r="P59" i="5"/>
  <c r="P60" i="5"/>
  <c r="P61" i="5"/>
  <c r="P62" i="5"/>
  <c r="P63" i="5"/>
  <c r="P64" i="5"/>
  <c r="P65" i="5"/>
  <c r="P66" i="5"/>
  <c r="P67" i="5"/>
  <c r="P68" i="5"/>
  <c r="P69" i="5"/>
  <c r="P70" i="5"/>
  <c r="P71" i="5"/>
  <c r="P72" i="5"/>
  <c r="P73" i="5"/>
  <c r="P74" i="5"/>
  <c r="P75" i="5"/>
  <c r="P76" i="5"/>
  <c r="P77" i="5"/>
  <c r="P78" i="5"/>
  <c r="P79" i="5"/>
  <c r="P80" i="5"/>
  <c r="P81" i="5"/>
  <c r="P82" i="5"/>
  <c r="P83" i="5"/>
  <c r="P84" i="5"/>
  <c r="P85" i="5"/>
  <c r="P86" i="5"/>
  <c r="P87" i="5"/>
  <c r="P88" i="5"/>
  <c r="P89" i="5"/>
  <c r="P90" i="5"/>
  <c r="P91" i="5"/>
  <c r="P92" i="5"/>
  <c r="P93" i="5"/>
  <c r="P94" i="5"/>
  <c r="P95" i="5"/>
  <c r="P96" i="5"/>
  <c r="P97" i="5"/>
  <c r="P98" i="5"/>
  <c r="P99" i="5"/>
  <c r="P100" i="5"/>
  <c r="P101" i="5"/>
  <c r="P102" i="5"/>
  <c r="P103" i="5"/>
  <c r="P104" i="5"/>
  <c r="P105" i="5"/>
  <c r="P106" i="5"/>
  <c r="P107" i="5"/>
  <c r="P108" i="5"/>
  <c r="P109" i="5"/>
  <c r="P110" i="5"/>
  <c r="P111" i="5"/>
  <c r="P112" i="5"/>
  <c r="P113" i="5"/>
  <c r="P114" i="5"/>
  <c r="P115" i="5"/>
  <c r="P116" i="5"/>
  <c r="P117" i="5"/>
  <c r="P118" i="5"/>
  <c r="P119" i="5"/>
  <c r="P120" i="5"/>
  <c r="P121" i="5"/>
  <c r="P122" i="5"/>
  <c r="P123" i="5"/>
  <c r="P124" i="5"/>
  <c r="P125" i="5"/>
  <c r="P126" i="5"/>
  <c r="P127" i="5"/>
  <c r="P128" i="5"/>
  <c r="P129" i="5"/>
  <c r="P130" i="5"/>
  <c r="P131" i="5"/>
  <c r="P132" i="5"/>
  <c r="P133" i="5"/>
  <c r="P134" i="5"/>
  <c r="P135" i="5"/>
  <c r="P136" i="5"/>
  <c r="P137" i="5"/>
  <c r="P138" i="5"/>
  <c r="P139" i="5"/>
  <c r="P140" i="5"/>
  <c r="P141" i="5"/>
  <c r="P142" i="5"/>
  <c r="P143" i="5"/>
  <c r="P144" i="5"/>
  <c r="P145" i="5"/>
  <c r="P146" i="5"/>
  <c r="P147" i="5"/>
  <c r="P148" i="5"/>
  <c r="P149" i="5"/>
  <c r="P150" i="5"/>
  <c r="P151" i="5"/>
  <c r="P152" i="5"/>
  <c r="P153" i="5"/>
  <c r="P154" i="5"/>
  <c r="P155" i="5"/>
  <c r="P156" i="5"/>
  <c r="P157" i="5"/>
  <c r="P158" i="5"/>
  <c r="P159" i="5"/>
  <c r="P160" i="5"/>
  <c r="P161" i="5"/>
  <c r="P162" i="5"/>
  <c r="P163" i="5"/>
  <c r="P164" i="5"/>
  <c r="P165" i="5"/>
  <c r="P166" i="5"/>
  <c r="P167" i="5"/>
  <c r="P168" i="5"/>
  <c r="P169" i="5"/>
  <c r="P170" i="5"/>
  <c r="P171" i="5"/>
  <c r="P172" i="5"/>
  <c r="P173" i="5"/>
  <c r="P174" i="5"/>
  <c r="P175" i="5"/>
  <c r="P176" i="5"/>
  <c r="P177" i="5"/>
  <c r="P178" i="5"/>
  <c r="P179" i="5"/>
  <c r="P180" i="5"/>
  <c r="P181" i="5"/>
  <c r="P182" i="5"/>
  <c r="P183" i="5"/>
  <c r="P184" i="5"/>
  <c r="P185" i="5"/>
  <c r="P186" i="5"/>
  <c r="P187" i="5"/>
  <c r="P188" i="5"/>
  <c r="P189" i="5"/>
  <c r="P190" i="5"/>
  <c r="P191" i="5"/>
  <c r="P192" i="5"/>
  <c r="P193" i="5"/>
  <c r="P194" i="5"/>
  <c r="P195" i="5"/>
  <c r="P196" i="5"/>
  <c r="P197" i="5"/>
  <c r="P198" i="5"/>
  <c r="P199" i="5"/>
  <c r="P200" i="5"/>
  <c r="P201" i="5"/>
  <c r="P202" i="5"/>
  <c r="P203" i="5"/>
  <c r="P204" i="5"/>
  <c r="P205" i="5"/>
  <c r="P206" i="5"/>
  <c r="P207" i="5"/>
  <c r="P208" i="5"/>
  <c r="P209" i="5"/>
  <c r="P210" i="5"/>
  <c r="P211" i="5"/>
  <c r="P212" i="5"/>
  <c r="P213" i="5"/>
  <c r="P214" i="5"/>
  <c r="P215" i="5"/>
  <c r="P216" i="5"/>
  <c r="P217" i="5"/>
  <c r="P218" i="5"/>
  <c r="P219" i="5"/>
  <c r="P220" i="5"/>
  <c r="P221" i="5"/>
  <c r="P222" i="5"/>
  <c r="P223" i="5"/>
  <c r="P224" i="5"/>
  <c r="P225" i="5"/>
  <c r="P226" i="5"/>
  <c r="P227" i="5"/>
  <c r="P228" i="5"/>
  <c r="P229" i="5"/>
  <c r="P230" i="5"/>
  <c r="P231" i="5"/>
  <c r="P232" i="5"/>
  <c r="P233" i="5"/>
  <c r="P234" i="5"/>
  <c r="P235" i="5"/>
  <c r="P236" i="5"/>
  <c r="P237" i="5"/>
  <c r="P238" i="5"/>
  <c r="P239" i="5"/>
  <c r="P240" i="5"/>
  <c r="P241" i="5"/>
  <c r="P242" i="5"/>
  <c r="P243" i="5"/>
  <c r="P244" i="5"/>
  <c r="P245" i="5"/>
  <c r="P246" i="5"/>
  <c r="P247" i="5"/>
  <c r="P248" i="5"/>
  <c r="P249" i="5"/>
  <c r="P250" i="5"/>
  <c r="P251" i="5"/>
  <c r="P252" i="5"/>
  <c r="P253" i="5"/>
  <c r="P254" i="5"/>
  <c r="P255" i="5"/>
  <c r="P256" i="5"/>
  <c r="P257" i="5"/>
  <c r="P258" i="5"/>
  <c r="P259" i="5"/>
  <c r="P260" i="5"/>
  <c r="P261" i="5"/>
  <c r="P262" i="5"/>
  <c r="P263" i="5"/>
  <c r="P264" i="5"/>
  <c r="P2" i="5"/>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O136" i="5"/>
  <c r="O137" i="5"/>
  <c r="O138" i="5"/>
  <c r="O139" i="5"/>
  <c r="O140" i="5"/>
  <c r="O141" i="5"/>
  <c r="O142" i="5"/>
  <c r="O143" i="5"/>
  <c r="O144" i="5"/>
  <c r="O145" i="5"/>
  <c r="O146" i="5"/>
  <c r="O147" i="5"/>
  <c r="O148" i="5"/>
  <c r="O149" i="5"/>
  <c r="O150" i="5"/>
  <c r="O151" i="5"/>
  <c r="O152" i="5"/>
  <c r="O153" i="5"/>
  <c r="O154" i="5"/>
  <c r="O155" i="5"/>
  <c r="O156" i="5"/>
  <c r="O157" i="5"/>
  <c r="O158" i="5"/>
  <c r="O159" i="5"/>
  <c r="O160" i="5"/>
  <c r="O161" i="5"/>
  <c r="O162" i="5"/>
  <c r="O163" i="5"/>
  <c r="O164" i="5"/>
  <c r="O165" i="5"/>
  <c r="O166" i="5"/>
  <c r="O167" i="5"/>
  <c r="O168" i="5"/>
  <c r="O169" i="5"/>
  <c r="O170" i="5"/>
  <c r="O171" i="5"/>
  <c r="O172" i="5"/>
  <c r="O173" i="5"/>
  <c r="O174" i="5"/>
  <c r="O175" i="5"/>
  <c r="O176" i="5"/>
  <c r="O177" i="5"/>
  <c r="O178" i="5"/>
  <c r="O179" i="5"/>
  <c r="O180" i="5"/>
  <c r="O181" i="5"/>
  <c r="O182" i="5"/>
  <c r="O183" i="5"/>
  <c r="O184" i="5"/>
  <c r="O185" i="5"/>
  <c r="O186" i="5"/>
  <c r="O187" i="5"/>
  <c r="O188" i="5"/>
  <c r="O189" i="5"/>
  <c r="O190" i="5"/>
  <c r="O191" i="5"/>
  <c r="O192" i="5"/>
  <c r="O193" i="5"/>
  <c r="O194" i="5"/>
  <c r="O195" i="5"/>
  <c r="O196" i="5"/>
  <c r="O197" i="5"/>
  <c r="O198" i="5"/>
  <c r="O199" i="5"/>
  <c r="O200" i="5"/>
  <c r="O201" i="5"/>
  <c r="O202" i="5"/>
  <c r="O203" i="5"/>
  <c r="O204" i="5"/>
  <c r="O205" i="5"/>
  <c r="O206" i="5"/>
  <c r="O207" i="5"/>
  <c r="O208" i="5"/>
  <c r="O209" i="5"/>
  <c r="O210" i="5"/>
  <c r="O211" i="5"/>
  <c r="O212" i="5"/>
  <c r="O213" i="5"/>
  <c r="O214" i="5"/>
  <c r="O215" i="5"/>
  <c r="O216" i="5"/>
  <c r="O217" i="5"/>
  <c r="O218" i="5"/>
  <c r="O219" i="5"/>
  <c r="O220" i="5"/>
  <c r="O221" i="5"/>
  <c r="O222" i="5"/>
  <c r="O223" i="5"/>
  <c r="O224" i="5"/>
  <c r="O225" i="5"/>
  <c r="O226" i="5"/>
  <c r="O227" i="5"/>
  <c r="O228" i="5"/>
  <c r="O229" i="5"/>
  <c r="O230" i="5"/>
  <c r="O231" i="5"/>
  <c r="O232" i="5"/>
  <c r="O233" i="5"/>
  <c r="O234" i="5"/>
  <c r="O235" i="5"/>
  <c r="O236" i="5"/>
  <c r="O237" i="5"/>
  <c r="O238" i="5"/>
  <c r="O239" i="5"/>
  <c r="O240" i="5"/>
  <c r="O241" i="5"/>
  <c r="O242" i="5"/>
  <c r="O243" i="5"/>
  <c r="O244" i="5"/>
  <c r="O245" i="5"/>
  <c r="O246" i="5"/>
  <c r="O247" i="5"/>
  <c r="O248" i="5"/>
  <c r="O249" i="5"/>
  <c r="O250" i="5"/>
  <c r="O251" i="5"/>
  <c r="O252" i="5"/>
  <c r="O253" i="5"/>
  <c r="O254" i="5"/>
  <c r="O255" i="5"/>
  <c r="O256" i="5"/>
  <c r="O257" i="5"/>
  <c r="O258" i="5"/>
  <c r="O259" i="5"/>
  <c r="O260" i="5"/>
  <c r="O261" i="5"/>
  <c r="O262" i="5"/>
  <c r="O263" i="5"/>
  <c r="O264" i="5"/>
  <c r="O2" i="5"/>
  <c r="N3" i="5"/>
  <c r="N4" i="5"/>
  <c r="N5" i="5"/>
  <c r="N6" i="5"/>
  <c r="N7" i="5"/>
  <c r="N8" i="5"/>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47" i="5"/>
  <c r="N48" i="5"/>
  <c r="N49" i="5"/>
  <c r="N50" i="5"/>
  <c r="N51" i="5"/>
  <c r="N52" i="5"/>
  <c r="N53" i="5"/>
  <c r="N54" i="5"/>
  <c r="N55" i="5"/>
  <c r="N56" i="5"/>
  <c r="N57" i="5"/>
  <c r="N58" i="5"/>
  <c r="N59" i="5"/>
  <c r="N60" i="5"/>
  <c r="N61" i="5"/>
  <c r="N62" i="5"/>
  <c r="N63" i="5"/>
  <c r="N64" i="5"/>
  <c r="N65" i="5"/>
  <c r="N66" i="5"/>
  <c r="N67" i="5"/>
  <c r="N68" i="5"/>
  <c r="N69" i="5"/>
  <c r="N70" i="5"/>
  <c r="N71" i="5"/>
  <c r="N72" i="5"/>
  <c r="N73" i="5"/>
  <c r="N74" i="5"/>
  <c r="N75" i="5"/>
  <c r="N76" i="5"/>
  <c r="N77" i="5"/>
  <c r="N78" i="5"/>
  <c r="N79" i="5"/>
  <c r="N80" i="5"/>
  <c r="N81" i="5"/>
  <c r="N82" i="5"/>
  <c r="N83" i="5"/>
  <c r="N84" i="5"/>
  <c r="N85" i="5"/>
  <c r="N86" i="5"/>
  <c r="N87" i="5"/>
  <c r="N88" i="5"/>
  <c r="N89" i="5"/>
  <c r="N90" i="5"/>
  <c r="N91" i="5"/>
  <c r="N92" i="5"/>
  <c r="N93" i="5"/>
  <c r="N94" i="5"/>
  <c r="N95" i="5"/>
  <c r="N96" i="5"/>
  <c r="N97" i="5"/>
  <c r="N98" i="5"/>
  <c r="N99" i="5"/>
  <c r="N100" i="5"/>
  <c r="N101" i="5"/>
  <c r="N102" i="5"/>
  <c r="N103" i="5"/>
  <c r="N104" i="5"/>
  <c r="N105" i="5"/>
  <c r="N106" i="5"/>
  <c r="N107" i="5"/>
  <c r="N108" i="5"/>
  <c r="N109" i="5"/>
  <c r="N110" i="5"/>
  <c r="N111" i="5"/>
  <c r="N112" i="5"/>
  <c r="N113" i="5"/>
  <c r="N114" i="5"/>
  <c r="N115" i="5"/>
  <c r="N116" i="5"/>
  <c r="N117" i="5"/>
  <c r="N118" i="5"/>
  <c r="N119" i="5"/>
  <c r="N120" i="5"/>
  <c r="N121" i="5"/>
  <c r="N122" i="5"/>
  <c r="N123" i="5"/>
  <c r="N124" i="5"/>
  <c r="N125" i="5"/>
  <c r="N126" i="5"/>
  <c r="N127" i="5"/>
  <c r="N128" i="5"/>
  <c r="N129" i="5"/>
  <c r="N130" i="5"/>
  <c r="N131" i="5"/>
  <c r="N132" i="5"/>
  <c r="N133" i="5"/>
  <c r="N134" i="5"/>
  <c r="N135" i="5"/>
  <c r="N136" i="5"/>
  <c r="N137" i="5"/>
  <c r="N138" i="5"/>
  <c r="N139" i="5"/>
  <c r="N140" i="5"/>
  <c r="N141" i="5"/>
  <c r="N142" i="5"/>
  <c r="N143" i="5"/>
  <c r="N144" i="5"/>
  <c r="N145" i="5"/>
  <c r="N146" i="5"/>
  <c r="N147" i="5"/>
  <c r="N148" i="5"/>
  <c r="N149" i="5"/>
  <c r="N150" i="5"/>
  <c r="N151" i="5"/>
  <c r="N152" i="5"/>
  <c r="N153" i="5"/>
  <c r="N154" i="5"/>
  <c r="N155" i="5"/>
  <c r="N156" i="5"/>
  <c r="N157" i="5"/>
  <c r="N158" i="5"/>
  <c r="N159" i="5"/>
  <c r="N160" i="5"/>
  <c r="N161" i="5"/>
  <c r="N162" i="5"/>
  <c r="N163" i="5"/>
  <c r="N164" i="5"/>
  <c r="N165" i="5"/>
  <c r="N166" i="5"/>
  <c r="N167" i="5"/>
  <c r="N168" i="5"/>
  <c r="N169" i="5"/>
  <c r="N170" i="5"/>
  <c r="N171" i="5"/>
  <c r="N172" i="5"/>
  <c r="N173" i="5"/>
  <c r="N174" i="5"/>
  <c r="N175" i="5"/>
  <c r="N176" i="5"/>
  <c r="N177" i="5"/>
  <c r="N178" i="5"/>
  <c r="N179" i="5"/>
  <c r="N180" i="5"/>
  <c r="N181" i="5"/>
  <c r="N182" i="5"/>
  <c r="N183" i="5"/>
  <c r="N184" i="5"/>
  <c r="N185" i="5"/>
  <c r="N186" i="5"/>
  <c r="N187" i="5"/>
  <c r="N188" i="5"/>
  <c r="N189" i="5"/>
  <c r="N190" i="5"/>
  <c r="N191" i="5"/>
  <c r="N192" i="5"/>
  <c r="N193" i="5"/>
  <c r="N194" i="5"/>
  <c r="N195" i="5"/>
  <c r="N196" i="5"/>
  <c r="N197" i="5"/>
  <c r="N198" i="5"/>
  <c r="N199" i="5"/>
  <c r="N200" i="5"/>
  <c r="N201" i="5"/>
  <c r="N202" i="5"/>
  <c r="N203" i="5"/>
  <c r="N204" i="5"/>
  <c r="N205" i="5"/>
  <c r="N206" i="5"/>
  <c r="N207" i="5"/>
  <c r="N208" i="5"/>
  <c r="N209" i="5"/>
  <c r="N210" i="5"/>
  <c r="N211" i="5"/>
  <c r="N212" i="5"/>
  <c r="N213" i="5"/>
  <c r="N214" i="5"/>
  <c r="N215" i="5"/>
  <c r="N216" i="5"/>
  <c r="N217" i="5"/>
  <c r="N218" i="5"/>
  <c r="N219" i="5"/>
  <c r="N220" i="5"/>
  <c r="N221" i="5"/>
  <c r="N222" i="5"/>
  <c r="N223" i="5"/>
  <c r="N224" i="5"/>
  <c r="N225" i="5"/>
  <c r="N226" i="5"/>
  <c r="N227" i="5"/>
  <c r="N228" i="5"/>
  <c r="N229" i="5"/>
  <c r="N230" i="5"/>
  <c r="N231" i="5"/>
  <c r="N232" i="5"/>
  <c r="N233" i="5"/>
  <c r="N234" i="5"/>
  <c r="N235" i="5"/>
  <c r="N236" i="5"/>
  <c r="N237" i="5"/>
  <c r="N238" i="5"/>
  <c r="N239" i="5"/>
  <c r="N240" i="5"/>
  <c r="N241" i="5"/>
  <c r="N242" i="5"/>
  <c r="N243" i="5"/>
  <c r="N244" i="5"/>
  <c r="N245" i="5"/>
  <c r="N246" i="5"/>
  <c r="N247" i="5"/>
  <c r="N248" i="5"/>
  <c r="N249" i="5"/>
  <c r="N250" i="5"/>
  <c r="N251" i="5"/>
  <c r="N252" i="5"/>
  <c r="N253" i="5"/>
  <c r="N254" i="5"/>
  <c r="N255" i="5"/>
  <c r="N256" i="5"/>
  <c r="N257" i="5"/>
  <c r="N258" i="5"/>
  <c r="N259" i="5"/>
  <c r="N260" i="5"/>
  <c r="N261" i="5"/>
  <c r="N262" i="5"/>
  <c r="N263" i="5"/>
  <c r="N264" i="5"/>
  <c r="N2" i="5"/>
  <c r="AI216" i="7"/>
  <c r="AH216" i="7"/>
  <c r="AG216" i="7"/>
  <c r="AF216" i="7"/>
  <c r="AE216" i="7"/>
  <c r="AD216" i="7"/>
  <c r="AM216" i="7" s="1"/>
  <c r="AI215" i="7"/>
  <c r="AH215" i="7"/>
  <c r="AG215" i="7"/>
  <c r="AF215" i="7"/>
  <c r="AE215" i="7"/>
  <c r="AD215" i="7"/>
  <c r="AM215" i="7" s="1"/>
  <c r="AI214" i="7"/>
  <c r="AH214" i="7"/>
  <c r="AG214" i="7"/>
  <c r="AF214" i="7"/>
  <c r="AM214" i="7" s="1"/>
  <c r="AE214" i="7"/>
  <c r="AD214" i="7"/>
  <c r="AI213" i="7"/>
  <c r="AH213" i="7"/>
  <c r="AG213" i="7"/>
  <c r="AF213" i="7"/>
  <c r="AE213" i="7"/>
  <c r="AD213" i="7"/>
  <c r="AI212" i="7"/>
  <c r="AH212" i="7"/>
  <c r="AG212" i="7"/>
  <c r="AF212" i="7"/>
  <c r="AE212" i="7"/>
  <c r="AD212" i="7"/>
  <c r="AI211" i="7"/>
  <c r="AH211" i="7"/>
  <c r="AM211" i="7" s="1"/>
  <c r="AG211" i="7"/>
  <c r="AF211" i="7"/>
  <c r="AE211" i="7"/>
  <c r="AD211" i="7"/>
  <c r="AI210" i="7"/>
  <c r="AH210" i="7"/>
  <c r="AG210" i="7"/>
  <c r="AF210" i="7"/>
  <c r="AM210" i="7" s="1"/>
  <c r="AE210" i="7"/>
  <c r="AD210" i="7"/>
  <c r="AI209" i="7"/>
  <c r="AH209" i="7"/>
  <c r="AG209" i="7"/>
  <c r="AF209" i="7"/>
  <c r="AE209" i="7"/>
  <c r="AD209" i="7"/>
  <c r="AM209" i="7" s="1"/>
  <c r="AI208" i="7"/>
  <c r="AH208" i="7"/>
  <c r="AG208" i="7"/>
  <c r="AF208" i="7"/>
  <c r="AE208" i="7"/>
  <c r="AD208" i="7"/>
  <c r="AM208" i="7" s="1"/>
  <c r="AI207" i="7"/>
  <c r="AH207" i="7"/>
  <c r="AG207" i="7"/>
  <c r="AF207" i="7"/>
  <c r="AE207" i="7"/>
  <c r="AD207" i="7"/>
  <c r="AM207" i="7" s="1"/>
  <c r="AI206" i="7"/>
  <c r="AH206" i="7"/>
  <c r="AG206" i="7"/>
  <c r="AF206" i="7"/>
  <c r="AE206" i="7"/>
  <c r="AD206" i="7"/>
  <c r="AM206" i="7" s="1"/>
  <c r="AI205" i="7"/>
  <c r="AH205" i="7"/>
  <c r="AG205" i="7"/>
  <c r="AF205" i="7"/>
  <c r="AE205" i="7"/>
  <c r="AD205" i="7"/>
  <c r="AI204" i="7"/>
  <c r="AH204" i="7"/>
  <c r="AG204" i="7"/>
  <c r="AF204" i="7"/>
  <c r="AE204" i="7"/>
  <c r="AD204" i="7"/>
  <c r="AI203" i="7"/>
  <c r="AH203" i="7"/>
  <c r="AM203" i="7" s="1"/>
  <c r="AG203" i="7"/>
  <c r="AF203" i="7"/>
  <c r="AE203" i="7"/>
  <c r="AD203" i="7"/>
  <c r="AI202" i="7"/>
  <c r="AH202" i="7"/>
  <c r="AG202" i="7"/>
  <c r="AF202" i="7"/>
  <c r="AM202" i="7" s="1"/>
  <c r="AE202" i="7"/>
  <c r="AD202" i="7"/>
  <c r="AI201" i="7"/>
  <c r="AH201" i="7"/>
  <c r="AG201" i="7"/>
  <c r="AF201" i="7"/>
  <c r="AE201" i="7"/>
  <c r="AD201" i="7"/>
  <c r="AM201" i="7" s="1"/>
  <c r="AI200" i="7"/>
  <c r="AH200" i="7"/>
  <c r="AG200" i="7"/>
  <c r="AF200" i="7"/>
  <c r="AE200" i="7"/>
  <c r="AD200" i="7"/>
  <c r="AM200" i="7" s="1"/>
  <c r="AI199" i="7"/>
  <c r="AH199" i="7"/>
  <c r="AG199" i="7"/>
  <c r="AF199" i="7"/>
  <c r="AE199" i="7"/>
  <c r="AD199" i="7"/>
  <c r="AM199" i="7" s="1"/>
  <c r="AI198" i="7"/>
  <c r="AH198" i="7"/>
  <c r="AG198" i="7"/>
  <c r="AF198" i="7"/>
  <c r="AE198" i="7"/>
  <c r="AD198" i="7"/>
  <c r="AM198" i="7" s="1"/>
  <c r="AI197" i="7"/>
  <c r="AH197" i="7"/>
  <c r="AG197" i="7"/>
  <c r="AF197" i="7"/>
  <c r="AE197" i="7"/>
  <c r="AD197" i="7"/>
  <c r="AI196" i="7"/>
  <c r="AH196" i="7"/>
  <c r="AG196" i="7"/>
  <c r="AF196" i="7"/>
  <c r="AE196" i="7"/>
  <c r="AD196" i="7"/>
  <c r="AI195" i="7"/>
  <c r="AH195" i="7"/>
  <c r="AM195" i="7" s="1"/>
  <c r="AG195" i="7"/>
  <c r="AF195" i="7"/>
  <c r="AE195" i="7"/>
  <c r="AD195" i="7"/>
  <c r="AI194" i="7"/>
  <c r="AH194" i="7"/>
  <c r="AG194" i="7"/>
  <c r="AF194" i="7"/>
  <c r="AM194" i="7" s="1"/>
  <c r="AE194" i="7"/>
  <c r="AD194" i="7"/>
  <c r="AI193" i="7"/>
  <c r="AH193" i="7"/>
  <c r="AG193" i="7"/>
  <c r="AF193" i="7"/>
  <c r="AE193" i="7"/>
  <c r="AD193" i="7"/>
  <c r="AM193" i="7" s="1"/>
  <c r="AI192" i="7"/>
  <c r="AH192" i="7"/>
  <c r="AG192" i="7"/>
  <c r="AF192" i="7"/>
  <c r="AE192" i="7"/>
  <c r="AD192" i="7"/>
  <c r="AM192" i="7" s="1"/>
  <c r="AI191" i="7"/>
  <c r="AH191" i="7"/>
  <c r="AG191" i="7"/>
  <c r="AF191" i="7"/>
  <c r="AE191" i="7"/>
  <c r="AD191" i="7"/>
  <c r="AM191" i="7" s="1"/>
  <c r="AI190" i="7"/>
  <c r="AH190" i="7"/>
  <c r="AG190" i="7"/>
  <c r="AF190" i="7"/>
  <c r="AE190" i="7"/>
  <c r="AD190" i="7"/>
  <c r="AM190" i="7" s="1"/>
  <c r="AI189" i="7"/>
  <c r="AH189" i="7"/>
  <c r="AG189" i="7"/>
  <c r="AF189" i="7"/>
  <c r="AE189" i="7"/>
  <c r="AD189" i="7"/>
  <c r="AI188" i="7"/>
  <c r="AH188" i="7"/>
  <c r="AG188" i="7"/>
  <c r="AF188" i="7"/>
  <c r="AE188" i="7"/>
  <c r="AD188" i="7"/>
  <c r="AI187" i="7"/>
  <c r="AH187" i="7"/>
  <c r="AM187" i="7" s="1"/>
  <c r="AG187" i="7"/>
  <c r="AF187" i="7"/>
  <c r="AE187" i="7"/>
  <c r="AD187" i="7"/>
  <c r="AI186" i="7"/>
  <c r="AH186" i="7"/>
  <c r="AG186" i="7"/>
  <c r="AF186" i="7"/>
  <c r="AM186" i="7" s="1"/>
  <c r="AE186" i="7"/>
  <c r="AD186" i="7"/>
  <c r="AI185" i="7"/>
  <c r="AH185" i="7"/>
  <c r="AG185" i="7"/>
  <c r="AF185" i="7"/>
  <c r="AE185" i="7"/>
  <c r="AD185" i="7"/>
  <c r="AM185" i="7" s="1"/>
  <c r="AI184" i="7"/>
  <c r="AH184" i="7"/>
  <c r="AG184" i="7"/>
  <c r="AF184" i="7"/>
  <c r="AE184" i="7"/>
  <c r="AD184" i="7"/>
  <c r="AM184" i="7" s="1"/>
  <c r="AI183" i="7"/>
  <c r="AH183" i="7"/>
  <c r="AG183" i="7"/>
  <c r="AF183" i="7"/>
  <c r="AE183" i="7"/>
  <c r="AD183" i="7"/>
  <c r="AM183" i="7" s="1"/>
  <c r="AI182" i="7"/>
  <c r="AH182" i="7"/>
  <c r="AG182" i="7"/>
  <c r="AF182" i="7"/>
  <c r="AE182" i="7"/>
  <c r="AD182" i="7"/>
  <c r="AM182" i="7" s="1"/>
  <c r="AI181" i="7"/>
  <c r="AH181" i="7"/>
  <c r="AG181" i="7"/>
  <c r="AF181" i="7"/>
  <c r="AE181" i="7"/>
  <c r="AD181" i="7"/>
  <c r="AI180" i="7"/>
  <c r="AH180" i="7"/>
  <c r="AG180" i="7"/>
  <c r="AF180" i="7"/>
  <c r="AE180" i="7"/>
  <c r="AD180" i="7"/>
  <c r="AI179" i="7"/>
  <c r="AH179" i="7"/>
  <c r="AM179" i="7" s="1"/>
  <c r="AG179" i="7"/>
  <c r="AF179" i="7"/>
  <c r="AE179" i="7"/>
  <c r="AD179" i="7"/>
  <c r="AI178" i="7"/>
  <c r="AH178" i="7"/>
  <c r="AG178" i="7"/>
  <c r="AF178" i="7"/>
  <c r="AM178" i="7" s="1"/>
  <c r="AE178" i="7"/>
  <c r="AD178" i="7"/>
  <c r="AI177" i="7"/>
  <c r="AH177" i="7"/>
  <c r="AG177" i="7"/>
  <c r="AF177" i="7"/>
  <c r="AE177" i="7"/>
  <c r="AD177" i="7"/>
  <c r="AM177" i="7" s="1"/>
  <c r="AI176" i="7"/>
  <c r="AH176" i="7"/>
  <c r="AG176" i="7"/>
  <c r="AF176" i="7"/>
  <c r="AE176" i="7"/>
  <c r="AD176" i="7"/>
  <c r="AM176" i="7" s="1"/>
  <c r="AI175" i="7"/>
  <c r="AH175" i="7"/>
  <c r="AG175" i="7"/>
  <c r="AF175" i="7"/>
  <c r="AE175" i="7"/>
  <c r="AD175" i="7"/>
  <c r="AM175" i="7" s="1"/>
  <c r="AI174" i="7"/>
  <c r="AH174" i="7"/>
  <c r="AG174" i="7"/>
  <c r="AF174" i="7"/>
  <c r="AE174" i="7"/>
  <c r="AD174" i="7"/>
  <c r="AM174" i="7" s="1"/>
  <c r="AI173" i="7"/>
  <c r="AH173" i="7"/>
  <c r="AG173" i="7"/>
  <c r="AF173" i="7"/>
  <c r="AE173" i="7"/>
  <c r="AD173" i="7"/>
  <c r="AI172" i="7"/>
  <c r="AH172" i="7"/>
  <c r="AG172" i="7"/>
  <c r="AF172" i="7"/>
  <c r="AE172" i="7"/>
  <c r="AD172" i="7"/>
  <c r="AI171" i="7"/>
  <c r="AH171" i="7"/>
  <c r="AM171" i="7" s="1"/>
  <c r="AG171" i="7"/>
  <c r="AF171" i="7"/>
  <c r="AE171" i="7"/>
  <c r="AD171" i="7"/>
  <c r="AI170" i="7"/>
  <c r="AH170" i="7"/>
  <c r="AG170" i="7"/>
  <c r="AF170" i="7"/>
  <c r="AM170" i="7" s="1"/>
  <c r="AE170" i="7"/>
  <c r="AD170" i="7"/>
  <c r="AI169" i="7"/>
  <c r="AH169" i="7"/>
  <c r="AG169" i="7"/>
  <c r="AF169" i="7"/>
  <c r="AE169" i="7"/>
  <c r="AD169" i="7"/>
  <c r="AM169" i="7" s="1"/>
  <c r="AI168" i="7"/>
  <c r="AH168" i="7"/>
  <c r="AG168" i="7"/>
  <c r="AF168" i="7"/>
  <c r="AE168" i="7"/>
  <c r="AD168" i="7"/>
  <c r="AM168" i="7" s="1"/>
  <c r="T216" i="7"/>
  <c r="S216" i="7"/>
  <c r="R216" i="7"/>
  <c r="Q216" i="7"/>
  <c r="P216" i="7"/>
  <c r="O216" i="7"/>
  <c r="Y216" i="7" s="1"/>
  <c r="T215" i="7"/>
  <c r="S215" i="7"/>
  <c r="R215" i="7"/>
  <c r="Q215" i="7"/>
  <c r="P215" i="7"/>
  <c r="O215" i="7"/>
  <c r="T214" i="7"/>
  <c r="S214" i="7"/>
  <c r="R214" i="7"/>
  <c r="Q214" i="7"/>
  <c r="Y214" i="7" s="1"/>
  <c r="P214" i="7"/>
  <c r="O214" i="7"/>
  <c r="T213" i="7"/>
  <c r="S213" i="7"/>
  <c r="R213" i="7"/>
  <c r="Q213" i="7"/>
  <c r="P213" i="7"/>
  <c r="O213" i="7"/>
  <c r="Y213" i="7" s="1"/>
  <c r="T212" i="7"/>
  <c r="S212" i="7"/>
  <c r="R212" i="7"/>
  <c r="Q212" i="7"/>
  <c r="P212" i="7"/>
  <c r="O212" i="7"/>
  <c r="Y212" i="7" s="1"/>
  <c r="T211" i="7"/>
  <c r="S211" i="7"/>
  <c r="Y211" i="7" s="1"/>
  <c r="R211" i="7"/>
  <c r="Q211" i="7"/>
  <c r="P211" i="7"/>
  <c r="O211" i="7"/>
  <c r="T210" i="7"/>
  <c r="S210" i="7"/>
  <c r="R210" i="7"/>
  <c r="Q210" i="7"/>
  <c r="Y210" i="7" s="1"/>
  <c r="P210" i="7"/>
  <c r="O210" i="7"/>
  <c r="T209" i="7"/>
  <c r="S209" i="7"/>
  <c r="R209" i="7"/>
  <c r="Q209" i="7"/>
  <c r="P209" i="7"/>
  <c r="O209" i="7"/>
  <c r="Y209" i="7" s="1"/>
  <c r="T208" i="7"/>
  <c r="S208" i="7"/>
  <c r="R208" i="7"/>
  <c r="Q208" i="7"/>
  <c r="P208" i="7"/>
  <c r="O208" i="7"/>
  <c r="Y208" i="7" s="1"/>
  <c r="T207" i="7"/>
  <c r="S207" i="7"/>
  <c r="R207" i="7"/>
  <c r="Q207" i="7"/>
  <c r="P207" i="7"/>
  <c r="O207" i="7"/>
  <c r="T206" i="7"/>
  <c r="S206" i="7"/>
  <c r="R206" i="7"/>
  <c r="Q206" i="7"/>
  <c r="Y206" i="7" s="1"/>
  <c r="P206" i="7"/>
  <c r="O206" i="7"/>
  <c r="T205" i="7"/>
  <c r="S205" i="7"/>
  <c r="R205" i="7"/>
  <c r="Q205" i="7"/>
  <c r="P205" i="7"/>
  <c r="O205" i="7"/>
  <c r="Y205" i="7" s="1"/>
  <c r="T204" i="7"/>
  <c r="S204" i="7"/>
  <c r="R204" i="7"/>
  <c r="Q204" i="7"/>
  <c r="P204" i="7"/>
  <c r="O204" i="7"/>
  <c r="Y204" i="7" s="1"/>
  <c r="T203" i="7"/>
  <c r="S203" i="7"/>
  <c r="Y203" i="7" s="1"/>
  <c r="R203" i="7"/>
  <c r="Q203" i="7"/>
  <c r="P203" i="7"/>
  <c r="O203" i="7"/>
  <c r="T202" i="7"/>
  <c r="S202" i="7"/>
  <c r="R202" i="7"/>
  <c r="Q202" i="7"/>
  <c r="Y202" i="7" s="1"/>
  <c r="P202" i="7"/>
  <c r="O202" i="7"/>
  <c r="T201" i="7"/>
  <c r="S201" i="7"/>
  <c r="R201" i="7"/>
  <c r="Q201" i="7"/>
  <c r="P201" i="7"/>
  <c r="O201" i="7"/>
  <c r="Y201" i="7" s="1"/>
  <c r="T200" i="7"/>
  <c r="S200" i="7"/>
  <c r="R200" i="7"/>
  <c r="Q200" i="7"/>
  <c r="P200" i="7"/>
  <c r="O200" i="7"/>
  <c r="Y200" i="7" s="1"/>
  <c r="T199" i="7"/>
  <c r="S199" i="7"/>
  <c r="R199" i="7"/>
  <c r="Q199" i="7"/>
  <c r="P199" i="7"/>
  <c r="O199" i="7"/>
  <c r="T198" i="7"/>
  <c r="S198" i="7"/>
  <c r="R198" i="7"/>
  <c r="Q198" i="7"/>
  <c r="Y198" i="7" s="1"/>
  <c r="P198" i="7"/>
  <c r="O198" i="7"/>
  <c r="T197" i="7"/>
  <c r="S197" i="7"/>
  <c r="R197" i="7"/>
  <c r="Q197" i="7"/>
  <c r="P197" i="7"/>
  <c r="O197" i="7"/>
  <c r="Y197" i="7" s="1"/>
  <c r="T196" i="7"/>
  <c r="S196" i="7"/>
  <c r="R196" i="7"/>
  <c r="Q196" i="7"/>
  <c r="P196" i="7"/>
  <c r="O196" i="7"/>
  <c r="Y196" i="7" s="1"/>
  <c r="T195" i="7"/>
  <c r="S195" i="7"/>
  <c r="Y195" i="7" s="1"/>
  <c r="R195" i="7"/>
  <c r="Q195" i="7"/>
  <c r="P195" i="7"/>
  <c r="O195" i="7"/>
  <c r="T194" i="7"/>
  <c r="S194" i="7"/>
  <c r="R194" i="7"/>
  <c r="Q194" i="7"/>
  <c r="Y194" i="7" s="1"/>
  <c r="P194" i="7"/>
  <c r="O194" i="7"/>
  <c r="T193" i="7"/>
  <c r="S193" i="7"/>
  <c r="R193" i="7"/>
  <c r="Q193" i="7"/>
  <c r="P193" i="7"/>
  <c r="O193" i="7"/>
  <c r="Y193" i="7" s="1"/>
  <c r="T192" i="7"/>
  <c r="S192" i="7"/>
  <c r="R192" i="7"/>
  <c r="Q192" i="7"/>
  <c r="P192" i="7"/>
  <c r="O192" i="7"/>
  <c r="Y192" i="7" s="1"/>
  <c r="T191" i="7"/>
  <c r="S191" i="7"/>
  <c r="R191" i="7"/>
  <c r="Q191" i="7"/>
  <c r="P191" i="7"/>
  <c r="O191" i="7"/>
  <c r="T190" i="7"/>
  <c r="S190" i="7"/>
  <c r="R190" i="7"/>
  <c r="Q190" i="7"/>
  <c r="Y190" i="7" s="1"/>
  <c r="P190" i="7"/>
  <c r="O190" i="7"/>
  <c r="T189" i="7"/>
  <c r="S189" i="7"/>
  <c r="R189" i="7"/>
  <c r="Q189" i="7"/>
  <c r="P189" i="7"/>
  <c r="O189" i="7"/>
  <c r="Y189" i="7" s="1"/>
  <c r="T188" i="7"/>
  <c r="S188" i="7"/>
  <c r="R188" i="7"/>
  <c r="Q188" i="7"/>
  <c r="P188" i="7"/>
  <c r="O188" i="7"/>
  <c r="Y188" i="7" s="1"/>
  <c r="T187" i="7"/>
  <c r="S187" i="7"/>
  <c r="Y187" i="7" s="1"/>
  <c r="R187" i="7"/>
  <c r="Q187" i="7"/>
  <c r="P187" i="7"/>
  <c r="O187" i="7"/>
  <c r="T186" i="7"/>
  <c r="S186" i="7"/>
  <c r="R186" i="7"/>
  <c r="Q186" i="7"/>
  <c r="Y186" i="7" s="1"/>
  <c r="P186" i="7"/>
  <c r="O186" i="7"/>
  <c r="T185" i="7"/>
  <c r="S185" i="7"/>
  <c r="R185" i="7"/>
  <c r="Q185" i="7"/>
  <c r="P185" i="7"/>
  <c r="O185" i="7"/>
  <c r="Y185" i="7" s="1"/>
  <c r="T184" i="7"/>
  <c r="S184" i="7"/>
  <c r="R184" i="7"/>
  <c r="Q184" i="7"/>
  <c r="P184" i="7"/>
  <c r="O184" i="7"/>
  <c r="Y184" i="7" s="1"/>
  <c r="T183" i="7"/>
  <c r="S183" i="7"/>
  <c r="R183" i="7"/>
  <c r="Q183" i="7"/>
  <c r="P183" i="7"/>
  <c r="O183" i="7"/>
  <c r="T182" i="7"/>
  <c r="S182" i="7"/>
  <c r="R182" i="7"/>
  <c r="Q182" i="7"/>
  <c r="Y182" i="7" s="1"/>
  <c r="P182" i="7"/>
  <c r="O182" i="7"/>
  <c r="T181" i="7"/>
  <c r="S181" i="7"/>
  <c r="R181" i="7"/>
  <c r="Q181" i="7"/>
  <c r="P181" i="7"/>
  <c r="O181" i="7"/>
  <c r="Y181" i="7" s="1"/>
  <c r="T180" i="7"/>
  <c r="S180" i="7"/>
  <c r="R180" i="7"/>
  <c r="Q180" i="7"/>
  <c r="P180" i="7"/>
  <c r="O180" i="7"/>
  <c r="Y180" i="7" s="1"/>
  <c r="T179" i="7"/>
  <c r="S179" i="7"/>
  <c r="Y179" i="7" s="1"/>
  <c r="R179" i="7"/>
  <c r="Q179" i="7"/>
  <c r="P179" i="7"/>
  <c r="O179" i="7"/>
  <c r="T178" i="7"/>
  <c r="S178" i="7"/>
  <c r="R178" i="7"/>
  <c r="Q178" i="7"/>
  <c r="Y178" i="7" s="1"/>
  <c r="P178" i="7"/>
  <c r="O178" i="7"/>
  <c r="T177" i="7"/>
  <c r="S177" i="7"/>
  <c r="R177" i="7"/>
  <c r="Q177" i="7"/>
  <c r="P177" i="7"/>
  <c r="O177" i="7"/>
  <c r="Y177" i="7" s="1"/>
  <c r="T176" i="7"/>
  <c r="S176" i="7"/>
  <c r="R176" i="7"/>
  <c r="Q176" i="7"/>
  <c r="P176" i="7"/>
  <c r="O176" i="7"/>
  <c r="Y176" i="7" s="1"/>
  <c r="T175" i="7"/>
  <c r="S175" i="7"/>
  <c r="R175" i="7"/>
  <c r="Q175" i="7"/>
  <c r="P175" i="7"/>
  <c r="O175" i="7"/>
  <c r="T174" i="7"/>
  <c r="S174" i="7"/>
  <c r="R174" i="7"/>
  <c r="Q174" i="7"/>
  <c r="Y174" i="7" s="1"/>
  <c r="P174" i="7"/>
  <c r="O174" i="7"/>
  <c r="T173" i="7"/>
  <c r="S173" i="7"/>
  <c r="R173" i="7"/>
  <c r="Q173" i="7"/>
  <c r="P173" i="7"/>
  <c r="O173" i="7"/>
  <c r="Y173" i="7" s="1"/>
  <c r="T172" i="7"/>
  <c r="S172" i="7"/>
  <c r="R172" i="7"/>
  <c r="Q172" i="7"/>
  <c r="P172" i="7"/>
  <c r="O172" i="7"/>
  <c r="Y172" i="7" s="1"/>
  <c r="T171" i="7"/>
  <c r="S171" i="7"/>
  <c r="Y171" i="7" s="1"/>
  <c r="R171" i="7"/>
  <c r="Q171" i="7"/>
  <c r="P171" i="7"/>
  <c r="O171" i="7"/>
  <c r="T170" i="7"/>
  <c r="S170" i="7"/>
  <c r="R170" i="7"/>
  <c r="Q170" i="7"/>
  <c r="Y170" i="7" s="1"/>
  <c r="P170" i="7"/>
  <c r="O170" i="7"/>
  <c r="T169" i="7"/>
  <c r="S169" i="7"/>
  <c r="R169" i="7"/>
  <c r="Q169" i="7"/>
  <c r="P169" i="7"/>
  <c r="O169" i="7"/>
  <c r="Y169" i="7" s="1"/>
  <c r="T168" i="7"/>
  <c r="S168" i="7"/>
  <c r="R168" i="7"/>
  <c r="Q168" i="7"/>
  <c r="P168" i="7"/>
  <c r="O168" i="7"/>
  <c r="D216" i="7"/>
  <c r="E216" i="7"/>
  <c r="F216" i="7"/>
  <c r="G216" i="7"/>
  <c r="H216" i="7"/>
  <c r="C216" i="7"/>
  <c r="D215" i="7"/>
  <c r="E215" i="7"/>
  <c r="F215" i="7"/>
  <c r="L215" i="7" s="1"/>
  <c r="G215" i="7"/>
  <c r="H215" i="7"/>
  <c r="C215" i="7"/>
  <c r="D214" i="7"/>
  <c r="E214" i="7"/>
  <c r="F214" i="7"/>
  <c r="G214" i="7"/>
  <c r="H214" i="7"/>
  <c r="C214" i="7"/>
  <c r="D213" i="7"/>
  <c r="E213" i="7"/>
  <c r="F213" i="7"/>
  <c r="G213" i="7"/>
  <c r="H213" i="7"/>
  <c r="C213" i="7"/>
  <c r="D212" i="7"/>
  <c r="E212" i="7"/>
  <c r="F212" i="7"/>
  <c r="L212" i="7" s="1"/>
  <c r="G212" i="7"/>
  <c r="H212" i="7"/>
  <c r="C212" i="7"/>
  <c r="D211" i="7"/>
  <c r="E211" i="7"/>
  <c r="F211" i="7"/>
  <c r="G211" i="7"/>
  <c r="H211" i="7"/>
  <c r="C211" i="7"/>
  <c r="D210" i="7"/>
  <c r="E210" i="7"/>
  <c r="F210" i="7"/>
  <c r="G210" i="7"/>
  <c r="H210" i="7"/>
  <c r="C210" i="7"/>
  <c r="D209" i="7"/>
  <c r="E209" i="7"/>
  <c r="F209" i="7"/>
  <c r="G209" i="7"/>
  <c r="L209" i="7" s="1"/>
  <c r="H209" i="7"/>
  <c r="C209" i="7"/>
  <c r="D208" i="7"/>
  <c r="E208" i="7"/>
  <c r="F208" i="7"/>
  <c r="G208" i="7"/>
  <c r="L208" i="7" s="1"/>
  <c r="H208" i="7"/>
  <c r="C208" i="7"/>
  <c r="D207" i="7"/>
  <c r="E207" i="7"/>
  <c r="F207" i="7"/>
  <c r="G207" i="7"/>
  <c r="H207" i="7"/>
  <c r="C207" i="7"/>
  <c r="D206" i="7"/>
  <c r="E206" i="7"/>
  <c r="F206" i="7"/>
  <c r="G206" i="7"/>
  <c r="H206" i="7"/>
  <c r="C206" i="7"/>
  <c r="D205" i="7"/>
  <c r="E205" i="7"/>
  <c r="F205" i="7"/>
  <c r="G205" i="7"/>
  <c r="L205" i="7" s="1"/>
  <c r="H205" i="7"/>
  <c r="C205" i="7"/>
  <c r="D204" i="7"/>
  <c r="E204" i="7"/>
  <c r="F204" i="7"/>
  <c r="G204" i="7"/>
  <c r="H204" i="7"/>
  <c r="C204" i="7"/>
  <c r="D203" i="7"/>
  <c r="E203" i="7"/>
  <c r="F203" i="7"/>
  <c r="G203" i="7"/>
  <c r="H203" i="7"/>
  <c r="C203" i="7"/>
  <c r="D202" i="7"/>
  <c r="E202" i="7"/>
  <c r="F202" i="7"/>
  <c r="G202" i="7"/>
  <c r="H202" i="7"/>
  <c r="C202" i="7"/>
  <c r="D201" i="7"/>
  <c r="E201" i="7"/>
  <c r="F201" i="7"/>
  <c r="G201" i="7"/>
  <c r="H201" i="7"/>
  <c r="C201" i="7"/>
  <c r="D200" i="7"/>
  <c r="E200" i="7"/>
  <c r="F200" i="7"/>
  <c r="G200" i="7"/>
  <c r="H200" i="7"/>
  <c r="C200" i="7"/>
  <c r="D199" i="7"/>
  <c r="E199" i="7"/>
  <c r="F199" i="7"/>
  <c r="G199" i="7"/>
  <c r="H199" i="7"/>
  <c r="C199" i="7"/>
  <c r="D198" i="7"/>
  <c r="E198" i="7"/>
  <c r="F198" i="7"/>
  <c r="G198" i="7"/>
  <c r="H198" i="7"/>
  <c r="C198" i="7"/>
  <c r="D197" i="7"/>
  <c r="E197" i="7"/>
  <c r="F197" i="7"/>
  <c r="G197" i="7"/>
  <c r="H197" i="7"/>
  <c r="C197" i="7"/>
  <c r="D196" i="7"/>
  <c r="E196" i="7"/>
  <c r="F196" i="7"/>
  <c r="G196" i="7"/>
  <c r="L196" i="7" s="1"/>
  <c r="H196" i="7"/>
  <c r="C196" i="7"/>
  <c r="D195" i="7"/>
  <c r="E195" i="7"/>
  <c r="F195" i="7"/>
  <c r="G195" i="7"/>
  <c r="H195" i="7"/>
  <c r="C195" i="7"/>
  <c r="D194" i="7"/>
  <c r="E194" i="7"/>
  <c r="F194" i="7"/>
  <c r="G194" i="7"/>
  <c r="H194" i="7"/>
  <c r="C194" i="7"/>
  <c r="D193" i="7"/>
  <c r="E193" i="7"/>
  <c r="F193" i="7"/>
  <c r="G193" i="7"/>
  <c r="H193" i="7"/>
  <c r="C193" i="7"/>
  <c r="D192" i="7"/>
  <c r="E192" i="7"/>
  <c r="F192" i="7"/>
  <c r="G192" i="7"/>
  <c r="H192" i="7"/>
  <c r="C192" i="7"/>
  <c r="D191" i="7"/>
  <c r="E191" i="7"/>
  <c r="F191" i="7"/>
  <c r="G191" i="7"/>
  <c r="L191" i="7" s="1"/>
  <c r="H191" i="7"/>
  <c r="C191" i="7"/>
  <c r="D190" i="7"/>
  <c r="E190" i="7"/>
  <c r="F190" i="7"/>
  <c r="G190" i="7"/>
  <c r="H190" i="7"/>
  <c r="C190" i="7"/>
  <c r="D189" i="7"/>
  <c r="E189" i="7"/>
  <c r="F189" i="7"/>
  <c r="G189" i="7"/>
  <c r="H189" i="7"/>
  <c r="C189" i="7"/>
  <c r="D188" i="7"/>
  <c r="E188" i="7"/>
  <c r="F188" i="7"/>
  <c r="G188" i="7"/>
  <c r="H188" i="7"/>
  <c r="C188" i="7"/>
  <c r="D187" i="7"/>
  <c r="E187" i="7"/>
  <c r="F187" i="7"/>
  <c r="G187" i="7"/>
  <c r="L187" i="7" s="1"/>
  <c r="H187" i="7"/>
  <c r="C187" i="7"/>
  <c r="D186" i="7"/>
  <c r="E186" i="7"/>
  <c r="F186" i="7"/>
  <c r="G186" i="7"/>
  <c r="H186" i="7"/>
  <c r="C186" i="7"/>
  <c r="D185" i="7"/>
  <c r="E185" i="7"/>
  <c r="F185" i="7"/>
  <c r="G185" i="7"/>
  <c r="H185" i="7"/>
  <c r="C185" i="7"/>
  <c r="D184" i="7"/>
  <c r="E184" i="7"/>
  <c r="F184" i="7"/>
  <c r="G184" i="7"/>
  <c r="H184" i="7"/>
  <c r="C184" i="7"/>
  <c r="D183" i="7"/>
  <c r="E183" i="7"/>
  <c r="F183" i="7"/>
  <c r="G183" i="7"/>
  <c r="H183" i="7"/>
  <c r="C183" i="7"/>
  <c r="D182" i="7"/>
  <c r="E182" i="7"/>
  <c r="F182" i="7"/>
  <c r="G182" i="7"/>
  <c r="H182" i="7"/>
  <c r="C182" i="7"/>
  <c r="D181" i="7"/>
  <c r="E181" i="7"/>
  <c r="F181" i="7"/>
  <c r="G181" i="7"/>
  <c r="L181" i="7" s="1"/>
  <c r="H181" i="7"/>
  <c r="C181" i="7"/>
  <c r="D180" i="7"/>
  <c r="E180" i="7"/>
  <c r="F180" i="7"/>
  <c r="G180" i="7"/>
  <c r="H180" i="7"/>
  <c r="C180" i="7"/>
  <c r="H179" i="7"/>
  <c r="D179" i="7"/>
  <c r="E179" i="7"/>
  <c r="F179" i="7"/>
  <c r="G179" i="7"/>
  <c r="L179" i="7" s="1"/>
  <c r="C179" i="7"/>
  <c r="D178" i="7"/>
  <c r="E178" i="7"/>
  <c r="F178" i="7"/>
  <c r="G178" i="7"/>
  <c r="L178" i="7" s="1"/>
  <c r="H178" i="7"/>
  <c r="C178" i="7"/>
  <c r="D177" i="7"/>
  <c r="E177" i="7"/>
  <c r="F177" i="7"/>
  <c r="G177" i="7"/>
  <c r="L177" i="7" s="1"/>
  <c r="H177" i="7"/>
  <c r="C177" i="7"/>
  <c r="D176" i="7"/>
  <c r="E176" i="7"/>
  <c r="F176" i="7"/>
  <c r="G176" i="7"/>
  <c r="H176" i="7"/>
  <c r="C176" i="7"/>
  <c r="D175" i="7"/>
  <c r="E175" i="7"/>
  <c r="F175" i="7"/>
  <c r="G175" i="7"/>
  <c r="L175" i="7" s="1"/>
  <c r="H175" i="7"/>
  <c r="C175" i="7"/>
  <c r="D174" i="7"/>
  <c r="E174" i="7"/>
  <c r="F174" i="7"/>
  <c r="G174" i="7"/>
  <c r="H174" i="7"/>
  <c r="C174" i="7"/>
  <c r="D173" i="7"/>
  <c r="E173" i="7"/>
  <c r="F173" i="7"/>
  <c r="G173" i="7"/>
  <c r="H173" i="7"/>
  <c r="C173" i="7"/>
  <c r="D172" i="7"/>
  <c r="E172" i="7"/>
  <c r="F172" i="7"/>
  <c r="G172" i="7"/>
  <c r="L172" i="7" s="1"/>
  <c r="H172" i="7"/>
  <c r="C172" i="7"/>
  <c r="D171" i="7"/>
  <c r="E171" i="7"/>
  <c r="F171" i="7"/>
  <c r="G171" i="7"/>
  <c r="H171" i="7"/>
  <c r="C171" i="7"/>
  <c r="D168" i="7"/>
  <c r="E168" i="7"/>
  <c r="F168" i="7"/>
  <c r="G168" i="7"/>
  <c r="H168" i="7"/>
  <c r="C168" i="7"/>
  <c r="D170" i="7"/>
  <c r="E170" i="7"/>
  <c r="F170" i="7"/>
  <c r="G170" i="7"/>
  <c r="L170" i="7" s="1"/>
  <c r="H170" i="7"/>
  <c r="C170" i="7"/>
  <c r="AM172" i="7"/>
  <c r="AM173" i="7"/>
  <c r="AM180" i="7"/>
  <c r="AM181" i="7"/>
  <c r="AM188" i="7"/>
  <c r="AM189" i="7"/>
  <c r="AM196" i="7"/>
  <c r="AM197" i="7"/>
  <c r="AM204" i="7"/>
  <c r="AM205" i="7"/>
  <c r="AM212" i="7"/>
  <c r="AM213" i="7"/>
  <c r="Y175" i="7"/>
  <c r="Y183" i="7"/>
  <c r="Y191" i="7"/>
  <c r="Y199" i="7"/>
  <c r="Y207" i="7"/>
  <c r="Y215" i="7"/>
  <c r="L171" i="7"/>
  <c r="L173" i="7"/>
  <c r="L174" i="7"/>
  <c r="L176" i="7"/>
  <c r="L188" i="7"/>
  <c r="L189" i="7"/>
  <c r="L200" i="7"/>
  <c r="L214" i="7"/>
  <c r="L210" i="7"/>
  <c r="L213" i="7"/>
  <c r="L206" i="7"/>
  <c r="D169" i="7"/>
  <c r="E169" i="7"/>
  <c r="F169" i="7"/>
  <c r="G169" i="7"/>
  <c r="H169" i="7"/>
  <c r="C169" i="7"/>
  <c r="Y168" i="7"/>
  <c r="FD167" i="7"/>
  <c r="FC167" i="7"/>
  <c r="FB167" i="7"/>
  <c r="FA167" i="7"/>
  <c r="EJ167" i="7"/>
  <c r="EI167" i="7"/>
  <c r="EH167" i="7"/>
  <c r="EG167" i="7"/>
  <c r="EF167" i="7"/>
  <c r="EE167" i="7"/>
  <c r="ED167" i="7"/>
  <c r="EC167" i="7"/>
  <c r="EB167" i="7"/>
  <c r="EA167" i="7"/>
  <c r="DZ167" i="7"/>
  <c r="DY167" i="7"/>
  <c r="DX167" i="7"/>
  <c r="DW167" i="7"/>
  <c r="DV167" i="7"/>
  <c r="DU167" i="7"/>
  <c r="DT167" i="7"/>
  <c r="DS167" i="7"/>
  <c r="DR167" i="7"/>
  <c r="DQ167" i="7"/>
  <c r="DP167" i="7"/>
  <c r="DO167" i="7"/>
  <c r="DN167" i="7"/>
  <c r="DM167" i="7"/>
  <c r="CD167" i="7"/>
  <c r="CA167" i="7"/>
  <c r="BR167" i="7"/>
  <c r="BS167" i="7" s="1"/>
  <c r="BQ167" i="7"/>
  <c r="BP167" i="7"/>
  <c r="BO167" i="7"/>
  <c r="BN167" i="7"/>
  <c r="BM167" i="7"/>
  <c r="BH167" i="7"/>
  <c r="BA167" i="7"/>
  <c r="AZ167" i="7"/>
  <c r="AY167" i="7"/>
  <c r="AX167" i="7"/>
  <c r="AW167" i="7"/>
  <c r="AV167" i="7"/>
  <c r="AU167" i="7"/>
  <c r="AP167" i="7"/>
  <c r="BU167" i="7" s="1"/>
  <c r="BV167" i="7" s="1"/>
  <c r="AO167" i="7"/>
  <c r="AN167" i="7"/>
  <c r="AK167" i="7"/>
  <c r="AA167" i="7"/>
  <c r="Z167" i="7"/>
  <c r="W167" i="7"/>
  <c r="U167" i="7"/>
  <c r="M167" i="7"/>
  <c r="J167" i="7"/>
  <c r="FD166" i="7"/>
  <c r="FC166" i="7"/>
  <c r="FB166" i="7"/>
  <c r="FA166" i="7"/>
  <c r="EJ166" i="7"/>
  <c r="EI166" i="7"/>
  <c r="EH166" i="7"/>
  <c r="EG166" i="7"/>
  <c r="EF166" i="7"/>
  <c r="EE166" i="7"/>
  <c r="ED166" i="7"/>
  <c r="EC166" i="7"/>
  <c r="EB166" i="7"/>
  <c r="EA166" i="7"/>
  <c r="DZ166" i="7"/>
  <c r="DY166" i="7"/>
  <c r="DX166" i="7"/>
  <c r="DW166" i="7"/>
  <c r="DV166" i="7"/>
  <c r="DU166" i="7"/>
  <c r="DT166" i="7"/>
  <c r="DS166" i="7"/>
  <c r="DR166" i="7"/>
  <c r="DQ166" i="7"/>
  <c r="DP166" i="7"/>
  <c r="DO166" i="7"/>
  <c r="DN166" i="7"/>
  <c r="DM166" i="7"/>
  <c r="CD166" i="7"/>
  <c r="CA166" i="7"/>
  <c r="BR166" i="7"/>
  <c r="BS166" i="7" s="1"/>
  <c r="BQ166" i="7"/>
  <c r="BP166" i="7"/>
  <c r="BO166" i="7"/>
  <c r="BN166" i="7"/>
  <c r="BM166" i="7"/>
  <c r="BH166" i="7"/>
  <c r="BA166" i="7"/>
  <c r="AZ166" i="7"/>
  <c r="AY166" i="7"/>
  <c r="AX166" i="7"/>
  <c r="AW166" i="7"/>
  <c r="AV166" i="7"/>
  <c r="AU166" i="7"/>
  <c r="AP166" i="7"/>
  <c r="BU166" i="7" s="1"/>
  <c r="BV166" i="7" s="1"/>
  <c r="AO166" i="7"/>
  <c r="AN166" i="7"/>
  <c r="AK166" i="7"/>
  <c r="AA166" i="7"/>
  <c r="Z166" i="7"/>
  <c r="W166" i="7"/>
  <c r="U166" i="7"/>
  <c r="M166" i="7"/>
  <c r="J166" i="7"/>
  <c r="FD165" i="7"/>
  <c r="FC165" i="7"/>
  <c r="FB165" i="7"/>
  <c r="FA165" i="7"/>
  <c r="EJ165" i="7"/>
  <c r="EI165" i="7"/>
  <c r="EH165" i="7"/>
  <c r="EG165" i="7"/>
  <c r="EF165" i="7"/>
  <c r="EE165" i="7"/>
  <c r="ED165" i="7"/>
  <c r="EC165" i="7"/>
  <c r="EB165" i="7"/>
  <c r="EA165" i="7"/>
  <c r="DZ165" i="7"/>
  <c r="DY165" i="7"/>
  <c r="DX165" i="7"/>
  <c r="DW165" i="7"/>
  <c r="DV165" i="7"/>
  <c r="DU165" i="7"/>
  <c r="DT165" i="7"/>
  <c r="DS165" i="7"/>
  <c r="DR165" i="7"/>
  <c r="DQ165" i="7"/>
  <c r="DP165" i="7"/>
  <c r="DO165" i="7"/>
  <c r="DN165" i="7"/>
  <c r="DM165" i="7"/>
  <c r="CD165" i="7"/>
  <c r="CA165" i="7"/>
  <c r="BR165" i="7"/>
  <c r="BS165" i="7" s="1"/>
  <c r="BQ165" i="7"/>
  <c r="BP165" i="7"/>
  <c r="BO165" i="7"/>
  <c r="BN165" i="7"/>
  <c r="BM165" i="7"/>
  <c r="BH165" i="7"/>
  <c r="BA165" i="7"/>
  <c r="AZ165" i="7"/>
  <c r="AY165" i="7"/>
  <c r="AX165" i="7"/>
  <c r="AW165" i="7"/>
  <c r="AV165" i="7"/>
  <c r="AU165" i="7"/>
  <c r="AP165" i="7"/>
  <c r="BU165" i="7" s="1"/>
  <c r="BV165" i="7" s="1"/>
  <c r="AO165" i="7"/>
  <c r="AN165" i="7"/>
  <c r="AK165" i="7"/>
  <c r="AA165" i="7"/>
  <c r="Z165" i="7"/>
  <c r="W165" i="7"/>
  <c r="U165" i="7"/>
  <c r="M165" i="7"/>
  <c r="J165" i="7"/>
  <c r="FD164" i="7"/>
  <c r="FC164" i="7"/>
  <c r="FB164" i="7"/>
  <c r="FA164" i="7"/>
  <c r="EJ164" i="7"/>
  <c r="EI164" i="7"/>
  <c r="EH164" i="7"/>
  <c r="EG164" i="7"/>
  <c r="EF164" i="7"/>
  <c r="EE164" i="7"/>
  <c r="ED164" i="7"/>
  <c r="EC164" i="7"/>
  <c r="EB164" i="7"/>
  <c r="EA164" i="7"/>
  <c r="DZ164" i="7"/>
  <c r="DY164" i="7"/>
  <c r="DX164" i="7"/>
  <c r="DW164" i="7"/>
  <c r="DV164" i="7"/>
  <c r="DU164" i="7"/>
  <c r="DT164" i="7"/>
  <c r="DS164" i="7"/>
  <c r="DR164" i="7"/>
  <c r="DQ164" i="7"/>
  <c r="DP164" i="7"/>
  <c r="DO164" i="7"/>
  <c r="DN164" i="7"/>
  <c r="DM164" i="7"/>
  <c r="CD164" i="7"/>
  <c r="CA164" i="7"/>
  <c r="BR164" i="7"/>
  <c r="BS164" i="7" s="1"/>
  <c r="BQ164" i="7"/>
  <c r="BP164" i="7"/>
  <c r="BO164" i="7"/>
  <c r="BN164" i="7"/>
  <c r="BM164" i="7"/>
  <c r="BH164" i="7"/>
  <c r="BA164" i="7"/>
  <c r="AZ164" i="7"/>
  <c r="AY164" i="7"/>
  <c r="AX164" i="7"/>
  <c r="AW164" i="7"/>
  <c r="AV164" i="7"/>
  <c r="AU164" i="7"/>
  <c r="AP164" i="7"/>
  <c r="BU164" i="7" s="1"/>
  <c r="BV164" i="7" s="1"/>
  <c r="AO164" i="7"/>
  <c r="AN164" i="7"/>
  <c r="AK164" i="7"/>
  <c r="AA164" i="7"/>
  <c r="Z164" i="7"/>
  <c r="W164" i="7"/>
  <c r="U164" i="7"/>
  <c r="M164" i="7"/>
  <c r="J164" i="7"/>
  <c r="FD163" i="7"/>
  <c r="FC163" i="7"/>
  <c r="FB163" i="7"/>
  <c r="FA163" i="7"/>
  <c r="EJ163" i="7"/>
  <c r="EI163" i="7"/>
  <c r="EH163" i="7"/>
  <c r="EG163" i="7"/>
  <c r="EF163" i="7"/>
  <c r="EE163" i="7"/>
  <c r="ED163" i="7"/>
  <c r="EC163" i="7"/>
  <c r="EB163" i="7"/>
  <c r="EA163" i="7"/>
  <c r="DZ163" i="7"/>
  <c r="DY163" i="7"/>
  <c r="DX163" i="7"/>
  <c r="DW163" i="7"/>
  <c r="DV163" i="7"/>
  <c r="DU163" i="7"/>
  <c r="DT163" i="7"/>
  <c r="DS163" i="7"/>
  <c r="DR163" i="7"/>
  <c r="DQ163" i="7"/>
  <c r="DP163" i="7"/>
  <c r="DO163" i="7"/>
  <c r="DN163" i="7"/>
  <c r="DM163" i="7"/>
  <c r="CD163" i="7"/>
  <c r="CA163" i="7"/>
  <c r="BR163" i="7"/>
  <c r="BS163" i="7" s="1"/>
  <c r="BQ163" i="7"/>
  <c r="BP163" i="7"/>
  <c r="BO163" i="7"/>
  <c r="BN163" i="7"/>
  <c r="BM163" i="7"/>
  <c r="BH163" i="7"/>
  <c r="BA163" i="7"/>
  <c r="AZ163" i="7"/>
  <c r="AY163" i="7"/>
  <c r="AX163" i="7"/>
  <c r="AW163" i="7"/>
  <c r="AV163" i="7"/>
  <c r="AU163" i="7"/>
  <c r="AP163" i="7"/>
  <c r="BU163" i="7" s="1"/>
  <c r="BV163" i="7" s="1"/>
  <c r="AO163" i="7"/>
  <c r="AN163" i="7"/>
  <c r="AK163" i="7"/>
  <c r="AA163" i="7"/>
  <c r="Z163" i="7"/>
  <c r="W163" i="7"/>
  <c r="U163" i="7"/>
  <c r="M163" i="7"/>
  <c r="J163" i="7"/>
  <c r="FD162" i="7"/>
  <c r="FC162" i="7"/>
  <c r="FB162" i="7"/>
  <c r="FA162" i="7"/>
  <c r="EJ162" i="7"/>
  <c r="EI162" i="7"/>
  <c r="EH162" i="7"/>
  <c r="EG162" i="7"/>
  <c r="EF162" i="7"/>
  <c r="EE162" i="7"/>
  <c r="ED162" i="7"/>
  <c r="EC162" i="7"/>
  <c r="EB162" i="7"/>
  <c r="EA162" i="7"/>
  <c r="DZ162" i="7"/>
  <c r="DY162" i="7"/>
  <c r="DX162" i="7"/>
  <c r="DW162" i="7"/>
  <c r="DV162" i="7"/>
  <c r="DU162" i="7"/>
  <c r="DT162" i="7"/>
  <c r="DS162" i="7"/>
  <c r="DR162" i="7"/>
  <c r="DQ162" i="7"/>
  <c r="DP162" i="7"/>
  <c r="DO162" i="7"/>
  <c r="DN162" i="7"/>
  <c r="DM162" i="7"/>
  <c r="CD162" i="7"/>
  <c r="CA162" i="7"/>
  <c r="BR162" i="7"/>
  <c r="BS162" i="7" s="1"/>
  <c r="BQ162" i="7"/>
  <c r="BP162" i="7"/>
  <c r="BO162" i="7"/>
  <c r="BN162" i="7"/>
  <c r="BM162" i="7"/>
  <c r="BH162" i="7"/>
  <c r="BA162" i="7"/>
  <c r="AZ162" i="7"/>
  <c r="AY162" i="7"/>
  <c r="AX162" i="7"/>
  <c r="AW162" i="7"/>
  <c r="AV162" i="7"/>
  <c r="AU162" i="7"/>
  <c r="AP162" i="7"/>
  <c r="BU162" i="7" s="1"/>
  <c r="BV162" i="7" s="1"/>
  <c r="AO162" i="7"/>
  <c r="AN162" i="7"/>
  <c r="AK162" i="7"/>
  <c r="AA162" i="7"/>
  <c r="Z162" i="7"/>
  <c r="W162" i="7"/>
  <c r="U162" i="7"/>
  <c r="M162" i="7"/>
  <c r="J162" i="7"/>
  <c r="FD161" i="7"/>
  <c r="FC161" i="7"/>
  <c r="FB161" i="7"/>
  <c r="FA161" i="7"/>
  <c r="EJ161" i="7"/>
  <c r="EI161" i="7"/>
  <c r="EH161" i="7"/>
  <c r="EG161" i="7"/>
  <c r="EF161" i="7"/>
  <c r="EE161" i="7"/>
  <c r="ED161" i="7"/>
  <c r="EC161" i="7"/>
  <c r="EB161" i="7"/>
  <c r="EA161" i="7"/>
  <c r="DZ161" i="7"/>
  <c r="DY161" i="7"/>
  <c r="DX161" i="7"/>
  <c r="DW161" i="7"/>
  <c r="DV161" i="7"/>
  <c r="DU161" i="7"/>
  <c r="DT161" i="7"/>
  <c r="DS161" i="7"/>
  <c r="DR161" i="7"/>
  <c r="DQ161" i="7"/>
  <c r="DP161" i="7"/>
  <c r="DO161" i="7"/>
  <c r="DN161" i="7"/>
  <c r="DM161" i="7"/>
  <c r="CD161" i="7"/>
  <c r="CA161" i="7"/>
  <c r="BR161" i="7"/>
  <c r="BS161" i="7" s="1"/>
  <c r="BQ161" i="7"/>
  <c r="BP161" i="7"/>
  <c r="BO161" i="7"/>
  <c r="BN161" i="7"/>
  <c r="BM161" i="7"/>
  <c r="BH161" i="7"/>
  <c r="BA161" i="7"/>
  <c r="AZ161" i="7"/>
  <c r="AY161" i="7"/>
  <c r="AX161" i="7"/>
  <c r="AW161" i="7"/>
  <c r="AV161" i="7"/>
  <c r="AU161" i="7"/>
  <c r="AP161" i="7"/>
  <c r="BU161" i="7" s="1"/>
  <c r="BV161" i="7" s="1"/>
  <c r="AO161" i="7"/>
  <c r="AN161" i="7"/>
  <c r="AK161" i="7"/>
  <c r="AA161" i="7"/>
  <c r="Z161" i="7"/>
  <c r="W161" i="7"/>
  <c r="U161" i="7"/>
  <c r="M161" i="7"/>
  <c r="J161" i="7"/>
  <c r="FD160" i="7"/>
  <c r="FC160" i="7"/>
  <c r="FB160" i="7"/>
  <c r="FA160" i="7"/>
  <c r="EJ160" i="7"/>
  <c r="EI160" i="7"/>
  <c r="EH160" i="7"/>
  <c r="EG160" i="7"/>
  <c r="EF160" i="7"/>
  <c r="EE160" i="7"/>
  <c r="ED160" i="7"/>
  <c r="EC160" i="7"/>
  <c r="EB160" i="7"/>
  <c r="EA160" i="7"/>
  <c r="DZ160" i="7"/>
  <c r="DY160" i="7"/>
  <c r="DX160" i="7"/>
  <c r="DW160" i="7"/>
  <c r="DV160" i="7"/>
  <c r="DU160" i="7"/>
  <c r="DT160" i="7"/>
  <c r="DS160" i="7"/>
  <c r="DR160" i="7"/>
  <c r="DQ160" i="7"/>
  <c r="DP160" i="7"/>
  <c r="DO160" i="7"/>
  <c r="DN160" i="7"/>
  <c r="DM160" i="7"/>
  <c r="CD160" i="7"/>
  <c r="CA160" i="7"/>
  <c r="BR160" i="7"/>
  <c r="BS160" i="7" s="1"/>
  <c r="BQ160" i="7"/>
  <c r="BP160" i="7"/>
  <c r="BO160" i="7"/>
  <c r="BN160" i="7"/>
  <c r="BM160" i="7"/>
  <c r="BH160" i="7"/>
  <c r="BA160" i="7"/>
  <c r="AZ160" i="7"/>
  <c r="AY160" i="7"/>
  <c r="AX160" i="7"/>
  <c r="AW160" i="7"/>
  <c r="AV160" i="7"/>
  <c r="AU160" i="7"/>
  <c r="AP160" i="7"/>
  <c r="BU160" i="7" s="1"/>
  <c r="BV160" i="7" s="1"/>
  <c r="AO160" i="7"/>
  <c r="AN160" i="7"/>
  <c r="AK160" i="7"/>
  <c r="AA160" i="7"/>
  <c r="Z160" i="7"/>
  <c r="W160" i="7"/>
  <c r="U160" i="7"/>
  <c r="M160" i="7"/>
  <c r="J160" i="7"/>
  <c r="FD159" i="7"/>
  <c r="FC159" i="7"/>
  <c r="FB159" i="7"/>
  <c r="FA159" i="7"/>
  <c r="EJ159" i="7"/>
  <c r="EI159" i="7"/>
  <c r="EH159" i="7"/>
  <c r="EG159" i="7"/>
  <c r="EF159" i="7"/>
  <c r="EE159" i="7"/>
  <c r="ED159" i="7"/>
  <c r="EC159" i="7"/>
  <c r="EB159" i="7"/>
  <c r="EA159" i="7"/>
  <c r="DZ159" i="7"/>
  <c r="DY159" i="7"/>
  <c r="DX159" i="7"/>
  <c r="DW159" i="7"/>
  <c r="DV159" i="7"/>
  <c r="DU159" i="7"/>
  <c r="DT159" i="7"/>
  <c r="DS159" i="7"/>
  <c r="DR159" i="7"/>
  <c r="DQ159" i="7"/>
  <c r="DP159" i="7"/>
  <c r="DO159" i="7"/>
  <c r="DN159" i="7"/>
  <c r="DM159" i="7"/>
  <c r="CD159" i="7"/>
  <c r="CA159" i="7"/>
  <c r="BR159" i="7"/>
  <c r="BS159" i="7" s="1"/>
  <c r="BQ159" i="7"/>
  <c r="BP159" i="7"/>
  <c r="BO159" i="7"/>
  <c r="BN159" i="7"/>
  <c r="BM159" i="7"/>
  <c r="BH159" i="7"/>
  <c r="BA159" i="7"/>
  <c r="AZ159" i="7"/>
  <c r="AY159" i="7"/>
  <c r="AX159" i="7"/>
  <c r="AW159" i="7"/>
  <c r="AV159" i="7"/>
  <c r="AU159" i="7"/>
  <c r="AP159" i="7"/>
  <c r="BU159" i="7" s="1"/>
  <c r="BV159" i="7" s="1"/>
  <c r="AO159" i="7"/>
  <c r="AN159" i="7"/>
  <c r="AK159" i="7"/>
  <c r="AA159" i="7"/>
  <c r="Z159" i="7"/>
  <c r="W159" i="7"/>
  <c r="U159" i="7"/>
  <c r="M159" i="7"/>
  <c r="J159" i="7"/>
  <c r="FD158" i="7"/>
  <c r="FC158" i="7"/>
  <c r="FB158" i="7"/>
  <c r="FA158" i="7"/>
  <c r="EJ158" i="7"/>
  <c r="EI158" i="7"/>
  <c r="EH158" i="7"/>
  <c r="EG158" i="7"/>
  <c r="EF158" i="7"/>
  <c r="EE158" i="7"/>
  <c r="ED158" i="7"/>
  <c r="EC158" i="7"/>
  <c r="EB158" i="7"/>
  <c r="EA158" i="7"/>
  <c r="DZ158" i="7"/>
  <c r="DY158" i="7"/>
  <c r="DX158" i="7"/>
  <c r="DW158" i="7"/>
  <c r="DV158" i="7"/>
  <c r="DU158" i="7"/>
  <c r="DT158" i="7"/>
  <c r="DS158" i="7"/>
  <c r="DR158" i="7"/>
  <c r="DQ158" i="7"/>
  <c r="DP158" i="7"/>
  <c r="DO158" i="7"/>
  <c r="DN158" i="7"/>
  <c r="DM158" i="7"/>
  <c r="CD158" i="7"/>
  <c r="CA158" i="7"/>
  <c r="BR158" i="7"/>
  <c r="BS158" i="7" s="1"/>
  <c r="BQ158" i="7"/>
  <c r="BP158" i="7"/>
  <c r="BO158" i="7"/>
  <c r="BN158" i="7"/>
  <c r="BM158" i="7"/>
  <c r="BH158" i="7"/>
  <c r="BA158" i="7"/>
  <c r="AZ158" i="7"/>
  <c r="AY158" i="7"/>
  <c r="AX158" i="7"/>
  <c r="AW158" i="7"/>
  <c r="AV158" i="7"/>
  <c r="AU158" i="7"/>
  <c r="AP158" i="7"/>
  <c r="BU158" i="7" s="1"/>
  <c r="BV158" i="7" s="1"/>
  <c r="AO158" i="7"/>
  <c r="AN158" i="7"/>
  <c r="AK158" i="7"/>
  <c r="AA158" i="7"/>
  <c r="Z158" i="7"/>
  <c r="W158" i="7"/>
  <c r="U158" i="7"/>
  <c r="M158" i="7"/>
  <c r="J158" i="7"/>
  <c r="FD157" i="7"/>
  <c r="FC157" i="7"/>
  <c r="FB157" i="7"/>
  <c r="FA157" i="7"/>
  <c r="EJ157" i="7"/>
  <c r="EI157" i="7"/>
  <c r="EH157" i="7"/>
  <c r="EG157" i="7"/>
  <c r="EF157" i="7"/>
  <c r="EE157" i="7"/>
  <c r="ED157" i="7"/>
  <c r="EC157" i="7"/>
  <c r="EB157" i="7"/>
  <c r="EA157" i="7"/>
  <c r="DZ157" i="7"/>
  <c r="DY157" i="7"/>
  <c r="DX157" i="7"/>
  <c r="DW157" i="7"/>
  <c r="DV157" i="7"/>
  <c r="DU157" i="7"/>
  <c r="DT157" i="7"/>
  <c r="DS157" i="7"/>
  <c r="DR157" i="7"/>
  <c r="DQ157" i="7"/>
  <c r="DP157" i="7"/>
  <c r="DO157" i="7"/>
  <c r="DN157" i="7"/>
  <c r="DM157" i="7"/>
  <c r="CD157" i="7"/>
  <c r="CA157" i="7"/>
  <c r="BR157" i="7"/>
  <c r="BS157" i="7" s="1"/>
  <c r="BQ157" i="7"/>
  <c r="BP157" i="7"/>
  <c r="BO157" i="7"/>
  <c r="BN157" i="7"/>
  <c r="BM157" i="7"/>
  <c r="BH157" i="7"/>
  <c r="BA157" i="7"/>
  <c r="AZ157" i="7"/>
  <c r="AY157" i="7"/>
  <c r="AX157" i="7"/>
  <c r="AW157" i="7"/>
  <c r="AV157" i="7"/>
  <c r="AU157" i="7"/>
  <c r="AP157" i="7"/>
  <c r="BU157" i="7" s="1"/>
  <c r="BV157" i="7" s="1"/>
  <c r="AO157" i="7"/>
  <c r="AN157" i="7"/>
  <c r="AK157" i="7"/>
  <c r="AA157" i="7"/>
  <c r="Z157" i="7"/>
  <c r="W157" i="7"/>
  <c r="U157" i="7"/>
  <c r="M157" i="7"/>
  <c r="J157" i="7"/>
  <c r="FD156" i="7"/>
  <c r="FC156" i="7"/>
  <c r="FB156" i="7"/>
  <c r="FA156" i="7"/>
  <c r="EJ156" i="7"/>
  <c r="EI156" i="7"/>
  <c r="EH156" i="7"/>
  <c r="EG156" i="7"/>
  <c r="EF156" i="7"/>
  <c r="EE156" i="7"/>
  <c r="ED156" i="7"/>
  <c r="EC156" i="7"/>
  <c r="EB156" i="7"/>
  <c r="EA156" i="7"/>
  <c r="DZ156" i="7"/>
  <c r="DY156" i="7"/>
  <c r="DX156" i="7"/>
  <c r="DW156" i="7"/>
  <c r="DV156" i="7"/>
  <c r="DU156" i="7"/>
  <c r="DT156" i="7"/>
  <c r="DS156" i="7"/>
  <c r="DR156" i="7"/>
  <c r="DQ156" i="7"/>
  <c r="DP156" i="7"/>
  <c r="DO156" i="7"/>
  <c r="DN156" i="7"/>
  <c r="DM156" i="7"/>
  <c r="CD156" i="7"/>
  <c r="CA156" i="7"/>
  <c r="BR156" i="7"/>
  <c r="BS156" i="7" s="1"/>
  <c r="BQ156" i="7"/>
  <c r="BP156" i="7"/>
  <c r="BO156" i="7"/>
  <c r="BN156" i="7"/>
  <c r="BM156" i="7"/>
  <c r="BH156" i="7"/>
  <c r="BA156" i="7"/>
  <c r="AZ156" i="7"/>
  <c r="AY156" i="7"/>
  <c r="AX156" i="7"/>
  <c r="AW156" i="7"/>
  <c r="AV156" i="7"/>
  <c r="AU156" i="7"/>
  <c r="AP156" i="7"/>
  <c r="BU156" i="7" s="1"/>
  <c r="BV156" i="7" s="1"/>
  <c r="AO156" i="7"/>
  <c r="AN156" i="7"/>
  <c r="AK156" i="7"/>
  <c r="AA156" i="7"/>
  <c r="Z156" i="7"/>
  <c r="W156" i="7"/>
  <c r="U156" i="7"/>
  <c r="M156" i="7"/>
  <c r="J156" i="7"/>
  <c r="FD155" i="7"/>
  <c r="FC155" i="7"/>
  <c r="FB155" i="7"/>
  <c r="FA155" i="7"/>
  <c r="EJ155" i="7"/>
  <c r="EI155" i="7"/>
  <c r="EH155" i="7"/>
  <c r="EG155" i="7"/>
  <c r="EF155" i="7"/>
  <c r="EE155" i="7"/>
  <c r="ED155" i="7"/>
  <c r="EC155" i="7"/>
  <c r="EB155" i="7"/>
  <c r="EA155" i="7"/>
  <c r="DZ155" i="7"/>
  <c r="DY155" i="7"/>
  <c r="DX155" i="7"/>
  <c r="DW155" i="7"/>
  <c r="DV155" i="7"/>
  <c r="DU155" i="7"/>
  <c r="DT155" i="7"/>
  <c r="DS155" i="7"/>
  <c r="DR155" i="7"/>
  <c r="DQ155" i="7"/>
  <c r="DP155" i="7"/>
  <c r="DO155" i="7"/>
  <c r="DN155" i="7"/>
  <c r="DM155" i="7"/>
  <c r="CD155" i="7"/>
  <c r="CA155" i="7"/>
  <c r="BR155" i="7"/>
  <c r="BS155" i="7" s="1"/>
  <c r="BQ155" i="7"/>
  <c r="BP155" i="7"/>
  <c r="BO155" i="7"/>
  <c r="BN155" i="7"/>
  <c r="BM155" i="7"/>
  <c r="BH155" i="7"/>
  <c r="BA155" i="7"/>
  <c r="AZ155" i="7"/>
  <c r="AY155" i="7"/>
  <c r="AX155" i="7"/>
  <c r="AW155" i="7"/>
  <c r="AV155" i="7"/>
  <c r="AU155" i="7"/>
  <c r="AP155" i="7"/>
  <c r="BU155" i="7" s="1"/>
  <c r="BV155" i="7" s="1"/>
  <c r="AO155" i="7"/>
  <c r="AN155" i="7"/>
  <c r="AK155" i="7"/>
  <c r="AA155" i="7"/>
  <c r="Z155" i="7"/>
  <c r="W155" i="7"/>
  <c r="U155" i="7"/>
  <c r="M155" i="7"/>
  <c r="J155" i="7"/>
  <c r="FD154" i="7"/>
  <c r="FC154" i="7"/>
  <c r="FB154" i="7"/>
  <c r="FA154" i="7"/>
  <c r="EJ154" i="7"/>
  <c r="EI154" i="7"/>
  <c r="EH154" i="7"/>
  <c r="EG154" i="7"/>
  <c r="EF154" i="7"/>
  <c r="EE154" i="7"/>
  <c r="ED154" i="7"/>
  <c r="EC154" i="7"/>
  <c r="EB154" i="7"/>
  <c r="EA154" i="7"/>
  <c r="DZ154" i="7"/>
  <c r="DY154" i="7"/>
  <c r="DX154" i="7"/>
  <c r="DW154" i="7"/>
  <c r="DV154" i="7"/>
  <c r="DU154" i="7"/>
  <c r="DT154" i="7"/>
  <c r="DS154" i="7"/>
  <c r="DR154" i="7"/>
  <c r="DQ154" i="7"/>
  <c r="DP154" i="7"/>
  <c r="DO154" i="7"/>
  <c r="DN154" i="7"/>
  <c r="DM154" i="7"/>
  <c r="CD154" i="7"/>
  <c r="CA154" i="7"/>
  <c r="BR154" i="7"/>
  <c r="BS154" i="7" s="1"/>
  <c r="BQ154" i="7"/>
  <c r="BP154" i="7"/>
  <c r="BO154" i="7"/>
  <c r="BN154" i="7"/>
  <c r="BM154" i="7"/>
  <c r="BH154" i="7"/>
  <c r="BA154" i="7"/>
  <c r="AZ154" i="7"/>
  <c r="AY154" i="7"/>
  <c r="AX154" i="7"/>
  <c r="AW154" i="7"/>
  <c r="AV154" i="7"/>
  <c r="AU154" i="7"/>
  <c r="AQ154" i="7"/>
  <c r="AP154" i="7"/>
  <c r="BU154" i="7" s="1"/>
  <c r="AO154" i="7"/>
  <c r="AN154" i="7"/>
  <c r="AK154" i="7"/>
  <c r="AA154" i="7"/>
  <c r="Z154" i="7"/>
  <c r="W154" i="7"/>
  <c r="U154" i="7"/>
  <c r="M154" i="7"/>
  <c r="J154" i="7"/>
  <c r="FD153" i="7"/>
  <c r="FC153" i="7"/>
  <c r="FB153" i="7"/>
  <c r="FA153" i="7"/>
  <c r="EJ153" i="7"/>
  <c r="EI153" i="7"/>
  <c r="EH153" i="7"/>
  <c r="EG153" i="7"/>
  <c r="EF153" i="7"/>
  <c r="EE153" i="7"/>
  <c r="ED153" i="7"/>
  <c r="EC153" i="7"/>
  <c r="EB153" i="7"/>
  <c r="EA153" i="7"/>
  <c r="DZ153" i="7"/>
  <c r="DY153" i="7"/>
  <c r="DX153" i="7"/>
  <c r="DW153" i="7"/>
  <c r="DV153" i="7"/>
  <c r="DU153" i="7"/>
  <c r="DT153" i="7"/>
  <c r="DS153" i="7"/>
  <c r="DR153" i="7"/>
  <c r="DQ153" i="7"/>
  <c r="DP153" i="7"/>
  <c r="DO153" i="7"/>
  <c r="DN153" i="7"/>
  <c r="DM153" i="7"/>
  <c r="CD153" i="7"/>
  <c r="CA153" i="7"/>
  <c r="BR153" i="7"/>
  <c r="BS153" i="7" s="1"/>
  <c r="BQ153" i="7"/>
  <c r="BP153" i="7"/>
  <c r="BO153" i="7"/>
  <c r="BN153" i="7"/>
  <c r="BM153" i="7"/>
  <c r="BH153" i="7"/>
  <c r="BA153" i="7"/>
  <c r="AZ153" i="7"/>
  <c r="AY153" i="7"/>
  <c r="AX153" i="7"/>
  <c r="AW153" i="7"/>
  <c r="AV153" i="7"/>
  <c r="AU153" i="7"/>
  <c r="AQ153" i="7"/>
  <c r="AP153" i="7"/>
  <c r="BU153" i="7" s="1"/>
  <c r="AO153" i="7"/>
  <c r="AN153" i="7"/>
  <c r="AK153" i="7"/>
  <c r="AA153" i="7"/>
  <c r="Z153" i="7"/>
  <c r="W153" i="7"/>
  <c r="U153" i="7"/>
  <c r="M153" i="7"/>
  <c r="J153" i="7"/>
  <c r="FD152" i="7"/>
  <c r="FC152" i="7"/>
  <c r="FB152" i="7"/>
  <c r="FA152" i="7"/>
  <c r="EJ152" i="7"/>
  <c r="EI152" i="7"/>
  <c r="EH152" i="7"/>
  <c r="EG152" i="7"/>
  <c r="EF152" i="7"/>
  <c r="EE152" i="7"/>
  <c r="ED152" i="7"/>
  <c r="EC152" i="7"/>
  <c r="EB152" i="7"/>
  <c r="EA152" i="7"/>
  <c r="DZ152" i="7"/>
  <c r="DY152" i="7"/>
  <c r="DX152" i="7"/>
  <c r="DW152" i="7"/>
  <c r="DV152" i="7"/>
  <c r="DU152" i="7"/>
  <c r="DT152" i="7"/>
  <c r="DS152" i="7"/>
  <c r="DR152" i="7"/>
  <c r="DQ152" i="7"/>
  <c r="DP152" i="7"/>
  <c r="DO152" i="7"/>
  <c r="DN152" i="7"/>
  <c r="DM152" i="7"/>
  <c r="CD152" i="7"/>
  <c r="CA152" i="7"/>
  <c r="BR152" i="7"/>
  <c r="BS152" i="7" s="1"/>
  <c r="BQ152" i="7"/>
  <c r="BP152" i="7"/>
  <c r="BO152" i="7"/>
  <c r="BN152" i="7"/>
  <c r="BM152" i="7"/>
  <c r="BH152" i="7"/>
  <c r="BA152" i="7"/>
  <c r="AZ152" i="7"/>
  <c r="AY152" i="7"/>
  <c r="AX152" i="7"/>
  <c r="AW152" i="7"/>
  <c r="AV152" i="7"/>
  <c r="AU152" i="7"/>
  <c r="AQ152" i="7"/>
  <c r="AP152" i="7"/>
  <c r="BU152" i="7" s="1"/>
  <c r="AO152" i="7"/>
  <c r="AN152" i="7"/>
  <c r="AK152" i="7"/>
  <c r="AA152" i="7"/>
  <c r="Z152" i="7"/>
  <c r="W152" i="7"/>
  <c r="U152" i="7"/>
  <c r="M152" i="7"/>
  <c r="J152" i="7"/>
  <c r="FD151" i="7"/>
  <c r="FC151" i="7"/>
  <c r="FB151" i="7"/>
  <c r="FA151" i="7"/>
  <c r="EJ151" i="7"/>
  <c r="EI151" i="7"/>
  <c r="EH151" i="7"/>
  <c r="EG151" i="7"/>
  <c r="EF151" i="7"/>
  <c r="EE151" i="7"/>
  <c r="ED151" i="7"/>
  <c r="EC151" i="7"/>
  <c r="EB151" i="7"/>
  <c r="EA151" i="7"/>
  <c r="DZ151" i="7"/>
  <c r="DY151" i="7"/>
  <c r="DX151" i="7"/>
  <c r="DW151" i="7"/>
  <c r="DV151" i="7"/>
  <c r="DU151" i="7"/>
  <c r="DT151" i="7"/>
  <c r="DS151" i="7"/>
  <c r="DR151" i="7"/>
  <c r="DQ151" i="7"/>
  <c r="DP151" i="7"/>
  <c r="DO151" i="7"/>
  <c r="DN151" i="7"/>
  <c r="DM151" i="7"/>
  <c r="CD151" i="7"/>
  <c r="CA151" i="7"/>
  <c r="BR151" i="7"/>
  <c r="BS151" i="7" s="1"/>
  <c r="BQ151" i="7"/>
  <c r="BP151" i="7"/>
  <c r="BO151" i="7"/>
  <c r="BN151" i="7"/>
  <c r="BM151" i="7"/>
  <c r="BH151" i="7"/>
  <c r="BA151" i="7"/>
  <c r="AZ151" i="7"/>
  <c r="AY151" i="7"/>
  <c r="AX151" i="7"/>
  <c r="AW151" i="7"/>
  <c r="AV151" i="7"/>
  <c r="AU151" i="7"/>
  <c r="AQ151" i="7"/>
  <c r="AP151" i="7"/>
  <c r="BU151" i="7" s="1"/>
  <c r="AO151" i="7"/>
  <c r="AN151" i="7"/>
  <c r="AK151" i="7"/>
  <c r="AA151" i="7"/>
  <c r="Z151" i="7"/>
  <c r="W151" i="7"/>
  <c r="U151" i="7"/>
  <c r="M151" i="7"/>
  <c r="J151" i="7"/>
  <c r="FD150" i="7"/>
  <c r="FC150" i="7"/>
  <c r="FB150" i="7"/>
  <c r="FA150" i="7"/>
  <c r="EJ150" i="7"/>
  <c r="EI150" i="7"/>
  <c r="EH150" i="7"/>
  <c r="EG150" i="7"/>
  <c r="EF150" i="7"/>
  <c r="EE150" i="7"/>
  <c r="ED150" i="7"/>
  <c r="EC150" i="7"/>
  <c r="EB150" i="7"/>
  <c r="EA150" i="7"/>
  <c r="DZ150" i="7"/>
  <c r="DY150" i="7"/>
  <c r="DX150" i="7"/>
  <c r="DW150" i="7"/>
  <c r="DV150" i="7"/>
  <c r="DU150" i="7"/>
  <c r="DT150" i="7"/>
  <c r="DS150" i="7"/>
  <c r="DR150" i="7"/>
  <c r="DQ150" i="7"/>
  <c r="DP150" i="7"/>
  <c r="DO150" i="7"/>
  <c r="DN150" i="7"/>
  <c r="DM150" i="7"/>
  <c r="CD150" i="7"/>
  <c r="CA150" i="7"/>
  <c r="BR150" i="7"/>
  <c r="BS150" i="7" s="1"/>
  <c r="BQ150" i="7"/>
  <c r="BP150" i="7"/>
  <c r="BO150" i="7"/>
  <c r="BN150" i="7"/>
  <c r="BM150" i="7"/>
  <c r="BH150" i="7"/>
  <c r="BA150" i="7"/>
  <c r="AZ150" i="7"/>
  <c r="AY150" i="7"/>
  <c r="AX150" i="7"/>
  <c r="AW150" i="7"/>
  <c r="AV150" i="7"/>
  <c r="AU150" i="7"/>
  <c r="AQ150" i="7"/>
  <c r="AP150" i="7"/>
  <c r="BU150" i="7" s="1"/>
  <c r="AO150" i="7"/>
  <c r="AN150" i="7"/>
  <c r="AK150" i="7"/>
  <c r="AA150" i="7"/>
  <c r="Z150" i="7"/>
  <c r="W150" i="7"/>
  <c r="U150" i="7"/>
  <c r="M150" i="7"/>
  <c r="J150" i="7"/>
  <c r="FD149" i="7"/>
  <c r="FC149" i="7"/>
  <c r="FB149" i="7"/>
  <c r="FA149" i="7"/>
  <c r="EJ149" i="7"/>
  <c r="EI149" i="7"/>
  <c r="EH149" i="7"/>
  <c r="EG149" i="7"/>
  <c r="EF149" i="7"/>
  <c r="EE149" i="7"/>
  <c r="ED149" i="7"/>
  <c r="EC149" i="7"/>
  <c r="EB149" i="7"/>
  <c r="EA149" i="7"/>
  <c r="DZ149" i="7"/>
  <c r="DY149" i="7"/>
  <c r="DX149" i="7"/>
  <c r="DW149" i="7"/>
  <c r="DV149" i="7"/>
  <c r="DU149" i="7"/>
  <c r="DT149" i="7"/>
  <c r="DS149" i="7"/>
  <c r="DR149" i="7"/>
  <c r="DQ149" i="7"/>
  <c r="DP149" i="7"/>
  <c r="DO149" i="7"/>
  <c r="DN149" i="7"/>
  <c r="DM149" i="7"/>
  <c r="CD149" i="7"/>
  <c r="CA149" i="7"/>
  <c r="BR149" i="7"/>
  <c r="BS149" i="7" s="1"/>
  <c r="BQ149" i="7"/>
  <c r="BP149" i="7"/>
  <c r="BO149" i="7"/>
  <c r="BN149" i="7"/>
  <c r="BM149" i="7"/>
  <c r="BH149" i="7"/>
  <c r="BA149" i="7"/>
  <c r="AZ149" i="7"/>
  <c r="AY149" i="7"/>
  <c r="AX149" i="7"/>
  <c r="AW149" i="7"/>
  <c r="AV149" i="7"/>
  <c r="AU149" i="7"/>
  <c r="AQ149" i="7"/>
  <c r="AP149" i="7"/>
  <c r="BU149" i="7" s="1"/>
  <c r="AO149" i="7"/>
  <c r="AN149" i="7"/>
  <c r="AK149" i="7"/>
  <c r="AA149" i="7"/>
  <c r="Z149" i="7"/>
  <c r="W149" i="7"/>
  <c r="U149" i="7"/>
  <c r="M149" i="7"/>
  <c r="J149" i="7"/>
  <c r="FD148" i="7"/>
  <c r="FC148" i="7"/>
  <c r="FB148" i="7"/>
  <c r="FA148" i="7"/>
  <c r="EJ148" i="7"/>
  <c r="EI148" i="7"/>
  <c r="EH148" i="7"/>
  <c r="EG148" i="7"/>
  <c r="EF148" i="7"/>
  <c r="EE148" i="7"/>
  <c r="ED148" i="7"/>
  <c r="EC148" i="7"/>
  <c r="EB148" i="7"/>
  <c r="EA148" i="7"/>
  <c r="DZ148" i="7"/>
  <c r="DY148" i="7"/>
  <c r="DX148" i="7"/>
  <c r="DW148" i="7"/>
  <c r="DV148" i="7"/>
  <c r="DU148" i="7"/>
  <c r="DT148" i="7"/>
  <c r="DS148" i="7"/>
  <c r="DR148" i="7"/>
  <c r="DQ148" i="7"/>
  <c r="DP148" i="7"/>
  <c r="DO148" i="7"/>
  <c r="DN148" i="7"/>
  <c r="DM148" i="7"/>
  <c r="CD148" i="7"/>
  <c r="CA148" i="7"/>
  <c r="BR148" i="7"/>
  <c r="BS148" i="7" s="1"/>
  <c r="BQ148" i="7"/>
  <c r="BP148" i="7"/>
  <c r="BO148" i="7"/>
  <c r="BN148" i="7"/>
  <c r="BM148" i="7"/>
  <c r="BH148" i="7"/>
  <c r="BA148" i="7"/>
  <c r="AZ148" i="7"/>
  <c r="AY148" i="7"/>
  <c r="AX148" i="7"/>
  <c r="AW148" i="7"/>
  <c r="AV148" i="7"/>
  <c r="AU148" i="7"/>
  <c r="AQ148" i="7"/>
  <c r="AP148" i="7"/>
  <c r="BU148" i="7" s="1"/>
  <c r="AO148" i="7"/>
  <c r="AN148" i="7"/>
  <c r="AK148" i="7"/>
  <c r="AA148" i="7"/>
  <c r="Z148" i="7"/>
  <c r="W148" i="7"/>
  <c r="U148" i="7"/>
  <c r="M148" i="7"/>
  <c r="J148" i="7"/>
  <c r="FD147" i="7"/>
  <c r="FC147" i="7"/>
  <c r="FB147" i="7"/>
  <c r="FA147" i="7"/>
  <c r="EJ147" i="7"/>
  <c r="EI147" i="7"/>
  <c r="EH147" i="7"/>
  <c r="EG147" i="7"/>
  <c r="EF147" i="7"/>
  <c r="EE147" i="7"/>
  <c r="ED147" i="7"/>
  <c r="EC147" i="7"/>
  <c r="EB147" i="7"/>
  <c r="EA147" i="7"/>
  <c r="DZ147" i="7"/>
  <c r="DY147" i="7"/>
  <c r="DX147" i="7"/>
  <c r="DW147" i="7"/>
  <c r="DV147" i="7"/>
  <c r="DU147" i="7"/>
  <c r="DT147" i="7"/>
  <c r="DS147" i="7"/>
  <c r="DR147" i="7"/>
  <c r="DQ147" i="7"/>
  <c r="DP147" i="7"/>
  <c r="DO147" i="7"/>
  <c r="DN147" i="7"/>
  <c r="DM147" i="7"/>
  <c r="CD147" i="7"/>
  <c r="CA147" i="7"/>
  <c r="BR147" i="7"/>
  <c r="BS147" i="7" s="1"/>
  <c r="BQ147" i="7"/>
  <c r="BP147" i="7"/>
  <c r="BO147" i="7"/>
  <c r="BN147" i="7"/>
  <c r="BM147" i="7"/>
  <c r="BH147" i="7"/>
  <c r="BA147" i="7"/>
  <c r="AZ147" i="7"/>
  <c r="AY147" i="7"/>
  <c r="AX147" i="7"/>
  <c r="AW147" i="7"/>
  <c r="AV147" i="7"/>
  <c r="AU147" i="7"/>
  <c r="AQ147" i="7"/>
  <c r="AP147" i="7"/>
  <c r="BU147" i="7" s="1"/>
  <c r="AO147" i="7"/>
  <c r="AN147" i="7"/>
  <c r="AK147" i="7"/>
  <c r="AA147" i="7"/>
  <c r="Z147" i="7"/>
  <c r="W147" i="7"/>
  <c r="U147" i="7"/>
  <c r="M147" i="7"/>
  <c r="J147" i="7"/>
  <c r="FD146" i="7"/>
  <c r="FC146" i="7"/>
  <c r="FB146" i="7"/>
  <c r="FA146" i="7"/>
  <c r="EJ146" i="7"/>
  <c r="EI146" i="7"/>
  <c r="EH146" i="7"/>
  <c r="EG146" i="7"/>
  <c r="EF146" i="7"/>
  <c r="EE146" i="7"/>
  <c r="ED146" i="7"/>
  <c r="EC146" i="7"/>
  <c r="EB146" i="7"/>
  <c r="EA146" i="7"/>
  <c r="DZ146" i="7"/>
  <c r="DY146" i="7"/>
  <c r="DX146" i="7"/>
  <c r="DW146" i="7"/>
  <c r="DV146" i="7"/>
  <c r="DU146" i="7"/>
  <c r="DT146" i="7"/>
  <c r="DS146" i="7"/>
  <c r="DR146" i="7"/>
  <c r="DQ146" i="7"/>
  <c r="DP146" i="7"/>
  <c r="DO146" i="7"/>
  <c r="DN146" i="7"/>
  <c r="DM146" i="7"/>
  <c r="CD146" i="7"/>
  <c r="CA146" i="7"/>
  <c r="BR146" i="7"/>
  <c r="BS146" i="7" s="1"/>
  <c r="BQ146" i="7"/>
  <c r="BP146" i="7"/>
  <c r="BO146" i="7"/>
  <c r="BN146" i="7"/>
  <c r="BM146" i="7"/>
  <c r="BH146" i="7"/>
  <c r="BA146" i="7"/>
  <c r="AZ146" i="7"/>
  <c r="AY146" i="7"/>
  <c r="AX146" i="7"/>
  <c r="AW146" i="7"/>
  <c r="AV146" i="7"/>
  <c r="AU146" i="7"/>
  <c r="AQ146" i="7"/>
  <c r="AP146" i="7"/>
  <c r="BU146" i="7" s="1"/>
  <c r="AO146" i="7"/>
  <c r="AN146" i="7"/>
  <c r="AK146" i="7"/>
  <c r="AA146" i="7"/>
  <c r="Z146" i="7"/>
  <c r="W146" i="7"/>
  <c r="U146" i="7"/>
  <c r="M146" i="7"/>
  <c r="J146" i="7"/>
  <c r="FD145" i="7"/>
  <c r="FC145" i="7"/>
  <c r="FB145" i="7"/>
  <c r="FA145" i="7"/>
  <c r="EJ145" i="7"/>
  <c r="EI145" i="7"/>
  <c r="EH145" i="7"/>
  <c r="EG145" i="7"/>
  <c r="EF145" i="7"/>
  <c r="EE145" i="7"/>
  <c r="ED145" i="7"/>
  <c r="EC145" i="7"/>
  <c r="EB145" i="7"/>
  <c r="EA145" i="7"/>
  <c r="DZ145" i="7"/>
  <c r="DY145" i="7"/>
  <c r="DX145" i="7"/>
  <c r="DW145" i="7"/>
  <c r="DV145" i="7"/>
  <c r="DU145" i="7"/>
  <c r="DT145" i="7"/>
  <c r="DS145" i="7"/>
  <c r="DR145" i="7"/>
  <c r="DQ145" i="7"/>
  <c r="DP145" i="7"/>
  <c r="DO145" i="7"/>
  <c r="DN145" i="7"/>
  <c r="DM145" i="7"/>
  <c r="CD145" i="7"/>
  <c r="CA145" i="7"/>
  <c r="BR145" i="7"/>
  <c r="BS145" i="7" s="1"/>
  <c r="BQ145" i="7"/>
  <c r="BP145" i="7"/>
  <c r="BO145" i="7"/>
  <c r="BN145" i="7"/>
  <c r="BM145" i="7"/>
  <c r="BH145" i="7"/>
  <c r="BA145" i="7"/>
  <c r="AZ145" i="7"/>
  <c r="AY145" i="7"/>
  <c r="AX145" i="7"/>
  <c r="AW145" i="7"/>
  <c r="AV145" i="7"/>
  <c r="AU145" i="7"/>
  <c r="AQ145" i="7"/>
  <c r="AP145" i="7"/>
  <c r="BU145" i="7" s="1"/>
  <c r="AO145" i="7"/>
  <c r="AN145" i="7"/>
  <c r="AK145" i="7"/>
  <c r="AA145" i="7"/>
  <c r="Z145" i="7"/>
  <c r="W145" i="7"/>
  <c r="U145" i="7"/>
  <c r="M145" i="7"/>
  <c r="J145" i="7"/>
  <c r="FD144" i="7"/>
  <c r="FC144" i="7"/>
  <c r="FB144" i="7"/>
  <c r="FA144" i="7"/>
  <c r="EJ144" i="7"/>
  <c r="EI144" i="7"/>
  <c r="EH144" i="7"/>
  <c r="EG144" i="7"/>
  <c r="EF144" i="7"/>
  <c r="EE144" i="7"/>
  <c r="ED144" i="7"/>
  <c r="EC144" i="7"/>
  <c r="EB144" i="7"/>
  <c r="EA144" i="7"/>
  <c r="DZ144" i="7"/>
  <c r="DY144" i="7"/>
  <c r="DX144" i="7"/>
  <c r="DW144" i="7"/>
  <c r="DV144" i="7"/>
  <c r="DU144" i="7"/>
  <c r="DT144" i="7"/>
  <c r="DS144" i="7"/>
  <c r="DR144" i="7"/>
  <c r="DQ144" i="7"/>
  <c r="DP144" i="7"/>
  <c r="DO144" i="7"/>
  <c r="DN144" i="7"/>
  <c r="DM144" i="7"/>
  <c r="CD144" i="7"/>
  <c r="CA144" i="7"/>
  <c r="BR144" i="7"/>
  <c r="BS144" i="7" s="1"/>
  <c r="BQ144" i="7"/>
  <c r="BP144" i="7"/>
  <c r="BO144" i="7"/>
  <c r="BN144" i="7"/>
  <c r="BM144" i="7"/>
  <c r="BH144" i="7"/>
  <c r="BA144" i="7"/>
  <c r="AZ144" i="7"/>
  <c r="AY144" i="7"/>
  <c r="AX144" i="7"/>
  <c r="AW144" i="7"/>
  <c r="AV144" i="7"/>
  <c r="AU144" i="7"/>
  <c r="AQ144" i="7"/>
  <c r="AP144" i="7"/>
  <c r="BU144" i="7" s="1"/>
  <c r="AO144" i="7"/>
  <c r="AN144" i="7"/>
  <c r="AK144" i="7"/>
  <c r="AA144" i="7"/>
  <c r="Z144" i="7"/>
  <c r="W144" i="7"/>
  <c r="U144" i="7"/>
  <c r="M144" i="7"/>
  <c r="J144" i="7"/>
  <c r="FD143" i="7"/>
  <c r="FC143" i="7"/>
  <c r="FB143" i="7"/>
  <c r="FA143" i="7"/>
  <c r="EJ143" i="7"/>
  <c r="EI143" i="7"/>
  <c r="EH143" i="7"/>
  <c r="EG143" i="7"/>
  <c r="EF143" i="7"/>
  <c r="EE143" i="7"/>
  <c r="ED143" i="7"/>
  <c r="EC143" i="7"/>
  <c r="EB143" i="7"/>
  <c r="EA143" i="7"/>
  <c r="DZ143" i="7"/>
  <c r="DY143" i="7"/>
  <c r="DX143" i="7"/>
  <c r="DW143" i="7"/>
  <c r="DV143" i="7"/>
  <c r="DU143" i="7"/>
  <c r="DT143" i="7"/>
  <c r="DS143" i="7"/>
  <c r="DR143" i="7"/>
  <c r="DQ143" i="7"/>
  <c r="DP143" i="7"/>
  <c r="DO143" i="7"/>
  <c r="DN143" i="7"/>
  <c r="DM143" i="7"/>
  <c r="CD143" i="7"/>
  <c r="CA143" i="7"/>
  <c r="BR143" i="7"/>
  <c r="BS143" i="7" s="1"/>
  <c r="BQ143" i="7"/>
  <c r="BP143" i="7"/>
  <c r="BO143" i="7"/>
  <c r="BN143" i="7"/>
  <c r="BM143" i="7"/>
  <c r="BH143" i="7"/>
  <c r="BA143" i="7"/>
  <c r="AZ143" i="7"/>
  <c r="AY143" i="7"/>
  <c r="AX143" i="7"/>
  <c r="AW143" i="7"/>
  <c r="AV143" i="7"/>
  <c r="AU143" i="7"/>
  <c r="AQ143" i="7"/>
  <c r="AP143" i="7"/>
  <c r="BU143" i="7" s="1"/>
  <c r="AO143" i="7"/>
  <c r="AN143" i="7"/>
  <c r="AK143" i="7"/>
  <c r="AA143" i="7"/>
  <c r="Z143" i="7"/>
  <c r="W143" i="7"/>
  <c r="U143" i="7"/>
  <c r="M143" i="7"/>
  <c r="J143" i="7"/>
  <c r="FD142" i="7"/>
  <c r="FC142" i="7"/>
  <c r="FB142" i="7"/>
  <c r="FA142" i="7"/>
  <c r="EJ142" i="7"/>
  <c r="EI142" i="7"/>
  <c r="EH142" i="7"/>
  <c r="EG142" i="7"/>
  <c r="EF142" i="7"/>
  <c r="EE142" i="7"/>
  <c r="ED142" i="7"/>
  <c r="EC142" i="7"/>
  <c r="EB142" i="7"/>
  <c r="EA142" i="7"/>
  <c r="DZ142" i="7"/>
  <c r="DY142" i="7"/>
  <c r="DX142" i="7"/>
  <c r="DW142" i="7"/>
  <c r="DV142" i="7"/>
  <c r="DU142" i="7"/>
  <c r="DT142" i="7"/>
  <c r="EN142" i="7" s="1"/>
  <c r="DS142" i="7"/>
  <c r="EM142" i="7" s="1"/>
  <c r="DR142" i="7"/>
  <c r="DQ142" i="7"/>
  <c r="DP142" i="7"/>
  <c r="DO142" i="7"/>
  <c r="DN142" i="7"/>
  <c r="DM142" i="7"/>
  <c r="CD142" i="7"/>
  <c r="CA142" i="7"/>
  <c r="BR142" i="7"/>
  <c r="BS142" i="7" s="1"/>
  <c r="BQ142" i="7"/>
  <c r="BP142" i="7"/>
  <c r="BO142" i="7"/>
  <c r="BN142" i="7"/>
  <c r="BM142" i="7"/>
  <c r="BH142" i="7"/>
  <c r="BA142" i="7"/>
  <c r="AZ142" i="7"/>
  <c r="AY142" i="7"/>
  <c r="AX142" i="7"/>
  <c r="AW142" i="7"/>
  <c r="AV142" i="7"/>
  <c r="AU142" i="7"/>
  <c r="AQ142" i="7"/>
  <c r="AP142" i="7"/>
  <c r="BU142" i="7" s="1"/>
  <c r="AO142" i="7"/>
  <c r="AN142" i="7"/>
  <c r="AK142" i="7"/>
  <c r="AA142" i="7"/>
  <c r="Z142" i="7"/>
  <c r="W142" i="7"/>
  <c r="U142" i="7"/>
  <c r="M142" i="7"/>
  <c r="J142" i="7"/>
  <c r="FD141" i="7"/>
  <c r="FC141" i="7"/>
  <c r="FB141" i="7"/>
  <c r="FA141" i="7"/>
  <c r="EJ141" i="7"/>
  <c r="EI141" i="7"/>
  <c r="EH141" i="7"/>
  <c r="EG141" i="7"/>
  <c r="EF141" i="7"/>
  <c r="EE141" i="7"/>
  <c r="ED141" i="7"/>
  <c r="EC141" i="7"/>
  <c r="EB141" i="7"/>
  <c r="EA141" i="7"/>
  <c r="DZ141" i="7"/>
  <c r="DY141" i="7"/>
  <c r="DX141" i="7"/>
  <c r="DW141" i="7"/>
  <c r="DV141" i="7"/>
  <c r="DU141" i="7"/>
  <c r="DT141" i="7"/>
  <c r="EN141" i="7" s="1"/>
  <c r="DS141" i="7"/>
  <c r="DR141" i="7"/>
  <c r="DQ141" i="7"/>
  <c r="DP141" i="7"/>
  <c r="DO141" i="7"/>
  <c r="DN141" i="7"/>
  <c r="DM141" i="7"/>
  <c r="CD141" i="7"/>
  <c r="CA141" i="7"/>
  <c r="BR141" i="7"/>
  <c r="BS141" i="7" s="1"/>
  <c r="BQ141" i="7"/>
  <c r="BP141" i="7"/>
  <c r="BO141" i="7"/>
  <c r="BN141" i="7"/>
  <c r="BM141" i="7"/>
  <c r="BH141" i="7"/>
  <c r="BA141" i="7"/>
  <c r="AZ141" i="7"/>
  <c r="AY141" i="7"/>
  <c r="AX141" i="7"/>
  <c r="AW141" i="7"/>
  <c r="AV141" i="7"/>
  <c r="AU141" i="7"/>
  <c r="AQ141" i="7"/>
  <c r="AP141" i="7"/>
  <c r="BU141" i="7" s="1"/>
  <c r="AO141" i="7"/>
  <c r="AN141" i="7"/>
  <c r="AK141" i="7"/>
  <c r="AA141" i="7"/>
  <c r="Z141" i="7"/>
  <c r="W141" i="7"/>
  <c r="U141" i="7"/>
  <c r="M141" i="7"/>
  <c r="J141" i="7"/>
  <c r="FD140" i="7"/>
  <c r="FC140" i="7"/>
  <c r="FB140" i="7"/>
  <c r="FA140" i="7"/>
  <c r="EJ140" i="7"/>
  <c r="EI140" i="7"/>
  <c r="EH140" i="7"/>
  <c r="EG140" i="7"/>
  <c r="EF140" i="7"/>
  <c r="EE140" i="7"/>
  <c r="ED140" i="7"/>
  <c r="EC140" i="7"/>
  <c r="EB140" i="7"/>
  <c r="EA140" i="7"/>
  <c r="DZ140" i="7"/>
  <c r="DY140" i="7"/>
  <c r="DX140" i="7"/>
  <c r="DW140" i="7"/>
  <c r="DV140" i="7"/>
  <c r="DU140" i="7"/>
  <c r="DT140" i="7"/>
  <c r="DS140" i="7"/>
  <c r="DR140" i="7"/>
  <c r="DQ140" i="7"/>
  <c r="DP140" i="7"/>
  <c r="DO140" i="7"/>
  <c r="DN140" i="7"/>
  <c r="DM140" i="7"/>
  <c r="CD140" i="7"/>
  <c r="CA140" i="7"/>
  <c r="BR140" i="7"/>
  <c r="BS140" i="7" s="1"/>
  <c r="BQ140" i="7"/>
  <c r="BP140" i="7"/>
  <c r="BO140" i="7"/>
  <c r="BN140" i="7"/>
  <c r="BM140" i="7"/>
  <c r="BH140" i="7"/>
  <c r="BA140" i="7"/>
  <c r="AZ140" i="7"/>
  <c r="AY140" i="7"/>
  <c r="AX140" i="7"/>
  <c r="AW140" i="7"/>
  <c r="AV140" i="7"/>
  <c r="AU140" i="7"/>
  <c r="AQ140" i="7"/>
  <c r="AP140" i="7"/>
  <c r="BU140" i="7" s="1"/>
  <c r="AO140" i="7"/>
  <c r="AN140" i="7"/>
  <c r="AK140" i="7"/>
  <c r="AA140" i="7"/>
  <c r="Z140" i="7"/>
  <c r="W140" i="7"/>
  <c r="U140" i="7"/>
  <c r="M140" i="7"/>
  <c r="J140" i="7"/>
  <c r="FD139" i="7"/>
  <c r="FC139" i="7"/>
  <c r="FB139" i="7"/>
  <c r="FA139" i="7"/>
  <c r="EJ139" i="7"/>
  <c r="EI139" i="7"/>
  <c r="EH139" i="7"/>
  <c r="EG139" i="7"/>
  <c r="EF139" i="7"/>
  <c r="EE139" i="7"/>
  <c r="ED139" i="7"/>
  <c r="EC139" i="7"/>
  <c r="EB139" i="7"/>
  <c r="EA139" i="7"/>
  <c r="DZ139" i="7"/>
  <c r="DY139" i="7"/>
  <c r="DX139" i="7"/>
  <c r="DW139" i="7"/>
  <c r="DV139" i="7"/>
  <c r="DU139" i="7"/>
  <c r="DT139" i="7"/>
  <c r="DS139" i="7"/>
  <c r="DR139" i="7"/>
  <c r="DQ139" i="7"/>
  <c r="DP139" i="7"/>
  <c r="DO139" i="7"/>
  <c r="DN139" i="7"/>
  <c r="DM139" i="7"/>
  <c r="CD139" i="7"/>
  <c r="CA139" i="7"/>
  <c r="BR139" i="7"/>
  <c r="BS139" i="7" s="1"/>
  <c r="BQ139" i="7"/>
  <c r="BP139" i="7"/>
  <c r="BO139" i="7"/>
  <c r="BN139" i="7"/>
  <c r="BM139" i="7"/>
  <c r="BH139" i="7"/>
  <c r="BA139" i="7"/>
  <c r="AZ139" i="7"/>
  <c r="AY139" i="7"/>
  <c r="AX139" i="7"/>
  <c r="AW139" i="7"/>
  <c r="AV139" i="7"/>
  <c r="AU139" i="7"/>
  <c r="AQ139" i="7"/>
  <c r="AP139" i="7"/>
  <c r="BU139" i="7" s="1"/>
  <c r="AO139" i="7"/>
  <c r="BT139" i="7" s="1"/>
  <c r="AN139" i="7"/>
  <c r="AK139" i="7"/>
  <c r="AA139" i="7"/>
  <c r="Z139" i="7"/>
  <c r="W139" i="7"/>
  <c r="U139" i="7"/>
  <c r="M139" i="7"/>
  <c r="J139" i="7"/>
  <c r="FD138" i="7"/>
  <c r="FC138" i="7"/>
  <c r="FB138" i="7"/>
  <c r="FA138" i="7"/>
  <c r="EJ138" i="7"/>
  <c r="EI138" i="7"/>
  <c r="EH138" i="7"/>
  <c r="EG138" i="7"/>
  <c r="EF138" i="7"/>
  <c r="EE138" i="7"/>
  <c r="ED138" i="7"/>
  <c r="EC138" i="7"/>
  <c r="EB138" i="7"/>
  <c r="EA138" i="7"/>
  <c r="DZ138" i="7"/>
  <c r="DY138" i="7"/>
  <c r="DX138" i="7"/>
  <c r="DW138" i="7"/>
  <c r="DV138" i="7"/>
  <c r="DU138" i="7"/>
  <c r="DT138" i="7"/>
  <c r="DS138" i="7"/>
  <c r="DR138" i="7"/>
  <c r="DQ138" i="7"/>
  <c r="DP138" i="7"/>
  <c r="DO138" i="7"/>
  <c r="DN138" i="7"/>
  <c r="DM138" i="7"/>
  <c r="CD138" i="7"/>
  <c r="CA138" i="7"/>
  <c r="BR138" i="7"/>
  <c r="BS138" i="7" s="1"/>
  <c r="BQ138" i="7"/>
  <c r="BP138" i="7"/>
  <c r="BO138" i="7"/>
  <c r="BN138" i="7"/>
  <c r="BM138" i="7"/>
  <c r="BH138" i="7"/>
  <c r="BA138" i="7"/>
  <c r="AZ138" i="7"/>
  <c r="AY138" i="7"/>
  <c r="AX138" i="7"/>
  <c r="AW138" i="7"/>
  <c r="AV138" i="7"/>
  <c r="AU138" i="7"/>
  <c r="AQ138" i="7"/>
  <c r="AP138" i="7"/>
  <c r="BU138" i="7" s="1"/>
  <c r="AO138" i="7"/>
  <c r="AN138" i="7"/>
  <c r="AK138" i="7"/>
  <c r="AA138" i="7"/>
  <c r="Z138" i="7"/>
  <c r="W138" i="7"/>
  <c r="U138" i="7"/>
  <c r="M138" i="7"/>
  <c r="J138" i="7"/>
  <c r="FD137" i="7"/>
  <c r="FC137" i="7"/>
  <c r="FB137" i="7"/>
  <c r="FA137" i="7"/>
  <c r="EJ137" i="7"/>
  <c r="EI137" i="7"/>
  <c r="EH137" i="7"/>
  <c r="EG137" i="7"/>
  <c r="EF137" i="7"/>
  <c r="EE137" i="7"/>
  <c r="ED137" i="7"/>
  <c r="EC137" i="7"/>
  <c r="EB137" i="7"/>
  <c r="EA137" i="7"/>
  <c r="DZ137" i="7"/>
  <c r="DY137" i="7"/>
  <c r="DX137" i="7"/>
  <c r="DW137" i="7"/>
  <c r="DV137" i="7"/>
  <c r="DU137" i="7"/>
  <c r="DT137" i="7"/>
  <c r="DS137" i="7"/>
  <c r="DR137" i="7"/>
  <c r="DQ137" i="7"/>
  <c r="DP137" i="7"/>
  <c r="DO137" i="7"/>
  <c r="DN137" i="7"/>
  <c r="DM137" i="7"/>
  <c r="CD137" i="7"/>
  <c r="CA137" i="7"/>
  <c r="BR137" i="7"/>
  <c r="BS137" i="7" s="1"/>
  <c r="BQ137" i="7"/>
  <c r="BP137" i="7"/>
  <c r="BO137" i="7"/>
  <c r="BN137" i="7"/>
  <c r="BM137" i="7"/>
  <c r="BH137" i="7"/>
  <c r="BA137" i="7"/>
  <c r="AZ137" i="7"/>
  <c r="AY137" i="7"/>
  <c r="AX137" i="7"/>
  <c r="AW137" i="7"/>
  <c r="AV137" i="7"/>
  <c r="AU137" i="7"/>
  <c r="AQ137" i="7"/>
  <c r="AP137" i="7"/>
  <c r="BU137" i="7" s="1"/>
  <c r="AO137" i="7"/>
  <c r="AN137" i="7"/>
  <c r="AK137" i="7"/>
  <c r="AA137" i="7"/>
  <c r="Z137" i="7"/>
  <c r="W137" i="7"/>
  <c r="U137" i="7"/>
  <c r="M137" i="7"/>
  <c r="J137" i="7"/>
  <c r="FD136" i="7"/>
  <c r="FC136" i="7"/>
  <c r="FB136" i="7"/>
  <c r="FA136" i="7"/>
  <c r="EJ136" i="7"/>
  <c r="EI136" i="7"/>
  <c r="EH136" i="7"/>
  <c r="EG136" i="7"/>
  <c r="EF136" i="7"/>
  <c r="EE136" i="7"/>
  <c r="ED136" i="7"/>
  <c r="EC136" i="7"/>
  <c r="EB136" i="7"/>
  <c r="EA136" i="7"/>
  <c r="DZ136" i="7"/>
  <c r="DY136" i="7"/>
  <c r="DX136" i="7"/>
  <c r="DW136" i="7"/>
  <c r="DV136" i="7"/>
  <c r="DU136" i="7"/>
  <c r="DT136" i="7"/>
  <c r="DS136" i="7"/>
  <c r="DR136" i="7"/>
  <c r="DQ136" i="7"/>
  <c r="DP136" i="7"/>
  <c r="DO136" i="7"/>
  <c r="EM136" i="7" s="1"/>
  <c r="DN136" i="7"/>
  <c r="DM136" i="7"/>
  <c r="CD136" i="7"/>
  <c r="CA136" i="7"/>
  <c r="BR136" i="7"/>
  <c r="BS136" i="7" s="1"/>
  <c r="BQ136" i="7"/>
  <c r="BP136" i="7"/>
  <c r="BO136" i="7"/>
  <c r="BN136" i="7"/>
  <c r="BM136" i="7"/>
  <c r="BH136" i="7"/>
  <c r="AY136" i="7"/>
  <c r="AX136" i="7"/>
  <c r="AW136" i="7"/>
  <c r="AV136" i="7"/>
  <c r="AU136" i="7"/>
  <c r="AT136" i="7"/>
  <c r="BA136" i="7" s="1"/>
  <c r="AQ136" i="7"/>
  <c r="AP136" i="7"/>
  <c r="AO136" i="7"/>
  <c r="AN136" i="7"/>
  <c r="AK136" i="7"/>
  <c r="AC136" i="7"/>
  <c r="AB136" i="7"/>
  <c r="BU136" i="7" s="1"/>
  <c r="AA136" i="7"/>
  <c r="Z136" i="7"/>
  <c r="W136" i="7"/>
  <c r="U136" i="7"/>
  <c r="N136" i="7"/>
  <c r="M136" i="7"/>
  <c r="J136" i="7"/>
  <c r="FD135" i="7"/>
  <c r="FC135" i="7"/>
  <c r="FB135" i="7"/>
  <c r="FA135" i="7"/>
  <c r="EJ135" i="7"/>
  <c r="EI135" i="7"/>
  <c r="EH135" i="7"/>
  <c r="EG135" i="7"/>
  <c r="EF135" i="7"/>
  <c r="EE135" i="7"/>
  <c r="ED135" i="7"/>
  <c r="EC135" i="7"/>
  <c r="EB135" i="7"/>
  <c r="EA135" i="7"/>
  <c r="DZ135" i="7"/>
  <c r="DY135" i="7"/>
  <c r="DX135" i="7"/>
  <c r="DW135" i="7"/>
  <c r="DV135" i="7"/>
  <c r="DU135" i="7"/>
  <c r="DT135" i="7"/>
  <c r="DS135" i="7"/>
  <c r="DR135" i="7"/>
  <c r="DQ135" i="7"/>
  <c r="DP135" i="7"/>
  <c r="EN135" i="7" s="1"/>
  <c r="DO135" i="7"/>
  <c r="DN135" i="7"/>
  <c r="DM135" i="7"/>
  <c r="CD135" i="7"/>
  <c r="CA135" i="7"/>
  <c r="BR135" i="7"/>
  <c r="BS135" i="7" s="1"/>
  <c r="BQ135" i="7"/>
  <c r="BP135" i="7"/>
  <c r="BO135" i="7"/>
  <c r="BN135" i="7"/>
  <c r="BM135" i="7"/>
  <c r="BH135" i="7"/>
  <c r="AY135" i="7"/>
  <c r="AX135" i="7"/>
  <c r="AW135" i="7"/>
  <c r="AV135" i="7"/>
  <c r="AU135" i="7"/>
  <c r="AT135" i="7"/>
  <c r="BA135" i="7" s="1"/>
  <c r="AQ135" i="7"/>
  <c r="AP135" i="7"/>
  <c r="AO135" i="7"/>
  <c r="AN135" i="7"/>
  <c r="AK135" i="7"/>
  <c r="AC135" i="7"/>
  <c r="AB135" i="7"/>
  <c r="AA135" i="7"/>
  <c r="Z135" i="7"/>
  <c r="W135" i="7"/>
  <c r="U135" i="7"/>
  <c r="N135" i="7"/>
  <c r="M135" i="7"/>
  <c r="J135" i="7"/>
  <c r="FD134" i="7"/>
  <c r="FC134" i="7"/>
  <c r="FB134" i="7"/>
  <c r="FA134" i="7"/>
  <c r="EJ134" i="7"/>
  <c r="EI134" i="7"/>
  <c r="EH134" i="7"/>
  <c r="EG134" i="7"/>
  <c r="EF134" i="7"/>
  <c r="EE134" i="7"/>
  <c r="ED134" i="7"/>
  <c r="EC134" i="7"/>
  <c r="EB134" i="7"/>
  <c r="EA134" i="7"/>
  <c r="DZ134" i="7"/>
  <c r="DY134" i="7"/>
  <c r="DX134" i="7"/>
  <c r="DW134" i="7"/>
  <c r="DV134" i="7"/>
  <c r="DU134" i="7"/>
  <c r="DT134" i="7"/>
  <c r="DS134" i="7"/>
  <c r="DR134" i="7"/>
  <c r="DQ134" i="7"/>
  <c r="DP134" i="7"/>
  <c r="DO134" i="7"/>
  <c r="DN134" i="7"/>
  <c r="DM134" i="7"/>
  <c r="CD134" i="7"/>
  <c r="CA134" i="7"/>
  <c r="BR134" i="7"/>
  <c r="BS134" i="7" s="1"/>
  <c r="BQ134" i="7"/>
  <c r="BP134" i="7"/>
  <c r="BO134" i="7"/>
  <c r="BN134" i="7"/>
  <c r="BM134" i="7"/>
  <c r="BH134" i="7"/>
  <c r="AY134" i="7"/>
  <c r="AX134" i="7"/>
  <c r="AW134" i="7"/>
  <c r="AV134" i="7"/>
  <c r="AU134" i="7"/>
  <c r="AT134" i="7"/>
  <c r="AQ134" i="7"/>
  <c r="AP134" i="7"/>
  <c r="AO134" i="7"/>
  <c r="AN134" i="7"/>
  <c r="AK134" i="7"/>
  <c r="AC134" i="7"/>
  <c r="AB134" i="7"/>
  <c r="AA134" i="7"/>
  <c r="Z134" i="7"/>
  <c r="W134" i="7"/>
  <c r="U134" i="7"/>
  <c r="N134" i="7"/>
  <c r="M134" i="7"/>
  <c r="J134" i="7"/>
  <c r="FD133" i="7"/>
  <c r="FC133" i="7"/>
  <c r="FB133" i="7"/>
  <c r="FA133" i="7"/>
  <c r="EJ133" i="7"/>
  <c r="EI133" i="7"/>
  <c r="EH133" i="7"/>
  <c r="EG133" i="7"/>
  <c r="EF133" i="7"/>
  <c r="EE133" i="7"/>
  <c r="ED133" i="7"/>
  <c r="EC133" i="7"/>
  <c r="EB133" i="7"/>
  <c r="EA133" i="7"/>
  <c r="DZ133" i="7"/>
  <c r="DY133" i="7"/>
  <c r="DX133" i="7"/>
  <c r="DW133" i="7"/>
  <c r="DV133" i="7"/>
  <c r="DU133" i="7"/>
  <c r="DT133" i="7"/>
  <c r="DS133" i="7"/>
  <c r="DR133" i="7"/>
  <c r="DQ133" i="7"/>
  <c r="DP133" i="7"/>
  <c r="DO133" i="7"/>
  <c r="DN133" i="7"/>
  <c r="DM133" i="7"/>
  <c r="CD133" i="7"/>
  <c r="CA133" i="7"/>
  <c r="BR133" i="7"/>
  <c r="BS133" i="7" s="1"/>
  <c r="BQ133" i="7"/>
  <c r="BP133" i="7"/>
  <c r="BO133" i="7"/>
  <c r="BN133" i="7"/>
  <c r="BM133" i="7"/>
  <c r="BH133" i="7"/>
  <c r="AY133" i="7"/>
  <c r="AX133" i="7"/>
  <c r="AW133" i="7"/>
  <c r="AV133" i="7"/>
  <c r="AU133" i="7"/>
  <c r="AT133" i="7"/>
  <c r="AZ133" i="7" s="1"/>
  <c r="AQ133" i="7"/>
  <c r="AP133" i="7"/>
  <c r="AO133" i="7"/>
  <c r="AN133" i="7"/>
  <c r="AK133" i="7"/>
  <c r="AC133" i="7"/>
  <c r="AB133" i="7"/>
  <c r="AA133" i="7"/>
  <c r="Z133" i="7"/>
  <c r="W133" i="7"/>
  <c r="U133" i="7"/>
  <c r="N133" i="7"/>
  <c r="M133" i="7"/>
  <c r="J133" i="7"/>
  <c r="FD132" i="7"/>
  <c r="FC132" i="7"/>
  <c r="FB132" i="7"/>
  <c r="FA132" i="7"/>
  <c r="EJ132" i="7"/>
  <c r="EI132" i="7"/>
  <c r="EH132" i="7"/>
  <c r="EG132" i="7"/>
  <c r="EF132" i="7"/>
  <c r="EE132" i="7"/>
  <c r="ED132" i="7"/>
  <c r="EC132" i="7"/>
  <c r="EB132" i="7"/>
  <c r="EA132" i="7"/>
  <c r="DZ132" i="7"/>
  <c r="DY132" i="7"/>
  <c r="DX132" i="7"/>
  <c r="DW132" i="7"/>
  <c r="DV132" i="7"/>
  <c r="DU132" i="7"/>
  <c r="DT132" i="7"/>
  <c r="DS132" i="7"/>
  <c r="DR132" i="7"/>
  <c r="DQ132" i="7"/>
  <c r="DP132" i="7"/>
  <c r="DO132" i="7"/>
  <c r="DN132" i="7"/>
  <c r="DM132" i="7"/>
  <c r="CD132" i="7"/>
  <c r="CA132" i="7"/>
  <c r="BR132" i="7"/>
  <c r="BS132" i="7" s="1"/>
  <c r="BQ132" i="7"/>
  <c r="BP132" i="7"/>
  <c r="BO132" i="7"/>
  <c r="BN132" i="7"/>
  <c r="BM132" i="7"/>
  <c r="BH132" i="7"/>
  <c r="AY132" i="7"/>
  <c r="AX132" i="7"/>
  <c r="AW132" i="7"/>
  <c r="AV132" i="7"/>
  <c r="AU132" i="7"/>
  <c r="AT132" i="7"/>
  <c r="AQ132" i="7"/>
  <c r="AP132" i="7"/>
  <c r="AO132" i="7"/>
  <c r="AN132" i="7"/>
  <c r="AK132" i="7"/>
  <c r="AC132" i="7"/>
  <c r="AB132" i="7"/>
  <c r="AA132" i="7"/>
  <c r="Z132" i="7"/>
  <c r="W132" i="7"/>
  <c r="U132" i="7"/>
  <c r="N132" i="7"/>
  <c r="M132" i="7"/>
  <c r="J132" i="7"/>
  <c r="FD131" i="7"/>
  <c r="FC131" i="7"/>
  <c r="FB131" i="7"/>
  <c r="FA131" i="7"/>
  <c r="EJ131" i="7"/>
  <c r="EI131" i="7"/>
  <c r="EH131" i="7"/>
  <c r="EG131" i="7"/>
  <c r="EF131" i="7"/>
  <c r="EE131" i="7"/>
  <c r="ED131" i="7"/>
  <c r="EC131" i="7"/>
  <c r="EB131" i="7"/>
  <c r="EA131" i="7"/>
  <c r="DZ131" i="7"/>
  <c r="DY131" i="7"/>
  <c r="DX131" i="7"/>
  <c r="DW131" i="7"/>
  <c r="DV131" i="7"/>
  <c r="DU131" i="7"/>
  <c r="DT131" i="7"/>
  <c r="DS131" i="7"/>
  <c r="DR131" i="7"/>
  <c r="DQ131" i="7"/>
  <c r="DP131" i="7"/>
  <c r="DO131" i="7"/>
  <c r="DN131" i="7"/>
  <c r="DM131" i="7"/>
  <c r="CD131" i="7"/>
  <c r="CA131" i="7"/>
  <c r="BR131" i="7"/>
  <c r="BS131" i="7" s="1"/>
  <c r="BQ131" i="7"/>
  <c r="BP131" i="7"/>
  <c r="BO131" i="7"/>
  <c r="BN131" i="7"/>
  <c r="BM131" i="7"/>
  <c r="BH131" i="7"/>
  <c r="AY131" i="7"/>
  <c r="AX131" i="7"/>
  <c r="AW131" i="7"/>
  <c r="AV131" i="7"/>
  <c r="AU131" i="7"/>
  <c r="AT131" i="7"/>
  <c r="AQ131" i="7"/>
  <c r="AP131" i="7"/>
  <c r="AO131" i="7"/>
  <c r="AN131" i="7"/>
  <c r="AK131" i="7"/>
  <c r="AC131" i="7"/>
  <c r="AB131" i="7"/>
  <c r="AA131" i="7"/>
  <c r="Z131" i="7"/>
  <c r="W131" i="7"/>
  <c r="U131" i="7"/>
  <c r="N131" i="7"/>
  <c r="M131" i="7"/>
  <c r="J131" i="7"/>
  <c r="FD130" i="7"/>
  <c r="FC130" i="7"/>
  <c r="FB130" i="7"/>
  <c r="FA130" i="7"/>
  <c r="EJ130" i="7"/>
  <c r="EI130" i="7"/>
  <c r="EH130" i="7"/>
  <c r="EG130" i="7"/>
  <c r="EF130" i="7"/>
  <c r="EE130" i="7"/>
  <c r="ED130" i="7"/>
  <c r="EC130" i="7"/>
  <c r="EB130" i="7"/>
  <c r="EA130" i="7"/>
  <c r="DZ130" i="7"/>
  <c r="DY130" i="7"/>
  <c r="DX130" i="7"/>
  <c r="DW130" i="7"/>
  <c r="DV130" i="7"/>
  <c r="DU130" i="7"/>
  <c r="DT130" i="7"/>
  <c r="DS130" i="7"/>
  <c r="DR130" i="7"/>
  <c r="DQ130" i="7"/>
  <c r="DP130" i="7"/>
  <c r="DO130" i="7"/>
  <c r="DN130" i="7"/>
  <c r="DM130" i="7"/>
  <c r="CD130" i="7"/>
  <c r="CA130" i="7"/>
  <c r="BR130" i="7"/>
  <c r="BS130" i="7" s="1"/>
  <c r="BQ130" i="7"/>
  <c r="BP130" i="7"/>
  <c r="BO130" i="7"/>
  <c r="BN130" i="7"/>
  <c r="BM130" i="7"/>
  <c r="BH130" i="7"/>
  <c r="AY130" i="7"/>
  <c r="AX130" i="7"/>
  <c r="AW130" i="7"/>
  <c r="AV130" i="7"/>
  <c r="AU130" i="7"/>
  <c r="AT130" i="7"/>
  <c r="BA130" i="7" s="1"/>
  <c r="AQ130" i="7"/>
  <c r="AP130" i="7"/>
  <c r="AO130" i="7"/>
  <c r="AN130" i="7"/>
  <c r="AK130" i="7"/>
  <c r="AC130" i="7"/>
  <c r="AB130" i="7"/>
  <c r="AA130" i="7"/>
  <c r="Z130" i="7"/>
  <c r="W130" i="7"/>
  <c r="U130" i="7"/>
  <c r="N130" i="7"/>
  <c r="M130" i="7"/>
  <c r="J130" i="7"/>
  <c r="FD129" i="7"/>
  <c r="FC129" i="7"/>
  <c r="FB129" i="7"/>
  <c r="FA129" i="7"/>
  <c r="EJ129" i="7"/>
  <c r="EI129" i="7"/>
  <c r="EH129" i="7"/>
  <c r="EG129" i="7"/>
  <c r="EF129" i="7"/>
  <c r="EE129" i="7"/>
  <c r="ED129" i="7"/>
  <c r="EC129" i="7"/>
  <c r="EB129" i="7"/>
  <c r="EA129" i="7"/>
  <c r="DZ129" i="7"/>
  <c r="DY129" i="7"/>
  <c r="DX129" i="7"/>
  <c r="DW129" i="7"/>
  <c r="DV129" i="7"/>
  <c r="DU129" i="7"/>
  <c r="DT129" i="7"/>
  <c r="DS129" i="7"/>
  <c r="DR129" i="7"/>
  <c r="DQ129" i="7"/>
  <c r="DP129" i="7"/>
  <c r="DO129" i="7"/>
  <c r="DN129" i="7"/>
  <c r="DM129" i="7"/>
  <c r="CD129" i="7"/>
  <c r="CA129" i="7"/>
  <c r="BR129" i="7"/>
  <c r="BS129" i="7" s="1"/>
  <c r="BQ129" i="7"/>
  <c r="BP129" i="7"/>
  <c r="BO129" i="7"/>
  <c r="BN129" i="7"/>
  <c r="BM129" i="7"/>
  <c r="BH129" i="7"/>
  <c r="AY129" i="7"/>
  <c r="AX129" i="7"/>
  <c r="AW129" i="7"/>
  <c r="AV129" i="7"/>
  <c r="AU129" i="7"/>
  <c r="AT129" i="7"/>
  <c r="AQ129" i="7"/>
  <c r="AP129" i="7"/>
  <c r="AO129" i="7"/>
  <c r="AN129" i="7"/>
  <c r="AK129" i="7"/>
  <c r="AC129" i="7"/>
  <c r="AB129" i="7"/>
  <c r="AA129" i="7"/>
  <c r="Z129" i="7"/>
  <c r="W129" i="7"/>
  <c r="U129" i="7"/>
  <c r="N129" i="7"/>
  <c r="M129" i="7"/>
  <c r="J129" i="7"/>
  <c r="FD128" i="7"/>
  <c r="FC128" i="7"/>
  <c r="FB128" i="7"/>
  <c r="FA128" i="7"/>
  <c r="EJ128" i="7"/>
  <c r="EI128" i="7"/>
  <c r="EH128" i="7"/>
  <c r="EG128" i="7"/>
  <c r="EF128" i="7"/>
  <c r="EE128" i="7"/>
  <c r="ED128" i="7"/>
  <c r="EC128" i="7"/>
  <c r="EB128" i="7"/>
  <c r="EA128" i="7"/>
  <c r="DZ128" i="7"/>
  <c r="DY128" i="7"/>
  <c r="DX128" i="7"/>
  <c r="DW128" i="7"/>
  <c r="DV128" i="7"/>
  <c r="DU128" i="7"/>
  <c r="DT128" i="7"/>
  <c r="DS128" i="7"/>
  <c r="DR128" i="7"/>
  <c r="DQ128" i="7"/>
  <c r="DP128" i="7"/>
  <c r="DO128" i="7"/>
  <c r="DN128" i="7"/>
  <c r="DM128" i="7"/>
  <c r="CD128" i="7"/>
  <c r="CA128" i="7"/>
  <c r="BR128" i="7"/>
  <c r="BS128" i="7" s="1"/>
  <c r="BQ128" i="7"/>
  <c r="BP128" i="7"/>
  <c r="BO128" i="7"/>
  <c r="BN128" i="7"/>
  <c r="BM128" i="7"/>
  <c r="BH128" i="7"/>
  <c r="AY128" i="7"/>
  <c r="AX128" i="7"/>
  <c r="AW128" i="7"/>
  <c r="AV128" i="7"/>
  <c r="AU128" i="7"/>
  <c r="AT128" i="7"/>
  <c r="BA128" i="7" s="1"/>
  <c r="AQ128" i="7"/>
  <c r="AP128" i="7"/>
  <c r="AO128" i="7"/>
  <c r="AN128" i="7"/>
  <c r="AK128" i="7"/>
  <c r="AC128" i="7"/>
  <c r="AB128" i="7"/>
  <c r="AA128" i="7"/>
  <c r="Z128" i="7"/>
  <c r="W128" i="7"/>
  <c r="U128" i="7"/>
  <c r="N128" i="7"/>
  <c r="M128" i="7"/>
  <c r="J128" i="7"/>
  <c r="FD127" i="7"/>
  <c r="FC127" i="7"/>
  <c r="FB127" i="7"/>
  <c r="FA127" i="7"/>
  <c r="EJ127" i="7"/>
  <c r="EI127" i="7"/>
  <c r="EH127" i="7"/>
  <c r="EG127" i="7"/>
  <c r="EF127" i="7"/>
  <c r="EE127" i="7"/>
  <c r="ED127" i="7"/>
  <c r="EC127" i="7"/>
  <c r="EB127" i="7"/>
  <c r="EA127" i="7"/>
  <c r="DZ127" i="7"/>
  <c r="DY127" i="7"/>
  <c r="DX127" i="7"/>
  <c r="DW127" i="7"/>
  <c r="DV127" i="7"/>
  <c r="DU127" i="7"/>
  <c r="DT127" i="7"/>
  <c r="DS127" i="7"/>
  <c r="DR127" i="7"/>
  <c r="DQ127" i="7"/>
  <c r="DP127" i="7"/>
  <c r="DO127" i="7"/>
  <c r="DN127" i="7"/>
  <c r="DM127" i="7"/>
  <c r="CD127" i="7"/>
  <c r="CA127" i="7"/>
  <c r="BR127" i="7"/>
  <c r="BS127" i="7" s="1"/>
  <c r="BQ127" i="7"/>
  <c r="BP127" i="7"/>
  <c r="BO127" i="7"/>
  <c r="BN127" i="7"/>
  <c r="BM127" i="7"/>
  <c r="BH127" i="7"/>
  <c r="AY127" i="7"/>
  <c r="AX127" i="7"/>
  <c r="AW127" i="7"/>
  <c r="AV127" i="7"/>
  <c r="AU127" i="7"/>
  <c r="AT127" i="7"/>
  <c r="AQ127" i="7"/>
  <c r="AP127" i="7"/>
  <c r="AO127" i="7"/>
  <c r="AN127" i="7"/>
  <c r="AK127" i="7"/>
  <c r="AC127" i="7"/>
  <c r="AB127" i="7"/>
  <c r="AA127" i="7"/>
  <c r="Z127" i="7"/>
  <c r="W127" i="7"/>
  <c r="U127" i="7"/>
  <c r="N127" i="7"/>
  <c r="M127" i="7"/>
  <c r="J127" i="7"/>
  <c r="FD126" i="7"/>
  <c r="FC126" i="7"/>
  <c r="FB126" i="7"/>
  <c r="FA126" i="7"/>
  <c r="EJ126" i="7"/>
  <c r="EI126" i="7"/>
  <c r="EH126" i="7"/>
  <c r="EG126" i="7"/>
  <c r="EF126" i="7"/>
  <c r="EE126" i="7"/>
  <c r="ED126" i="7"/>
  <c r="EC126" i="7"/>
  <c r="EB126" i="7"/>
  <c r="EA126" i="7"/>
  <c r="DZ126" i="7"/>
  <c r="DY126" i="7"/>
  <c r="DX126" i="7"/>
  <c r="DW126" i="7"/>
  <c r="DV126" i="7"/>
  <c r="DU126" i="7"/>
  <c r="DT126" i="7"/>
  <c r="DS126" i="7"/>
  <c r="DR126" i="7"/>
  <c r="DQ126" i="7"/>
  <c r="DP126" i="7"/>
  <c r="DO126" i="7"/>
  <c r="DN126" i="7"/>
  <c r="DM126" i="7"/>
  <c r="CD126" i="7"/>
  <c r="CA126" i="7"/>
  <c r="BR126" i="7"/>
  <c r="BS126" i="7" s="1"/>
  <c r="BQ126" i="7"/>
  <c r="BP126" i="7"/>
  <c r="BO126" i="7"/>
  <c r="BN126" i="7"/>
  <c r="BM126" i="7"/>
  <c r="BH126" i="7"/>
  <c r="AY126" i="7"/>
  <c r="AX126" i="7"/>
  <c r="AW126" i="7"/>
  <c r="AV126" i="7"/>
  <c r="AU126" i="7"/>
  <c r="AT126" i="7"/>
  <c r="AQ126" i="7"/>
  <c r="AP126" i="7"/>
  <c r="AO126" i="7"/>
  <c r="AN126" i="7"/>
  <c r="AK126" i="7"/>
  <c r="AC126" i="7"/>
  <c r="AB126" i="7"/>
  <c r="AA126" i="7"/>
  <c r="Z126" i="7"/>
  <c r="W126" i="7"/>
  <c r="U126" i="7"/>
  <c r="N126" i="7"/>
  <c r="M126" i="7"/>
  <c r="J126" i="7"/>
  <c r="FD125" i="7"/>
  <c r="FC125" i="7"/>
  <c r="FB125" i="7"/>
  <c r="FA125" i="7"/>
  <c r="EJ125" i="7"/>
  <c r="EI125" i="7"/>
  <c r="EH125" i="7"/>
  <c r="EG125" i="7"/>
  <c r="EF125" i="7"/>
  <c r="EE125" i="7"/>
  <c r="ED125" i="7"/>
  <c r="EC125" i="7"/>
  <c r="EB125" i="7"/>
  <c r="EA125" i="7"/>
  <c r="DZ125" i="7"/>
  <c r="DY125" i="7"/>
  <c r="DX125" i="7"/>
  <c r="DW125" i="7"/>
  <c r="DV125" i="7"/>
  <c r="DU125" i="7"/>
  <c r="DT125" i="7"/>
  <c r="DS125" i="7"/>
  <c r="DR125" i="7"/>
  <c r="DQ125" i="7"/>
  <c r="DP125" i="7"/>
  <c r="DO125" i="7"/>
  <c r="DN125" i="7"/>
  <c r="DM125" i="7"/>
  <c r="CD125" i="7"/>
  <c r="CA125" i="7"/>
  <c r="BR125" i="7"/>
  <c r="BS125" i="7" s="1"/>
  <c r="BQ125" i="7"/>
  <c r="BP125" i="7"/>
  <c r="BO125" i="7"/>
  <c r="BN125" i="7"/>
  <c r="BM125" i="7"/>
  <c r="BH125" i="7"/>
  <c r="AY125" i="7"/>
  <c r="AX125" i="7"/>
  <c r="AW125" i="7"/>
  <c r="AV125" i="7"/>
  <c r="AU125" i="7"/>
  <c r="AT125" i="7"/>
  <c r="BA125" i="7" s="1"/>
  <c r="AQ125" i="7"/>
  <c r="AP125" i="7"/>
  <c r="AO125" i="7"/>
  <c r="AN125" i="7"/>
  <c r="AK125" i="7"/>
  <c r="AC125" i="7"/>
  <c r="AB125" i="7"/>
  <c r="AA125" i="7"/>
  <c r="Z125" i="7"/>
  <c r="W125" i="7"/>
  <c r="U125" i="7"/>
  <c r="N125" i="7"/>
  <c r="M125" i="7"/>
  <c r="J125" i="7"/>
  <c r="FD124" i="7"/>
  <c r="FC124" i="7"/>
  <c r="FB124" i="7"/>
  <c r="FA124" i="7"/>
  <c r="EJ124" i="7"/>
  <c r="EI124" i="7"/>
  <c r="EH124" i="7"/>
  <c r="EG124" i="7"/>
  <c r="EF124" i="7"/>
  <c r="EE124" i="7"/>
  <c r="ED124" i="7"/>
  <c r="EC124" i="7"/>
  <c r="EB124" i="7"/>
  <c r="EA124" i="7"/>
  <c r="DZ124" i="7"/>
  <c r="DY124" i="7"/>
  <c r="DX124" i="7"/>
  <c r="DW124" i="7"/>
  <c r="DV124" i="7"/>
  <c r="DU124" i="7"/>
  <c r="DT124" i="7"/>
  <c r="DS124" i="7"/>
  <c r="DR124" i="7"/>
  <c r="DQ124" i="7"/>
  <c r="DP124" i="7"/>
  <c r="DO124" i="7"/>
  <c r="DN124" i="7"/>
  <c r="DM124" i="7"/>
  <c r="CD124" i="7"/>
  <c r="CA124" i="7"/>
  <c r="BR124" i="7"/>
  <c r="BS124" i="7" s="1"/>
  <c r="BQ124" i="7"/>
  <c r="BP124" i="7"/>
  <c r="BO124" i="7"/>
  <c r="BN124" i="7"/>
  <c r="BM124" i="7"/>
  <c r="BH124" i="7"/>
  <c r="AY124" i="7"/>
  <c r="AX124" i="7"/>
  <c r="AW124" i="7"/>
  <c r="AV124" i="7"/>
  <c r="AU124" i="7"/>
  <c r="AT124" i="7"/>
  <c r="BA124" i="7" s="1"/>
  <c r="AQ124" i="7"/>
  <c r="AP124" i="7"/>
  <c r="AO124" i="7"/>
  <c r="AN124" i="7"/>
  <c r="AK124" i="7"/>
  <c r="AC124" i="7"/>
  <c r="AB124" i="7"/>
  <c r="AA124" i="7"/>
  <c r="Z124" i="7"/>
  <c r="W124" i="7"/>
  <c r="U124" i="7"/>
  <c r="N124" i="7"/>
  <c r="M124" i="7"/>
  <c r="J124" i="7"/>
  <c r="FD123" i="7"/>
  <c r="FC123" i="7"/>
  <c r="FB123" i="7"/>
  <c r="FA123" i="7"/>
  <c r="EJ123" i="7"/>
  <c r="EI123" i="7"/>
  <c r="EH123" i="7"/>
  <c r="EG123" i="7"/>
  <c r="EF123" i="7"/>
  <c r="EE123" i="7"/>
  <c r="ED123" i="7"/>
  <c r="EC123" i="7"/>
  <c r="EB123" i="7"/>
  <c r="EA123" i="7"/>
  <c r="DZ123" i="7"/>
  <c r="DY123" i="7"/>
  <c r="DX123" i="7"/>
  <c r="DW123" i="7"/>
  <c r="DV123" i="7"/>
  <c r="DU123" i="7"/>
  <c r="DT123" i="7"/>
  <c r="DS123" i="7"/>
  <c r="DR123" i="7"/>
  <c r="DQ123" i="7"/>
  <c r="DP123" i="7"/>
  <c r="DO123" i="7"/>
  <c r="DN123" i="7"/>
  <c r="DM123" i="7"/>
  <c r="CD123" i="7"/>
  <c r="CA123" i="7"/>
  <c r="BR123" i="7"/>
  <c r="BS123" i="7" s="1"/>
  <c r="BQ123" i="7"/>
  <c r="BP123" i="7"/>
  <c r="BO123" i="7"/>
  <c r="BN123" i="7"/>
  <c r="BM123" i="7"/>
  <c r="BH123" i="7"/>
  <c r="AY123" i="7"/>
  <c r="AX123" i="7"/>
  <c r="AW123" i="7"/>
  <c r="AV123" i="7"/>
  <c r="AU123" i="7"/>
  <c r="AT123" i="7"/>
  <c r="AQ123" i="7"/>
  <c r="AP123" i="7"/>
  <c r="AO123" i="7"/>
  <c r="AN123" i="7"/>
  <c r="AK123" i="7"/>
  <c r="AC123" i="7"/>
  <c r="AB123" i="7"/>
  <c r="AA123" i="7"/>
  <c r="Z123" i="7"/>
  <c r="W123" i="7"/>
  <c r="U123" i="7"/>
  <c r="N123" i="7"/>
  <c r="M123" i="7"/>
  <c r="J123" i="7"/>
  <c r="FD122" i="7"/>
  <c r="FC122" i="7"/>
  <c r="FB122" i="7"/>
  <c r="FA122" i="7"/>
  <c r="EJ122" i="7"/>
  <c r="EI122" i="7"/>
  <c r="EH122" i="7"/>
  <c r="EG122" i="7"/>
  <c r="EF122" i="7"/>
  <c r="EE122" i="7"/>
  <c r="ED122" i="7"/>
  <c r="EC122" i="7"/>
  <c r="EB122" i="7"/>
  <c r="EA122" i="7"/>
  <c r="DZ122" i="7"/>
  <c r="DY122" i="7"/>
  <c r="DX122" i="7"/>
  <c r="DW122" i="7"/>
  <c r="DV122" i="7"/>
  <c r="DU122" i="7"/>
  <c r="DT122" i="7"/>
  <c r="DS122" i="7"/>
  <c r="DR122" i="7"/>
  <c r="DQ122" i="7"/>
  <c r="DP122" i="7"/>
  <c r="DO122" i="7"/>
  <c r="DN122" i="7"/>
  <c r="DM122" i="7"/>
  <c r="CD122" i="7"/>
  <c r="CA122" i="7"/>
  <c r="BR122" i="7"/>
  <c r="BS122" i="7" s="1"/>
  <c r="BQ122" i="7"/>
  <c r="BP122" i="7"/>
  <c r="BO122" i="7"/>
  <c r="BN122" i="7"/>
  <c r="BM122" i="7"/>
  <c r="BH122" i="7"/>
  <c r="AY122" i="7"/>
  <c r="AX122" i="7"/>
  <c r="AW122" i="7"/>
  <c r="AV122" i="7"/>
  <c r="AU122" i="7"/>
  <c r="AT122" i="7"/>
  <c r="BA122" i="7" s="1"/>
  <c r="AQ122" i="7"/>
  <c r="AP122" i="7"/>
  <c r="AO122" i="7"/>
  <c r="AN122" i="7"/>
  <c r="AK122" i="7"/>
  <c r="AC122" i="7"/>
  <c r="AB122" i="7"/>
  <c r="AA122" i="7"/>
  <c r="Z122" i="7"/>
  <c r="W122" i="7"/>
  <c r="U122" i="7"/>
  <c r="N122" i="7"/>
  <c r="M122" i="7"/>
  <c r="J122" i="7"/>
  <c r="FD121" i="7"/>
  <c r="FC121" i="7"/>
  <c r="FB121" i="7"/>
  <c r="FA121" i="7"/>
  <c r="EJ121" i="7"/>
  <c r="EI121" i="7"/>
  <c r="EH121" i="7"/>
  <c r="EG121" i="7"/>
  <c r="EF121" i="7"/>
  <c r="EE121" i="7"/>
  <c r="ED121" i="7"/>
  <c r="EC121" i="7"/>
  <c r="EB121" i="7"/>
  <c r="EA121" i="7"/>
  <c r="DZ121" i="7"/>
  <c r="DY121" i="7"/>
  <c r="DX121" i="7"/>
  <c r="DW121" i="7"/>
  <c r="DV121" i="7"/>
  <c r="DU121" i="7"/>
  <c r="DT121" i="7"/>
  <c r="DS121" i="7"/>
  <c r="DR121" i="7"/>
  <c r="DQ121" i="7"/>
  <c r="DP121" i="7"/>
  <c r="DO121" i="7"/>
  <c r="DN121" i="7"/>
  <c r="DM121" i="7"/>
  <c r="CD121" i="7"/>
  <c r="CA121" i="7"/>
  <c r="BR121" i="7"/>
  <c r="BS121" i="7" s="1"/>
  <c r="BQ121" i="7"/>
  <c r="BP121" i="7"/>
  <c r="BO121" i="7"/>
  <c r="BN121" i="7"/>
  <c r="BM121" i="7"/>
  <c r="BH121" i="7"/>
  <c r="AY121" i="7"/>
  <c r="AX121" i="7"/>
  <c r="AW121" i="7"/>
  <c r="AV121" i="7"/>
  <c r="AU121" i="7"/>
  <c r="AT121" i="7"/>
  <c r="AQ121" i="7"/>
  <c r="AP121" i="7"/>
  <c r="AO121" i="7"/>
  <c r="AN121" i="7"/>
  <c r="AK121" i="7"/>
  <c r="AC121" i="7"/>
  <c r="AB121" i="7"/>
  <c r="AA121" i="7"/>
  <c r="Z121" i="7"/>
  <c r="W121" i="7"/>
  <c r="U121" i="7"/>
  <c r="N121" i="7"/>
  <c r="M121" i="7"/>
  <c r="J121" i="7"/>
  <c r="FD120" i="7"/>
  <c r="FC120" i="7"/>
  <c r="FB120" i="7"/>
  <c r="FA120" i="7"/>
  <c r="EJ120" i="7"/>
  <c r="EI120" i="7"/>
  <c r="EH120" i="7"/>
  <c r="EG120" i="7"/>
  <c r="EF120" i="7"/>
  <c r="EE120" i="7"/>
  <c r="ED120" i="7"/>
  <c r="EC120" i="7"/>
  <c r="EB120" i="7"/>
  <c r="EA120" i="7"/>
  <c r="DZ120" i="7"/>
  <c r="DY120" i="7"/>
  <c r="DX120" i="7"/>
  <c r="DW120" i="7"/>
  <c r="DV120" i="7"/>
  <c r="DU120" i="7"/>
  <c r="DT120" i="7"/>
  <c r="DS120" i="7"/>
  <c r="DR120" i="7"/>
  <c r="DQ120" i="7"/>
  <c r="DP120" i="7"/>
  <c r="DO120" i="7"/>
  <c r="DN120" i="7"/>
  <c r="DM120" i="7"/>
  <c r="CD120" i="7"/>
  <c r="CA120" i="7"/>
  <c r="BR120" i="7"/>
  <c r="BS120" i="7" s="1"/>
  <c r="BQ120" i="7"/>
  <c r="BP120" i="7"/>
  <c r="BO120" i="7"/>
  <c r="BN120" i="7"/>
  <c r="BM120" i="7"/>
  <c r="BH120" i="7"/>
  <c r="AY120" i="7"/>
  <c r="AX120" i="7"/>
  <c r="AW120" i="7"/>
  <c r="AV120" i="7"/>
  <c r="AU120" i="7"/>
  <c r="AT120" i="7"/>
  <c r="BA120" i="7" s="1"/>
  <c r="AQ120" i="7"/>
  <c r="AP120" i="7"/>
  <c r="AO120" i="7"/>
  <c r="AN120" i="7"/>
  <c r="AK120" i="7"/>
  <c r="AC120" i="7"/>
  <c r="AB120" i="7"/>
  <c r="AA120" i="7"/>
  <c r="Z120" i="7"/>
  <c r="W120" i="7"/>
  <c r="U120" i="7"/>
  <c r="N120" i="7"/>
  <c r="M120" i="7"/>
  <c r="J120" i="7"/>
  <c r="FD119" i="7"/>
  <c r="FC119" i="7"/>
  <c r="FB119" i="7"/>
  <c r="FA119" i="7"/>
  <c r="EJ119" i="7"/>
  <c r="EI119" i="7"/>
  <c r="EH119" i="7"/>
  <c r="EG119" i="7"/>
  <c r="EF119" i="7"/>
  <c r="EE119" i="7"/>
  <c r="ED119" i="7"/>
  <c r="EC119" i="7"/>
  <c r="EB119" i="7"/>
  <c r="EA119" i="7"/>
  <c r="DZ119" i="7"/>
  <c r="DY119" i="7"/>
  <c r="DX119" i="7"/>
  <c r="DW119" i="7"/>
  <c r="DV119" i="7"/>
  <c r="DU119" i="7"/>
  <c r="DT119" i="7"/>
  <c r="DS119" i="7"/>
  <c r="DR119" i="7"/>
  <c r="DQ119" i="7"/>
  <c r="DP119" i="7"/>
  <c r="DO119" i="7"/>
  <c r="DN119" i="7"/>
  <c r="DM119" i="7"/>
  <c r="CD119" i="7"/>
  <c r="CA119" i="7"/>
  <c r="BR119" i="7"/>
  <c r="BS119" i="7" s="1"/>
  <c r="BQ119" i="7"/>
  <c r="BP119" i="7"/>
  <c r="BO119" i="7"/>
  <c r="BN119" i="7"/>
  <c r="BM119" i="7"/>
  <c r="BH119" i="7"/>
  <c r="AY119" i="7"/>
  <c r="AX119" i="7"/>
  <c r="AW119" i="7"/>
  <c r="AV119" i="7"/>
  <c r="AU119" i="7"/>
  <c r="AT119" i="7"/>
  <c r="BA119" i="7" s="1"/>
  <c r="AQ119" i="7"/>
  <c r="AP119" i="7"/>
  <c r="AO119" i="7"/>
  <c r="AN119" i="7"/>
  <c r="AK119" i="7"/>
  <c r="AC119" i="7"/>
  <c r="AB119" i="7"/>
  <c r="AA119" i="7"/>
  <c r="Z119" i="7"/>
  <c r="W119" i="7"/>
  <c r="U119" i="7"/>
  <c r="N119" i="7"/>
  <c r="M119" i="7"/>
  <c r="J119" i="7"/>
  <c r="FD118" i="7"/>
  <c r="FC118" i="7"/>
  <c r="FB118" i="7"/>
  <c r="FA118" i="7"/>
  <c r="EJ118" i="7"/>
  <c r="EI118" i="7"/>
  <c r="EH118" i="7"/>
  <c r="EG118" i="7"/>
  <c r="EF118" i="7"/>
  <c r="EE118" i="7"/>
  <c r="ED118" i="7"/>
  <c r="EC118" i="7"/>
  <c r="EB118" i="7"/>
  <c r="EA118" i="7"/>
  <c r="DZ118" i="7"/>
  <c r="DY118" i="7"/>
  <c r="DX118" i="7"/>
  <c r="DW118" i="7"/>
  <c r="DV118" i="7"/>
  <c r="DU118" i="7"/>
  <c r="DT118" i="7"/>
  <c r="DS118" i="7"/>
  <c r="DR118" i="7"/>
  <c r="DQ118" i="7"/>
  <c r="DP118" i="7"/>
  <c r="DO118" i="7"/>
  <c r="DN118" i="7"/>
  <c r="DM118" i="7"/>
  <c r="CD118" i="7"/>
  <c r="CA118" i="7"/>
  <c r="BR118" i="7"/>
  <c r="BS118" i="7" s="1"/>
  <c r="BQ118" i="7"/>
  <c r="BP118" i="7"/>
  <c r="BO118" i="7"/>
  <c r="BN118" i="7"/>
  <c r="BM118" i="7"/>
  <c r="BH118" i="7"/>
  <c r="AY118" i="7"/>
  <c r="AX118" i="7"/>
  <c r="AW118" i="7"/>
  <c r="AV118" i="7"/>
  <c r="AU118" i="7"/>
  <c r="AT118" i="7"/>
  <c r="AZ118" i="7" s="1"/>
  <c r="AQ118" i="7"/>
  <c r="AP118" i="7"/>
  <c r="AO118" i="7"/>
  <c r="AN118" i="7"/>
  <c r="AK118" i="7"/>
  <c r="AC118" i="7"/>
  <c r="AB118" i="7"/>
  <c r="AA118" i="7"/>
  <c r="Z118" i="7"/>
  <c r="W118" i="7"/>
  <c r="U118" i="7"/>
  <c r="N118" i="7"/>
  <c r="M118" i="7"/>
  <c r="J118" i="7"/>
  <c r="FD117" i="7"/>
  <c r="FC117" i="7"/>
  <c r="FB117" i="7"/>
  <c r="FA117" i="7"/>
  <c r="EJ117" i="7"/>
  <c r="EI117" i="7"/>
  <c r="EH117" i="7"/>
  <c r="EG117" i="7"/>
  <c r="EF117" i="7"/>
  <c r="EE117" i="7"/>
  <c r="ED117" i="7"/>
  <c r="EC117" i="7"/>
  <c r="EB117" i="7"/>
  <c r="EA117" i="7"/>
  <c r="DZ117" i="7"/>
  <c r="DY117" i="7"/>
  <c r="DX117" i="7"/>
  <c r="DW117" i="7"/>
  <c r="DV117" i="7"/>
  <c r="DU117" i="7"/>
  <c r="DT117" i="7"/>
  <c r="DS117" i="7"/>
  <c r="DR117" i="7"/>
  <c r="DQ117" i="7"/>
  <c r="DP117" i="7"/>
  <c r="DO117" i="7"/>
  <c r="DN117" i="7"/>
  <c r="DM117" i="7"/>
  <c r="CD117" i="7"/>
  <c r="CA117" i="7"/>
  <c r="BR117" i="7"/>
  <c r="BS117" i="7" s="1"/>
  <c r="BQ117" i="7"/>
  <c r="BP117" i="7"/>
  <c r="BO117" i="7"/>
  <c r="BN117" i="7"/>
  <c r="BM117" i="7"/>
  <c r="BH117" i="7"/>
  <c r="AY117" i="7"/>
  <c r="AX117" i="7"/>
  <c r="AW117" i="7"/>
  <c r="AV117" i="7"/>
  <c r="AU117" i="7"/>
  <c r="AT117" i="7"/>
  <c r="BA117" i="7" s="1"/>
  <c r="AQ117" i="7"/>
  <c r="AP117" i="7"/>
  <c r="AO117" i="7"/>
  <c r="AN117" i="7"/>
  <c r="AK117" i="7"/>
  <c r="AC117" i="7"/>
  <c r="AB117" i="7"/>
  <c r="AA117" i="7"/>
  <c r="Z117" i="7"/>
  <c r="W117" i="7"/>
  <c r="U117" i="7"/>
  <c r="N117" i="7"/>
  <c r="M117" i="7"/>
  <c r="J117" i="7"/>
  <c r="FD116" i="7"/>
  <c r="FC116" i="7"/>
  <c r="FB116" i="7"/>
  <c r="FA116" i="7"/>
  <c r="EJ116" i="7"/>
  <c r="EI116" i="7"/>
  <c r="EH116" i="7"/>
  <c r="EG116" i="7"/>
  <c r="EF116" i="7"/>
  <c r="EE116" i="7"/>
  <c r="ED116" i="7"/>
  <c r="EC116" i="7"/>
  <c r="EB116" i="7"/>
  <c r="EA116" i="7"/>
  <c r="DZ116" i="7"/>
  <c r="DY116" i="7"/>
  <c r="DX116" i="7"/>
  <c r="DW116" i="7"/>
  <c r="DV116" i="7"/>
  <c r="DU116" i="7"/>
  <c r="DT116" i="7"/>
  <c r="DS116" i="7"/>
  <c r="DR116" i="7"/>
  <c r="DQ116" i="7"/>
  <c r="DP116" i="7"/>
  <c r="DO116" i="7"/>
  <c r="DN116" i="7"/>
  <c r="DM116" i="7"/>
  <c r="CD116" i="7"/>
  <c r="CA116" i="7"/>
  <c r="BR116" i="7"/>
  <c r="BS116" i="7" s="1"/>
  <c r="BQ116" i="7"/>
  <c r="BP116" i="7"/>
  <c r="BO116" i="7"/>
  <c r="BN116" i="7"/>
  <c r="BM116" i="7"/>
  <c r="BH116" i="7"/>
  <c r="AY116" i="7"/>
  <c r="AX116" i="7"/>
  <c r="AW116" i="7"/>
  <c r="AV116" i="7"/>
  <c r="AU116" i="7"/>
  <c r="AT116" i="7"/>
  <c r="AQ116" i="7"/>
  <c r="AP116" i="7"/>
  <c r="AO116" i="7"/>
  <c r="AN116" i="7"/>
  <c r="AK116" i="7"/>
  <c r="AC116" i="7"/>
  <c r="AB116" i="7"/>
  <c r="AA116" i="7"/>
  <c r="Z116" i="7"/>
  <c r="W116" i="7"/>
  <c r="U116" i="7"/>
  <c r="N116" i="7"/>
  <c r="M116" i="7"/>
  <c r="J116" i="7"/>
  <c r="FD115" i="7"/>
  <c r="FC115" i="7"/>
  <c r="FB115" i="7"/>
  <c r="FA115" i="7"/>
  <c r="EJ115" i="7"/>
  <c r="EI115" i="7"/>
  <c r="EH115" i="7"/>
  <c r="EG115" i="7"/>
  <c r="EF115" i="7"/>
  <c r="EE115" i="7"/>
  <c r="ED115" i="7"/>
  <c r="EC115" i="7"/>
  <c r="EB115" i="7"/>
  <c r="EA115" i="7"/>
  <c r="DZ115" i="7"/>
  <c r="DY115" i="7"/>
  <c r="DX115" i="7"/>
  <c r="DW115" i="7"/>
  <c r="DV115" i="7"/>
  <c r="DU115" i="7"/>
  <c r="DT115" i="7"/>
  <c r="DS115" i="7"/>
  <c r="DR115" i="7"/>
  <c r="DQ115" i="7"/>
  <c r="DP115" i="7"/>
  <c r="DO115" i="7"/>
  <c r="DN115" i="7"/>
  <c r="DM115" i="7"/>
  <c r="CD115" i="7"/>
  <c r="CA115" i="7"/>
  <c r="BR115" i="7"/>
  <c r="BS115" i="7" s="1"/>
  <c r="BQ115" i="7"/>
  <c r="BP115" i="7"/>
  <c r="BO115" i="7"/>
  <c r="BN115" i="7"/>
  <c r="BM115" i="7"/>
  <c r="BH115" i="7"/>
  <c r="AY115" i="7"/>
  <c r="AX115" i="7"/>
  <c r="AW115" i="7"/>
  <c r="AV115" i="7"/>
  <c r="AU115" i="7"/>
  <c r="AT115" i="7"/>
  <c r="AQ115" i="7"/>
  <c r="AP115" i="7"/>
  <c r="AO115" i="7"/>
  <c r="AN115" i="7"/>
  <c r="AK115" i="7"/>
  <c r="AC115" i="7"/>
  <c r="AB115" i="7"/>
  <c r="AA115" i="7"/>
  <c r="Z115" i="7"/>
  <c r="W115" i="7"/>
  <c r="U115" i="7"/>
  <c r="N115" i="7"/>
  <c r="M115" i="7"/>
  <c r="J115" i="7"/>
  <c r="FD114" i="7"/>
  <c r="FC114" i="7"/>
  <c r="FB114" i="7"/>
  <c r="FA114" i="7"/>
  <c r="EJ114" i="7"/>
  <c r="EI114" i="7"/>
  <c r="EH114" i="7"/>
  <c r="EG114" i="7"/>
  <c r="EF114" i="7"/>
  <c r="EE114" i="7"/>
  <c r="ED114" i="7"/>
  <c r="EC114" i="7"/>
  <c r="EB114" i="7"/>
  <c r="EA114" i="7"/>
  <c r="DZ114" i="7"/>
  <c r="DY114" i="7"/>
  <c r="DX114" i="7"/>
  <c r="DW114" i="7"/>
  <c r="DV114" i="7"/>
  <c r="DU114" i="7"/>
  <c r="DT114" i="7"/>
  <c r="DS114" i="7"/>
  <c r="DR114" i="7"/>
  <c r="DQ114" i="7"/>
  <c r="DP114" i="7"/>
  <c r="DO114" i="7"/>
  <c r="DN114" i="7"/>
  <c r="DM114" i="7"/>
  <c r="CD114" i="7"/>
  <c r="CA114" i="7"/>
  <c r="BS114" i="7"/>
  <c r="BR114" i="7"/>
  <c r="BQ114" i="7"/>
  <c r="BP114" i="7"/>
  <c r="BO114" i="7"/>
  <c r="BN114" i="7"/>
  <c r="BM114" i="7"/>
  <c r="BH114" i="7"/>
  <c r="AY114" i="7"/>
  <c r="AX114" i="7"/>
  <c r="AW114" i="7"/>
  <c r="AV114" i="7"/>
  <c r="AU114" i="7"/>
  <c r="AT114" i="7"/>
  <c r="AZ114" i="7" s="1"/>
  <c r="AQ114" i="7"/>
  <c r="AP114" i="7"/>
  <c r="AO114" i="7"/>
  <c r="AN114" i="7"/>
  <c r="AK114" i="7"/>
  <c r="AC114" i="7"/>
  <c r="AB114" i="7"/>
  <c r="AA114" i="7"/>
  <c r="Z114" i="7"/>
  <c r="W114" i="7"/>
  <c r="U114" i="7"/>
  <c r="N114" i="7"/>
  <c r="M114" i="7"/>
  <c r="J114" i="7"/>
  <c r="FD113" i="7"/>
  <c r="FC113" i="7"/>
  <c r="FB113" i="7"/>
  <c r="FA113" i="7"/>
  <c r="EJ113" i="7"/>
  <c r="EI113" i="7"/>
  <c r="EH113" i="7"/>
  <c r="EG113" i="7"/>
  <c r="EF113" i="7"/>
  <c r="EE113" i="7"/>
  <c r="ED113" i="7"/>
  <c r="EC113" i="7"/>
  <c r="EB113" i="7"/>
  <c r="EA113" i="7"/>
  <c r="DZ113" i="7"/>
  <c r="DY113" i="7"/>
  <c r="DX113" i="7"/>
  <c r="DW113" i="7"/>
  <c r="DV113" i="7"/>
  <c r="DU113" i="7"/>
  <c r="DT113" i="7"/>
  <c r="DS113" i="7"/>
  <c r="DR113" i="7"/>
  <c r="DQ113" i="7"/>
  <c r="DP113" i="7"/>
  <c r="DO113" i="7"/>
  <c r="DN113" i="7"/>
  <c r="DM113" i="7"/>
  <c r="CD113" i="7"/>
  <c r="CA113" i="7"/>
  <c r="BR113" i="7"/>
  <c r="BS113" i="7" s="1"/>
  <c r="BQ113" i="7"/>
  <c r="BP113" i="7"/>
  <c r="BO113" i="7"/>
  <c r="BN113" i="7"/>
  <c r="BM113" i="7"/>
  <c r="BH113" i="7"/>
  <c r="AY113" i="7"/>
  <c r="AX113" i="7"/>
  <c r="AW113" i="7"/>
  <c r="AV113" i="7"/>
  <c r="AU113" i="7"/>
  <c r="AT113" i="7"/>
  <c r="AQ113" i="7"/>
  <c r="AP113" i="7"/>
  <c r="AO113" i="7"/>
  <c r="AN113" i="7"/>
  <c r="AK113" i="7"/>
  <c r="AC113" i="7"/>
  <c r="AB113" i="7"/>
  <c r="AA113" i="7"/>
  <c r="Z113" i="7"/>
  <c r="W113" i="7"/>
  <c r="U113" i="7"/>
  <c r="N113" i="7"/>
  <c r="M113" i="7"/>
  <c r="J113" i="7"/>
  <c r="FD112" i="7"/>
  <c r="FC112" i="7"/>
  <c r="FB112" i="7"/>
  <c r="FA112" i="7"/>
  <c r="EJ112" i="7"/>
  <c r="EI112" i="7"/>
  <c r="EH112" i="7"/>
  <c r="EG112" i="7"/>
  <c r="EF112" i="7"/>
  <c r="EE112" i="7"/>
  <c r="ED112" i="7"/>
  <c r="EC112" i="7"/>
  <c r="EB112" i="7"/>
  <c r="EA112" i="7"/>
  <c r="DZ112" i="7"/>
  <c r="DY112" i="7"/>
  <c r="DX112" i="7"/>
  <c r="DW112" i="7"/>
  <c r="DV112" i="7"/>
  <c r="DU112" i="7"/>
  <c r="DT112" i="7"/>
  <c r="DS112" i="7"/>
  <c r="DR112" i="7"/>
  <c r="DQ112" i="7"/>
  <c r="DP112" i="7"/>
  <c r="DO112" i="7"/>
  <c r="DN112" i="7"/>
  <c r="DM112" i="7"/>
  <c r="CD112" i="7"/>
  <c r="CA112" i="7"/>
  <c r="BR112" i="7"/>
  <c r="BS112" i="7" s="1"/>
  <c r="BQ112" i="7"/>
  <c r="BP112" i="7"/>
  <c r="BO112" i="7"/>
  <c r="BN112" i="7"/>
  <c r="BM112" i="7"/>
  <c r="BH112" i="7"/>
  <c r="AY112" i="7"/>
  <c r="AX112" i="7"/>
  <c r="AW112" i="7"/>
  <c r="AV112" i="7"/>
  <c r="AU112" i="7"/>
  <c r="AT112" i="7"/>
  <c r="BA112" i="7" s="1"/>
  <c r="AQ112" i="7"/>
  <c r="AP112" i="7"/>
  <c r="AO112" i="7"/>
  <c r="AN112" i="7"/>
  <c r="AK112" i="7"/>
  <c r="AC112" i="7"/>
  <c r="AB112" i="7"/>
  <c r="AA112" i="7"/>
  <c r="Z112" i="7"/>
  <c r="W112" i="7"/>
  <c r="U112" i="7"/>
  <c r="N112" i="7"/>
  <c r="M112" i="7"/>
  <c r="J112" i="7"/>
  <c r="FD111" i="7"/>
  <c r="FC111" i="7"/>
  <c r="FB111" i="7"/>
  <c r="FA111" i="7"/>
  <c r="EJ111" i="7"/>
  <c r="EI111" i="7"/>
  <c r="EH111" i="7"/>
  <c r="EG111" i="7"/>
  <c r="EF111" i="7"/>
  <c r="EE111" i="7"/>
  <c r="ED111" i="7"/>
  <c r="EC111" i="7"/>
  <c r="EB111" i="7"/>
  <c r="EA111" i="7"/>
  <c r="DZ111" i="7"/>
  <c r="DY111" i="7"/>
  <c r="DX111" i="7"/>
  <c r="DW111" i="7"/>
  <c r="DV111" i="7"/>
  <c r="DU111" i="7"/>
  <c r="DT111" i="7"/>
  <c r="DS111" i="7"/>
  <c r="DR111" i="7"/>
  <c r="DQ111" i="7"/>
  <c r="DP111" i="7"/>
  <c r="DO111" i="7"/>
  <c r="DN111" i="7"/>
  <c r="DM111" i="7"/>
  <c r="CD111" i="7"/>
  <c r="CA111" i="7"/>
  <c r="BR111" i="7"/>
  <c r="BS111" i="7" s="1"/>
  <c r="BQ111" i="7"/>
  <c r="BP111" i="7"/>
  <c r="BO111" i="7"/>
  <c r="BN111" i="7"/>
  <c r="BM111" i="7"/>
  <c r="BH111" i="7"/>
  <c r="AY111" i="7"/>
  <c r="AX111" i="7"/>
  <c r="AW111" i="7"/>
  <c r="AV111" i="7"/>
  <c r="AU111" i="7"/>
  <c r="AT111" i="7"/>
  <c r="BA111" i="7" s="1"/>
  <c r="AQ111" i="7"/>
  <c r="AP111" i="7"/>
  <c r="AO111" i="7"/>
  <c r="AN111" i="7"/>
  <c r="AK111" i="7"/>
  <c r="AC111" i="7"/>
  <c r="AB111" i="7"/>
  <c r="AA111" i="7"/>
  <c r="Z111" i="7"/>
  <c r="W111" i="7"/>
  <c r="U111" i="7"/>
  <c r="N111" i="7"/>
  <c r="M111" i="7"/>
  <c r="J111" i="7"/>
  <c r="FD110" i="7"/>
  <c r="FC110" i="7"/>
  <c r="FB110" i="7"/>
  <c r="FA110" i="7"/>
  <c r="EJ110" i="7"/>
  <c r="EI110" i="7"/>
  <c r="EH110" i="7"/>
  <c r="EG110" i="7"/>
  <c r="EF110" i="7"/>
  <c r="EE110" i="7"/>
  <c r="ED110" i="7"/>
  <c r="EC110" i="7"/>
  <c r="EB110" i="7"/>
  <c r="EA110" i="7"/>
  <c r="DZ110" i="7"/>
  <c r="DY110" i="7"/>
  <c r="DX110" i="7"/>
  <c r="DW110" i="7"/>
  <c r="DV110" i="7"/>
  <c r="DU110" i="7"/>
  <c r="DT110" i="7"/>
  <c r="DS110" i="7"/>
  <c r="DR110" i="7"/>
  <c r="DQ110" i="7"/>
  <c r="DP110" i="7"/>
  <c r="DO110" i="7"/>
  <c r="DN110" i="7"/>
  <c r="DM110" i="7"/>
  <c r="CD110" i="7"/>
  <c r="CA110" i="7"/>
  <c r="BR110" i="7"/>
  <c r="BS110" i="7" s="1"/>
  <c r="BQ110" i="7"/>
  <c r="BP110" i="7"/>
  <c r="BO110" i="7"/>
  <c r="BN110" i="7"/>
  <c r="BM110" i="7"/>
  <c r="BH110" i="7"/>
  <c r="AY110" i="7"/>
  <c r="AX110" i="7"/>
  <c r="AW110" i="7"/>
  <c r="AV110" i="7"/>
  <c r="AU110" i="7"/>
  <c r="AT110" i="7"/>
  <c r="AZ110" i="7" s="1"/>
  <c r="AQ110" i="7"/>
  <c r="AP110" i="7"/>
  <c r="AO110" i="7"/>
  <c r="AN110" i="7"/>
  <c r="AK110" i="7"/>
  <c r="AC110" i="7"/>
  <c r="AB110" i="7"/>
  <c r="AA110" i="7"/>
  <c r="Z110" i="7"/>
  <c r="W110" i="7"/>
  <c r="U110" i="7"/>
  <c r="N110" i="7"/>
  <c r="M110" i="7"/>
  <c r="J110" i="7"/>
  <c r="FD109" i="7"/>
  <c r="FC109" i="7"/>
  <c r="FB109" i="7"/>
  <c r="FA109" i="7"/>
  <c r="EJ109" i="7"/>
  <c r="EI109" i="7"/>
  <c r="EH109" i="7"/>
  <c r="EG109" i="7"/>
  <c r="EF109" i="7"/>
  <c r="EE109" i="7"/>
  <c r="ED109" i="7"/>
  <c r="EC109" i="7"/>
  <c r="EB109" i="7"/>
  <c r="EA109" i="7"/>
  <c r="DZ109" i="7"/>
  <c r="DY109" i="7"/>
  <c r="DX109" i="7"/>
  <c r="DW109" i="7"/>
  <c r="DV109" i="7"/>
  <c r="DU109" i="7"/>
  <c r="DT109" i="7"/>
  <c r="DS109" i="7"/>
  <c r="DR109" i="7"/>
  <c r="DQ109" i="7"/>
  <c r="DP109" i="7"/>
  <c r="DO109" i="7"/>
  <c r="DN109" i="7"/>
  <c r="DM109" i="7"/>
  <c r="CD109" i="7"/>
  <c r="CA109" i="7"/>
  <c r="BR109" i="7"/>
  <c r="BS109" i="7" s="1"/>
  <c r="BQ109" i="7"/>
  <c r="BP109" i="7"/>
  <c r="BO109" i="7"/>
  <c r="BN109" i="7"/>
  <c r="BM109" i="7"/>
  <c r="BH109" i="7"/>
  <c r="AY109" i="7"/>
  <c r="AX109" i="7"/>
  <c r="AW109" i="7"/>
  <c r="AV109" i="7"/>
  <c r="AU109" i="7"/>
  <c r="AT109" i="7"/>
  <c r="AQ109" i="7"/>
  <c r="AP109" i="7"/>
  <c r="AO109" i="7"/>
  <c r="AN109" i="7"/>
  <c r="AK109" i="7"/>
  <c r="AC109" i="7"/>
  <c r="AB109" i="7"/>
  <c r="AA109" i="7"/>
  <c r="Z109" i="7"/>
  <c r="W109" i="7"/>
  <c r="U109" i="7"/>
  <c r="N109" i="7"/>
  <c r="M109" i="7"/>
  <c r="J109" i="7"/>
  <c r="FD108" i="7"/>
  <c r="FC108" i="7"/>
  <c r="FB108" i="7"/>
  <c r="FA108" i="7"/>
  <c r="EJ108" i="7"/>
  <c r="EI108" i="7"/>
  <c r="EH108" i="7"/>
  <c r="EG108" i="7"/>
  <c r="EF108" i="7"/>
  <c r="EE108" i="7"/>
  <c r="ED108" i="7"/>
  <c r="EC108" i="7"/>
  <c r="EB108" i="7"/>
  <c r="EA108" i="7"/>
  <c r="DZ108" i="7"/>
  <c r="DY108" i="7"/>
  <c r="DX108" i="7"/>
  <c r="DW108" i="7"/>
  <c r="DV108" i="7"/>
  <c r="DU108" i="7"/>
  <c r="DT108" i="7"/>
  <c r="DS108" i="7"/>
  <c r="DR108" i="7"/>
  <c r="DQ108" i="7"/>
  <c r="DP108" i="7"/>
  <c r="DO108" i="7"/>
  <c r="DN108" i="7"/>
  <c r="DM108" i="7"/>
  <c r="CD108" i="7"/>
  <c r="CA108" i="7"/>
  <c r="BR108" i="7"/>
  <c r="BS108" i="7" s="1"/>
  <c r="BQ108" i="7"/>
  <c r="BP108" i="7"/>
  <c r="BO108" i="7"/>
  <c r="BN108" i="7"/>
  <c r="BM108" i="7"/>
  <c r="BH108" i="7"/>
  <c r="BA108" i="7"/>
  <c r="AZ108" i="7"/>
  <c r="AY108" i="7"/>
  <c r="AX108" i="7"/>
  <c r="AW108" i="7"/>
  <c r="AV108" i="7"/>
  <c r="AU108" i="7"/>
  <c r="AQ108" i="7"/>
  <c r="AP108" i="7"/>
  <c r="BU108" i="7" s="1"/>
  <c r="BV108" i="7" s="1"/>
  <c r="AO108" i="7"/>
  <c r="AN108" i="7"/>
  <c r="AK108" i="7"/>
  <c r="AC108" i="7"/>
  <c r="AB108" i="7"/>
  <c r="AA108" i="7"/>
  <c r="Z108" i="7"/>
  <c r="W108" i="7"/>
  <c r="U108" i="7"/>
  <c r="N108" i="7"/>
  <c r="M108" i="7"/>
  <c r="J108" i="7"/>
  <c r="FD107" i="7"/>
  <c r="FC107" i="7"/>
  <c r="FB107" i="7"/>
  <c r="FA107" i="7"/>
  <c r="EJ107" i="7"/>
  <c r="EI107" i="7"/>
  <c r="EH107" i="7"/>
  <c r="EG107" i="7"/>
  <c r="EF107" i="7"/>
  <c r="EE107" i="7"/>
  <c r="ED107" i="7"/>
  <c r="EC107" i="7"/>
  <c r="EB107" i="7"/>
  <c r="EA107" i="7"/>
  <c r="DZ107" i="7"/>
  <c r="DY107" i="7"/>
  <c r="DX107" i="7"/>
  <c r="DW107" i="7"/>
  <c r="DV107" i="7"/>
  <c r="DU107" i="7"/>
  <c r="DT107" i="7"/>
  <c r="DS107" i="7"/>
  <c r="DR107" i="7"/>
  <c r="DQ107" i="7"/>
  <c r="DP107" i="7"/>
  <c r="DO107" i="7"/>
  <c r="DN107" i="7"/>
  <c r="DM107" i="7"/>
  <c r="CD107" i="7"/>
  <c r="CA107" i="7"/>
  <c r="BR107" i="7"/>
  <c r="BS107" i="7" s="1"/>
  <c r="BQ107" i="7"/>
  <c r="BP107" i="7"/>
  <c r="BO107" i="7"/>
  <c r="BN107" i="7"/>
  <c r="BM107" i="7"/>
  <c r="BH107" i="7"/>
  <c r="AY107" i="7"/>
  <c r="AX107" i="7"/>
  <c r="AW107" i="7"/>
  <c r="AV107" i="7"/>
  <c r="AU107" i="7"/>
  <c r="AT107" i="7"/>
  <c r="AQ107" i="7"/>
  <c r="AP107" i="7"/>
  <c r="AO107" i="7"/>
  <c r="AN107" i="7"/>
  <c r="AK107" i="7"/>
  <c r="AC107" i="7"/>
  <c r="AB107" i="7"/>
  <c r="AA107" i="7"/>
  <c r="Z107" i="7"/>
  <c r="W107" i="7"/>
  <c r="U107" i="7"/>
  <c r="N107" i="7"/>
  <c r="M107" i="7"/>
  <c r="J107" i="7"/>
  <c r="FD106" i="7"/>
  <c r="FC106" i="7"/>
  <c r="FB106" i="7"/>
  <c r="FA106" i="7"/>
  <c r="EJ106" i="7"/>
  <c r="EI106" i="7"/>
  <c r="EH106" i="7"/>
  <c r="EG106" i="7"/>
  <c r="EF106" i="7"/>
  <c r="EE106" i="7"/>
  <c r="ED106" i="7"/>
  <c r="EC106" i="7"/>
  <c r="EB106" i="7"/>
  <c r="EA106" i="7"/>
  <c r="DZ106" i="7"/>
  <c r="DY106" i="7"/>
  <c r="DX106" i="7"/>
  <c r="DW106" i="7"/>
  <c r="DV106" i="7"/>
  <c r="DU106" i="7"/>
  <c r="DT106" i="7"/>
  <c r="DS106" i="7"/>
  <c r="DR106" i="7"/>
  <c r="DQ106" i="7"/>
  <c r="DP106" i="7"/>
  <c r="DO106" i="7"/>
  <c r="DN106" i="7"/>
  <c r="DM106" i="7"/>
  <c r="CD106" i="7"/>
  <c r="CA106" i="7"/>
  <c r="BR106" i="7"/>
  <c r="BS106" i="7" s="1"/>
  <c r="BQ106" i="7"/>
  <c r="BP106" i="7"/>
  <c r="BO106" i="7"/>
  <c r="BN106" i="7"/>
  <c r="BM106" i="7"/>
  <c r="BH106" i="7"/>
  <c r="AY106" i="7"/>
  <c r="AX106" i="7"/>
  <c r="AW106" i="7"/>
  <c r="AV106" i="7"/>
  <c r="AU106" i="7"/>
  <c r="AT106" i="7"/>
  <c r="BA106" i="7" s="1"/>
  <c r="AQ106" i="7"/>
  <c r="AP106" i="7"/>
  <c r="AO106" i="7"/>
  <c r="AN106" i="7"/>
  <c r="AK106" i="7"/>
  <c r="AC106" i="7"/>
  <c r="AB106" i="7"/>
  <c r="AA106" i="7"/>
  <c r="Z106" i="7"/>
  <c r="W106" i="7"/>
  <c r="U106" i="7"/>
  <c r="N106" i="7"/>
  <c r="M106" i="7"/>
  <c r="J106" i="7"/>
  <c r="FD105" i="7"/>
  <c r="FC105" i="7"/>
  <c r="FB105" i="7"/>
  <c r="FA105" i="7"/>
  <c r="EJ105" i="7"/>
  <c r="EI105" i="7"/>
  <c r="EH105" i="7"/>
  <c r="EG105" i="7"/>
  <c r="EF105" i="7"/>
  <c r="EE105" i="7"/>
  <c r="ED105" i="7"/>
  <c r="EC105" i="7"/>
  <c r="EB105" i="7"/>
  <c r="EA105" i="7"/>
  <c r="DZ105" i="7"/>
  <c r="DY105" i="7"/>
  <c r="DX105" i="7"/>
  <c r="DW105" i="7"/>
  <c r="DV105" i="7"/>
  <c r="DU105" i="7"/>
  <c r="DT105" i="7"/>
  <c r="DS105" i="7"/>
  <c r="DR105" i="7"/>
  <c r="DQ105" i="7"/>
  <c r="DP105" i="7"/>
  <c r="DO105" i="7"/>
  <c r="DN105" i="7"/>
  <c r="DM105" i="7"/>
  <c r="CD105" i="7"/>
  <c r="CA105" i="7"/>
  <c r="BR105" i="7"/>
  <c r="BS105" i="7" s="1"/>
  <c r="BQ105" i="7"/>
  <c r="BP105" i="7"/>
  <c r="BO105" i="7"/>
  <c r="BN105" i="7"/>
  <c r="BM105" i="7"/>
  <c r="BH105" i="7"/>
  <c r="AY105" i="7"/>
  <c r="AX105" i="7"/>
  <c r="AW105" i="7"/>
  <c r="AV105" i="7"/>
  <c r="AU105" i="7"/>
  <c r="AT105" i="7"/>
  <c r="AQ105" i="7"/>
  <c r="AP105" i="7"/>
  <c r="AO105" i="7"/>
  <c r="AN105" i="7"/>
  <c r="AK105" i="7"/>
  <c r="AC105" i="7"/>
  <c r="AB105" i="7"/>
  <c r="AA105" i="7"/>
  <c r="Z105" i="7"/>
  <c r="W105" i="7"/>
  <c r="U105" i="7"/>
  <c r="N105" i="7"/>
  <c r="M105" i="7"/>
  <c r="J105" i="7"/>
  <c r="FD104" i="7"/>
  <c r="FC104" i="7"/>
  <c r="FB104" i="7"/>
  <c r="FA104" i="7"/>
  <c r="EJ104" i="7"/>
  <c r="EI104" i="7"/>
  <c r="EH104" i="7"/>
  <c r="EG104" i="7"/>
  <c r="EF104" i="7"/>
  <c r="EE104" i="7"/>
  <c r="ED104" i="7"/>
  <c r="EC104" i="7"/>
  <c r="EB104" i="7"/>
  <c r="EA104" i="7"/>
  <c r="DZ104" i="7"/>
  <c r="DY104" i="7"/>
  <c r="DX104" i="7"/>
  <c r="DW104" i="7"/>
  <c r="DV104" i="7"/>
  <c r="DU104" i="7"/>
  <c r="DT104" i="7"/>
  <c r="DS104" i="7"/>
  <c r="DR104" i="7"/>
  <c r="DQ104" i="7"/>
  <c r="DP104" i="7"/>
  <c r="DO104" i="7"/>
  <c r="DN104" i="7"/>
  <c r="DM104" i="7"/>
  <c r="CD104" i="7"/>
  <c r="CA104" i="7"/>
  <c r="BR104" i="7"/>
  <c r="BS104" i="7" s="1"/>
  <c r="BQ104" i="7"/>
  <c r="BP104" i="7"/>
  <c r="BO104" i="7"/>
  <c r="BN104" i="7"/>
  <c r="BM104" i="7"/>
  <c r="BH104" i="7"/>
  <c r="AY104" i="7"/>
  <c r="AX104" i="7"/>
  <c r="AW104" i="7"/>
  <c r="AV104" i="7"/>
  <c r="AU104" i="7"/>
  <c r="AT104" i="7"/>
  <c r="AQ104" i="7"/>
  <c r="AP104" i="7"/>
  <c r="AO104" i="7"/>
  <c r="AN104" i="7"/>
  <c r="AK104" i="7"/>
  <c r="AC104" i="7"/>
  <c r="AB104" i="7"/>
  <c r="AA104" i="7"/>
  <c r="Z104" i="7"/>
  <c r="W104" i="7"/>
  <c r="U104" i="7"/>
  <c r="N104" i="7"/>
  <c r="M104" i="7"/>
  <c r="J104" i="7"/>
  <c r="FD103" i="7"/>
  <c r="FC103" i="7"/>
  <c r="FB103" i="7"/>
  <c r="FA103" i="7"/>
  <c r="EJ103" i="7"/>
  <c r="EI103" i="7"/>
  <c r="EH103" i="7"/>
  <c r="EG103" i="7"/>
  <c r="EF103" i="7"/>
  <c r="EE103" i="7"/>
  <c r="ED103" i="7"/>
  <c r="EC103" i="7"/>
  <c r="EB103" i="7"/>
  <c r="EA103" i="7"/>
  <c r="DZ103" i="7"/>
  <c r="DY103" i="7"/>
  <c r="DX103" i="7"/>
  <c r="DW103" i="7"/>
  <c r="DV103" i="7"/>
  <c r="DU103" i="7"/>
  <c r="DT103" i="7"/>
  <c r="DS103" i="7"/>
  <c r="DR103" i="7"/>
  <c r="DQ103" i="7"/>
  <c r="DP103" i="7"/>
  <c r="DO103" i="7"/>
  <c r="DN103" i="7"/>
  <c r="DM103" i="7"/>
  <c r="CD103" i="7"/>
  <c r="CA103" i="7"/>
  <c r="BR103" i="7"/>
  <c r="BS103" i="7" s="1"/>
  <c r="BQ103" i="7"/>
  <c r="BP103" i="7"/>
  <c r="BO103" i="7"/>
  <c r="BN103" i="7"/>
  <c r="BM103" i="7"/>
  <c r="BH103" i="7"/>
  <c r="AY103" i="7"/>
  <c r="AX103" i="7"/>
  <c r="AW103" i="7"/>
  <c r="AV103" i="7"/>
  <c r="AU103" i="7"/>
  <c r="AT103" i="7"/>
  <c r="BA103" i="7" s="1"/>
  <c r="AQ103" i="7"/>
  <c r="AP103" i="7"/>
  <c r="AO103" i="7"/>
  <c r="AN103" i="7"/>
  <c r="AK103" i="7"/>
  <c r="AC103" i="7"/>
  <c r="AB103" i="7"/>
  <c r="AA103" i="7"/>
  <c r="Z103" i="7"/>
  <c r="W103" i="7"/>
  <c r="U103" i="7"/>
  <c r="N103" i="7"/>
  <c r="M103" i="7"/>
  <c r="J103" i="7"/>
  <c r="FD102" i="7"/>
  <c r="FC102" i="7"/>
  <c r="FB102" i="7"/>
  <c r="FA102" i="7"/>
  <c r="EJ102" i="7"/>
  <c r="EI102" i="7"/>
  <c r="EH102" i="7"/>
  <c r="EG102" i="7"/>
  <c r="EF102" i="7"/>
  <c r="EE102" i="7"/>
  <c r="ED102" i="7"/>
  <c r="EC102" i="7"/>
  <c r="EB102" i="7"/>
  <c r="EA102" i="7"/>
  <c r="DZ102" i="7"/>
  <c r="DY102" i="7"/>
  <c r="DX102" i="7"/>
  <c r="DW102" i="7"/>
  <c r="DV102" i="7"/>
  <c r="DU102" i="7"/>
  <c r="DT102" i="7"/>
  <c r="DS102" i="7"/>
  <c r="DR102" i="7"/>
  <c r="DQ102" i="7"/>
  <c r="DP102" i="7"/>
  <c r="DO102" i="7"/>
  <c r="DN102" i="7"/>
  <c r="DM102" i="7"/>
  <c r="CD102" i="7"/>
  <c r="CA102" i="7"/>
  <c r="BR102" i="7"/>
  <c r="BS102" i="7" s="1"/>
  <c r="BQ102" i="7"/>
  <c r="BP102" i="7"/>
  <c r="BO102" i="7"/>
  <c r="BN102" i="7"/>
  <c r="BM102" i="7"/>
  <c r="BH102" i="7"/>
  <c r="AY102" i="7"/>
  <c r="AX102" i="7"/>
  <c r="AW102" i="7"/>
  <c r="AV102" i="7"/>
  <c r="AU102" i="7"/>
  <c r="AT102" i="7"/>
  <c r="AQ102" i="7"/>
  <c r="AP102" i="7"/>
  <c r="AO102" i="7"/>
  <c r="AN102" i="7"/>
  <c r="AK102" i="7"/>
  <c r="AC102" i="7"/>
  <c r="AB102" i="7"/>
  <c r="AA102" i="7"/>
  <c r="Z102" i="7"/>
  <c r="W102" i="7"/>
  <c r="U102" i="7"/>
  <c r="N102" i="7"/>
  <c r="M102" i="7"/>
  <c r="J102" i="7"/>
  <c r="FD101" i="7"/>
  <c r="FC101" i="7"/>
  <c r="FB101" i="7"/>
  <c r="FA101" i="7"/>
  <c r="EJ101" i="7"/>
  <c r="EI101" i="7"/>
  <c r="EH101" i="7"/>
  <c r="EG101" i="7"/>
  <c r="EF101" i="7"/>
  <c r="EE101" i="7"/>
  <c r="ED101" i="7"/>
  <c r="EC101" i="7"/>
  <c r="EB101" i="7"/>
  <c r="EA101" i="7"/>
  <c r="DZ101" i="7"/>
  <c r="DY101" i="7"/>
  <c r="DX101" i="7"/>
  <c r="DW101" i="7"/>
  <c r="DV101" i="7"/>
  <c r="DU101" i="7"/>
  <c r="DT101" i="7"/>
  <c r="DS101" i="7"/>
  <c r="DR101" i="7"/>
  <c r="DQ101" i="7"/>
  <c r="DP101" i="7"/>
  <c r="DO101" i="7"/>
  <c r="DN101" i="7"/>
  <c r="DM101" i="7"/>
  <c r="CD101" i="7"/>
  <c r="CA101" i="7"/>
  <c r="BR101" i="7"/>
  <c r="BS101" i="7" s="1"/>
  <c r="BQ101" i="7"/>
  <c r="BP101" i="7"/>
  <c r="BO101" i="7"/>
  <c r="BN101" i="7"/>
  <c r="BM101" i="7"/>
  <c r="BH101" i="7"/>
  <c r="BA101" i="7"/>
  <c r="AZ101" i="7"/>
  <c r="AY101" i="7"/>
  <c r="AX101" i="7"/>
  <c r="AW101" i="7"/>
  <c r="AV101" i="7"/>
  <c r="AU101" i="7"/>
  <c r="AQ101" i="7"/>
  <c r="AP101" i="7"/>
  <c r="BU101" i="7" s="1"/>
  <c r="BV101" i="7" s="1"/>
  <c r="AO101" i="7"/>
  <c r="AN101" i="7"/>
  <c r="AK101" i="7"/>
  <c r="AC101" i="7"/>
  <c r="AB101" i="7"/>
  <c r="AA101" i="7"/>
  <c r="Z101" i="7"/>
  <c r="W101" i="7"/>
  <c r="U101" i="7"/>
  <c r="N101" i="7"/>
  <c r="M101" i="7"/>
  <c r="J101" i="7"/>
  <c r="FD100" i="7"/>
  <c r="FC100" i="7"/>
  <c r="FB100" i="7"/>
  <c r="FA100" i="7"/>
  <c r="EJ100" i="7"/>
  <c r="EI100" i="7"/>
  <c r="EH100" i="7"/>
  <c r="EG100" i="7"/>
  <c r="EF100" i="7"/>
  <c r="EE100" i="7"/>
  <c r="ED100" i="7"/>
  <c r="EC100" i="7"/>
  <c r="EB100" i="7"/>
  <c r="EA100" i="7"/>
  <c r="DZ100" i="7"/>
  <c r="DY100" i="7"/>
  <c r="DX100" i="7"/>
  <c r="DW100" i="7"/>
  <c r="DV100" i="7"/>
  <c r="DU100" i="7"/>
  <c r="DT100" i="7"/>
  <c r="DS100" i="7"/>
  <c r="DR100" i="7"/>
  <c r="DQ100" i="7"/>
  <c r="DP100" i="7"/>
  <c r="DO100" i="7"/>
  <c r="DN100" i="7"/>
  <c r="DM100" i="7"/>
  <c r="CD100" i="7"/>
  <c r="CA100" i="7"/>
  <c r="BR100" i="7"/>
  <c r="BS100" i="7" s="1"/>
  <c r="BQ100" i="7"/>
  <c r="BP100" i="7"/>
  <c r="BO100" i="7"/>
  <c r="BN100" i="7"/>
  <c r="BM100" i="7"/>
  <c r="BH100" i="7"/>
  <c r="BA100" i="7"/>
  <c r="AZ100" i="7"/>
  <c r="AY100" i="7"/>
  <c r="AX100" i="7"/>
  <c r="AW100" i="7"/>
  <c r="AV100" i="7"/>
  <c r="AU100" i="7"/>
  <c r="AQ100" i="7"/>
  <c r="AP100" i="7"/>
  <c r="BU100" i="7" s="1"/>
  <c r="BV100" i="7" s="1"/>
  <c r="AO100" i="7"/>
  <c r="AN100" i="7"/>
  <c r="AK100" i="7"/>
  <c r="AC100" i="7"/>
  <c r="AB100" i="7"/>
  <c r="AA100" i="7"/>
  <c r="Z100" i="7"/>
  <c r="W100" i="7"/>
  <c r="U100" i="7"/>
  <c r="N100" i="7"/>
  <c r="M100" i="7"/>
  <c r="J100" i="7"/>
  <c r="FD99" i="7"/>
  <c r="FC99" i="7"/>
  <c r="FB99" i="7"/>
  <c r="FA99" i="7"/>
  <c r="EJ99" i="7"/>
  <c r="EI99" i="7"/>
  <c r="EH99" i="7"/>
  <c r="EG99" i="7"/>
  <c r="EF99" i="7"/>
  <c r="EE99" i="7"/>
  <c r="ED99" i="7"/>
  <c r="EC99" i="7"/>
  <c r="EB99" i="7"/>
  <c r="EA99" i="7"/>
  <c r="DZ99" i="7"/>
  <c r="DY99" i="7"/>
  <c r="DX99" i="7"/>
  <c r="DW99" i="7"/>
  <c r="DV99" i="7"/>
  <c r="DU99" i="7"/>
  <c r="DT99" i="7"/>
  <c r="DS99" i="7"/>
  <c r="DR99" i="7"/>
  <c r="DQ99" i="7"/>
  <c r="DP99" i="7"/>
  <c r="DO99" i="7"/>
  <c r="DN99" i="7"/>
  <c r="DM99" i="7"/>
  <c r="CD99" i="7"/>
  <c r="CA99" i="7"/>
  <c r="BR99" i="7"/>
  <c r="BS99" i="7" s="1"/>
  <c r="BQ99" i="7"/>
  <c r="BP99" i="7"/>
  <c r="BO99" i="7"/>
  <c r="BN99" i="7"/>
  <c r="BM99" i="7"/>
  <c r="BH99" i="7"/>
  <c r="AY99" i="7"/>
  <c r="AX99" i="7"/>
  <c r="AW99" i="7"/>
  <c r="AV99" i="7"/>
  <c r="AU99" i="7"/>
  <c r="AT99" i="7"/>
  <c r="BA99" i="7" s="1"/>
  <c r="AQ99" i="7"/>
  <c r="AP99" i="7"/>
  <c r="AO99" i="7"/>
  <c r="AN99" i="7"/>
  <c r="AK99" i="7"/>
  <c r="AC99" i="7"/>
  <c r="AB99" i="7"/>
  <c r="AA99" i="7"/>
  <c r="Z99" i="7"/>
  <c r="W99" i="7"/>
  <c r="U99" i="7"/>
  <c r="N99" i="7"/>
  <c r="M99" i="7"/>
  <c r="J99" i="7"/>
  <c r="FD98" i="7"/>
  <c r="FC98" i="7"/>
  <c r="FB98" i="7"/>
  <c r="FA98" i="7"/>
  <c r="EJ98" i="7"/>
  <c r="EI98" i="7"/>
  <c r="EH98" i="7"/>
  <c r="EG98" i="7"/>
  <c r="EF98" i="7"/>
  <c r="EE98" i="7"/>
  <c r="ED98" i="7"/>
  <c r="EC98" i="7"/>
  <c r="EB98" i="7"/>
  <c r="EA98" i="7"/>
  <c r="DZ98" i="7"/>
  <c r="DY98" i="7"/>
  <c r="DX98" i="7"/>
  <c r="DW98" i="7"/>
  <c r="DV98" i="7"/>
  <c r="DU98" i="7"/>
  <c r="DT98" i="7"/>
  <c r="DS98" i="7"/>
  <c r="DR98" i="7"/>
  <c r="DQ98" i="7"/>
  <c r="DP98" i="7"/>
  <c r="DO98" i="7"/>
  <c r="DN98" i="7"/>
  <c r="DM98" i="7"/>
  <c r="CD98" i="7"/>
  <c r="CA98" i="7"/>
  <c r="BR98" i="7"/>
  <c r="BS98" i="7" s="1"/>
  <c r="BQ98" i="7"/>
  <c r="BP98" i="7"/>
  <c r="BO98" i="7"/>
  <c r="BN98" i="7"/>
  <c r="BM98" i="7"/>
  <c r="BH98" i="7"/>
  <c r="AY98" i="7"/>
  <c r="AX98" i="7"/>
  <c r="AW98" i="7"/>
  <c r="AV98" i="7"/>
  <c r="AU98" i="7"/>
  <c r="AT98" i="7"/>
  <c r="AQ98" i="7"/>
  <c r="AP98" i="7"/>
  <c r="AO98" i="7"/>
  <c r="AN98" i="7"/>
  <c r="AK98" i="7"/>
  <c r="AC98" i="7"/>
  <c r="AB98" i="7"/>
  <c r="AA98" i="7"/>
  <c r="Z98" i="7"/>
  <c r="W98" i="7"/>
  <c r="U98" i="7"/>
  <c r="N98" i="7"/>
  <c r="M98" i="7"/>
  <c r="J98" i="7"/>
  <c r="FD97" i="7"/>
  <c r="FC97" i="7"/>
  <c r="FB97" i="7"/>
  <c r="FA97" i="7"/>
  <c r="EJ97" i="7"/>
  <c r="EI97" i="7"/>
  <c r="EH97" i="7"/>
  <c r="EG97" i="7"/>
  <c r="EF97" i="7"/>
  <c r="EE97" i="7"/>
  <c r="ED97" i="7"/>
  <c r="EC97" i="7"/>
  <c r="EB97" i="7"/>
  <c r="EA97" i="7"/>
  <c r="DZ97" i="7"/>
  <c r="DY97" i="7"/>
  <c r="DX97" i="7"/>
  <c r="DW97" i="7"/>
  <c r="DV97" i="7"/>
  <c r="DU97" i="7"/>
  <c r="DT97" i="7"/>
  <c r="DS97" i="7"/>
  <c r="DR97" i="7"/>
  <c r="DQ97" i="7"/>
  <c r="DP97" i="7"/>
  <c r="DO97" i="7"/>
  <c r="DN97" i="7"/>
  <c r="DM97" i="7"/>
  <c r="CD97" i="7"/>
  <c r="CA97" i="7"/>
  <c r="BR97" i="7"/>
  <c r="BS97" i="7" s="1"/>
  <c r="BQ97" i="7"/>
  <c r="BP97" i="7"/>
  <c r="BO97" i="7"/>
  <c r="BN97" i="7"/>
  <c r="BM97" i="7"/>
  <c r="BH97" i="7"/>
  <c r="AY97" i="7"/>
  <c r="AX97" i="7"/>
  <c r="AW97" i="7"/>
  <c r="AV97" i="7"/>
  <c r="AU97" i="7"/>
  <c r="AT97" i="7"/>
  <c r="AZ97" i="7" s="1"/>
  <c r="AQ97" i="7"/>
  <c r="AP97" i="7"/>
  <c r="AO97" i="7"/>
  <c r="AN97" i="7"/>
  <c r="AK97" i="7"/>
  <c r="AC97" i="7"/>
  <c r="AB97" i="7"/>
  <c r="AA97" i="7"/>
  <c r="Z97" i="7"/>
  <c r="W97" i="7"/>
  <c r="U97" i="7"/>
  <c r="N97" i="7"/>
  <c r="M97" i="7"/>
  <c r="J97" i="7"/>
  <c r="FD96" i="7"/>
  <c r="FC96" i="7"/>
  <c r="FB96" i="7"/>
  <c r="FA96" i="7"/>
  <c r="EJ96" i="7"/>
  <c r="EI96" i="7"/>
  <c r="EH96" i="7"/>
  <c r="EG96" i="7"/>
  <c r="EF96" i="7"/>
  <c r="EE96" i="7"/>
  <c r="ED96" i="7"/>
  <c r="EC96" i="7"/>
  <c r="EB96" i="7"/>
  <c r="EA96" i="7"/>
  <c r="DZ96" i="7"/>
  <c r="DY96" i="7"/>
  <c r="DX96" i="7"/>
  <c r="DW96" i="7"/>
  <c r="DV96" i="7"/>
  <c r="DU96" i="7"/>
  <c r="DT96" i="7"/>
  <c r="DS96" i="7"/>
  <c r="DR96" i="7"/>
  <c r="DQ96" i="7"/>
  <c r="DP96" i="7"/>
  <c r="DO96" i="7"/>
  <c r="DN96" i="7"/>
  <c r="DM96" i="7"/>
  <c r="CD96" i="7"/>
  <c r="CA96" i="7"/>
  <c r="BR96" i="7"/>
  <c r="BS96" i="7" s="1"/>
  <c r="BQ96" i="7"/>
  <c r="BP96" i="7"/>
  <c r="BO96" i="7"/>
  <c r="BN96" i="7"/>
  <c r="BM96" i="7"/>
  <c r="BH96" i="7"/>
  <c r="AY96" i="7"/>
  <c r="AX96" i="7"/>
  <c r="AW96" i="7"/>
  <c r="AV96" i="7"/>
  <c r="AU96" i="7"/>
  <c r="AT96" i="7"/>
  <c r="AQ96" i="7"/>
  <c r="AP96" i="7"/>
  <c r="AO96" i="7"/>
  <c r="AN96" i="7"/>
  <c r="AK96" i="7"/>
  <c r="AC96" i="7"/>
  <c r="AB96" i="7"/>
  <c r="AA96" i="7"/>
  <c r="Z96" i="7"/>
  <c r="W96" i="7"/>
  <c r="U96" i="7"/>
  <c r="N96" i="7"/>
  <c r="M96" i="7"/>
  <c r="J96" i="7"/>
  <c r="FD95" i="7"/>
  <c r="FC95" i="7"/>
  <c r="FB95" i="7"/>
  <c r="FA95" i="7"/>
  <c r="EJ95" i="7"/>
  <c r="EI95" i="7"/>
  <c r="EH95" i="7"/>
  <c r="EG95" i="7"/>
  <c r="EF95" i="7"/>
  <c r="EE95" i="7"/>
  <c r="ED95" i="7"/>
  <c r="EC95" i="7"/>
  <c r="EB95" i="7"/>
  <c r="EA95" i="7"/>
  <c r="DZ95" i="7"/>
  <c r="DY95" i="7"/>
  <c r="DX95" i="7"/>
  <c r="DW95" i="7"/>
  <c r="DV95" i="7"/>
  <c r="DU95" i="7"/>
  <c r="DT95" i="7"/>
  <c r="DS95" i="7"/>
  <c r="DR95" i="7"/>
  <c r="DQ95" i="7"/>
  <c r="DP95" i="7"/>
  <c r="DO95" i="7"/>
  <c r="DN95" i="7"/>
  <c r="DM95" i="7"/>
  <c r="CD95" i="7"/>
  <c r="CA95" i="7"/>
  <c r="BR95" i="7"/>
  <c r="BS95" i="7" s="1"/>
  <c r="BQ95" i="7"/>
  <c r="BP95" i="7"/>
  <c r="BO95" i="7"/>
  <c r="BN95" i="7"/>
  <c r="BM95" i="7"/>
  <c r="BH95" i="7"/>
  <c r="AY95" i="7"/>
  <c r="AX95" i="7"/>
  <c r="AW95" i="7"/>
  <c r="AV95" i="7"/>
  <c r="AU95" i="7"/>
  <c r="AT95" i="7"/>
  <c r="BA95" i="7" s="1"/>
  <c r="AQ95" i="7"/>
  <c r="AP95" i="7"/>
  <c r="AO95" i="7"/>
  <c r="AN95" i="7"/>
  <c r="AK95" i="7"/>
  <c r="AC95" i="7"/>
  <c r="AB95" i="7"/>
  <c r="AA95" i="7"/>
  <c r="Z95" i="7"/>
  <c r="W95" i="7"/>
  <c r="U95" i="7"/>
  <c r="N95" i="7"/>
  <c r="M95" i="7"/>
  <c r="J95" i="7"/>
  <c r="FD94" i="7"/>
  <c r="FC94" i="7"/>
  <c r="FB94" i="7"/>
  <c r="FA94" i="7"/>
  <c r="EJ94" i="7"/>
  <c r="EI94" i="7"/>
  <c r="EH94" i="7"/>
  <c r="EG94" i="7"/>
  <c r="EF94" i="7"/>
  <c r="EE94" i="7"/>
  <c r="ED94" i="7"/>
  <c r="EC94" i="7"/>
  <c r="EB94" i="7"/>
  <c r="EA94" i="7"/>
  <c r="DZ94" i="7"/>
  <c r="DY94" i="7"/>
  <c r="DX94" i="7"/>
  <c r="DW94" i="7"/>
  <c r="DV94" i="7"/>
  <c r="DU94" i="7"/>
  <c r="DT94" i="7"/>
  <c r="DS94" i="7"/>
  <c r="DR94" i="7"/>
  <c r="DQ94" i="7"/>
  <c r="DP94" i="7"/>
  <c r="DO94" i="7"/>
  <c r="DN94" i="7"/>
  <c r="DM94" i="7"/>
  <c r="CD94" i="7"/>
  <c r="CA94" i="7"/>
  <c r="BR94" i="7"/>
  <c r="BS94" i="7" s="1"/>
  <c r="BQ94" i="7"/>
  <c r="BP94" i="7"/>
  <c r="BO94" i="7"/>
  <c r="BN94" i="7"/>
  <c r="BM94" i="7"/>
  <c r="BH94" i="7"/>
  <c r="BA94" i="7"/>
  <c r="AZ94" i="7"/>
  <c r="AY94" i="7"/>
  <c r="AX94" i="7"/>
  <c r="AW94" i="7"/>
  <c r="AV94" i="7"/>
  <c r="AU94" i="7"/>
  <c r="AQ94" i="7"/>
  <c r="AP94" i="7"/>
  <c r="BU94" i="7" s="1"/>
  <c r="BV94" i="7" s="1"/>
  <c r="AO94" i="7"/>
  <c r="AN94" i="7"/>
  <c r="AK94" i="7"/>
  <c r="AC94" i="7"/>
  <c r="AB94" i="7"/>
  <c r="AA94" i="7"/>
  <c r="Z94" i="7"/>
  <c r="W94" i="7"/>
  <c r="U94" i="7"/>
  <c r="N94" i="7"/>
  <c r="M94" i="7"/>
  <c r="J94" i="7"/>
  <c r="FD93" i="7"/>
  <c r="FC93" i="7"/>
  <c r="FB93" i="7"/>
  <c r="FA93" i="7"/>
  <c r="EJ93" i="7"/>
  <c r="EI93" i="7"/>
  <c r="EH93" i="7"/>
  <c r="EG93" i="7"/>
  <c r="EF93" i="7"/>
  <c r="EE93" i="7"/>
  <c r="ED93" i="7"/>
  <c r="EC93" i="7"/>
  <c r="EB93" i="7"/>
  <c r="EA93" i="7"/>
  <c r="DZ93" i="7"/>
  <c r="DY93" i="7"/>
  <c r="DX93" i="7"/>
  <c r="DW93" i="7"/>
  <c r="DV93" i="7"/>
  <c r="DU93" i="7"/>
  <c r="DT93" i="7"/>
  <c r="DS93" i="7"/>
  <c r="DR93" i="7"/>
  <c r="DQ93" i="7"/>
  <c r="DP93" i="7"/>
  <c r="DO93" i="7"/>
  <c r="DN93" i="7"/>
  <c r="DM93" i="7"/>
  <c r="CD93" i="7"/>
  <c r="CA93" i="7"/>
  <c r="BR93" i="7"/>
  <c r="BS93" i="7" s="1"/>
  <c r="BQ93" i="7"/>
  <c r="BP93" i="7"/>
  <c r="BO93" i="7"/>
  <c r="BN93" i="7"/>
  <c r="BM93" i="7"/>
  <c r="BH93" i="7"/>
  <c r="BA93" i="7"/>
  <c r="AZ93" i="7"/>
  <c r="AY93" i="7"/>
  <c r="AX93" i="7"/>
  <c r="AW93" i="7"/>
  <c r="AV93" i="7"/>
  <c r="AU93" i="7"/>
  <c r="AQ93" i="7"/>
  <c r="AP93" i="7"/>
  <c r="BU93" i="7" s="1"/>
  <c r="BV93" i="7" s="1"/>
  <c r="AO93" i="7"/>
  <c r="AN93" i="7"/>
  <c r="AK93" i="7"/>
  <c r="AC93" i="7"/>
  <c r="AB93" i="7"/>
  <c r="AA93" i="7"/>
  <c r="Z93" i="7"/>
  <c r="W93" i="7"/>
  <c r="U93" i="7"/>
  <c r="N93" i="7"/>
  <c r="M93" i="7"/>
  <c r="J93" i="7"/>
  <c r="FD92" i="7"/>
  <c r="FC92" i="7"/>
  <c r="FB92" i="7"/>
  <c r="FA92" i="7"/>
  <c r="EJ92" i="7"/>
  <c r="EI92" i="7"/>
  <c r="EH92" i="7"/>
  <c r="EG92" i="7"/>
  <c r="EF92" i="7"/>
  <c r="EE92" i="7"/>
  <c r="ED92" i="7"/>
  <c r="EC92" i="7"/>
  <c r="EB92" i="7"/>
  <c r="EA92" i="7"/>
  <c r="DZ92" i="7"/>
  <c r="DY92" i="7"/>
  <c r="DX92" i="7"/>
  <c r="DW92" i="7"/>
  <c r="DV92" i="7"/>
  <c r="DU92" i="7"/>
  <c r="DT92" i="7"/>
  <c r="DS92" i="7"/>
  <c r="DR92" i="7"/>
  <c r="DQ92" i="7"/>
  <c r="DP92" i="7"/>
  <c r="DO92" i="7"/>
  <c r="DN92" i="7"/>
  <c r="DM92" i="7"/>
  <c r="CD92" i="7"/>
  <c r="CA92" i="7"/>
  <c r="BR92" i="7"/>
  <c r="BS92" i="7" s="1"/>
  <c r="BQ92" i="7"/>
  <c r="BP92" i="7"/>
  <c r="BO92" i="7"/>
  <c r="BN92" i="7"/>
  <c r="BM92" i="7"/>
  <c r="BH92" i="7"/>
  <c r="AY92" i="7"/>
  <c r="AX92" i="7"/>
  <c r="AW92" i="7"/>
  <c r="AV92" i="7"/>
  <c r="AU92" i="7"/>
  <c r="AT92" i="7"/>
  <c r="AQ92" i="7"/>
  <c r="AP92" i="7"/>
  <c r="AO92" i="7"/>
  <c r="AN92" i="7"/>
  <c r="AK92" i="7"/>
  <c r="AC92" i="7"/>
  <c r="AB92" i="7"/>
  <c r="AA92" i="7"/>
  <c r="Z92" i="7"/>
  <c r="W92" i="7"/>
  <c r="U92" i="7"/>
  <c r="N92" i="7"/>
  <c r="M92" i="7"/>
  <c r="J92" i="7"/>
  <c r="FD91" i="7"/>
  <c r="FC91" i="7"/>
  <c r="FB91" i="7"/>
  <c r="FA91" i="7"/>
  <c r="EJ91" i="7"/>
  <c r="EI91" i="7"/>
  <c r="EH91" i="7"/>
  <c r="EG91" i="7"/>
  <c r="EF91" i="7"/>
  <c r="EE91" i="7"/>
  <c r="ED91" i="7"/>
  <c r="EC91" i="7"/>
  <c r="EB91" i="7"/>
  <c r="EA91" i="7"/>
  <c r="DZ91" i="7"/>
  <c r="DY91" i="7"/>
  <c r="DX91" i="7"/>
  <c r="DW91" i="7"/>
  <c r="DV91" i="7"/>
  <c r="DU91" i="7"/>
  <c r="DT91" i="7"/>
  <c r="DS91" i="7"/>
  <c r="DR91" i="7"/>
  <c r="DQ91" i="7"/>
  <c r="DP91" i="7"/>
  <c r="DO91" i="7"/>
  <c r="DN91" i="7"/>
  <c r="DM91" i="7"/>
  <c r="CD91" i="7"/>
  <c r="CA91" i="7"/>
  <c r="BR91" i="7"/>
  <c r="BS91" i="7" s="1"/>
  <c r="BQ91" i="7"/>
  <c r="BP91" i="7"/>
  <c r="BO91" i="7"/>
  <c r="BN91" i="7"/>
  <c r="BM91" i="7"/>
  <c r="BH91" i="7"/>
  <c r="AY91" i="7"/>
  <c r="AX91" i="7"/>
  <c r="AW91" i="7"/>
  <c r="AV91" i="7"/>
  <c r="AU91" i="7"/>
  <c r="AT91" i="7"/>
  <c r="BA91" i="7" s="1"/>
  <c r="AQ91" i="7"/>
  <c r="AP91" i="7"/>
  <c r="AO91" i="7"/>
  <c r="AN91" i="7"/>
  <c r="AK91" i="7"/>
  <c r="AC91" i="7"/>
  <c r="AB91" i="7"/>
  <c r="AA91" i="7"/>
  <c r="Z91" i="7"/>
  <c r="W91" i="7"/>
  <c r="U91" i="7"/>
  <c r="N91" i="7"/>
  <c r="M91" i="7"/>
  <c r="J91" i="7"/>
  <c r="FD90" i="7"/>
  <c r="FC90" i="7"/>
  <c r="FB90" i="7"/>
  <c r="FA90" i="7"/>
  <c r="EJ90" i="7"/>
  <c r="EI90" i="7"/>
  <c r="EH90" i="7"/>
  <c r="EG90" i="7"/>
  <c r="EF90" i="7"/>
  <c r="EE90" i="7"/>
  <c r="ED90" i="7"/>
  <c r="EC90" i="7"/>
  <c r="EB90" i="7"/>
  <c r="EA90" i="7"/>
  <c r="DZ90" i="7"/>
  <c r="DY90" i="7"/>
  <c r="DX90" i="7"/>
  <c r="DW90" i="7"/>
  <c r="DV90" i="7"/>
  <c r="DU90" i="7"/>
  <c r="DT90" i="7"/>
  <c r="DS90" i="7"/>
  <c r="DR90" i="7"/>
  <c r="DQ90" i="7"/>
  <c r="DP90" i="7"/>
  <c r="DO90" i="7"/>
  <c r="DN90" i="7"/>
  <c r="DM90" i="7"/>
  <c r="CD90" i="7"/>
  <c r="CA90" i="7"/>
  <c r="BR90" i="7"/>
  <c r="BS90" i="7" s="1"/>
  <c r="BQ90" i="7"/>
  <c r="BP90" i="7"/>
  <c r="BO90" i="7"/>
  <c r="BN90" i="7"/>
  <c r="BM90" i="7"/>
  <c r="BH90" i="7"/>
  <c r="AY90" i="7"/>
  <c r="AX90" i="7"/>
  <c r="AW90" i="7"/>
  <c r="AV90" i="7"/>
  <c r="AU90" i="7"/>
  <c r="AT90" i="7"/>
  <c r="AQ90" i="7"/>
  <c r="AP90" i="7"/>
  <c r="AO90" i="7"/>
  <c r="AN90" i="7"/>
  <c r="AK90" i="7"/>
  <c r="AC90" i="7"/>
  <c r="AB90" i="7"/>
  <c r="AA90" i="7"/>
  <c r="Z90" i="7"/>
  <c r="W90" i="7"/>
  <c r="U90" i="7"/>
  <c r="N90" i="7"/>
  <c r="M90" i="7"/>
  <c r="J90" i="7"/>
  <c r="FD89" i="7"/>
  <c r="FC89" i="7"/>
  <c r="FB89" i="7"/>
  <c r="FA89" i="7"/>
  <c r="EJ89" i="7"/>
  <c r="EI89" i="7"/>
  <c r="EH89" i="7"/>
  <c r="EG89" i="7"/>
  <c r="EF89" i="7"/>
  <c r="EE89" i="7"/>
  <c r="ED89" i="7"/>
  <c r="EC89" i="7"/>
  <c r="EB89" i="7"/>
  <c r="EA89" i="7"/>
  <c r="DZ89" i="7"/>
  <c r="DY89" i="7"/>
  <c r="DX89" i="7"/>
  <c r="DW89" i="7"/>
  <c r="DV89" i="7"/>
  <c r="DU89" i="7"/>
  <c r="DT89" i="7"/>
  <c r="DS89" i="7"/>
  <c r="DR89" i="7"/>
  <c r="DQ89" i="7"/>
  <c r="DP89" i="7"/>
  <c r="DO89" i="7"/>
  <c r="DN89" i="7"/>
  <c r="DM89" i="7"/>
  <c r="CD89" i="7"/>
  <c r="CA89" i="7"/>
  <c r="BR89" i="7"/>
  <c r="BS89" i="7" s="1"/>
  <c r="BQ89" i="7"/>
  <c r="BP89" i="7"/>
  <c r="BO89" i="7"/>
  <c r="BN89" i="7"/>
  <c r="BM89" i="7"/>
  <c r="BH89" i="7"/>
  <c r="AY89" i="7"/>
  <c r="AX89" i="7"/>
  <c r="AW89" i="7"/>
  <c r="AV89" i="7"/>
  <c r="AU89" i="7"/>
  <c r="AT89" i="7"/>
  <c r="AQ89" i="7"/>
  <c r="AP89" i="7"/>
  <c r="AO89" i="7"/>
  <c r="AN89" i="7"/>
  <c r="AK89" i="7"/>
  <c r="AC89" i="7"/>
  <c r="AB89" i="7"/>
  <c r="AA89" i="7"/>
  <c r="Z89" i="7"/>
  <c r="W89" i="7"/>
  <c r="U89" i="7"/>
  <c r="N89" i="7"/>
  <c r="M89" i="7"/>
  <c r="J89" i="7"/>
  <c r="FD88" i="7"/>
  <c r="FC88" i="7"/>
  <c r="FB88" i="7"/>
  <c r="FA88" i="7"/>
  <c r="EJ88" i="7"/>
  <c r="EI88" i="7"/>
  <c r="EH88" i="7"/>
  <c r="EG88" i="7"/>
  <c r="EF88" i="7"/>
  <c r="EE88" i="7"/>
  <c r="ED88" i="7"/>
  <c r="EC88" i="7"/>
  <c r="EB88" i="7"/>
  <c r="EA88" i="7"/>
  <c r="DZ88" i="7"/>
  <c r="DY88" i="7"/>
  <c r="DX88" i="7"/>
  <c r="DW88" i="7"/>
  <c r="DV88" i="7"/>
  <c r="DU88" i="7"/>
  <c r="DT88" i="7"/>
  <c r="DS88" i="7"/>
  <c r="DR88" i="7"/>
  <c r="DQ88" i="7"/>
  <c r="DP88" i="7"/>
  <c r="DO88" i="7"/>
  <c r="DN88" i="7"/>
  <c r="DM88" i="7"/>
  <c r="CD88" i="7"/>
  <c r="CA88" i="7"/>
  <c r="BR88" i="7"/>
  <c r="BS88" i="7" s="1"/>
  <c r="BQ88" i="7"/>
  <c r="BP88" i="7"/>
  <c r="BO88" i="7"/>
  <c r="BN88" i="7"/>
  <c r="BM88" i="7"/>
  <c r="BH88" i="7"/>
  <c r="AY88" i="7"/>
  <c r="AX88" i="7"/>
  <c r="AW88" i="7"/>
  <c r="AV88" i="7"/>
  <c r="AU88" i="7"/>
  <c r="AT88" i="7"/>
  <c r="AZ88" i="7" s="1"/>
  <c r="AQ88" i="7"/>
  <c r="AP88" i="7"/>
  <c r="AO88" i="7"/>
  <c r="AN88" i="7"/>
  <c r="AK88" i="7"/>
  <c r="AC88" i="7"/>
  <c r="AB88" i="7"/>
  <c r="AA88" i="7"/>
  <c r="Z88" i="7"/>
  <c r="W88" i="7"/>
  <c r="U88" i="7"/>
  <c r="N88" i="7"/>
  <c r="M88" i="7"/>
  <c r="J88" i="7"/>
  <c r="FD87" i="7"/>
  <c r="FC87" i="7"/>
  <c r="FB87" i="7"/>
  <c r="FA87" i="7"/>
  <c r="EJ87" i="7"/>
  <c r="EI87" i="7"/>
  <c r="EH87" i="7"/>
  <c r="EG87" i="7"/>
  <c r="EF87" i="7"/>
  <c r="EE87" i="7"/>
  <c r="ED87" i="7"/>
  <c r="EC87" i="7"/>
  <c r="EB87" i="7"/>
  <c r="EA87" i="7"/>
  <c r="DZ87" i="7"/>
  <c r="DY87" i="7"/>
  <c r="DX87" i="7"/>
  <c r="DW87" i="7"/>
  <c r="DV87" i="7"/>
  <c r="DU87" i="7"/>
  <c r="DT87" i="7"/>
  <c r="DS87" i="7"/>
  <c r="DR87" i="7"/>
  <c r="DQ87" i="7"/>
  <c r="DP87" i="7"/>
  <c r="DO87" i="7"/>
  <c r="DN87" i="7"/>
  <c r="DM87" i="7"/>
  <c r="CD87" i="7"/>
  <c r="CA87" i="7"/>
  <c r="BR87" i="7"/>
  <c r="BS87" i="7" s="1"/>
  <c r="BQ87" i="7"/>
  <c r="BP87" i="7"/>
  <c r="BO87" i="7"/>
  <c r="BN87" i="7"/>
  <c r="BM87" i="7"/>
  <c r="BH87" i="7"/>
  <c r="AY87" i="7"/>
  <c r="AX87" i="7"/>
  <c r="AW87" i="7"/>
  <c r="AV87" i="7"/>
  <c r="AU87" i="7"/>
  <c r="AT87" i="7"/>
  <c r="AQ87" i="7"/>
  <c r="AP87" i="7"/>
  <c r="AO87" i="7"/>
  <c r="AN87" i="7"/>
  <c r="AK87" i="7"/>
  <c r="AC87" i="7"/>
  <c r="AB87" i="7"/>
  <c r="AA87" i="7"/>
  <c r="Z87" i="7"/>
  <c r="W87" i="7"/>
  <c r="U87" i="7"/>
  <c r="N87" i="7"/>
  <c r="M87" i="7"/>
  <c r="J87" i="7"/>
  <c r="FD86" i="7"/>
  <c r="FC86" i="7"/>
  <c r="FB86" i="7"/>
  <c r="FA86" i="7"/>
  <c r="EJ86" i="7"/>
  <c r="EI86" i="7"/>
  <c r="EH86" i="7"/>
  <c r="EG86" i="7"/>
  <c r="EF86" i="7"/>
  <c r="EE86" i="7"/>
  <c r="ED86" i="7"/>
  <c r="EC86" i="7"/>
  <c r="EB86" i="7"/>
  <c r="EA86" i="7"/>
  <c r="DZ86" i="7"/>
  <c r="DY86" i="7"/>
  <c r="DX86" i="7"/>
  <c r="DW86" i="7"/>
  <c r="DV86" i="7"/>
  <c r="DU86" i="7"/>
  <c r="DT86" i="7"/>
  <c r="DS86" i="7"/>
  <c r="DR86" i="7"/>
  <c r="DQ86" i="7"/>
  <c r="DP86" i="7"/>
  <c r="DO86" i="7"/>
  <c r="DN86" i="7"/>
  <c r="DM86" i="7"/>
  <c r="CD86" i="7"/>
  <c r="CA86" i="7"/>
  <c r="BR86" i="7"/>
  <c r="BS86" i="7" s="1"/>
  <c r="BQ86" i="7"/>
  <c r="BP86" i="7"/>
  <c r="BO86" i="7"/>
  <c r="BN86" i="7"/>
  <c r="BM86" i="7"/>
  <c r="BH86" i="7"/>
  <c r="AY86" i="7"/>
  <c r="AX86" i="7"/>
  <c r="AW86" i="7"/>
  <c r="AV86" i="7"/>
  <c r="AU86" i="7"/>
  <c r="AT86" i="7"/>
  <c r="AQ86" i="7"/>
  <c r="AP86" i="7"/>
  <c r="AO86" i="7"/>
  <c r="AN86" i="7"/>
  <c r="AK86" i="7"/>
  <c r="AC86" i="7"/>
  <c r="AB86" i="7"/>
  <c r="AA86" i="7"/>
  <c r="Z86" i="7"/>
  <c r="W86" i="7"/>
  <c r="U86" i="7"/>
  <c r="N86" i="7"/>
  <c r="M86" i="7"/>
  <c r="J86" i="7"/>
  <c r="FD85" i="7"/>
  <c r="FC85" i="7"/>
  <c r="FB85" i="7"/>
  <c r="FA85" i="7"/>
  <c r="EJ85" i="7"/>
  <c r="EI85" i="7"/>
  <c r="EH85" i="7"/>
  <c r="EG85" i="7"/>
  <c r="EF85" i="7"/>
  <c r="EE85" i="7"/>
  <c r="ED85" i="7"/>
  <c r="EC85" i="7"/>
  <c r="EB85" i="7"/>
  <c r="EA85" i="7"/>
  <c r="DZ85" i="7"/>
  <c r="DY85" i="7"/>
  <c r="DX85" i="7"/>
  <c r="DW85" i="7"/>
  <c r="DV85" i="7"/>
  <c r="DU85" i="7"/>
  <c r="DT85" i="7"/>
  <c r="DS85" i="7"/>
  <c r="DR85" i="7"/>
  <c r="DQ85" i="7"/>
  <c r="DP85" i="7"/>
  <c r="DO85" i="7"/>
  <c r="DN85" i="7"/>
  <c r="DM85" i="7"/>
  <c r="CD85" i="7"/>
  <c r="CA85" i="7"/>
  <c r="BR85" i="7"/>
  <c r="BS85" i="7" s="1"/>
  <c r="BQ85" i="7"/>
  <c r="BP85" i="7"/>
  <c r="BO85" i="7"/>
  <c r="BN85" i="7"/>
  <c r="BM85" i="7"/>
  <c r="BH85" i="7"/>
  <c r="AY85" i="7"/>
  <c r="AX85" i="7"/>
  <c r="AW85" i="7"/>
  <c r="AV85" i="7"/>
  <c r="AU85" i="7"/>
  <c r="AT85" i="7"/>
  <c r="AQ85" i="7"/>
  <c r="AP85" i="7"/>
  <c r="AO85" i="7"/>
  <c r="AN85" i="7"/>
  <c r="AK85" i="7"/>
  <c r="AC85" i="7"/>
  <c r="AB85" i="7"/>
  <c r="AA85" i="7"/>
  <c r="Z85" i="7"/>
  <c r="W85" i="7"/>
  <c r="U85" i="7"/>
  <c r="N85" i="7"/>
  <c r="M85" i="7"/>
  <c r="J85" i="7"/>
  <c r="FD84" i="7"/>
  <c r="FC84" i="7"/>
  <c r="FB84" i="7"/>
  <c r="FA84" i="7"/>
  <c r="EJ84" i="7"/>
  <c r="EI84" i="7"/>
  <c r="EH84" i="7"/>
  <c r="EG84" i="7"/>
  <c r="EF84" i="7"/>
  <c r="EE84" i="7"/>
  <c r="ED84" i="7"/>
  <c r="EC84" i="7"/>
  <c r="EB84" i="7"/>
  <c r="EA84" i="7"/>
  <c r="DZ84" i="7"/>
  <c r="DY84" i="7"/>
  <c r="DX84" i="7"/>
  <c r="DW84" i="7"/>
  <c r="DV84" i="7"/>
  <c r="DU84" i="7"/>
  <c r="DT84" i="7"/>
  <c r="DS84" i="7"/>
  <c r="DR84" i="7"/>
  <c r="DQ84" i="7"/>
  <c r="DP84" i="7"/>
  <c r="DO84" i="7"/>
  <c r="DN84" i="7"/>
  <c r="DM84" i="7"/>
  <c r="CD84" i="7"/>
  <c r="CA84" i="7"/>
  <c r="BR84" i="7"/>
  <c r="BS84" i="7" s="1"/>
  <c r="BQ84" i="7"/>
  <c r="BP84" i="7"/>
  <c r="BO84" i="7"/>
  <c r="BN84" i="7"/>
  <c r="BM84" i="7"/>
  <c r="BH84" i="7"/>
  <c r="AY84" i="7"/>
  <c r="AX84" i="7"/>
  <c r="AW84" i="7"/>
  <c r="AV84" i="7"/>
  <c r="AU84" i="7"/>
  <c r="AT84" i="7"/>
  <c r="AQ84" i="7"/>
  <c r="AP84" i="7"/>
  <c r="AO84" i="7"/>
  <c r="AN84" i="7"/>
  <c r="AK84" i="7"/>
  <c r="AC84" i="7"/>
  <c r="AB84" i="7"/>
  <c r="AA84" i="7"/>
  <c r="Z84" i="7"/>
  <c r="W84" i="7"/>
  <c r="U84" i="7"/>
  <c r="N84" i="7"/>
  <c r="M84" i="7"/>
  <c r="J84" i="7"/>
  <c r="FD83" i="7"/>
  <c r="FC83" i="7"/>
  <c r="FB83" i="7"/>
  <c r="FA83" i="7"/>
  <c r="EJ83" i="7"/>
  <c r="EI83" i="7"/>
  <c r="EH83" i="7"/>
  <c r="EG83" i="7"/>
  <c r="EF83" i="7"/>
  <c r="EE83" i="7"/>
  <c r="ED83" i="7"/>
  <c r="EC83" i="7"/>
  <c r="EB83" i="7"/>
  <c r="EA83" i="7"/>
  <c r="DZ83" i="7"/>
  <c r="DY83" i="7"/>
  <c r="DX83" i="7"/>
  <c r="DW83" i="7"/>
  <c r="DV83" i="7"/>
  <c r="DU83" i="7"/>
  <c r="DT83" i="7"/>
  <c r="DS83" i="7"/>
  <c r="DR83" i="7"/>
  <c r="DQ83" i="7"/>
  <c r="DP83" i="7"/>
  <c r="DO83" i="7"/>
  <c r="DN83" i="7"/>
  <c r="DM83" i="7"/>
  <c r="CD83" i="7"/>
  <c r="CA83" i="7"/>
  <c r="BR83" i="7"/>
  <c r="BS83" i="7" s="1"/>
  <c r="BQ83" i="7"/>
  <c r="BP83" i="7"/>
  <c r="BO83" i="7"/>
  <c r="BN83" i="7"/>
  <c r="BM83" i="7"/>
  <c r="BH83" i="7"/>
  <c r="AY83" i="7"/>
  <c r="AX83" i="7"/>
  <c r="AW83" i="7"/>
  <c r="AV83" i="7"/>
  <c r="AU83" i="7"/>
  <c r="AT83" i="7"/>
  <c r="BA83" i="7" s="1"/>
  <c r="AQ83" i="7"/>
  <c r="AP83" i="7"/>
  <c r="AO83" i="7"/>
  <c r="AN83" i="7"/>
  <c r="AK83" i="7"/>
  <c r="AC83" i="7"/>
  <c r="AB83" i="7"/>
  <c r="AA83" i="7"/>
  <c r="Z83" i="7"/>
  <c r="W83" i="7"/>
  <c r="U83" i="7"/>
  <c r="N83" i="7"/>
  <c r="M83" i="7"/>
  <c r="J83" i="7"/>
  <c r="FD82" i="7"/>
  <c r="FC82" i="7"/>
  <c r="FB82" i="7"/>
  <c r="FA82" i="7"/>
  <c r="EJ82" i="7"/>
  <c r="EI82" i="7"/>
  <c r="EH82" i="7"/>
  <c r="EG82" i="7"/>
  <c r="EF82" i="7"/>
  <c r="EE82" i="7"/>
  <c r="ED82" i="7"/>
  <c r="EC82" i="7"/>
  <c r="EB82" i="7"/>
  <c r="EA82" i="7"/>
  <c r="DZ82" i="7"/>
  <c r="DY82" i="7"/>
  <c r="DX82" i="7"/>
  <c r="DW82" i="7"/>
  <c r="DV82" i="7"/>
  <c r="DU82" i="7"/>
  <c r="DT82" i="7"/>
  <c r="DS82" i="7"/>
  <c r="DR82" i="7"/>
  <c r="DQ82" i="7"/>
  <c r="DP82" i="7"/>
  <c r="DO82" i="7"/>
  <c r="DN82" i="7"/>
  <c r="DM82" i="7"/>
  <c r="CD82" i="7"/>
  <c r="CA82" i="7"/>
  <c r="BR82" i="7"/>
  <c r="BS82" i="7" s="1"/>
  <c r="BQ82" i="7"/>
  <c r="BP82" i="7"/>
  <c r="BO82" i="7"/>
  <c r="BN82" i="7"/>
  <c r="BM82" i="7"/>
  <c r="BH82" i="7"/>
  <c r="AY82" i="7"/>
  <c r="AX82" i="7"/>
  <c r="AW82" i="7"/>
  <c r="AV82" i="7"/>
  <c r="AU82" i="7"/>
  <c r="AT82" i="7"/>
  <c r="AQ82" i="7"/>
  <c r="AP82" i="7"/>
  <c r="AO82" i="7"/>
  <c r="AN82" i="7"/>
  <c r="AK82" i="7"/>
  <c r="AC82" i="7"/>
  <c r="AB82" i="7"/>
  <c r="AA82" i="7"/>
  <c r="Z82" i="7"/>
  <c r="W82" i="7"/>
  <c r="U82" i="7"/>
  <c r="N82" i="7"/>
  <c r="M82" i="7"/>
  <c r="J82" i="7"/>
  <c r="FD81" i="7"/>
  <c r="FC81" i="7"/>
  <c r="FB81" i="7"/>
  <c r="FA81" i="7"/>
  <c r="EJ81" i="7"/>
  <c r="EI81" i="7"/>
  <c r="EH81" i="7"/>
  <c r="EG81" i="7"/>
  <c r="EF81" i="7"/>
  <c r="EE81" i="7"/>
  <c r="ED81" i="7"/>
  <c r="EC81" i="7"/>
  <c r="EB81" i="7"/>
  <c r="EA81" i="7"/>
  <c r="DZ81" i="7"/>
  <c r="DY81" i="7"/>
  <c r="DX81" i="7"/>
  <c r="DW81" i="7"/>
  <c r="DV81" i="7"/>
  <c r="DU81" i="7"/>
  <c r="DT81" i="7"/>
  <c r="DS81" i="7"/>
  <c r="DR81" i="7"/>
  <c r="DQ81" i="7"/>
  <c r="DP81" i="7"/>
  <c r="DO81" i="7"/>
  <c r="DN81" i="7"/>
  <c r="DM81" i="7"/>
  <c r="CD81" i="7"/>
  <c r="CA81" i="7"/>
  <c r="BR81" i="7"/>
  <c r="BS81" i="7" s="1"/>
  <c r="BQ81" i="7"/>
  <c r="BP81" i="7"/>
  <c r="BO81" i="7"/>
  <c r="BN81" i="7"/>
  <c r="BM81" i="7"/>
  <c r="BH81" i="7"/>
  <c r="AY81" i="7"/>
  <c r="AX81" i="7"/>
  <c r="AW81" i="7"/>
  <c r="AV81" i="7"/>
  <c r="AU81" i="7"/>
  <c r="AT81" i="7"/>
  <c r="AZ81" i="7" s="1"/>
  <c r="AQ81" i="7"/>
  <c r="AP81" i="7"/>
  <c r="AO81" i="7"/>
  <c r="AN81" i="7"/>
  <c r="AK81" i="7"/>
  <c r="AC81" i="7"/>
  <c r="AB81" i="7"/>
  <c r="AA81" i="7"/>
  <c r="Z81" i="7"/>
  <c r="W81" i="7"/>
  <c r="U81" i="7"/>
  <c r="N81" i="7"/>
  <c r="M81" i="7"/>
  <c r="J81" i="7"/>
  <c r="FD80" i="7"/>
  <c r="FC80" i="7"/>
  <c r="FB80" i="7"/>
  <c r="FA80" i="7"/>
  <c r="EJ80" i="7"/>
  <c r="EI80" i="7"/>
  <c r="EH80" i="7"/>
  <c r="EG80" i="7"/>
  <c r="EF80" i="7"/>
  <c r="EE80" i="7"/>
  <c r="ED80" i="7"/>
  <c r="EC80" i="7"/>
  <c r="EB80" i="7"/>
  <c r="EA80" i="7"/>
  <c r="DZ80" i="7"/>
  <c r="DY80" i="7"/>
  <c r="DX80" i="7"/>
  <c r="DW80" i="7"/>
  <c r="DV80" i="7"/>
  <c r="DU80" i="7"/>
  <c r="DT80" i="7"/>
  <c r="DS80" i="7"/>
  <c r="DR80" i="7"/>
  <c r="DQ80" i="7"/>
  <c r="DP80" i="7"/>
  <c r="DO80" i="7"/>
  <c r="DN80" i="7"/>
  <c r="EL80" i="7" s="1"/>
  <c r="DM80" i="7"/>
  <c r="CD80" i="7"/>
  <c r="CA80" i="7"/>
  <c r="BR80" i="7"/>
  <c r="BS80" i="7" s="1"/>
  <c r="BQ80" i="7"/>
  <c r="BP80" i="7"/>
  <c r="BO80" i="7"/>
  <c r="BN80" i="7"/>
  <c r="BM80" i="7"/>
  <c r="BH80" i="7"/>
  <c r="AY80" i="7"/>
  <c r="AX80" i="7"/>
  <c r="AW80" i="7"/>
  <c r="AV80" i="7"/>
  <c r="AU80" i="7"/>
  <c r="AT80" i="7"/>
  <c r="AZ80" i="7" s="1"/>
  <c r="AQ80" i="7"/>
  <c r="AP80" i="7"/>
  <c r="AO80" i="7"/>
  <c r="AN80" i="7"/>
  <c r="AK80" i="7"/>
  <c r="AC80" i="7"/>
  <c r="AB80" i="7"/>
  <c r="AA80" i="7"/>
  <c r="Z80" i="7"/>
  <c r="W80" i="7"/>
  <c r="U80" i="7"/>
  <c r="N80" i="7"/>
  <c r="M80" i="7"/>
  <c r="J80" i="7"/>
  <c r="FD79" i="7"/>
  <c r="FC79" i="7"/>
  <c r="FB79" i="7"/>
  <c r="FA79" i="7"/>
  <c r="EJ79" i="7"/>
  <c r="EI79" i="7"/>
  <c r="EH79" i="7"/>
  <c r="EG79" i="7"/>
  <c r="EF79" i="7"/>
  <c r="EE79" i="7"/>
  <c r="ED79" i="7"/>
  <c r="EC79" i="7"/>
  <c r="EB79" i="7"/>
  <c r="EA79" i="7"/>
  <c r="DZ79" i="7"/>
  <c r="DY79" i="7"/>
  <c r="DX79" i="7"/>
  <c r="DW79" i="7"/>
  <c r="DV79" i="7"/>
  <c r="DU79" i="7"/>
  <c r="DT79" i="7"/>
  <c r="DS79" i="7"/>
  <c r="DR79" i="7"/>
  <c r="DQ79" i="7"/>
  <c r="DP79" i="7"/>
  <c r="DO79" i="7"/>
  <c r="EM79" i="7" s="1"/>
  <c r="DN79" i="7"/>
  <c r="DM79" i="7"/>
  <c r="CD79" i="7"/>
  <c r="CA79" i="7"/>
  <c r="BR79" i="7"/>
  <c r="BS79" i="7" s="1"/>
  <c r="BQ79" i="7"/>
  <c r="BP79" i="7"/>
  <c r="BO79" i="7"/>
  <c r="BN79" i="7"/>
  <c r="BM79" i="7"/>
  <c r="BH79" i="7"/>
  <c r="AY79" i="7"/>
  <c r="AX79" i="7"/>
  <c r="AW79" i="7"/>
  <c r="AV79" i="7"/>
  <c r="AU79" i="7"/>
  <c r="AT79" i="7"/>
  <c r="AQ79" i="7"/>
  <c r="AP79" i="7"/>
  <c r="AO79" i="7"/>
  <c r="AN79" i="7"/>
  <c r="AK79" i="7"/>
  <c r="AC79" i="7"/>
  <c r="AB79" i="7"/>
  <c r="AA79" i="7"/>
  <c r="Z79" i="7"/>
  <c r="W79" i="7"/>
  <c r="U79" i="7"/>
  <c r="N79" i="7"/>
  <c r="M79" i="7"/>
  <c r="J79" i="7"/>
  <c r="FD78" i="7"/>
  <c r="FC78" i="7"/>
  <c r="FB78" i="7"/>
  <c r="FA78" i="7"/>
  <c r="EJ78" i="7"/>
  <c r="EI78" i="7"/>
  <c r="EH78" i="7"/>
  <c r="EG78" i="7"/>
  <c r="EF78" i="7"/>
  <c r="EE78" i="7"/>
  <c r="ED78" i="7"/>
  <c r="EC78" i="7"/>
  <c r="EB78" i="7"/>
  <c r="EA78" i="7"/>
  <c r="DZ78" i="7"/>
  <c r="DY78" i="7"/>
  <c r="DX78" i="7"/>
  <c r="DW78" i="7"/>
  <c r="DV78" i="7"/>
  <c r="DU78" i="7"/>
  <c r="DT78" i="7"/>
  <c r="DS78" i="7"/>
  <c r="DR78" i="7"/>
  <c r="DQ78" i="7"/>
  <c r="DP78" i="7"/>
  <c r="EN78" i="7" s="1"/>
  <c r="DO78" i="7"/>
  <c r="DN78" i="7"/>
  <c r="DM78" i="7"/>
  <c r="CD78" i="7"/>
  <c r="CA78" i="7"/>
  <c r="BR78" i="7"/>
  <c r="BS78" i="7" s="1"/>
  <c r="BQ78" i="7"/>
  <c r="BP78" i="7"/>
  <c r="BO78" i="7"/>
  <c r="BN78" i="7"/>
  <c r="BM78" i="7"/>
  <c r="BH78" i="7"/>
  <c r="AY78" i="7"/>
  <c r="AX78" i="7"/>
  <c r="AW78" i="7"/>
  <c r="AV78" i="7"/>
  <c r="AU78" i="7"/>
  <c r="AT78" i="7"/>
  <c r="AQ78" i="7"/>
  <c r="AP78" i="7"/>
  <c r="AO78" i="7"/>
  <c r="AN78" i="7"/>
  <c r="AK78" i="7"/>
  <c r="AC78" i="7"/>
  <c r="AB78" i="7"/>
  <c r="AA78" i="7"/>
  <c r="Z78" i="7"/>
  <c r="W78" i="7"/>
  <c r="U78" i="7"/>
  <c r="N78" i="7"/>
  <c r="M78" i="7"/>
  <c r="J78" i="7"/>
  <c r="FD77" i="7"/>
  <c r="FC77" i="7"/>
  <c r="FB77" i="7"/>
  <c r="FA77" i="7"/>
  <c r="EJ77" i="7"/>
  <c r="EI77" i="7"/>
  <c r="EH77" i="7"/>
  <c r="EG77" i="7"/>
  <c r="EF77" i="7"/>
  <c r="EE77" i="7"/>
  <c r="ED77" i="7"/>
  <c r="EC77" i="7"/>
  <c r="EB77" i="7"/>
  <c r="EA77" i="7"/>
  <c r="DZ77" i="7"/>
  <c r="DY77" i="7"/>
  <c r="DX77" i="7"/>
  <c r="DW77" i="7"/>
  <c r="DV77" i="7"/>
  <c r="DU77" i="7"/>
  <c r="DT77" i="7"/>
  <c r="DS77" i="7"/>
  <c r="DR77" i="7"/>
  <c r="DQ77" i="7"/>
  <c r="DP77" i="7"/>
  <c r="DO77" i="7"/>
  <c r="DN77" i="7"/>
  <c r="DM77" i="7"/>
  <c r="CD77" i="7"/>
  <c r="CA77" i="7"/>
  <c r="BR77" i="7"/>
  <c r="BS77" i="7" s="1"/>
  <c r="BQ77" i="7"/>
  <c r="BP77" i="7"/>
  <c r="BO77" i="7"/>
  <c r="BN77" i="7"/>
  <c r="BM77" i="7"/>
  <c r="BH77" i="7"/>
  <c r="AY77" i="7"/>
  <c r="AX77" i="7"/>
  <c r="AW77" i="7"/>
  <c r="AV77" i="7"/>
  <c r="AU77" i="7"/>
  <c r="AT77" i="7"/>
  <c r="BA77" i="7" s="1"/>
  <c r="AQ77" i="7"/>
  <c r="AP77" i="7"/>
  <c r="AO77" i="7"/>
  <c r="AN77" i="7"/>
  <c r="AK77" i="7"/>
  <c r="AC77" i="7"/>
  <c r="AB77" i="7"/>
  <c r="AA77" i="7"/>
  <c r="Z77" i="7"/>
  <c r="W77" i="7"/>
  <c r="U77" i="7"/>
  <c r="N77" i="7"/>
  <c r="M77" i="7"/>
  <c r="J77" i="7"/>
  <c r="FD76" i="7"/>
  <c r="FC76" i="7"/>
  <c r="FB76" i="7"/>
  <c r="FA76" i="7"/>
  <c r="EJ76" i="7"/>
  <c r="EI76" i="7"/>
  <c r="EH76" i="7"/>
  <c r="EG76" i="7"/>
  <c r="EF76" i="7"/>
  <c r="EE76" i="7"/>
  <c r="ED76" i="7"/>
  <c r="EC76" i="7"/>
  <c r="EB76" i="7"/>
  <c r="EA76" i="7"/>
  <c r="DZ76" i="7"/>
  <c r="DY76" i="7"/>
  <c r="DX76" i="7"/>
  <c r="DW76" i="7"/>
  <c r="DV76" i="7"/>
  <c r="DU76" i="7"/>
  <c r="DT76" i="7"/>
  <c r="DS76" i="7"/>
  <c r="DR76" i="7"/>
  <c r="DQ76" i="7"/>
  <c r="DP76" i="7"/>
  <c r="DO76" i="7"/>
  <c r="DN76" i="7"/>
  <c r="DM76" i="7"/>
  <c r="CD76" i="7"/>
  <c r="CA76" i="7"/>
  <c r="BR76" i="7"/>
  <c r="BS76" i="7" s="1"/>
  <c r="BQ76" i="7"/>
  <c r="BP76" i="7"/>
  <c r="BO76" i="7"/>
  <c r="BN76" i="7"/>
  <c r="BM76" i="7"/>
  <c r="BH76" i="7"/>
  <c r="AY76" i="7"/>
  <c r="AX76" i="7"/>
  <c r="AW76" i="7"/>
  <c r="AV76" i="7"/>
  <c r="AU76" i="7"/>
  <c r="AT76" i="7"/>
  <c r="BA76" i="7" s="1"/>
  <c r="AQ76" i="7"/>
  <c r="AP76" i="7"/>
  <c r="AO76" i="7"/>
  <c r="AN76" i="7"/>
  <c r="AK76" i="7"/>
  <c r="AC76" i="7"/>
  <c r="AB76" i="7"/>
  <c r="AA76" i="7"/>
  <c r="Z76" i="7"/>
  <c r="W76" i="7"/>
  <c r="U76" i="7"/>
  <c r="N76" i="7"/>
  <c r="M76" i="7"/>
  <c r="J76" i="7"/>
  <c r="FD75" i="7"/>
  <c r="FC75" i="7"/>
  <c r="FB75" i="7"/>
  <c r="FA75" i="7"/>
  <c r="EJ75" i="7"/>
  <c r="EI75" i="7"/>
  <c r="EH75" i="7"/>
  <c r="EG75" i="7"/>
  <c r="EF75" i="7"/>
  <c r="EE75" i="7"/>
  <c r="ED75" i="7"/>
  <c r="EC75" i="7"/>
  <c r="EB75" i="7"/>
  <c r="EA75" i="7"/>
  <c r="DZ75" i="7"/>
  <c r="DY75" i="7"/>
  <c r="DX75" i="7"/>
  <c r="DW75" i="7"/>
  <c r="DV75" i="7"/>
  <c r="DU75" i="7"/>
  <c r="DT75" i="7"/>
  <c r="DS75" i="7"/>
  <c r="DR75" i="7"/>
  <c r="DQ75" i="7"/>
  <c r="DP75" i="7"/>
  <c r="DO75" i="7"/>
  <c r="DN75" i="7"/>
  <c r="DM75" i="7"/>
  <c r="CD75" i="7"/>
  <c r="CA75" i="7"/>
  <c r="BR75" i="7"/>
  <c r="BS75" i="7" s="1"/>
  <c r="BQ75" i="7"/>
  <c r="BP75" i="7"/>
  <c r="BO75" i="7"/>
  <c r="BN75" i="7"/>
  <c r="BM75" i="7"/>
  <c r="BH75" i="7"/>
  <c r="AY75" i="7"/>
  <c r="AX75" i="7"/>
  <c r="AW75" i="7"/>
  <c r="AV75" i="7"/>
  <c r="AU75" i="7"/>
  <c r="AT75" i="7"/>
  <c r="AQ75" i="7"/>
  <c r="AP75" i="7"/>
  <c r="AO75" i="7"/>
  <c r="AN75" i="7"/>
  <c r="AK75" i="7"/>
  <c r="AC75" i="7"/>
  <c r="AB75" i="7"/>
  <c r="AA75" i="7"/>
  <c r="Z75" i="7"/>
  <c r="W75" i="7"/>
  <c r="U75" i="7"/>
  <c r="N75" i="7"/>
  <c r="M75" i="7"/>
  <c r="J75" i="7"/>
  <c r="FD74" i="7"/>
  <c r="FC74" i="7"/>
  <c r="FB74" i="7"/>
  <c r="FA74" i="7"/>
  <c r="EJ74" i="7"/>
  <c r="EI74" i="7"/>
  <c r="EH74" i="7"/>
  <c r="EG74" i="7"/>
  <c r="EF74" i="7"/>
  <c r="EE74" i="7"/>
  <c r="ED74" i="7"/>
  <c r="EC74" i="7"/>
  <c r="EB74" i="7"/>
  <c r="EA74" i="7"/>
  <c r="DZ74" i="7"/>
  <c r="DY74" i="7"/>
  <c r="DX74" i="7"/>
  <c r="DW74" i="7"/>
  <c r="DV74" i="7"/>
  <c r="DU74" i="7"/>
  <c r="DT74" i="7"/>
  <c r="DS74" i="7"/>
  <c r="DR74" i="7"/>
  <c r="DQ74" i="7"/>
  <c r="DP74" i="7"/>
  <c r="DO74" i="7"/>
  <c r="DN74" i="7"/>
  <c r="DM74" i="7"/>
  <c r="CD74" i="7"/>
  <c r="CA74" i="7"/>
  <c r="BR74" i="7"/>
  <c r="BS74" i="7" s="1"/>
  <c r="BQ74" i="7"/>
  <c r="BP74" i="7"/>
  <c r="BO74" i="7"/>
  <c r="BN74" i="7"/>
  <c r="BM74" i="7"/>
  <c r="BH74" i="7"/>
  <c r="AY74" i="7"/>
  <c r="AX74" i="7"/>
  <c r="AW74" i="7"/>
  <c r="AV74" i="7"/>
  <c r="AU74" i="7"/>
  <c r="AT74" i="7"/>
  <c r="AZ74" i="7" s="1"/>
  <c r="AQ74" i="7"/>
  <c r="AP74" i="7"/>
  <c r="AO74" i="7"/>
  <c r="AN74" i="7"/>
  <c r="AK74" i="7"/>
  <c r="AC74" i="7"/>
  <c r="AB74" i="7"/>
  <c r="AA74" i="7"/>
  <c r="Z74" i="7"/>
  <c r="W74" i="7"/>
  <c r="U74" i="7"/>
  <c r="N74" i="7"/>
  <c r="M74" i="7"/>
  <c r="J74" i="7"/>
  <c r="FD73" i="7"/>
  <c r="FC73" i="7"/>
  <c r="FB73" i="7"/>
  <c r="FA73" i="7"/>
  <c r="EJ73" i="7"/>
  <c r="EI73" i="7"/>
  <c r="EH73" i="7"/>
  <c r="EG73" i="7"/>
  <c r="EF73" i="7"/>
  <c r="EE73" i="7"/>
  <c r="ED73" i="7"/>
  <c r="EC73" i="7"/>
  <c r="EB73" i="7"/>
  <c r="EA73" i="7"/>
  <c r="DZ73" i="7"/>
  <c r="DY73" i="7"/>
  <c r="DX73" i="7"/>
  <c r="DW73" i="7"/>
  <c r="DV73" i="7"/>
  <c r="DU73" i="7"/>
  <c r="DT73" i="7"/>
  <c r="DS73" i="7"/>
  <c r="DR73" i="7"/>
  <c r="DQ73" i="7"/>
  <c r="DP73" i="7"/>
  <c r="DO73" i="7"/>
  <c r="DN73" i="7"/>
  <c r="DM73" i="7"/>
  <c r="CD73" i="7"/>
  <c r="CA73" i="7"/>
  <c r="BR73" i="7"/>
  <c r="BS73" i="7" s="1"/>
  <c r="BQ73" i="7"/>
  <c r="BP73" i="7"/>
  <c r="BO73" i="7"/>
  <c r="BN73" i="7"/>
  <c r="BM73" i="7"/>
  <c r="BH73" i="7"/>
  <c r="AY73" i="7"/>
  <c r="AX73" i="7"/>
  <c r="AW73" i="7"/>
  <c r="AV73" i="7"/>
  <c r="AU73" i="7"/>
  <c r="AT73" i="7"/>
  <c r="BA73" i="7" s="1"/>
  <c r="AQ73" i="7"/>
  <c r="AP73" i="7"/>
  <c r="AO73" i="7"/>
  <c r="AN73" i="7"/>
  <c r="AK73" i="7"/>
  <c r="AC73" i="7"/>
  <c r="AB73" i="7"/>
  <c r="AA73" i="7"/>
  <c r="Z73" i="7"/>
  <c r="W73" i="7"/>
  <c r="U73" i="7"/>
  <c r="N73" i="7"/>
  <c r="M73" i="7"/>
  <c r="J73" i="7"/>
  <c r="FD72" i="7"/>
  <c r="FC72" i="7"/>
  <c r="FB72" i="7"/>
  <c r="FA72" i="7"/>
  <c r="EJ72" i="7"/>
  <c r="EI72" i="7"/>
  <c r="EH72" i="7"/>
  <c r="EG72" i="7"/>
  <c r="EF72" i="7"/>
  <c r="EE72" i="7"/>
  <c r="ED72" i="7"/>
  <c r="EC72" i="7"/>
  <c r="EB72" i="7"/>
  <c r="EA72" i="7"/>
  <c r="DZ72" i="7"/>
  <c r="DY72" i="7"/>
  <c r="DX72" i="7"/>
  <c r="DW72" i="7"/>
  <c r="DV72" i="7"/>
  <c r="DU72" i="7"/>
  <c r="DT72" i="7"/>
  <c r="DS72" i="7"/>
  <c r="DR72" i="7"/>
  <c r="DQ72" i="7"/>
  <c r="DP72" i="7"/>
  <c r="DO72" i="7"/>
  <c r="DN72" i="7"/>
  <c r="DM72" i="7"/>
  <c r="CD72" i="7"/>
  <c r="CA72" i="7"/>
  <c r="BR72" i="7"/>
  <c r="BS72" i="7" s="1"/>
  <c r="BQ72" i="7"/>
  <c r="BP72" i="7"/>
  <c r="BO72" i="7"/>
  <c r="BN72" i="7"/>
  <c r="BM72" i="7"/>
  <c r="BH72" i="7"/>
  <c r="AY72" i="7"/>
  <c r="AX72" i="7"/>
  <c r="AW72" i="7"/>
  <c r="AV72" i="7"/>
  <c r="AU72" i="7"/>
  <c r="AT72" i="7"/>
  <c r="BA72" i="7" s="1"/>
  <c r="AQ72" i="7"/>
  <c r="AP72" i="7"/>
  <c r="AO72" i="7"/>
  <c r="AN72" i="7"/>
  <c r="AK72" i="7"/>
  <c r="AC72" i="7"/>
  <c r="AB72" i="7"/>
  <c r="AA72" i="7"/>
  <c r="Z72" i="7"/>
  <c r="W72" i="7"/>
  <c r="U72" i="7"/>
  <c r="N72" i="7"/>
  <c r="M72" i="7"/>
  <c r="J72" i="7"/>
  <c r="FD71" i="7"/>
  <c r="FC71" i="7"/>
  <c r="FB71" i="7"/>
  <c r="FA71" i="7"/>
  <c r="EJ71" i="7"/>
  <c r="EI71" i="7"/>
  <c r="EH71" i="7"/>
  <c r="EG71" i="7"/>
  <c r="EF71" i="7"/>
  <c r="EE71" i="7"/>
  <c r="ED71" i="7"/>
  <c r="EC71" i="7"/>
  <c r="EB71" i="7"/>
  <c r="EA71" i="7"/>
  <c r="DZ71" i="7"/>
  <c r="DY71" i="7"/>
  <c r="DX71" i="7"/>
  <c r="DW71" i="7"/>
  <c r="DV71" i="7"/>
  <c r="DU71" i="7"/>
  <c r="DT71" i="7"/>
  <c r="DS71" i="7"/>
  <c r="DR71" i="7"/>
  <c r="DQ71" i="7"/>
  <c r="DP71" i="7"/>
  <c r="DO71" i="7"/>
  <c r="DN71" i="7"/>
  <c r="DM71" i="7"/>
  <c r="CD71" i="7"/>
  <c r="CA71" i="7"/>
  <c r="BR71" i="7"/>
  <c r="BS71" i="7" s="1"/>
  <c r="BQ71" i="7"/>
  <c r="BP71" i="7"/>
  <c r="BO71" i="7"/>
  <c r="BN71" i="7"/>
  <c r="BM71" i="7"/>
  <c r="BH71" i="7"/>
  <c r="AY71" i="7"/>
  <c r="AX71" i="7"/>
  <c r="AW71" i="7"/>
  <c r="AV71" i="7"/>
  <c r="AU71" i="7"/>
  <c r="AT71" i="7"/>
  <c r="AQ71" i="7"/>
  <c r="AP71" i="7"/>
  <c r="AO71" i="7"/>
  <c r="AN71" i="7"/>
  <c r="AK71" i="7"/>
  <c r="AC71" i="7"/>
  <c r="AB71" i="7"/>
  <c r="AA71" i="7"/>
  <c r="Z71" i="7"/>
  <c r="W71" i="7"/>
  <c r="U71" i="7"/>
  <c r="N71" i="7"/>
  <c r="M71" i="7"/>
  <c r="J71" i="7"/>
  <c r="FD70" i="7"/>
  <c r="FC70" i="7"/>
  <c r="FB70" i="7"/>
  <c r="FA70" i="7"/>
  <c r="EJ70" i="7"/>
  <c r="EI70" i="7"/>
  <c r="EH70" i="7"/>
  <c r="EG70" i="7"/>
  <c r="EF70" i="7"/>
  <c r="EE70" i="7"/>
  <c r="ED70" i="7"/>
  <c r="EC70" i="7"/>
  <c r="EB70" i="7"/>
  <c r="EA70" i="7"/>
  <c r="DZ70" i="7"/>
  <c r="DY70" i="7"/>
  <c r="DX70" i="7"/>
  <c r="DW70" i="7"/>
  <c r="DV70" i="7"/>
  <c r="DU70" i="7"/>
  <c r="DT70" i="7"/>
  <c r="DS70" i="7"/>
  <c r="DR70" i="7"/>
  <c r="DQ70" i="7"/>
  <c r="DP70" i="7"/>
  <c r="DO70" i="7"/>
  <c r="DN70" i="7"/>
  <c r="DM70" i="7"/>
  <c r="CD70" i="7"/>
  <c r="CA70" i="7"/>
  <c r="BR70" i="7"/>
  <c r="BS70" i="7" s="1"/>
  <c r="BQ70" i="7"/>
  <c r="BP70" i="7"/>
  <c r="BO70" i="7"/>
  <c r="BN70" i="7"/>
  <c r="BM70" i="7"/>
  <c r="BH70" i="7"/>
  <c r="AY70" i="7"/>
  <c r="AX70" i="7"/>
  <c r="AW70" i="7"/>
  <c r="AV70" i="7"/>
  <c r="AU70" i="7"/>
  <c r="AT70" i="7"/>
  <c r="AQ70" i="7"/>
  <c r="AP70" i="7"/>
  <c r="AO70" i="7"/>
  <c r="AN70" i="7"/>
  <c r="AK70" i="7"/>
  <c r="AC70" i="7"/>
  <c r="AB70" i="7"/>
  <c r="AA70" i="7"/>
  <c r="Z70" i="7"/>
  <c r="W70" i="7"/>
  <c r="U70" i="7"/>
  <c r="N70" i="7"/>
  <c r="M70" i="7"/>
  <c r="J70" i="7"/>
  <c r="FD69" i="7"/>
  <c r="FC69" i="7"/>
  <c r="FB69" i="7"/>
  <c r="FA69" i="7"/>
  <c r="EJ69" i="7"/>
  <c r="EI69" i="7"/>
  <c r="EH69" i="7"/>
  <c r="EG69" i="7"/>
  <c r="EF69" i="7"/>
  <c r="EE69" i="7"/>
  <c r="ED69" i="7"/>
  <c r="EC69" i="7"/>
  <c r="EB69" i="7"/>
  <c r="EA69" i="7"/>
  <c r="DZ69" i="7"/>
  <c r="DY69" i="7"/>
  <c r="DX69" i="7"/>
  <c r="DW69" i="7"/>
  <c r="DV69" i="7"/>
  <c r="DU69" i="7"/>
  <c r="DT69" i="7"/>
  <c r="DS69" i="7"/>
  <c r="DR69" i="7"/>
  <c r="DQ69" i="7"/>
  <c r="DP69" i="7"/>
  <c r="DO69" i="7"/>
  <c r="DN69" i="7"/>
  <c r="DM69" i="7"/>
  <c r="CD69" i="7"/>
  <c r="CA69" i="7"/>
  <c r="BR69" i="7"/>
  <c r="BS69" i="7" s="1"/>
  <c r="BQ69" i="7"/>
  <c r="BP69" i="7"/>
  <c r="BO69" i="7"/>
  <c r="BN69" i="7"/>
  <c r="BM69" i="7"/>
  <c r="BH69" i="7"/>
  <c r="AY69" i="7"/>
  <c r="AX69" i="7"/>
  <c r="AW69" i="7"/>
  <c r="AV69" i="7"/>
  <c r="AU69" i="7"/>
  <c r="AT69" i="7"/>
  <c r="AZ69" i="7" s="1"/>
  <c r="AQ69" i="7"/>
  <c r="AP69" i="7"/>
  <c r="AO69" i="7"/>
  <c r="AN69" i="7"/>
  <c r="AK69" i="7"/>
  <c r="AC69" i="7"/>
  <c r="AB69" i="7"/>
  <c r="AA69" i="7"/>
  <c r="Z69" i="7"/>
  <c r="W69" i="7"/>
  <c r="U69" i="7"/>
  <c r="N69" i="7"/>
  <c r="M69" i="7"/>
  <c r="J69" i="7"/>
  <c r="FD68" i="7"/>
  <c r="FC68" i="7"/>
  <c r="FB68" i="7"/>
  <c r="FA68" i="7"/>
  <c r="EJ68" i="7"/>
  <c r="EI68" i="7"/>
  <c r="EH68" i="7"/>
  <c r="EG68" i="7"/>
  <c r="EF68" i="7"/>
  <c r="EE68" i="7"/>
  <c r="ED68" i="7"/>
  <c r="EC68" i="7"/>
  <c r="EB68" i="7"/>
  <c r="EA68" i="7"/>
  <c r="DZ68" i="7"/>
  <c r="DY68" i="7"/>
  <c r="DX68" i="7"/>
  <c r="DW68" i="7"/>
  <c r="DV68" i="7"/>
  <c r="DU68" i="7"/>
  <c r="DT68" i="7"/>
  <c r="DS68" i="7"/>
  <c r="DR68" i="7"/>
  <c r="DQ68" i="7"/>
  <c r="DP68" i="7"/>
  <c r="DO68" i="7"/>
  <c r="DN68" i="7"/>
  <c r="DM68" i="7"/>
  <c r="CD68" i="7"/>
  <c r="CA68" i="7"/>
  <c r="BR68" i="7"/>
  <c r="BS68" i="7" s="1"/>
  <c r="BQ68" i="7"/>
  <c r="BP68" i="7"/>
  <c r="BO68" i="7"/>
  <c r="BN68" i="7"/>
  <c r="BM68" i="7"/>
  <c r="BH68" i="7"/>
  <c r="AY68" i="7"/>
  <c r="AX68" i="7"/>
  <c r="AW68" i="7"/>
  <c r="AV68" i="7"/>
  <c r="AU68" i="7"/>
  <c r="AT68" i="7"/>
  <c r="AQ68" i="7"/>
  <c r="AP68" i="7"/>
  <c r="AO68" i="7"/>
  <c r="AN68" i="7"/>
  <c r="AK68" i="7"/>
  <c r="AC68" i="7"/>
  <c r="AB68" i="7"/>
  <c r="AA68" i="7"/>
  <c r="Z68" i="7"/>
  <c r="W68" i="7"/>
  <c r="U68" i="7"/>
  <c r="N68" i="7"/>
  <c r="M68" i="7"/>
  <c r="J68" i="7"/>
  <c r="FD67" i="7"/>
  <c r="FC67" i="7"/>
  <c r="FB67" i="7"/>
  <c r="FA67" i="7"/>
  <c r="EJ67" i="7"/>
  <c r="EI67" i="7"/>
  <c r="EH67" i="7"/>
  <c r="EG67" i="7"/>
  <c r="EF67" i="7"/>
  <c r="EE67" i="7"/>
  <c r="ED67" i="7"/>
  <c r="EC67" i="7"/>
  <c r="EB67" i="7"/>
  <c r="EA67" i="7"/>
  <c r="DZ67" i="7"/>
  <c r="DY67" i="7"/>
  <c r="DX67" i="7"/>
  <c r="DW67" i="7"/>
  <c r="DV67" i="7"/>
  <c r="DU67" i="7"/>
  <c r="DT67" i="7"/>
  <c r="DS67" i="7"/>
  <c r="DR67" i="7"/>
  <c r="DQ67" i="7"/>
  <c r="DP67" i="7"/>
  <c r="DO67" i="7"/>
  <c r="DN67" i="7"/>
  <c r="DM67" i="7"/>
  <c r="CD67" i="7"/>
  <c r="CA67" i="7"/>
  <c r="BR67" i="7"/>
  <c r="BS67" i="7" s="1"/>
  <c r="BQ67" i="7"/>
  <c r="BP67" i="7"/>
  <c r="BO67" i="7"/>
  <c r="BN67" i="7"/>
  <c r="BM67" i="7"/>
  <c r="BH67" i="7"/>
  <c r="AY67" i="7"/>
  <c r="AX67" i="7"/>
  <c r="AW67" i="7"/>
  <c r="AV67" i="7"/>
  <c r="AU67" i="7"/>
  <c r="AT67" i="7"/>
  <c r="BA67" i="7" s="1"/>
  <c r="AQ67" i="7"/>
  <c r="AP67" i="7"/>
  <c r="BU67" i="7" s="1"/>
  <c r="AO67" i="7"/>
  <c r="AN67" i="7"/>
  <c r="AK67" i="7"/>
  <c r="AC67" i="7"/>
  <c r="AB67" i="7"/>
  <c r="AA67" i="7"/>
  <c r="Z67" i="7"/>
  <c r="W67" i="7"/>
  <c r="U67" i="7"/>
  <c r="N67" i="7"/>
  <c r="M67" i="7"/>
  <c r="J67" i="7"/>
  <c r="FD66" i="7"/>
  <c r="FC66" i="7"/>
  <c r="FB66" i="7"/>
  <c r="FA66" i="7"/>
  <c r="EJ66" i="7"/>
  <c r="EI66" i="7"/>
  <c r="EH66" i="7"/>
  <c r="EG66" i="7"/>
  <c r="EF66" i="7"/>
  <c r="EE66" i="7"/>
  <c r="ED66" i="7"/>
  <c r="EC66" i="7"/>
  <c r="EB66" i="7"/>
  <c r="EA66" i="7"/>
  <c r="DZ66" i="7"/>
  <c r="DY66" i="7"/>
  <c r="DX66" i="7"/>
  <c r="DW66" i="7"/>
  <c r="DV66" i="7"/>
  <c r="DU66" i="7"/>
  <c r="DT66" i="7"/>
  <c r="DS66" i="7"/>
  <c r="DR66" i="7"/>
  <c r="DQ66" i="7"/>
  <c r="DP66" i="7"/>
  <c r="DO66" i="7"/>
  <c r="DN66" i="7"/>
  <c r="DM66" i="7"/>
  <c r="CD66" i="7"/>
  <c r="CA66" i="7"/>
  <c r="BR66" i="7"/>
  <c r="BS66" i="7" s="1"/>
  <c r="BQ66" i="7"/>
  <c r="BP66" i="7"/>
  <c r="BO66" i="7"/>
  <c r="BN66" i="7"/>
  <c r="BM66" i="7"/>
  <c r="BH66" i="7"/>
  <c r="AY66" i="7"/>
  <c r="AX66" i="7"/>
  <c r="AW66" i="7"/>
  <c r="AV66" i="7"/>
  <c r="AU66" i="7"/>
  <c r="AT66" i="7"/>
  <c r="AQ66" i="7"/>
  <c r="AP66" i="7"/>
  <c r="AO66" i="7"/>
  <c r="AN66" i="7"/>
  <c r="AK66" i="7"/>
  <c r="AC66" i="7"/>
  <c r="AB66" i="7"/>
  <c r="AA66" i="7"/>
  <c r="Z66" i="7"/>
  <c r="W66" i="7"/>
  <c r="U66" i="7"/>
  <c r="N66" i="7"/>
  <c r="M66" i="7"/>
  <c r="J66" i="7"/>
  <c r="FD65" i="7"/>
  <c r="FC65" i="7"/>
  <c r="FB65" i="7"/>
  <c r="FA65" i="7"/>
  <c r="EJ65" i="7"/>
  <c r="EI65" i="7"/>
  <c r="EH65" i="7"/>
  <c r="EG65" i="7"/>
  <c r="EF65" i="7"/>
  <c r="EE65" i="7"/>
  <c r="ED65" i="7"/>
  <c r="EC65" i="7"/>
  <c r="EB65" i="7"/>
  <c r="EA65" i="7"/>
  <c r="DZ65" i="7"/>
  <c r="DY65" i="7"/>
  <c r="DX65" i="7"/>
  <c r="DW65" i="7"/>
  <c r="DV65" i="7"/>
  <c r="DU65" i="7"/>
  <c r="DT65" i="7"/>
  <c r="DS65" i="7"/>
  <c r="DR65" i="7"/>
  <c r="DQ65" i="7"/>
  <c r="DP65" i="7"/>
  <c r="DO65" i="7"/>
  <c r="DN65" i="7"/>
  <c r="DM65" i="7"/>
  <c r="CD65" i="7"/>
  <c r="CA65" i="7"/>
  <c r="BR65" i="7"/>
  <c r="BS65" i="7" s="1"/>
  <c r="BQ65" i="7"/>
  <c r="BP65" i="7"/>
  <c r="BO65" i="7"/>
  <c r="BN65" i="7"/>
  <c r="BM65" i="7"/>
  <c r="BH65" i="7"/>
  <c r="AY65" i="7"/>
  <c r="AX65" i="7"/>
  <c r="AW65" i="7"/>
  <c r="AV65" i="7"/>
  <c r="AU65" i="7"/>
  <c r="AT65" i="7"/>
  <c r="AQ65" i="7"/>
  <c r="AP65" i="7"/>
  <c r="AO65" i="7"/>
  <c r="AN65" i="7"/>
  <c r="AK65" i="7"/>
  <c r="AC65" i="7"/>
  <c r="AB65" i="7"/>
  <c r="AA65" i="7"/>
  <c r="Z65" i="7"/>
  <c r="W65" i="7"/>
  <c r="U65" i="7"/>
  <c r="N65" i="7"/>
  <c r="M65" i="7"/>
  <c r="J65" i="7"/>
  <c r="FD64" i="7"/>
  <c r="FC64" i="7"/>
  <c r="FB64" i="7"/>
  <c r="FA64" i="7"/>
  <c r="EJ64" i="7"/>
  <c r="EI64" i="7"/>
  <c r="EH64" i="7"/>
  <c r="EG64" i="7"/>
  <c r="EF64" i="7"/>
  <c r="EE64" i="7"/>
  <c r="ED64" i="7"/>
  <c r="EC64" i="7"/>
  <c r="EB64" i="7"/>
  <c r="EA64" i="7"/>
  <c r="DZ64" i="7"/>
  <c r="DY64" i="7"/>
  <c r="DX64" i="7"/>
  <c r="DW64" i="7"/>
  <c r="DV64" i="7"/>
  <c r="DU64" i="7"/>
  <c r="DT64" i="7"/>
  <c r="DS64" i="7"/>
  <c r="DR64" i="7"/>
  <c r="DQ64" i="7"/>
  <c r="DP64" i="7"/>
  <c r="DO64" i="7"/>
  <c r="DN64" i="7"/>
  <c r="DM64" i="7"/>
  <c r="CD64" i="7"/>
  <c r="CA64" i="7"/>
  <c r="BR64" i="7"/>
  <c r="BS64" i="7" s="1"/>
  <c r="BQ64" i="7"/>
  <c r="BP64" i="7"/>
  <c r="BO64" i="7"/>
  <c r="BN64" i="7"/>
  <c r="BM64" i="7"/>
  <c r="BH64" i="7"/>
  <c r="BA64" i="7"/>
  <c r="AZ64" i="7"/>
  <c r="AY64" i="7"/>
  <c r="AX64" i="7"/>
  <c r="AW64" i="7"/>
  <c r="AV64" i="7"/>
  <c r="AU64" i="7"/>
  <c r="AQ64" i="7"/>
  <c r="AP64" i="7"/>
  <c r="BU64" i="7" s="1"/>
  <c r="BV64" i="7" s="1"/>
  <c r="AO64" i="7"/>
  <c r="AN64" i="7"/>
  <c r="AK64" i="7"/>
  <c r="AC64" i="7"/>
  <c r="AB64" i="7"/>
  <c r="AA64" i="7"/>
  <c r="Z64" i="7"/>
  <c r="W64" i="7"/>
  <c r="U64" i="7"/>
  <c r="N64" i="7"/>
  <c r="M64" i="7"/>
  <c r="J64" i="7"/>
  <c r="FD63" i="7"/>
  <c r="FC63" i="7"/>
  <c r="FB63" i="7"/>
  <c r="FA63" i="7"/>
  <c r="EJ63" i="7"/>
  <c r="EI63" i="7"/>
  <c r="EH63" i="7"/>
  <c r="EG63" i="7"/>
  <c r="EF63" i="7"/>
  <c r="EE63" i="7"/>
  <c r="ED63" i="7"/>
  <c r="EC63" i="7"/>
  <c r="EB63" i="7"/>
  <c r="EA63" i="7"/>
  <c r="DZ63" i="7"/>
  <c r="DY63" i="7"/>
  <c r="DX63" i="7"/>
  <c r="DW63" i="7"/>
  <c r="DV63" i="7"/>
  <c r="DU63" i="7"/>
  <c r="DT63" i="7"/>
  <c r="DS63" i="7"/>
  <c r="DR63" i="7"/>
  <c r="DQ63" i="7"/>
  <c r="DP63" i="7"/>
  <c r="DO63" i="7"/>
  <c r="DN63" i="7"/>
  <c r="DM63" i="7"/>
  <c r="CD63" i="7"/>
  <c r="CA63" i="7"/>
  <c r="BR63" i="7"/>
  <c r="BS63" i="7" s="1"/>
  <c r="BQ63" i="7"/>
  <c r="BP63" i="7"/>
  <c r="BO63" i="7"/>
  <c r="BN63" i="7"/>
  <c r="BM63" i="7"/>
  <c r="BH63" i="7"/>
  <c r="AY63" i="7"/>
  <c r="AX63" i="7"/>
  <c r="AW63" i="7"/>
  <c r="AV63" i="7"/>
  <c r="AU63" i="7"/>
  <c r="AT63" i="7"/>
  <c r="AZ63" i="7" s="1"/>
  <c r="AQ63" i="7"/>
  <c r="AP63" i="7"/>
  <c r="AO63" i="7"/>
  <c r="AN63" i="7"/>
  <c r="AK63" i="7"/>
  <c r="AC63" i="7"/>
  <c r="AB63" i="7"/>
  <c r="AA63" i="7"/>
  <c r="Z63" i="7"/>
  <c r="W63" i="7"/>
  <c r="U63" i="7"/>
  <c r="N63" i="7"/>
  <c r="M63" i="7"/>
  <c r="J63" i="7"/>
  <c r="FD62" i="7"/>
  <c r="FC62" i="7"/>
  <c r="FB62" i="7"/>
  <c r="FA62" i="7"/>
  <c r="EJ62" i="7"/>
  <c r="EI62" i="7"/>
  <c r="EH62" i="7"/>
  <c r="EG62" i="7"/>
  <c r="EF62" i="7"/>
  <c r="EE62" i="7"/>
  <c r="ED62" i="7"/>
  <c r="EC62" i="7"/>
  <c r="EB62" i="7"/>
  <c r="EA62" i="7"/>
  <c r="DZ62" i="7"/>
  <c r="DY62" i="7"/>
  <c r="DX62" i="7"/>
  <c r="DW62" i="7"/>
  <c r="DV62" i="7"/>
  <c r="DU62" i="7"/>
  <c r="DT62" i="7"/>
  <c r="DS62" i="7"/>
  <c r="DR62" i="7"/>
  <c r="DQ62" i="7"/>
  <c r="DP62" i="7"/>
  <c r="DO62" i="7"/>
  <c r="DN62" i="7"/>
  <c r="DM62" i="7"/>
  <c r="CD62" i="7"/>
  <c r="CA62" i="7"/>
  <c r="BR62" i="7"/>
  <c r="BS62" i="7" s="1"/>
  <c r="BQ62" i="7"/>
  <c r="BP62" i="7"/>
  <c r="BO62" i="7"/>
  <c r="BN62" i="7"/>
  <c r="BM62" i="7"/>
  <c r="BH62" i="7"/>
  <c r="AY62" i="7"/>
  <c r="AX62" i="7"/>
  <c r="AW62" i="7"/>
  <c r="AV62" i="7"/>
  <c r="AU62" i="7"/>
  <c r="AT62" i="7"/>
  <c r="AZ62" i="7" s="1"/>
  <c r="AQ62" i="7"/>
  <c r="AP62" i="7"/>
  <c r="AO62" i="7"/>
  <c r="AN62" i="7"/>
  <c r="AK62" i="7"/>
  <c r="AC62" i="7"/>
  <c r="AB62" i="7"/>
  <c r="AA62" i="7"/>
  <c r="Z62" i="7"/>
  <c r="W62" i="7"/>
  <c r="U62" i="7"/>
  <c r="N62" i="7"/>
  <c r="M62" i="7"/>
  <c r="J62" i="7"/>
  <c r="FD61" i="7"/>
  <c r="FC61" i="7"/>
  <c r="FB61" i="7"/>
  <c r="FA61" i="7"/>
  <c r="EJ61" i="7"/>
  <c r="EI61" i="7"/>
  <c r="EH61" i="7"/>
  <c r="EG61" i="7"/>
  <c r="EF61" i="7"/>
  <c r="EE61" i="7"/>
  <c r="ED61" i="7"/>
  <c r="EC61" i="7"/>
  <c r="EB61" i="7"/>
  <c r="EA61" i="7"/>
  <c r="DZ61" i="7"/>
  <c r="DY61" i="7"/>
  <c r="DX61" i="7"/>
  <c r="DW61" i="7"/>
  <c r="DV61" i="7"/>
  <c r="DU61" i="7"/>
  <c r="DT61" i="7"/>
  <c r="DS61" i="7"/>
  <c r="DR61" i="7"/>
  <c r="DQ61" i="7"/>
  <c r="DP61" i="7"/>
  <c r="DO61" i="7"/>
  <c r="DN61" i="7"/>
  <c r="DM61" i="7"/>
  <c r="CD61" i="7"/>
  <c r="CA61" i="7"/>
  <c r="BR61" i="7"/>
  <c r="BS61" i="7" s="1"/>
  <c r="BQ61" i="7"/>
  <c r="BP61" i="7"/>
  <c r="BO61" i="7"/>
  <c r="BN61" i="7"/>
  <c r="BM61" i="7"/>
  <c r="BH61" i="7"/>
  <c r="AZ61" i="7"/>
  <c r="AY61" i="7"/>
  <c r="AX61" i="7"/>
  <c r="AW61" i="7"/>
  <c r="AV61" i="7"/>
  <c r="AU61" i="7"/>
  <c r="AT61" i="7"/>
  <c r="BA61" i="7" s="1"/>
  <c r="AQ61" i="7"/>
  <c r="AP61" i="7"/>
  <c r="BU61" i="7" s="1"/>
  <c r="AO61" i="7"/>
  <c r="AN61" i="7"/>
  <c r="AK61" i="7"/>
  <c r="AC61" i="7"/>
  <c r="AB61" i="7"/>
  <c r="AA61" i="7"/>
  <c r="Z61" i="7"/>
  <c r="W61" i="7"/>
  <c r="U61" i="7"/>
  <c r="N61" i="7"/>
  <c r="M61" i="7"/>
  <c r="J61" i="7"/>
  <c r="FD60" i="7"/>
  <c r="FC60" i="7"/>
  <c r="FB60" i="7"/>
  <c r="FA60" i="7"/>
  <c r="EJ60" i="7"/>
  <c r="EI60" i="7"/>
  <c r="EH60" i="7"/>
  <c r="EG60" i="7"/>
  <c r="EF60" i="7"/>
  <c r="EE60" i="7"/>
  <c r="ED60" i="7"/>
  <c r="EC60" i="7"/>
  <c r="EB60" i="7"/>
  <c r="EA60" i="7"/>
  <c r="DZ60" i="7"/>
  <c r="DY60" i="7"/>
  <c r="DX60" i="7"/>
  <c r="DW60" i="7"/>
  <c r="DV60" i="7"/>
  <c r="DU60" i="7"/>
  <c r="DT60" i="7"/>
  <c r="DS60" i="7"/>
  <c r="DR60" i="7"/>
  <c r="DQ60" i="7"/>
  <c r="DP60" i="7"/>
  <c r="DO60" i="7"/>
  <c r="DN60" i="7"/>
  <c r="DM60" i="7"/>
  <c r="CD60" i="7"/>
  <c r="CA60" i="7"/>
  <c r="BR60" i="7"/>
  <c r="BS60" i="7" s="1"/>
  <c r="BQ60" i="7"/>
  <c r="BP60" i="7"/>
  <c r="BO60" i="7"/>
  <c r="BN60" i="7"/>
  <c r="BM60" i="7"/>
  <c r="BH60" i="7"/>
  <c r="AY60" i="7"/>
  <c r="AX60" i="7"/>
  <c r="AW60" i="7"/>
  <c r="AV60" i="7"/>
  <c r="AU60" i="7"/>
  <c r="AT60" i="7"/>
  <c r="AQ60" i="7"/>
  <c r="AP60" i="7"/>
  <c r="AO60" i="7"/>
  <c r="AN60" i="7"/>
  <c r="AK60" i="7"/>
  <c r="AC60" i="7"/>
  <c r="AB60" i="7"/>
  <c r="AA60" i="7"/>
  <c r="Z60" i="7"/>
  <c r="W60" i="7"/>
  <c r="U60" i="7"/>
  <c r="N60" i="7"/>
  <c r="M60" i="7"/>
  <c r="J60" i="7"/>
  <c r="FD59" i="7"/>
  <c r="FC59" i="7"/>
  <c r="FB59" i="7"/>
  <c r="FA59" i="7"/>
  <c r="EJ59" i="7"/>
  <c r="EI59" i="7"/>
  <c r="EH59" i="7"/>
  <c r="EG59" i="7"/>
  <c r="EF59" i="7"/>
  <c r="EE59" i="7"/>
  <c r="ED59" i="7"/>
  <c r="EC59" i="7"/>
  <c r="EB59" i="7"/>
  <c r="EA59" i="7"/>
  <c r="DZ59" i="7"/>
  <c r="DY59" i="7"/>
  <c r="DX59" i="7"/>
  <c r="DW59" i="7"/>
  <c r="DV59" i="7"/>
  <c r="DU59" i="7"/>
  <c r="DT59" i="7"/>
  <c r="DS59" i="7"/>
  <c r="DR59" i="7"/>
  <c r="DQ59" i="7"/>
  <c r="DP59" i="7"/>
  <c r="DO59" i="7"/>
  <c r="DN59" i="7"/>
  <c r="DM59" i="7"/>
  <c r="CD59" i="7"/>
  <c r="CA59" i="7"/>
  <c r="BR59" i="7"/>
  <c r="BS59" i="7" s="1"/>
  <c r="BQ59" i="7"/>
  <c r="BP59" i="7"/>
  <c r="BO59" i="7"/>
  <c r="BN59" i="7"/>
  <c r="BM59" i="7"/>
  <c r="BH59" i="7"/>
  <c r="AY59" i="7"/>
  <c r="AX59" i="7"/>
  <c r="AW59" i="7"/>
  <c r="AV59" i="7"/>
  <c r="AU59" i="7"/>
  <c r="AT59" i="7"/>
  <c r="AQ59" i="7"/>
  <c r="AP59" i="7"/>
  <c r="AO59" i="7"/>
  <c r="AN59" i="7"/>
  <c r="AK59" i="7"/>
  <c r="AC59" i="7"/>
  <c r="AB59" i="7"/>
  <c r="AA59" i="7"/>
  <c r="Z59" i="7"/>
  <c r="W59" i="7"/>
  <c r="U59" i="7"/>
  <c r="N59" i="7"/>
  <c r="M59" i="7"/>
  <c r="J59" i="7"/>
  <c r="FD58" i="7"/>
  <c r="FC58" i="7"/>
  <c r="FB58" i="7"/>
  <c r="FA58" i="7"/>
  <c r="EJ58" i="7"/>
  <c r="EI58" i="7"/>
  <c r="EH58" i="7"/>
  <c r="EG58" i="7"/>
  <c r="EF58" i="7"/>
  <c r="EE58" i="7"/>
  <c r="ED58" i="7"/>
  <c r="EC58" i="7"/>
  <c r="EB58" i="7"/>
  <c r="EA58" i="7"/>
  <c r="DZ58" i="7"/>
  <c r="DY58" i="7"/>
  <c r="DX58" i="7"/>
  <c r="DW58" i="7"/>
  <c r="DV58" i="7"/>
  <c r="DU58" i="7"/>
  <c r="DT58" i="7"/>
  <c r="DS58" i="7"/>
  <c r="DR58" i="7"/>
  <c r="DQ58" i="7"/>
  <c r="DP58" i="7"/>
  <c r="DO58" i="7"/>
  <c r="DN58" i="7"/>
  <c r="DM58" i="7"/>
  <c r="CD58" i="7"/>
  <c r="CA58" i="7"/>
  <c r="BR58" i="7"/>
  <c r="BS58" i="7" s="1"/>
  <c r="BQ58" i="7"/>
  <c r="BP58" i="7"/>
  <c r="BO58" i="7"/>
  <c r="BN58" i="7"/>
  <c r="BM58" i="7"/>
  <c r="BH58" i="7"/>
  <c r="AY58" i="7"/>
  <c r="AX58" i="7"/>
  <c r="AW58" i="7"/>
  <c r="AV58" i="7"/>
  <c r="AU58" i="7"/>
  <c r="AT58" i="7"/>
  <c r="AZ58" i="7" s="1"/>
  <c r="AQ58" i="7"/>
  <c r="AP58" i="7"/>
  <c r="AO58" i="7"/>
  <c r="AN58" i="7"/>
  <c r="AK58" i="7"/>
  <c r="AC58" i="7"/>
  <c r="AB58" i="7"/>
  <c r="AA58" i="7"/>
  <c r="Z58" i="7"/>
  <c r="W58" i="7"/>
  <c r="U58" i="7"/>
  <c r="N58" i="7"/>
  <c r="M58" i="7"/>
  <c r="J58" i="7"/>
  <c r="FD57" i="7"/>
  <c r="FC57" i="7"/>
  <c r="FB57" i="7"/>
  <c r="FA57" i="7"/>
  <c r="EJ57" i="7"/>
  <c r="EI57" i="7"/>
  <c r="EH57" i="7"/>
  <c r="EG57" i="7"/>
  <c r="EF57" i="7"/>
  <c r="EE57" i="7"/>
  <c r="ED57" i="7"/>
  <c r="EC57" i="7"/>
  <c r="EB57" i="7"/>
  <c r="EA57" i="7"/>
  <c r="DZ57" i="7"/>
  <c r="DY57" i="7"/>
  <c r="DX57" i="7"/>
  <c r="DW57" i="7"/>
  <c r="DV57" i="7"/>
  <c r="DU57" i="7"/>
  <c r="DT57" i="7"/>
  <c r="DS57" i="7"/>
  <c r="DR57" i="7"/>
  <c r="DQ57" i="7"/>
  <c r="DP57" i="7"/>
  <c r="DO57" i="7"/>
  <c r="DN57" i="7"/>
  <c r="DM57" i="7"/>
  <c r="CD57" i="7"/>
  <c r="CA57" i="7"/>
  <c r="BR57" i="7"/>
  <c r="BS57" i="7" s="1"/>
  <c r="BQ57" i="7"/>
  <c r="BP57" i="7"/>
  <c r="BO57" i="7"/>
  <c r="BN57" i="7"/>
  <c r="BM57" i="7"/>
  <c r="BH57" i="7"/>
  <c r="AY57" i="7"/>
  <c r="AX57" i="7"/>
  <c r="AW57" i="7"/>
  <c r="AV57" i="7"/>
  <c r="AU57" i="7"/>
  <c r="AT57" i="7"/>
  <c r="AZ57" i="7" s="1"/>
  <c r="AQ57" i="7"/>
  <c r="AP57" i="7"/>
  <c r="AO57" i="7"/>
  <c r="AN57" i="7"/>
  <c r="AK57" i="7"/>
  <c r="AC57" i="7"/>
  <c r="AB57" i="7"/>
  <c r="AA57" i="7"/>
  <c r="Z57" i="7"/>
  <c r="W57" i="7"/>
  <c r="U57" i="7"/>
  <c r="N57" i="7"/>
  <c r="M57" i="7"/>
  <c r="J57" i="7"/>
  <c r="FD56" i="7"/>
  <c r="FC56" i="7"/>
  <c r="FB56" i="7"/>
  <c r="FA56" i="7"/>
  <c r="EJ56" i="7"/>
  <c r="EI56" i="7"/>
  <c r="EH56" i="7"/>
  <c r="EG56" i="7"/>
  <c r="EF56" i="7"/>
  <c r="EE56" i="7"/>
  <c r="ED56" i="7"/>
  <c r="EC56" i="7"/>
  <c r="EB56" i="7"/>
  <c r="EA56" i="7"/>
  <c r="DZ56" i="7"/>
  <c r="DY56" i="7"/>
  <c r="DX56" i="7"/>
  <c r="DW56" i="7"/>
  <c r="DV56" i="7"/>
  <c r="DU56" i="7"/>
  <c r="DT56" i="7"/>
  <c r="DS56" i="7"/>
  <c r="DR56" i="7"/>
  <c r="DQ56" i="7"/>
  <c r="DP56" i="7"/>
  <c r="DO56" i="7"/>
  <c r="DN56" i="7"/>
  <c r="DM56" i="7"/>
  <c r="CD56" i="7"/>
  <c r="CA56" i="7"/>
  <c r="BR56" i="7"/>
  <c r="BS56" i="7" s="1"/>
  <c r="BQ56" i="7"/>
  <c r="BP56" i="7"/>
  <c r="BO56" i="7"/>
  <c r="BN56" i="7"/>
  <c r="BM56" i="7"/>
  <c r="BH56" i="7"/>
  <c r="AY56" i="7"/>
  <c r="AX56" i="7"/>
  <c r="AW56" i="7"/>
  <c r="AV56" i="7"/>
  <c r="AU56" i="7"/>
  <c r="AT56" i="7"/>
  <c r="AQ56" i="7"/>
  <c r="AP56" i="7"/>
  <c r="AO56" i="7"/>
  <c r="AN56" i="7"/>
  <c r="AK56" i="7"/>
  <c r="AC56" i="7"/>
  <c r="AB56" i="7"/>
  <c r="AA56" i="7"/>
  <c r="Z56" i="7"/>
  <c r="W56" i="7"/>
  <c r="U56" i="7"/>
  <c r="N56" i="7"/>
  <c r="M56" i="7"/>
  <c r="J56" i="7"/>
  <c r="FD55" i="7"/>
  <c r="FC55" i="7"/>
  <c r="FB55" i="7"/>
  <c r="FA55" i="7"/>
  <c r="EJ55" i="7"/>
  <c r="EI55" i="7"/>
  <c r="EH55" i="7"/>
  <c r="EG55" i="7"/>
  <c r="EF55" i="7"/>
  <c r="EE55" i="7"/>
  <c r="ED55" i="7"/>
  <c r="EC55" i="7"/>
  <c r="EB55" i="7"/>
  <c r="EA55" i="7"/>
  <c r="DZ55" i="7"/>
  <c r="DY55" i="7"/>
  <c r="DX55" i="7"/>
  <c r="DW55" i="7"/>
  <c r="DV55" i="7"/>
  <c r="DU55" i="7"/>
  <c r="DT55" i="7"/>
  <c r="DS55" i="7"/>
  <c r="DR55" i="7"/>
  <c r="DQ55" i="7"/>
  <c r="DP55" i="7"/>
  <c r="DO55" i="7"/>
  <c r="DN55" i="7"/>
  <c r="DM55" i="7"/>
  <c r="CD55" i="7"/>
  <c r="CA55" i="7"/>
  <c r="BR55" i="7"/>
  <c r="BS55" i="7" s="1"/>
  <c r="BQ55" i="7"/>
  <c r="BP55" i="7"/>
  <c r="BO55" i="7"/>
  <c r="BN55" i="7"/>
  <c r="BM55" i="7"/>
  <c r="BH55" i="7"/>
  <c r="AY55" i="7"/>
  <c r="AX55" i="7"/>
  <c r="AW55" i="7"/>
  <c r="AV55" i="7"/>
  <c r="AU55" i="7"/>
  <c r="AT55" i="7"/>
  <c r="AZ55" i="7" s="1"/>
  <c r="AQ55" i="7"/>
  <c r="AP55" i="7"/>
  <c r="AO55" i="7"/>
  <c r="AN55" i="7"/>
  <c r="AK55" i="7"/>
  <c r="AC55" i="7"/>
  <c r="AB55" i="7"/>
  <c r="AA55" i="7"/>
  <c r="Z55" i="7"/>
  <c r="W55" i="7"/>
  <c r="U55" i="7"/>
  <c r="N55" i="7"/>
  <c r="M55" i="7"/>
  <c r="J55" i="7"/>
  <c r="FD54" i="7"/>
  <c r="FC54" i="7"/>
  <c r="FB54" i="7"/>
  <c r="FA54" i="7"/>
  <c r="EJ54" i="7"/>
  <c r="EI54" i="7"/>
  <c r="EH54" i="7"/>
  <c r="EG54" i="7"/>
  <c r="EF54" i="7"/>
  <c r="EE54" i="7"/>
  <c r="ED54" i="7"/>
  <c r="EC54" i="7"/>
  <c r="EB54" i="7"/>
  <c r="EA54" i="7"/>
  <c r="DZ54" i="7"/>
  <c r="DY54" i="7"/>
  <c r="DX54" i="7"/>
  <c r="DW54" i="7"/>
  <c r="DV54" i="7"/>
  <c r="DU54" i="7"/>
  <c r="DT54" i="7"/>
  <c r="DS54" i="7"/>
  <c r="DR54" i="7"/>
  <c r="DQ54" i="7"/>
  <c r="DP54" i="7"/>
  <c r="DO54" i="7"/>
  <c r="DN54" i="7"/>
  <c r="DM54" i="7"/>
  <c r="CD54" i="7"/>
  <c r="CA54" i="7"/>
  <c r="BR54" i="7"/>
  <c r="BS54" i="7" s="1"/>
  <c r="BQ54" i="7"/>
  <c r="BP54" i="7"/>
  <c r="BO54" i="7"/>
  <c r="BN54" i="7"/>
  <c r="BM54" i="7"/>
  <c r="BH54" i="7"/>
  <c r="AY54" i="7"/>
  <c r="AX54" i="7"/>
  <c r="AW54" i="7"/>
  <c r="AV54" i="7"/>
  <c r="AU54" i="7"/>
  <c r="AT54" i="7"/>
  <c r="AZ54" i="7" s="1"/>
  <c r="AQ54" i="7"/>
  <c r="AP54" i="7"/>
  <c r="AO54" i="7"/>
  <c r="AN54" i="7"/>
  <c r="AK54" i="7"/>
  <c r="AC54" i="7"/>
  <c r="AB54" i="7"/>
  <c r="AA54" i="7"/>
  <c r="Z54" i="7"/>
  <c r="W54" i="7"/>
  <c r="U54" i="7"/>
  <c r="N54" i="7"/>
  <c r="M54" i="7"/>
  <c r="J54" i="7"/>
  <c r="FD53" i="7"/>
  <c r="FC53" i="7"/>
  <c r="FB53" i="7"/>
  <c r="FA53" i="7"/>
  <c r="EJ53" i="7"/>
  <c r="EI53" i="7"/>
  <c r="EH53" i="7"/>
  <c r="EG53" i="7"/>
  <c r="EF53" i="7"/>
  <c r="EE53" i="7"/>
  <c r="ED53" i="7"/>
  <c r="EC53" i="7"/>
  <c r="EB53" i="7"/>
  <c r="EA53" i="7"/>
  <c r="DZ53" i="7"/>
  <c r="DY53" i="7"/>
  <c r="DX53" i="7"/>
  <c r="DW53" i="7"/>
  <c r="DV53" i="7"/>
  <c r="DU53" i="7"/>
  <c r="DT53" i="7"/>
  <c r="DS53" i="7"/>
  <c r="DR53" i="7"/>
  <c r="DQ53" i="7"/>
  <c r="DP53" i="7"/>
  <c r="DO53" i="7"/>
  <c r="DN53" i="7"/>
  <c r="DM53" i="7"/>
  <c r="CD53" i="7"/>
  <c r="CA53" i="7"/>
  <c r="BR53" i="7"/>
  <c r="BS53" i="7" s="1"/>
  <c r="BQ53" i="7"/>
  <c r="BP53" i="7"/>
  <c r="BO53" i="7"/>
  <c r="BN53" i="7"/>
  <c r="BM53" i="7"/>
  <c r="BH53" i="7"/>
  <c r="AY53" i="7"/>
  <c r="AX53" i="7"/>
  <c r="AW53" i="7"/>
  <c r="AV53" i="7"/>
  <c r="AU53" i="7"/>
  <c r="AT53" i="7"/>
  <c r="BA53" i="7" s="1"/>
  <c r="AQ53" i="7"/>
  <c r="AP53" i="7"/>
  <c r="AO53" i="7"/>
  <c r="AN53" i="7"/>
  <c r="AK53" i="7"/>
  <c r="AC53" i="7"/>
  <c r="AB53" i="7"/>
  <c r="AA53" i="7"/>
  <c r="Z53" i="7"/>
  <c r="W53" i="7"/>
  <c r="U53" i="7"/>
  <c r="N53" i="7"/>
  <c r="M53" i="7"/>
  <c r="J53" i="7"/>
  <c r="FD52" i="7"/>
  <c r="FC52" i="7"/>
  <c r="FB52" i="7"/>
  <c r="FA52" i="7"/>
  <c r="EJ52" i="7"/>
  <c r="EI52" i="7"/>
  <c r="EH52" i="7"/>
  <c r="EG52" i="7"/>
  <c r="EF52" i="7"/>
  <c r="EE52" i="7"/>
  <c r="ED52" i="7"/>
  <c r="EC52" i="7"/>
  <c r="EB52" i="7"/>
  <c r="EA52" i="7"/>
  <c r="DZ52" i="7"/>
  <c r="DY52" i="7"/>
  <c r="DX52" i="7"/>
  <c r="DW52" i="7"/>
  <c r="DV52" i="7"/>
  <c r="DU52" i="7"/>
  <c r="DT52" i="7"/>
  <c r="DS52" i="7"/>
  <c r="DR52" i="7"/>
  <c r="DQ52" i="7"/>
  <c r="DP52" i="7"/>
  <c r="DO52" i="7"/>
  <c r="DN52" i="7"/>
  <c r="DM52" i="7"/>
  <c r="CD52" i="7"/>
  <c r="CA52" i="7"/>
  <c r="BR52" i="7"/>
  <c r="BS52" i="7" s="1"/>
  <c r="BQ52" i="7"/>
  <c r="BP52" i="7"/>
  <c r="BO52" i="7"/>
  <c r="BN52" i="7"/>
  <c r="BM52" i="7"/>
  <c r="BH52" i="7"/>
  <c r="AY52" i="7"/>
  <c r="AX52" i="7"/>
  <c r="AW52" i="7"/>
  <c r="AV52" i="7"/>
  <c r="AU52" i="7"/>
  <c r="AT52" i="7"/>
  <c r="BA52" i="7" s="1"/>
  <c r="AQ52" i="7"/>
  <c r="AP52" i="7"/>
  <c r="AO52" i="7"/>
  <c r="AN52" i="7"/>
  <c r="AK52" i="7"/>
  <c r="AC52" i="7"/>
  <c r="AB52" i="7"/>
  <c r="AA52" i="7"/>
  <c r="Z52" i="7"/>
  <c r="W52" i="7"/>
  <c r="U52" i="7"/>
  <c r="N52" i="7"/>
  <c r="M52" i="7"/>
  <c r="J52" i="7"/>
  <c r="FD51" i="7"/>
  <c r="FC51" i="7"/>
  <c r="FB51" i="7"/>
  <c r="FA51" i="7"/>
  <c r="EJ51" i="7"/>
  <c r="EI51" i="7"/>
  <c r="EH51" i="7"/>
  <c r="EG51" i="7"/>
  <c r="EF51" i="7"/>
  <c r="EE51" i="7"/>
  <c r="ED51" i="7"/>
  <c r="EC51" i="7"/>
  <c r="EB51" i="7"/>
  <c r="EA51" i="7"/>
  <c r="DZ51" i="7"/>
  <c r="DY51" i="7"/>
  <c r="DX51" i="7"/>
  <c r="DW51" i="7"/>
  <c r="DV51" i="7"/>
  <c r="DU51" i="7"/>
  <c r="DT51" i="7"/>
  <c r="DS51" i="7"/>
  <c r="DR51" i="7"/>
  <c r="DQ51" i="7"/>
  <c r="DP51" i="7"/>
  <c r="DO51" i="7"/>
  <c r="DN51" i="7"/>
  <c r="DM51" i="7"/>
  <c r="CD51" i="7"/>
  <c r="CA51" i="7"/>
  <c r="BR51" i="7"/>
  <c r="BS51" i="7" s="1"/>
  <c r="BQ51" i="7"/>
  <c r="BP51" i="7"/>
  <c r="BO51" i="7"/>
  <c r="BN51" i="7"/>
  <c r="BM51" i="7"/>
  <c r="BH51" i="7"/>
  <c r="AY51" i="7"/>
  <c r="AX51" i="7"/>
  <c r="AW51" i="7"/>
  <c r="AV51" i="7"/>
  <c r="AU51" i="7"/>
  <c r="AT51" i="7"/>
  <c r="AQ51" i="7"/>
  <c r="AP51" i="7"/>
  <c r="AO51" i="7"/>
  <c r="AN51" i="7"/>
  <c r="AK51" i="7"/>
  <c r="AC51" i="7"/>
  <c r="AB51" i="7"/>
  <c r="AA51" i="7"/>
  <c r="Z51" i="7"/>
  <c r="W51" i="7"/>
  <c r="U51" i="7"/>
  <c r="N51" i="7"/>
  <c r="M51" i="7"/>
  <c r="J51" i="7"/>
  <c r="FD50" i="7"/>
  <c r="FC50" i="7"/>
  <c r="FB50" i="7"/>
  <c r="FA50" i="7"/>
  <c r="EJ50" i="7"/>
  <c r="EI50" i="7"/>
  <c r="EH50" i="7"/>
  <c r="EG50" i="7"/>
  <c r="EF50" i="7"/>
  <c r="EE50" i="7"/>
  <c r="ED50" i="7"/>
  <c r="EC50" i="7"/>
  <c r="EB50" i="7"/>
  <c r="EA50" i="7"/>
  <c r="DZ50" i="7"/>
  <c r="DY50" i="7"/>
  <c r="DX50" i="7"/>
  <c r="DW50" i="7"/>
  <c r="DV50" i="7"/>
  <c r="DU50" i="7"/>
  <c r="DT50" i="7"/>
  <c r="DS50" i="7"/>
  <c r="DR50" i="7"/>
  <c r="DQ50" i="7"/>
  <c r="DP50" i="7"/>
  <c r="DO50" i="7"/>
  <c r="DN50" i="7"/>
  <c r="DM50" i="7"/>
  <c r="CD50" i="7"/>
  <c r="CA50" i="7"/>
  <c r="BR50" i="7"/>
  <c r="BS50" i="7" s="1"/>
  <c r="BQ50" i="7"/>
  <c r="BP50" i="7"/>
  <c r="BO50" i="7"/>
  <c r="BN50" i="7"/>
  <c r="BM50" i="7"/>
  <c r="BH50" i="7"/>
  <c r="AY50" i="7"/>
  <c r="AX50" i="7"/>
  <c r="AW50" i="7"/>
  <c r="AV50" i="7"/>
  <c r="AU50" i="7"/>
  <c r="AT50" i="7"/>
  <c r="AZ50" i="7" s="1"/>
  <c r="AQ50" i="7"/>
  <c r="AP50" i="7"/>
  <c r="BU50" i="7" s="1"/>
  <c r="AO50" i="7"/>
  <c r="AN50" i="7"/>
  <c r="AK50" i="7"/>
  <c r="AC50" i="7"/>
  <c r="AB50" i="7"/>
  <c r="AA50" i="7"/>
  <c r="Z50" i="7"/>
  <c r="W50" i="7"/>
  <c r="U50" i="7"/>
  <c r="N50" i="7"/>
  <c r="M50" i="7"/>
  <c r="J50" i="7"/>
  <c r="FD49" i="7"/>
  <c r="FC49" i="7"/>
  <c r="FB49" i="7"/>
  <c r="FA49" i="7"/>
  <c r="EJ49" i="7"/>
  <c r="EI49" i="7"/>
  <c r="EH49" i="7"/>
  <c r="EG49" i="7"/>
  <c r="EF49" i="7"/>
  <c r="EE49" i="7"/>
  <c r="ED49" i="7"/>
  <c r="EC49" i="7"/>
  <c r="EB49" i="7"/>
  <c r="EA49" i="7"/>
  <c r="DZ49" i="7"/>
  <c r="DY49" i="7"/>
  <c r="DX49" i="7"/>
  <c r="DW49" i="7"/>
  <c r="DV49" i="7"/>
  <c r="DU49" i="7"/>
  <c r="DT49" i="7"/>
  <c r="DS49" i="7"/>
  <c r="DR49" i="7"/>
  <c r="DQ49" i="7"/>
  <c r="DP49" i="7"/>
  <c r="DO49" i="7"/>
  <c r="DN49" i="7"/>
  <c r="DM49" i="7"/>
  <c r="CD49" i="7"/>
  <c r="CA49" i="7"/>
  <c r="BR49" i="7"/>
  <c r="BS49" i="7" s="1"/>
  <c r="BQ49" i="7"/>
  <c r="BP49" i="7"/>
  <c r="BO49" i="7"/>
  <c r="BN49" i="7"/>
  <c r="BM49" i="7"/>
  <c r="BH49" i="7"/>
  <c r="AY49" i="7"/>
  <c r="AX49" i="7"/>
  <c r="AW49" i="7"/>
  <c r="AV49" i="7"/>
  <c r="AU49" i="7"/>
  <c r="AT49" i="7"/>
  <c r="BA49" i="7" s="1"/>
  <c r="AQ49" i="7"/>
  <c r="AP49" i="7"/>
  <c r="AO49" i="7"/>
  <c r="AN49" i="7"/>
  <c r="AK49" i="7"/>
  <c r="AC49" i="7"/>
  <c r="AB49" i="7"/>
  <c r="AA49" i="7"/>
  <c r="Z49" i="7"/>
  <c r="W49" i="7"/>
  <c r="U49" i="7"/>
  <c r="N49" i="7"/>
  <c r="M49" i="7"/>
  <c r="J49" i="7"/>
  <c r="FD48" i="7"/>
  <c r="FC48" i="7"/>
  <c r="FB48" i="7"/>
  <c r="FA48" i="7"/>
  <c r="EJ48" i="7"/>
  <c r="EI48" i="7"/>
  <c r="EH48" i="7"/>
  <c r="EG48" i="7"/>
  <c r="EF48" i="7"/>
  <c r="EE48" i="7"/>
  <c r="ED48" i="7"/>
  <c r="EC48" i="7"/>
  <c r="EB48" i="7"/>
  <c r="EA48" i="7"/>
  <c r="DZ48" i="7"/>
  <c r="DY48" i="7"/>
  <c r="DX48" i="7"/>
  <c r="DW48" i="7"/>
  <c r="DV48" i="7"/>
  <c r="DU48" i="7"/>
  <c r="DT48" i="7"/>
  <c r="DS48" i="7"/>
  <c r="DR48" i="7"/>
  <c r="DQ48" i="7"/>
  <c r="DP48" i="7"/>
  <c r="DO48" i="7"/>
  <c r="DN48" i="7"/>
  <c r="DM48" i="7"/>
  <c r="CD48" i="7"/>
  <c r="CA48" i="7"/>
  <c r="BR48" i="7"/>
  <c r="BS48" i="7" s="1"/>
  <c r="BQ48" i="7"/>
  <c r="BP48" i="7"/>
  <c r="BO48" i="7"/>
  <c r="BN48" i="7"/>
  <c r="BM48" i="7"/>
  <c r="BH48" i="7"/>
  <c r="AY48" i="7"/>
  <c r="AX48" i="7"/>
  <c r="AW48" i="7"/>
  <c r="AV48" i="7"/>
  <c r="AU48" i="7"/>
  <c r="AT48" i="7"/>
  <c r="BA48" i="7" s="1"/>
  <c r="AQ48" i="7"/>
  <c r="AP48" i="7"/>
  <c r="AO48" i="7"/>
  <c r="AN48" i="7"/>
  <c r="AK48" i="7"/>
  <c r="AC48" i="7"/>
  <c r="AB48" i="7"/>
  <c r="AA48" i="7"/>
  <c r="Z48" i="7"/>
  <c r="W48" i="7"/>
  <c r="U48" i="7"/>
  <c r="N48" i="7"/>
  <c r="M48" i="7"/>
  <c r="J48" i="7"/>
  <c r="FD47" i="7"/>
  <c r="FC47" i="7"/>
  <c r="FB47" i="7"/>
  <c r="FA47" i="7"/>
  <c r="EJ47" i="7"/>
  <c r="EI47" i="7"/>
  <c r="EH47" i="7"/>
  <c r="EG47" i="7"/>
  <c r="EF47" i="7"/>
  <c r="EE47" i="7"/>
  <c r="ED47" i="7"/>
  <c r="EC47" i="7"/>
  <c r="EB47" i="7"/>
  <c r="EA47" i="7"/>
  <c r="DZ47" i="7"/>
  <c r="DY47" i="7"/>
  <c r="DX47" i="7"/>
  <c r="DW47" i="7"/>
  <c r="DV47" i="7"/>
  <c r="DU47" i="7"/>
  <c r="DT47" i="7"/>
  <c r="DS47" i="7"/>
  <c r="DR47" i="7"/>
  <c r="DQ47" i="7"/>
  <c r="DP47" i="7"/>
  <c r="DO47" i="7"/>
  <c r="DN47" i="7"/>
  <c r="DM47" i="7"/>
  <c r="CD47" i="7"/>
  <c r="CA47" i="7"/>
  <c r="BR47" i="7"/>
  <c r="BS47" i="7" s="1"/>
  <c r="BQ47" i="7"/>
  <c r="BP47" i="7"/>
  <c r="BO47" i="7"/>
  <c r="BN47" i="7"/>
  <c r="BM47" i="7"/>
  <c r="BH47" i="7"/>
  <c r="BA47" i="7"/>
  <c r="AZ47" i="7"/>
  <c r="AY47" i="7"/>
  <c r="AX47" i="7"/>
  <c r="AW47" i="7"/>
  <c r="AV47" i="7"/>
  <c r="AU47" i="7"/>
  <c r="AQ47" i="7"/>
  <c r="AP47" i="7"/>
  <c r="BU47" i="7" s="1"/>
  <c r="BV47" i="7" s="1"/>
  <c r="AO47" i="7"/>
  <c r="AN47" i="7"/>
  <c r="AK47" i="7"/>
  <c r="AC47" i="7"/>
  <c r="AB47" i="7"/>
  <c r="AA47" i="7"/>
  <c r="Z47" i="7"/>
  <c r="W47" i="7"/>
  <c r="U47" i="7"/>
  <c r="N47" i="7"/>
  <c r="M47" i="7"/>
  <c r="J47" i="7"/>
  <c r="FD46" i="7"/>
  <c r="FC46" i="7"/>
  <c r="FB46" i="7"/>
  <c r="FA46" i="7"/>
  <c r="EJ46" i="7"/>
  <c r="EI46" i="7"/>
  <c r="EH46" i="7"/>
  <c r="EG46" i="7"/>
  <c r="EF46" i="7"/>
  <c r="EE46" i="7"/>
  <c r="ED46" i="7"/>
  <c r="EC46" i="7"/>
  <c r="EB46" i="7"/>
  <c r="EA46" i="7"/>
  <c r="DZ46" i="7"/>
  <c r="DY46" i="7"/>
  <c r="DX46" i="7"/>
  <c r="DW46" i="7"/>
  <c r="DV46" i="7"/>
  <c r="DU46" i="7"/>
  <c r="DT46" i="7"/>
  <c r="DS46" i="7"/>
  <c r="DR46" i="7"/>
  <c r="DQ46" i="7"/>
  <c r="DP46" i="7"/>
  <c r="DO46" i="7"/>
  <c r="DN46" i="7"/>
  <c r="DM46" i="7"/>
  <c r="CD46" i="7"/>
  <c r="CA46" i="7"/>
  <c r="BR46" i="7"/>
  <c r="BS46" i="7" s="1"/>
  <c r="BQ46" i="7"/>
  <c r="BP46" i="7"/>
  <c r="BO46" i="7"/>
  <c r="BN46" i="7"/>
  <c r="BM46" i="7"/>
  <c r="BH46" i="7"/>
  <c r="AY46" i="7"/>
  <c r="AX46" i="7"/>
  <c r="AW46" i="7"/>
  <c r="AV46" i="7"/>
  <c r="AU46" i="7"/>
  <c r="AT46" i="7"/>
  <c r="BA46" i="7" s="1"/>
  <c r="AQ46" i="7"/>
  <c r="AP46" i="7"/>
  <c r="AO46" i="7"/>
  <c r="AN46" i="7"/>
  <c r="AK46" i="7"/>
  <c r="AC46" i="7"/>
  <c r="AB46" i="7"/>
  <c r="AA46" i="7"/>
  <c r="Z46" i="7"/>
  <c r="W46" i="7"/>
  <c r="U46" i="7"/>
  <c r="N46" i="7"/>
  <c r="M46" i="7"/>
  <c r="J46" i="7"/>
  <c r="FD45" i="7"/>
  <c r="FC45" i="7"/>
  <c r="FB45" i="7"/>
  <c r="FA45" i="7"/>
  <c r="EJ45" i="7"/>
  <c r="EI45" i="7"/>
  <c r="EH45" i="7"/>
  <c r="EG45" i="7"/>
  <c r="EF45" i="7"/>
  <c r="EE45" i="7"/>
  <c r="ED45" i="7"/>
  <c r="EC45" i="7"/>
  <c r="EB45" i="7"/>
  <c r="EA45" i="7"/>
  <c r="DZ45" i="7"/>
  <c r="DY45" i="7"/>
  <c r="DX45" i="7"/>
  <c r="DW45" i="7"/>
  <c r="DV45" i="7"/>
  <c r="DU45" i="7"/>
  <c r="DT45" i="7"/>
  <c r="DS45" i="7"/>
  <c r="DR45" i="7"/>
  <c r="DQ45" i="7"/>
  <c r="DP45" i="7"/>
  <c r="DO45" i="7"/>
  <c r="DN45" i="7"/>
  <c r="DM45" i="7"/>
  <c r="CD45" i="7"/>
  <c r="CA45" i="7"/>
  <c r="BR45" i="7"/>
  <c r="BS45" i="7" s="1"/>
  <c r="BQ45" i="7"/>
  <c r="BP45" i="7"/>
  <c r="BO45" i="7"/>
  <c r="BN45" i="7"/>
  <c r="BM45" i="7"/>
  <c r="BH45" i="7"/>
  <c r="BA45" i="7"/>
  <c r="AY45" i="7"/>
  <c r="AX45" i="7"/>
  <c r="AW45" i="7"/>
  <c r="AV45" i="7"/>
  <c r="AU45" i="7"/>
  <c r="AT45" i="7"/>
  <c r="AZ45" i="7" s="1"/>
  <c r="AQ45" i="7"/>
  <c r="AP45" i="7"/>
  <c r="AO45" i="7"/>
  <c r="AN45" i="7"/>
  <c r="AK45" i="7"/>
  <c r="AC45" i="7"/>
  <c r="AB45" i="7"/>
  <c r="AA45" i="7"/>
  <c r="Z45" i="7"/>
  <c r="W45" i="7"/>
  <c r="U45" i="7"/>
  <c r="N45" i="7"/>
  <c r="M45" i="7"/>
  <c r="J45" i="7"/>
  <c r="FD44" i="7"/>
  <c r="FC44" i="7"/>
  <c r="FB44" i="7"/>
  <c r="FA44" i="7"/>
  <c r="EJ44" i="7"/>
  <c r="EI44" i="7"/>
  <c r="EH44" i="7"/>
  <c r="EG44" i="7"/>
  <c r="EF44" i="7"/>
  <c r="EE44" i="7"/>
  <c r="ED44" i="7"/>
  <c r="EC44" i="7"/>
  <c r="EB44" i="7"/>
  <c r="EA44" i="7"/>
  <c r="DZ44" i="7"/>
  <c r="DY44" i="7"/>
  <c r="DX44" i="7"/>
  <c r="DW44" i="7"/>
  <c r="DV44" i="7"/>
  <c r="DU44" i="7"/>
  <c r="DT44" i="7"/>
  <c r="DS44" i="7"/>
  <c r="DR44" i="7"/>
  <c r="DQ44" i="7"/>
  <c r="DP44" i="7"/>
  <c r="DO44" i="7"/>
  <c r="DN44" i="7"/>
  <c r="DM44" i="7"/>
  <c r="CD44" i="7"/>
  <c r="CA44" i="7"/>
  <c r="BR44" i="7"/>
  <c r="BS44" i="7" s="1"/>
  <c r="BQ44" i="7"/>
  <c r="BP44" i="7"/>
  <c r="BO44" i="7"/>
  <c r="BN44" i="7"/>
  <c r="BM44" i="7"/>
  <c r="BH44" i="7"/>
  <c r="AY44" i="7"/>
  <c r="AX44" i="7"/>
  <c r="AW44" i="7"/>
  <c r="AV44" i="7"/>
  <c r="AU44" i="7"/>
  <c r="AT44" i="7"/>
  <c r="BA44" i="7" s="1"/>
  <c r="AQ44" i="7"/>
  <c r="AP44" i="7"/>
  <c r="AO44" i="7"/>
  <c r="AN44" i="7"/>
  <c r="AK44" i="7"/>
  <c r="AC44" i="7"/>
  <c r="AB44" i="7"/>
  <c r="AA44" i="7"/>
  <c r="Z44" i="7"/>
  <c r="W44" i="7"/>
  <c r="U44" i="7"/>
  <c r="N44" i="7"/>
  <c r="M44" i="7"/>
  <c r="J44" i="7"/>
  <c r="FD43" i="7"/>
  <c r="FC43" i="7"/>
  <c r="FB43" i="7"/>
  <c r="FA43" i="7"/>
  <c r="EJ43" i="7"/>
  <c r="EI43" i="7"/>
  <c r="EH43" i="7"/>
  <c r="EG43" i="7"/>
  <c r="EF43" i="7"/>
  <c r="EE43" i="7"/>
  <c r="ED43" i="7"/>
  <c r="EC43" i="7"/>
  <c r="EB43" i="7"/>
  <c r="EA43" i="7"/>
  <c r="DZ43" i="7"/>
  <c r="DY43" i="7"/>
  <c r="DX43" i="7"/>
  <c r="DW43" i="7"/>
  <c r="DV43" i="7"/>
  <c r="DU43" i="7"/>
  <c r="DT43" i="7"/>
  <c r="DS43" i="7"/>
  <c r="DR43" i="7"/>
  <c r="DQ43" i="7"/>
  <c r="DP43" i="7"/>
  <c r="DO43" i="7"/>
  <c r="DN43" i="7"/>
  <c r="DM43" i="7"/>
  <c r="CD43" i="7"/>
  <c r="CA43" i="7"/>
  <c r="BR43" i="7"/>
  <c r="BS43" i="7" s="1"/>
  <c r="BQ43" i="7"/>
  <c r="BP43" i="7"/>
  <c r="BO43" i="7"/>
  <c r="BN43" i="7"/>
  <c r="BM43" i="7"/>
  <c r="BH43" i="7"/>
  <c r="BA43" i="7"/>
  <c r="AZ43" i="7"/>
  <c r="AY43" i="7"/>
  <c r="AX43" i="7"/>
  <c r="AW43" i="7"/>
  <c r="AV43" i="7"/>
  <c r="AU43" i="7"/>
  <c r="AQ43" i="7"/>
  <c r="AP43" i="7"/>
  <c r="BU43" i="7" s="1"/>
  <c r="BV43" i="7" s="1"/>
  <c r="AO43" i="7"/>
  <c r="AN43" i="7"/>
  <c r="AK43" i="7"/>
  <c r="AC43" i="7"/>
  <c r="AB43" i="7"/>
  <c r="AA43" i="7"/>
  <c r="Z43" i="7"/>
  <c r="W43" i="7"/>
  <c r="U43" i="7"/>
  <c r="N43" i="7"/>
  <c r="M43" i="7"/>
  <c r="J43" i="7"/>
  <c r="FD42" i="7"/>
  <c r="FC42" i="7"/>
  <c r="FB42" i="7"/>
  <c r="FA42" i="7"/>
  <c r="EJ42" i="7"/>
  <c r="EI42" i="7"/>
  <c r="EH42" i="7"/>
  <c r="EG42" i="7"/>
  <c r="EF42" i="7"/>
  <c r="EE42" i="7"/>
  <c r="ED42" i="7"/>
  <c r="EC42" i="7"/>
  <c r="EB42" i="7"/>
  <c r="EA42" i="7"/>
  <c r="DZ42" i="7"/>
  <c r="DY42" i="7"/>
  <c r="DX42" i="7"/>
  <c r="DW42" i="7"/>
  <c r="DV42" i="7"/>
  <c r="DU42" i="7"/>
  <c r="DT42" i="7"/>
  <c r="DS42" i="7"/>
  <c r="DR42" i="7"/>
  <c r="DQ42" i="7"/>
  <c r="DP42" i="7"/>
  <c r="DO42" i="7"/>
  <c r="DN42" i="7"/>
  <c r="DM42" i="7"/>
  <c r="CD42" i="7"/>
  <c r="CA42" i="7"/>
  <c r="BR42" i="7"/>
  <c r="BS42" i="7" s="1"/>
  <c r="BQ42" i="7"/>
  <c r="BP42" i="7"/>
  <c r="BO42" i="7"/>
  <c r="BN42" i="7"/>
  <c r="BM42" i="7"/>
  <c r="BH42" i="7"/>
  <c r="AY42" i="7"/>
  <c r="AX42" i="7"/>
  <c r="AW42" i="7"/>
  <c r="AV42" i="7"/>
  <c r="AU42" i="7"/>
  <c r="AT42" i="7"/>
  <c r="AZ42" i="7" s="1"/>
  <c r="AQ42" i="7"/>
  <c r="AP42" i="7"/>
  <c r="AO42" i="7"/>
  <c r="AN42" i="7"/>
  <c r="AK42" i="7"/>
  <c r="AC42" i="7"/>
  <c r="AB42" i="7"/>
  <c r="AA42" i="7"/>
  <c r="Z42" i="7"/>
  <c r="W42" i="7"/>
  <c r="U42" i="7"/>
  <c r="N42" i="7"/>
  <c r="M42" i="7"/>
  <c r="J42" i="7"/>
  <c r="FD41" i="7"/>
  <c r="FC41" i="7"/>
  <c r="FB41" i="7"/>
  <c r="FA41" i="7"/>
  <c r="EJ41" i="7"/>
  <c r="EI41" i="7"/>
  <c r="EH41" i="7"/>
  <c r="EG41" i="7"/>
  <c r="EF41" i="7"/>
  <c r="EE41" i="7"/>
  <c r="ED41" i="7"/>
  <c r="EC41" i="7"/>
  <c r="EB41" i="7"/>
  <c r="EA41" i="7"/>
  <c r="DZ41" i="7"/>
  <c r="DY41" i="7"/>
  <c r="DX41" i="7"/>
  <c r="DW41" i="7"/>
  <c r="DV41" i="7"/>
  <c r="DU41" i="7"/>
  <c r="DT41" i="7"/>
  <c r="DS41" i="7"/>
  <c r="DR41" i="7"/>
  <c r="DQ41" i="7"/>
  <c r="DP41" i="7"/>
  <c r="DO41" i="7"/>
  <c r="DN41" i="7"/>
  <c r="DM41" i="7"/>
  <c r="CD41" i="7"/>
  <c r="CA41" i="7"/>
  <c r="BR41" i="7"/>
  <c r="BS41" i="7" s="1"/>
  <c r="BQ41" i="7"/>
  <c r="BP41" i="7"/>
  <c r="BO41" i="7"/>
  <c r="BN41" i="7"/>
  <c r="BM41" i="7"/>
  <c r="BH41" i="7"/>
  <c r="AY41" i="7"/>
  <c r="AX41" i="7"/>
  <c r="AW41" i="7"/>
  <c r="AV41" i="7"/>
  <c r="AU41" i="7"/>
  <c r="AT41" i="7"/>
  <c r="BA41" i="7" s="1"/>
  <c r="AQ41" i="7"/>
  <c r="AP41" i="7"/>
  <c r="AO41" i="7"/>
  <c r="AN41" i="7"/>
  <c r="AK41" i="7"/>
  <c r="AC41" i="7"/>
  <c r="AB41" i="7"/>
  <c r="AA41" i="7"/>
  <c r="Z41" i="7"/>
  <c r="W41" i="7"/>
  <c r="U41" i="7"/>
  <c r="N41" i="7"/>
  <c r="M41" i="7"/>
  <c r="J41" i="7"/>
  <c r="FD40" i="7"/>
  <c r="FC40" i="7"/>
  <c r="FB40" i="7"/>
  <c r="FA40" i="7"/>
  <c r="EJ40" i="7"/>
  <c r="EI40" i="7"/>
  <c r="EH40" i="7"/>
  <c r="EG40" i="7"/>
  <c r="EF40" i="7"/>
  <c r="EE40" i="7"/>
  <c r="ED40" i="7"/>
  <c r="EC40" i="7"/>
  <c r="EB40" i="7"/>
  <c r="EA40" i="7"/>
  <c r="DZ40" i="7"/>
  <c r="DY40" i="7"/>
  <c r="DX40" i="7"/>
  <c r="DW40" i="7"/>
  <c r="DV40" i="7"/>
  <c r="DU40" i="7"/>
  <c r="DT40" i="7"/>
  <c r="DS40" i="7"/>
  <c r="DR40" i="7"/>
  <c r="DQ40" i="7"/>
  <c r="DP40" i="7"/>
  <c r="DO40" i="7"/>
  <c r="DN40" i="7"/>
  <c r="DM40" i="7"/>
  <c r="CD40" i="7"/>
  <c r="CA40" i="7"/>
  <c r="BR40" i="7"/>
  <c r="BS40" i="7" s="1"/>
  <c r="BQ40" i="7"/>
  <c r="BP40" i="7"/>
  <c r="BO40" i="7"/>
  <c r="BN40" i="7"/>
  <c r="BM40" i="7"/>
  <c r="BH40" i="7"/>
  <c r="AY40" i="7"/>
  <c r="AX40" i="7"/>
  <c r="AW40" i="7"/>
  <c r="AV40" i="7"/>
  <c r="AU40" i="7"/>
  <c r="AT40" i="7"/>
  <c r="AQ40" i="7"/>
  <c r="AP40" i="7"/>
  <c r="AO40" i="7"/>
  <c r="AN40" i="7"/>
  <c r="AK40" i="7"/>
  <c r="AC40" i="7"/>
  <c r="AB40" i="7"/>
  <c r="AA40" i="7"/>
  <c r="Z40" i="7"/>
  <c r="W40" i="7"/>
  <c r="U40" i="7"/>
  <c r="N40" i="7"/>
  <c r="M40" i="7"/>
  <c r="J40" i="7"/>
  <c r="FD39" i="7"/>
  <c r="FC39" i="7"/>
  <c r="FB39" i="7"/>
  <c r="FA39" i="7"/>
  <c r="EJ39" i="7"/>
  <c r="EI39" i="7"/>
  <c r="EH39" i="7"/>
  <c r="EG39" i="7"/>
  <c r="EF39" i="7"/>
  <c r="EE39" i="7"/>
  <c r="ED39" i="7"/>
  <c r="EC39" i="7"/>
  <c r="EB39" i="7"/>
  <c r="EA39" i="7"/>
  <c r="DZ39" i="7"/>
  <c r="DY39" i="7"/>
  <c r="DX39" i="7"/>
  <c r="DW39" i="7"/>
  <c r="DV39" i="7"/>
  <c r="DU39" i="7"/>
  <c r="DT39" i="7"/>
  <c r="DS39" i="7"/>
  <c r="DR39" i="7"/>
  <c r="DQ39" i="7"/>
  <c r="DP39" i="7"/>
  <c r="DO39" i="7"/>
  <c r="DN39" i="7"/>
  <c r="DM39" i="7"/>
  <c r="CD39" i="7"/>
  <c r="CA39" i="7"/>
  <c r="BR39" i="7"/>
  <c r="BS39" i="7" s="1"/>
  <c r="BQ39" i="7"/>
  <c r="BP39" i="7"/>
  <c r="BO39" i="7"/>
  <c r="BN39" i="7"/>
  <c r="BM39" i="7"/>
  <c r="BH39" i="7"/>
  <c r="BA39" i="7"/>
  <c r="AZ39" i="7"/>
  <c r="AY39" i="7"/>
  <c r="AX39" i="7"/>
  <c r="AW39" i="7"/>
  <c r="AV39" i="7"/>
  <c r="AU39" i="7"/>
  <c r="AQ39" i="7"/>
  <c r="AP39" i="7"/>
  <c r="BU39" i="7" s="1"/>
  <c r="BV39" i="7" s="1"/>
  <c r="AO39" i="7"/>
  <c r="AN39" i="7"/>
  <c r="AK39" i="7"/>
  <c r="AC39" i="7"/>
  <c r="AB39" i="7"/>
  <c r="AA39" i="7"/>
  <c r="Z39" i="7"/>
  <c r="W39" i="7"/>
  <c r="U39" i="7"/>
  <c r="N39" i="7"/>
  <c r="M39" i="7"/>
  <c r="J39" i="7"/>
  <c r="FD38" i="7"/>
  <c r="FC38" i="7"/>
  <c r="FB38" i="7"/>
  <c r="FA38" i="7"/>
  <c r="EJ38" i="7"/>
  <c r="EI38" i="7"/>
  <c r="EH38" i="7"/>
  <c r="EG38" i="7"/>
  <c r="EF38" i="7"/>
  <c r="EE38" i="7"/>
  <c r="ED38" i="7"/>
  <c r="EC38" i="7"/>
  <c r="EB38" i="7"/>
  <c r="EA38" i="7"/>
  <c r="DZ38" i="7"/>
  <c r="DY38" i="7"/>
  <c r="DX38" i="7"/>
  <c r="DW38" i="7"/>
  <c r="DV38" i="7"/>
  <c r="DU38" i="7"/>
  <c r="DT38" i="7"/>
  <c r="DS38" i="7"/>
  <c r="DR38" i="7"/>
  <c r="DQ38" i="7"/>
  <c r="DP38" i="7"/>
  <c r="DO38" i="7"/>
  <c r="DN38" i="7"/>
  <c r="DM38" i="7"/>
  <c r="CD38" i="7"/>
  <c r="CA38" i="7"/>
  <c r="BR38" i="7"/>
  <c r="BS38" i="7" s="1"/>
  <c r="BQ38" i="7"/>
  <c r="BP38" i="7"/>
  <c r="BO38" i="7"/>
  <c r="BN38" i="7"/>
  <c r="BM38" i="7"/>
  <c r="BH38" i="7"/>
  <c r="AY38" i="7"/>
  <c r="AX38" i="7"/>
  <c r="AW38" i="7"/>
  <c r="AV38" i="7"/>
  <c r="AU38" i="7"/>
  <c r="AT38" i="7"/>
  <c r="AQ38" i="7"/>
  <c r="AP38" i="7"/>
  <c r="BU38" i="7" s="1"/>
  <c r="AO38" i="7"/>
  <c r="AN38" i="7"/>
  <c r="AK38" i="7"/>
  <c r="AC38" i="7"/>
  <c r="AB38" i="7"/>
  <c r="AA38" i="7"/>
  <c r="Z38" i="7"/>
  <c r="W38" i="7"/>
  <c r="U38" i="7"/>
  <c r="N38" i="7"/>
  <c r="M38" i="7"/>
  <c r="J38" i="7"/>
  <c r="FD37" i="7"/>
  <c r="FC37" i="7"/>
  <c r="FB37" i="7"/>
  <c r="FA37" i="7"/>
  <c r="EJ37" i="7"/>
  <c r="EI37" i="7"/>
  <c r="EH37" i="7"/>
  <c r="EG37" i="7"/>
  <c r="EF37" i="7"/>
  <c r="EE37" i="7"/>
  <c r="ED37" i="7"/>
  <c r="EC37" i="7"/>
  <c r="EB37" i="7"/>
  <c r="EA37" i="7"/>
  <c r="DZ37" i="7"/>
  <c r="DY37" i="7"/>
  <c r="DX37" i="7"/>
  <c r="DW37" i="7"/>
  <c r="DV37" i="7"/>
  <c r="DU37" i="7"/>
  <c r="DT37" i="7"/>
  <c r="DS37" i="7"/>
  <c r="DR37" i="7"/>
  <c r="DQ37" i="7"/>
  <c r="DP37" i="7"/>
  <c r="DO37" i="7"/>
  <c r="DN37" i="7"/>
  <c r="DM37" i="7"/>
  <c r="CD37" i="7"/>
  <c r="CA37" i="7"/>
  <c r="BR37" i="7"/>
  <c r="BS37" i="7" s="1"/>
  <c r="BQ37" i="7"/>
  <c r="BP37" i="7"/>
  <c r="BO37" i="7"/>
  <c r="BN37" i="7"/>
  <c r="BM37" i="7"/>
  <c r="BH37" i="7"/>
  <c r="BA37" i="7"/>
  <c r="AZ37" i="7"/>
  <c r="AY37" i="7"/>
  <c r="AX37" i="7"/>
  <c r="AW37" i="7"/>
  <c r="AV37" i="7"/>
  <c r="AU37" i="7"/>
  <c r="AQ37" i="7"/>
  <c r="AP37" i="7"/>
  <c r="BU37" i="7" s="1"/>
  <c r="BV37" i="7" s="1"/>
  <c r="AO37" i="7"/>
  <c r="AN37" i="7"/>
  <c r="AK37" i="7"/>
  <c r="AC37" i="7"/>
  <c r="AB37" i="7"/>
  <c r="AA37" i="7"/>
  <c r="Z37" i="7"/>
  <c r="W37" i="7"/>
  <c r="U37" i="7"/>
  <c r="N37" i="7"/>
  <c r="M37" i="7"/>
  <c r="J37" i="7"/>
  <c r="FD36" i="7"/>
  <c r="FC36" i="7"/>
  <c r="FB36" i="7"/>
  <c r="FA36" i="7"/>
  <c r="EJ36" i="7"/>
  <c r="EI36" i="7"/>
  <c r="EH36" i="7"/>
  <c r="EG36" i="7"/>
  <c r="EF36" i="7"/>
  <c r="EE36" i="7"/>
  <c r="ED36" i="7"/>
  <c r="EC36" i="7"/>
  <c r="EB36" i="7"/>
  <c r="EA36" i="7"/>
  <c r="DZ36" i="7"/>
  <c r="DY36" i="7"/>
  <c r="DX36" i="7"/>
  <c r="DW36" i="7"/>
  <c r="DV36" i="7"/>
  <c r="DU36" i="7"/>
  <c r="DT36" i="7"/>
  <c r="DS36" i="7"/>
  <c r="DR36" i="7"/>
  <c r="DQ36" i="7"/>
  <c r="DP36" i="7"/>
  <c r="DO36" i="7"/>
  <c r="DN36" i="7"/>
  <c r="DM36" i="7"/>
  <c r="CD36" i="7"/>
  <c r="CA36" i="7"/>
  <c r="BR36" i="7"/>
  <c r="BS36" i="7" s="1"/>
  <c r="BQ36" i="7"/>
  <c r="BP36" i="7"/>
  <c r="BO36" i="7"/>
  <c r="BN36" i="7"/>
  <c r="BM36" i="7"/>
  <c r="BH36" i="7"/>
  <c r="AY36" i="7"/>
  <c r="AX36" i="7"/>
  <c r="AW36" i="7"/>
  <c r="AV36" i="7"/>
  <c r="AU36" i="7"/>
  <c r="AT36" i="7"/>
  <c r="AZ36" i="7" s="1"/>
  <c r="AQ36" i="7"/>
  <c r="AP36" i="7"/>
  <c r="AO36" i="7"/>
  <c r="AN36" i="7"/>
  <c r="AK36" i="7"/>
  <c r="AC36" i="7"/>
  <c r="AB36" i="7"/>
  <c r="AA36" i="7"/>
  <c r="Z36" i="7"/>
  <c r="W36" i="7"/>
  <c r="U36" i="7"/>
  <c r="N36" i="7"/>
  <c r="M36" i="7"/>
  <c r="J36" i="7"/>
  <c r="FD35" i="7"/>
  <c r="FC35" i="7"/>
  <c r="FB35" i="7"/>
  <c r="FA35" i="7"/>
  <c r="EJ35" i="7"/>
  <c r="EI35" i="7"/>
  <c r="EH35" i="7"/>
  <c r="EG35" i="7"/>
  <c r="EF35" i="7"/>
  <c r="EE35" i="7"/>
  <c r="ED35" i="7"/>
  <c r="EC35" i="7"/>
  <c r="EB35" i="7"/>
  <c r="EA35" i="7"/>
  <c r="DZ35" i="7"/>
  <c r="DY35" i="7"/>
  <c r="DX35" i="7"/>
  <c r="DW35" i="7"/>
  <c r="DV35" i="7"/>
  <c r="DU35" i="7"/>
  <c r="DT35" i="7"/>
  <c r="DS35" i="7"/>
  <c r="DR35" i="7"/>
  <c r="DQ35" i="7"/>
  <c r="DP35" i="7"/>
  <c r="DO35" i="7"/>
  <c r="DN35" i="7"/>
  <c r="DM35" i="7"/>
  <c r="CD35" i="7"/>
  <c r="CA35" i="7"/>
  <c r="BR35" i="7"/>
  <c r="BS35" i="7" s="1"/>
  <c r="BQ35" i="7"/>
  <c r="BP35" i="7"/>
  <c r="BO35" i="7"/>
  <c r="BN35" i="7"/>
  <c r="BM35" i="7"/>
  <c r="BH35" i="7"/>
  <c r="AY35" i="7"/>
  <c r="AX35" i="7"/>
  <c r="AW35" i="7"/>
  <c r="AV35" i="7"/>
  <c r="AU35" i="7"/>
  <c r="AT35" i="7"/>
  <c r="AZ35" i="7" s="1"/>
  <c r="AQ35" i="7"/>
  <c r="AP35" i="7"/>
  <c r="AO35" i="7"/>
  <c r="AN35" i="7"/>
  <c r="AK35" i="7"/>
  <c r="AC35" i="7"/>
  <c r="AB35" i="7"/>
  <c r="AA35" i="7"/>
  <c r="Z35" i="7"/>
  <c r="W35" i="7"/>
  <c r="U35" i="7"/>
  <c r="N35" i="7"/>
  <c r="M35" i="7"/>
  <c r="J35" i="7"/>
  <c r="FD34" i="7"/>
  <c r="FC34" i="7"/>
  <c r="FB34" i="7"/>
  <c r="FA34" i="7"/>
  <c r="EJ34" i="7"/>
  <c r="EI34" i="7"/>
  <c r="EH34" i="7"/>
  <c r="EG34" i="7"/>
  <c r="EF34" i="7"/>
  <c r="EE34" i="7"/>
  <c r="ED34" i="7"/>
  <c r="EC34" i="7"/>
  <c r="EB34" i="7"/>
  <c r="EA34" i="7"/>
  <c r="DZ34" i="7"/>
  <c r="DY34" i="7"/>
  <c r="DX34" i="7"/>
  <c r="DW34" i="7"/>
  <c r="DV34" i="7"/>
  <c r="DU34" i="7"/>
  <c r="DT34" i="7"/>
  <c r="DS34" i="7"/>
  <c r="DR34" i="7"/>
  <c r="DQ34" i="7"/>
  <c r="DP34" i="7"/>
  <c r="DO34" i="7"/>
  <c r="DN34" i="7"/>
  <c r="DM34" i="7"/>
  <c r="CD34" i="7"/>
  <c r="CA34" i="7"/>
  <c r="BR34" i="7"/>
  <c r="BS34" i="7" s="1"/>
  <c r="BQ34" i="7"/>
  <c r="BP34" i="7"/>
  <c r="BO34" i="7"/>
  <c r="BN34" i="7"/>
  <c r="BM34" i="7"/>
  <c r="BH34" i="7"/>
  <c r="BA34" i="7"/>
  <c r="AZ34" i="7"/>
  <c r="AY34" i="7"/>
  <c r="AX34" i="7"/>
  <c r="AW34" i="7"/>
  <c r="AV34" i="7"/>
  <c r="AU34" i="7"/>
  <c r="AQ34" i="7"/>
  <c r="AP34" i="7"/>
  <c r="BU34" i="7" s="1"/>
  <c r="BV34" i="7" s="1"/>
  <c r="AO34" i="7"/>
  <c r="AN34" i="7"/>
  <c r="AK34" i="7"/>
  <c r="AC34" i="7"/>
  <c r="AB34" i="7"/>
  <c r="AA34" i="7"/>
  <c r="Z34" i="7"/>
  <c r="W34" i="7"/>
  <c r="U34" i="7"/>
  <c r="N34" i="7"/>
  <c r="M34" i="7"/>
  <c r="J34" i="7"/>
  <c r="FD33" i="7"/>
  <c r="FC33" i="7"/>
  <c r="FB33" i="7"/>
  <c r="FA33" i="7"/>
  <c r="EJ33" i="7"/>
  <c r="EI33" i="7"/>
  <c r="EH33" i="7"/>
  <c r="EG33" i="7"/>
  <c r="EF33" i="7"/>
  <c r="EE33" i="7"/>
  <c r="ED33" i="7"/>
  <c r="EC33" i="7"/>
  <c r="EB33" i="7"/>
  <c r="EA33" i="7"/>
  <c r="DZ33" i="7"/>
  <c r="DY33" i="7"/>
  <c r="DX33" i="7"/>
  <c r="DW33" i="7"/>
  <c r="DV33" i="7"/>
  <c r="DU33" i="7"/>
  <c r="DT33" i="7"/>
  <c r="DS33" i="7"/>
  <c r="DR33" i="7"/>
  <c r="DQ33" i="7"/>
  <c r="DP33" i="7"/>
  <c r="DO33" i="7"/>
  <c r="DN33" i="7"/>
  <c r="DM33" i="7"/>
  <c r="CD33" i="7"/>
  <c r="CA33" i="7"/>
  <c r="BR33" i="7"/>
  <c r="BS33" i="7" s="1"/>
  <c r="BQ33" i="7"/>
  <c r="BP33" i="7"/>
  <c r="BO33" i="7"/>
  <c r="BN33" i="7"/>
  <c r="BM33" i="7"/>
  <c r="BH33" i="7"/>
  <c r="BA33" i="7"/>
  <c r="AY33" i="7"/>
  <c r="AX33" i="7"/>
  <c r="AW33" i="7"/>
  <c r="AV33" i="7"/>
  <c r="AU33" i="7"/>
  <c r="AT33" i="7"/>
  <c r="AZ33" i="7" s="1"/>
  <c r="AQ33" i="7"/>
  <c r="AP33" i="7"/>
  <c r="AO33" i="7"/>
  <c r="AN33" i="7"/>
  <c r="AK33" i="7"/>
  <c r="AC33" i="7"/>
  <c r="AB33" i="7"/>
  <c r="AA33" i="7"/>
  <c r="Z33" i="7"/>
  <c r="W33" i="7"/>
  <c r="U33" i="7"/>
  <c r="N33" i="7"/>
  <c r="M33" i="7"/>
  <c r="J33" i="7"/>
  <c r="FD32" i="7"/>
  <c r="FC32" i="7"/>
  <c r="FB32" i="7"/>
  <c r="FA32" i="7"/>
  <c r="EJ32" i="7"/>
  <c r="EI32" i="7"/>
  <c r="EH32" i="7"/>
  <c r="EG32" i="7"/>
  <c r="EF32" i="7"/>
  <c r="EE32" i="7"/>
  <c r="ED32" i="7"/>
  <c r="EC32" i="7"/>
  <c r="EB32" i="7"/>
  <c r="EA32" i="7"/>
  <c r="DZ32" i="7"/>
  <c r="DY32" i="7"/>
  <c r="DX32" i="7"/>
  <c r="DW32" i="7"/>
  <c r="DV32" i="7"/>
  <c r="DU32" i="7"/>
  <c r="DT32" i="7"/>
  <c r="DS32" i="7"/>
  <c r="DR32" i="7"/>
  <c r="DQ32" i="7"/>
  <c r="DP32" i="7"/>
  <c r="DO32" i="7"/>
  <c r="DN32" i="7"/>
  <c r="DM32" i="7"/>
  <c r="CD32" i="7"/>
  <c r="CA32" i="7"/>
  <c r="BR32" i="7"/>
  <c r="BS32" i="7" s="1"/>
  <c r="BQ32" i="7"/>
  <c r="BP32" i="7"/>
  <c r="BO32" i="7"/>
  <c r="BN32" i="7"/>
  <c r="BM32" i="7"/>
  <c r="BH32" i="7"/>
  <c r="AY32" i="7"/>
  <c r="AX32" i="7"/>
  <c r="AW32" i="7"/>
  <c r="AV32" i="7"/>
  <c r="AU32" i="7"/>
  <c r="AT32" i="7"/>
  <c r="AQ32" i="7"/>
  <c r="AP32" i="7"/>
  <c r="AO32" i="7"/>
  <c r="AN32" i="7"/>
  <c r="AK32" i="7"/>
  <c r="AC32" i="7"/>
  <c r="AB32" i="7"/>
  <c r="AA32" i="7"/>
  <c r="Z32" i="7"/>
  <c r="W32" i="7"/>
  <c r="U32" i="7"/>
  <c r="N32" i="7"/>
  <c r="M32" i="7"/>
  <c r="J32" i="7"/>
  <c r="FD31" i="7"/>
  <c r="FC31" i="7"/>
  <c r="FB31" i="7"/>
  <c r="FA31" i="7"/>
  <c r="EJ31" i="7"/>
  <c r="EI31" i="7"/>
  <c r="EH31" i="7"/>
  <c r="EG31" i="7"/>
  <c r="EF31" i="7"/>
  <c r="EE31" i="7"/>
  <c r="ED31" i="7"/>
  <c r="EC31" i="7"/>
  <c r="EB31" i="7"/>
  <c r="EA31" i="7"/>
  <c r="DZ31" i="7"/>
  <c r="DY31" i="7"/>
  <c r="DX31" i="7"/>
  <c r="DW31" i="7"/>
  <c r="DV31" i="7"/>
  <c r="DU31" i="7"/>
  <c r="DT31" i="7"/>
  <c r="DS31" i="7"/>
  <c r="DR31" i="7"/>
  <c r="DQ31" i="7"/>
  <c r="DP31" i="7"/>
  <c r="DO31" i="7"/>
  <c r="DN31" i="7"/>
  <c r="DM31" i="7"/>
  <c r="CD31" i="7"/>
  <c r="CA31" i="7"/>
  <c r="BR31" i="7"/>
  <c r="BS31" i="7" s="1"/>
  <c r="BQ31" i="7"/>
  <c r="BP31" i="7"/>
  <c r="BO31" i="7"/>
  <c r="BN31" i="7"/>
  <c r="BM31" i="7"/>
  <c r="BH31" i="7"/>
  <c r="AY31" i="7"/>
  <c r="AX31" i="7"/>
  <c r="AW31" i="7"/>
  <c r="AV31" i="7"/>
  <c r="AU31" i="7"/>
  <c r="AT31" i="7"/>
  <c r="AQ31" i="7"/>
  <c r="AP31" i="7"/>
  <c r="AO31" i="7"/>
  <c r="AN31" i="7"/>
  <c r="AK31" i="7"/>
  <c r="AC31" i="7"/>
  <c r="AB31" i="7"/>
  <c r="AA31" i="7"/>
  <c r="Z31" i="7"/>
  <c r="W31" i="7"/>
  <c r="U31" i="7"/>
  <c r="N31" i="7"/>
  <c r="M31" i="7"/>
  <c r="J31" i="7"/>
  <c r="FD30" i="7"/>
  <c r="FC30" i="7"/>
  <c r="FB30" i="7"/>
  <c r="FA30" i="7"/>
  <c r="EJ30" i="7"/>
  <c r="EI30" i="7"/>
  <c r="EH30" i="7"/>
  <c r="EG30" i="7"/>
  <c r="EF30" i="7"/>
  <c r="EE30" i="7"/>
  <c r="ED30" i="7"/>
  <c r="EC30" i="7"/>
  <c r="EB30" i="7"/>
  <c r="EA30" i="7"/>
  <c r="DZ30" i="7"/>
  <c r="DY30" i="7"/>
  <c r="DX30" i="7"/>
  <c r="DW30" i="7"/>
  <c r="DV30" i="7"/>
  <c r="DU30" i="7"/>
  <c r="DT30" i="7"/>
  <c r="DS30" i="7"/>
  <c r="DR30" i="7"/>
  <c r="DQ30" i="7"/>
  <c r="DP30" i="7"/>
  <c r="DO30" i="7"/>
  <c r="DN30" i="7"/>
  <c r="DM30" i="7"/>
  <c r="CD30" i="7"/>
  <c r="CA30" i="7"/>
  <c r="BR30" i="7"/>
  <c r="BS30" i="7" s="1"/>
  <c r="BQ30" i="7"/>
  <c r="BP30" i="7"/>
  <c r="BO30" i="7"/>
  <c r="BN30" i="7"/>
  <c r="BM30" i="7"/>
  <c r="BH30" i="7"/>
  <c r="AY30" i="7"/>
  <c r="AX30" i="7"/>
  <c r="AW30" i="7"/>
  <c r="AV30" i="7"/>
  <c r="AU30" i="7"/>
  <c r="AT30" i="7"/>
  <c r="BA30" i="7" s="1"/>
  <c r="AQ30" i="7"/>
  <c r="AP30" i="7"/>
  <c r="AO30" i="7"/>
  <c r="AN30" i="7"/>
  <c r="AK30" i="7"/>
  <c r="AC30" i="7"/>
  <c r="AB30" i="7"/>
  <c r="AA30" i="7"/>
  <c r="Z30" i="7"/>
  <c r="W30" i="7"/>
  <c r="U30" i="7"/>
  <c r="N30" i="7"/>
  <c r="M30" i="7"/>
  <c r="J30" i="7"/>
  <c r="FD29" i="7"/>
  <c r="FC29" i="7"/>
  <c r="FB29" i="7"/>
  <c r="FA29" i="7"/>
  <c r="EJ29" i="7"/>
  <c r="EI29" i="7"/>
  <c r="EH29" i="7"/>
  <c r="EG29" i="7"/>
  <c r="EF29" i="7"/>
  <c r="EE29" i="7"/>
  <c r="ED29" i="7"/>
  <c r="EC29" i="7"/>
  <c r="EB29" i="7"/>
  <c r="EA29" i="7"/>
  <c r="DZ29" i="7"/>
  <c r="DY29" i="7"/>
  <c r="DX29" i="7"/>
  <c r="DW29" i="7"/>
  <c r="DV29" i="7"/>
  <c r="DU29" i="7"/>
  <c r="DT29" i="7"/>
  <c r="DS29" i="7"/>
  <c r="DR29" i="7"/>
  <c r="DQ29" i="7"/>
  <c r="DP29" i="7"/>
  <c r="DO29" i="7"/>
  <c r="DN29" i="7"/>
  <c r="DM29" i="7"/>
  <c r="CD29" i="7"/>
  <c r="CA29" i="7"/>
  <c r="BR29" i="7"/>
  <c r="BS29" i="7" s="1"/>
  <c r="BQ29" i="7"/>
  <c r="BP29" i="7"/>
  <c r="BO29" i="7"/>
  <c r="BN29" i="7"/>
  <c r="BM29" i="7"/>
  <c r="BH29" i="7"/>
  <c r="AY29" i="7"/>
  <c r="AX29" i="7"/>
  <c r="AW29" i="7"/>
  <c r="AV29" i="7"/>
  <c r="AU29" i="7"/>
  <c r="AT29" i="7"/>
  <c r="BA29" i="7" s="1"/>
  <c r="AQ29" i="7"/>
  <c r="AP29" i="7"/>
  <c r="AO29" i="7"/>
  <c r="AN29" i="7"/>
  <c r="AK29" i="7"/>
  <c r="AC29" i="7"/>
  <c r="AB29" i="7"/>
  <c r="AA29" i="7"/>
  <c r="Z29" i="7"/>
  <c r="W29" i="7"/>
  <c r="U29" i="7"/>
  <c r="N29" i="7"/>
  <c r="M29" i="7"/>
  <c r="J29" i="7"/>
  <c r="FD28" i="7"/>
  <c r="FC28" i="7"/>
  <c r="FB28" i="7"/>
  <c r="FA28" i="7"/>
  <c r="EJ28" i="7"/>
  <c r="EI28" i="7"/>
  <c r="EH28" i="7"/>
  <c r="EG28" i="7"/>
  <c r="EF28" i="7"/>
  <c r="EE28" i="7"/>
  <c r="ED28" i="7"/>
  <c r="EC28" i="7"/>
  <c r="EB28" i="7"/>
  <c r="EA28" i="7"/>
  <c r="DZ28" i="7"/>
  <c r="DY28" i="7"/>
  <c r="DX28" i="7"/>
  <c r="DW28" i="7"/>
  <c r="DV28" i="7"/>
  <c r="DU28" i="7"/>
  <c r="DT28" i="7"/>
  <c r="DS28" i="7"/>
  <c r="DR28" i="7"/>
  <c r="DQ28" i="7"/>
  <c r="DP28" i="7"/>
  <c r="DO28" i="7"/>
  <c r="DN28" i="7"/>
  <c r="DM28" i="7"/>
  <c r="CD28" i="7"/>
  <c r="CA28" i="7"/>
  <c r="BR28" i="7"/>
  <c r="BS28" i="7" s="1"/>
  <c r="BQ28" i="7"/>
  <c r="BP28" i="7"/>
  <c r="BO28" i="7"/>
  <c r="BN28" i="7"/>
  <c r="BM28" i="7"/>
  <c r="BH28" i="7"/>
  <c r="AY28" i="7"/>
  <c r="AX28" i="7"/>
  <c r="AW28" i="7"/>
  <c r="AV28" i="7"/>
  <c r="AU28" i="7"/>
  <c r="AT28" i="7"/>
  <c r="AQ28" i="7"/>
  <c r="AP28" i="7"/>
  <c r="AO28" i="7"/>
  <c r="AN28" i="7"/>
  <c r="AK28" i="7"/>
  <c r="AC28" i="7"/>
  <c r="AB28" i="7"/>
  <c r="AA28" i="7"/>
  <c r="Z28" i="7"/>
  <c r="W28" i="7"/>
  <c r="U28" i="7"/>
  <c r="N28" i="7"/>
  <c r="M28" i="7"/>
  <c r="J28" i="7"/>
  <c r="FD27" i="7"/>
  <c r="FC27" i="7"/>
  <c r="FB27" i="7"/>
  <c r="FA27" i="7"/>
  <c r="EJ27" i="7"/>
  <c r="EI27" i="7"/>
  <c r="EH27" i="7"/>
  <c r="EG27" i="7"/>
  <c r="EF27" i="7"/>
  <c r="EE27" i="7"/>
  <c r="ED27" i="7"/>
  <c r="EC27" i="7"/>
  <c r="EB27" i="7"/>
  <c r="EA27" i="7"/>
  <c r="DZ27" i="7"/>
  <c r="DY27" i="7"/>
  <c r="DX27" i="7"/>
  <c r="DW27" i="7"/>
  <c r="DV27" i="7"/>
  <c r="DU27" i="7"/>
  <c r="DT27" i="7"/>
  <c r="DS27" i="7"/>
  <c r="DR27" i="7"/>
  <c r="DQ27" i="7"/>
  <c r="DP27" i="7"/>
  <c r="DO27" i="7"/>
  <c r="DN27" i="7"/>
  <c r="DM27" i="7"/>
  <c r="CD27" i="7"/>
  <c r="CA27" i="7"/>
  <c r="BR27" i="7"/>
  <c r="BS27" i="7" s="1"/>
  <c r="BQ27" i="7"/>
  <c r="BP27" i="7"/>
  <c r="BO27" i="7"/>
  <c r="BN27" i="7"/>
  <c r="BM27" i="7"/>
  <c r="BH27" i="7"/>
  <c r="AY27" i="7"/>
  <c r="AX27" i="7"/>
  <c r="AW27" i="7"/>
  <c r="AV27" i="7"/>
  <c r="AU27" i="7"/>
  <c r="AT27" i="7"/>
  <c r="AQ27" i="7"/>
  <c r="AP27" i="7"/>
  <c r="AO27" i="7"/>
  <c r="AN27" i="7"/>
  <c r="AK27" i="7"/>
  <c r="AC27" i="7"/>
  <c r="AB27" i="7"/>
  <c r="AA27" i="7"/>
  <c r="Z27" i="7"/>
  <c r="W27" i="7"/>
  <c r="U27" i="7"/>
  <c r="N27" i="7"/>
  <c r="M27" i="7"/>
  <c r="J27" i="7"/>
  <c r="FD26" i="7"/>
  <c r="FC26" i="7"/>
  <c r="FB26" i="7"/>
  <c r="FA26" i="7"/>
  <c r="EJ26" i="7"/>
  <c r="EI26" i="7"/>
  <c r="EH26" i="7"/>
  <c r="EG26" i="7"/>
  <c r="EF26" i="7"/>
  <c r="EE26" i="7"/>
  <c r="ED26" i="7"/>
  <c r="EC26" i="7"/>
  <c r="EB26" i="7"/>
  <c r="EA26" i="7"/>
  <c r="DZ26" i="7"/>
  <c r="DY26" i="7"/>
  <c r="DX26" i="7"/>
  <c r="DW26" i="7"/>
  <c r="DV26" i="7"/>
  <c r="DU26" i="7"/>
  <c r="DT26" i="7"/>
  <c r="DS26" i="7"/>
  <c r="DR26" i="7"/>
  <c r="DQ26" i="7"/>
  <c r="DP26" i="7"/>
  <c r="DO26" i="7"/>
  <c r="DN26" i="7"/>
  <c r="DM26" i="7"/>
  <c r="CD26" i="7"/>
  <c r="CA26" i="7"/>
  <c r="BR26" i="7"/>
  <c r="BS26" i="7" s="1"/>
  <c r="BQ26" i="7"/>
  <c r="BP26" i="7"/>
  <c r="BO26" i="7"/>
  <c r="BN26" i="7"/>
  <c r="BM26" i="7"/>
  <c r="BH26" i="7"/>
  <c r="AY26" i="7"/>
  <c r="AX26" i="7"/>
  <c r="AW26" i="7"/>
  <c r="AV26" i="7"/>
  <c r="AU26" i="7"/>
  <c r="AT26" i="7"/>
  <c r="BA26" i="7" s="1"/>
  <c r="AQ26" i="7"/>
  <c r="AP26" i="7"/>
  <c r="AO26" i="7"/>
  <c r="AN26" i="7"/>
  <c r="AK26" i="7"/>
  <c r="AC26" i="7"/>
  <c r="AB26" i="7"/>
  <c r="AA26" i="7"/>
  <c r="Z26" i="7"/>
  <c r="W26" i="7"/>
  <c r="U26" i="7"/>
  <c r="N26" i="7"/>
  <c r="M26" i="7"/>
  <c r="J26" i="7"/>
  <c r="FD25" i="7"/>
  <c r="FC25" i="7"/>
  <c r="FB25" i="7"/>
  <c r="FA25" i="7"/>
  <c r="EJ25" i="7"/>
  <c r="EI25" i="7"/>
  <c r="EH25" i="7"/>
  <c r="EG25" i="7"/>
  <c r="EF25" i="7"/>
  <c r="EE25" i="7"/>
  <c r="ED25" i="7"/>
  <c r="EC25" i="7"/>
  <c r="EB25" i="7"/>
  <c r="EA25" i="7"/>
  <c r="DZ25" i="7"/>
  <c r="DY25" i="7"/>
  <c r="DX25" i="7"/>
  <c r="DW25" i="7"/>
  <c r="DV25" i="7"/>
  <c r="DU25" i="7"/>
  <c r="DT25" i="7"/>
  <c r="DS25" i="7"/>
  <c r="DR25" i="7"/>
  <c r="DQ25" i="7"/>
  <c r="DP25" i="7"/>
  <c r="DO25" i="7"/>
  <c r="DN25" i="7"/>
  <c r="DM25" i="7"/>
  <c r="CD25" i="7"/>
  <c r="CA25" i="7"/>
  <c r="BR25" i="7"/>
  <c r="BS25" i="7" s="1"/>
  <c r="BQ25" i="7"/>
  <c r="BP25" i="7"/>
  <c r="BO25" i="7"/>
  <c r="BN25" i="7"/>
  <c r="BM25" i="7"/>
  <c r="BH25" i="7"/>
  <c r="AY25" i="7"/>
  <c r="AX25" i="7"/>
  <c r="AW25" i="7"/>
  <c r="AV25" i="7"/>
  <c r="AU25" i="7"/>
  <c r="AT25" i="7"/>
  <c r="BA25" i="7" s="1"/>
  <c r="AQ25" i="7"/>
  <c r="AP25" i="7"/>
  <c r="AO25" i="7"/>
  <c r="AN25" i="7"/>
  <c r="AK25" i="7"/>
  <c r="AC25" i="7"/>
  <c r="AB25" i="7"/>
  <c r="AA25" i="7"/>
  <c r="Z25" i="7"/>
  <c r="W25" i="7"/>
  <c r="U25" i="7"/>
  <c r="N25" i="7"/>
  <c r="M25" i="7"/>
  <c r="J25" i="7"/>
  <c r="FD24" i="7"/>
  <c r="FC24" i="7"/>
  <c r="FB24" i="7"/>
  <c r="FA24" i="7"/>
  <c r="EJ24" i="7"/>
  <c r="EI24" i="7"/>
  <c r="EH24" i="7"/>
  <c r="EG24" i="7"/>
  <c r="EF24" i="7"/>
  <c r="EE24" i="7"/>
  <c r="ED24" i="7"/>
  <c r="EC24" i="7"/>
  <c r="EB24" i="7"/>
  <c r="EA24" i="7"/>
  <c r="DZ24" i="7"/>
  <c r="DY24" i="7"/>
  <c r="DX24" i="7"/>
  <c r="DW24" i="7"/>
  <c r="DV24" i="7"/>
  <c r="DU24" i="7"/>
  <c r="DT24" i="7"/>
  <c r="DS24" i="7"/>
  <c r="DR24" i="7"/>
  <c r="DQ24" i="7"/>
  <c r="DP24" i="7"/>
  <c r="DO24" i="7"/>
  <c r="DN24" i="7"/>
  <c r="DM24" i="7"/>
  <c r="CD24" i="7"/>
  <c r="CA24" i="7"/>
  <c r="BR24" i="7"/>
  <c r="BS24" i="7" s="1"/>
  <c r="BQ24" i="7"/>
  <c r="BP24" i="7"/>
  <c r="BO24" i="7"/>
  <c r="BN24" i="7"/>
  <c r="BM24" i="7"/>
  <c r="BH24" i="7"/>
  <c r="AY24" i="7"/>
  <c r="AX24" i="7"/>
  <c r="AW24" i="7"/>
  <c r="AV24" i="7"/>
  <c r="AU24" i="7"/>
  <c r="AT24" i="7"/>
  <c r="AQ24" i="7"/>
  <c r="AP24" i="7"/>
  <c r="AO24" i="7"/>
  <c r="AN24" i="7"/>
  <c r="AK24" i="7"/>
  <c r="AC24" i="7"/>
  <c r="AB24" i="7"/>
  <c r="AA24" i="7"/>
  <c r="Z24" i="7"/>
  <c r="W24" i="7"/>
  <c r="U24" i="7"/>
  <c r="N24" i="7"/>
  <c r="M24" i="7"/>
  <c r="J24" i="7"/>
  <c r="FD23" i="7"/>
  <c r="FC23" i="7"/>
  <c r="FB23" i="7"/>
  <c r="FA23" i="7"/>
  <c r="EJ23" i="7"/>
  <c r="EI23" i="7"/>
  <c r="EH23" i="7"/>
  <c r="EG23" i="7"/>
  <c r="EF23" i="7"/>
  <c r="EE23" i="7"/>
  <c r="ED23" i="7"/>
  <c r="EC23" i="7"/>
  <c r="EB23" i="7"/>
  <c r="EA23" i="7"/>
  <c r="DZ23" i="7"/>
  <c r="DY23" i="7"/>
  <c r="DX23" i="7"/>
  <c r="DW23" i="7"/>
  <c r="DV23" i="7"/>
  <c r="DU23" i="7"/>
  <c r="DT23" i="7"/>
  <c r="DS23" i="7"/>
  <c r="DR23" i="7"/>
  <c r="DQ23" i="7"/>
  <c r="DP23" i="7"/>
  <c r="DO23" i="7"/>
  <c r="DN23" i="7"/>
  <c r="DM23" i="7"/>
  <c r="CD23" i="7"/>
  <c r="CA23" i="7"/>
  <c r="BR23" i="7"/>
  <c r="BS23" i="7" s="1"/>
  <c r="BQ23" i="7"/>
  <c r="BP23" i="7"/>
  <c r="BO23" i="7"/>
  <c r="BN23" i="7"/>
  <c r="BM23" i="7"/>
  <c r="BH23" i="7"/>
  <c r="BA23" i="7"/>
  <c r="AZ23" i="7"/>
  <c r="AY23" i="7"/>
  <c r="AX23" i="7"/>
  <c r="AW23" i="7"/>
  <c r="AV23" i="7"/>
  <c r="AU23" i="7"/>
  <c r="AQ23" i="7"/>
  <c r="AP23" i="7"/>
  <c r="BU23" i="7" s="1"/>
  <c r="BV23" i="7" s="1"/>
  <c r="AO23" i="7"/>
  <c r="AN23" i="7"/>
  <c r="AK23" i="7"/>
  <c r="AC23" i="7"/>
  <c r="AB23" i="7"/>
  <c r="AA23" i="7"/>
  <c r="Z23" i="7"/>
  <c r="W23" i="7"/>
  <c r="U23" i="7"/>
  <c r="N23" i="7"/>
  <c r="M23" i="7"/>
  <c r="J23" i="7"/>
  <c r="FD22" i="7"/>
  <c r="FC22" i="7"/>
  <c r="FB22" i="7"/>
  <c r="FA22" i="7"/>
  <c r="EJ22" i="7"/>
  <c r="EI22" i="7"/>
  <c r="EH22" i="7"/>
  <c r="EG22" i="7"/>
  <c r="EF22" i="7"/>
  <c r="EE22" i="7"/>
  <c r="ED22" i="7"/>
  <c r="EC22" i="7"/>
  <c r="EB22" i="7"/>
  <c r="EA22" i="7"/>
  <c r="DZ22" i="7"/>
  <c r="DY22" i="7"/>
  <c r="DX22" i="7"/>
  <c r="DW22" i="7"/>
  <c r="DV22" i="7"/>
  <c r="DU22" i="7"/>
  <c r="DT22" i="7"/>
  <c r="DS22" i="7"/>
  <c r="DR22" i="7"/>
  <c r="DQ22" i="7"/>
  <c r="DP22" i="7"/>
  <c r="DO22" i="7"/>
  <c r="DN22" i="7"/>
  <c r="DM22" i="7"/>
  <c r="CD22" i="7"/>
  <c r="CA22" i="7"/>
  <c r="BR22" i="7"/>
  <c r="BS22" i="7" s="1"/>
  <c r="BQ22" i="7"/>
  <c r="BP22" i="7"/>
  <c r="BO22" i="7"/>
  <c r="BN22" i="7"/>
  <c r="BM22" i="7"/>
  <c r="BH22" i="7"/>
  <c r="AY22" i="7"/>
  <c r="AX22" i="7"/>
  <c r="AW22" i="7"/>
  <c r="AV22" i="7"/>
  <c r="AU22" i="7"/>
  <c r="AT22" i="7"/>
  <c r="BA22" i="7" s="1"/>
  <c r="AQ22" i="7"/>
  <c r="AP22" i="7"/>
  <c r="AO22" i="7"/>
  <c r="AN22" i="7"/>
  <c r="AK22" i="7"/>
  <c r="AC22" i="7"/>
  <c r="AB22" i="7"/>
  <c r="AA22" i="7"/>
  <c r="Z22" i="7"/>
  <c r="W22" i="7"/>
  <c r="U22" i="7"/>
  <c r="N22" i="7"/>
  <c r="M22" i="7"/>
  <c r="J22" i="7"/>
  <c r="FD21" i="7"/>
  <c r="FC21" i="7"/>
  <c r="FB21" i="7"/>
  <c r="FA21" i="7"/>
  <c r="EJ21" i="7"/>
  <c r="EI21" i="7"/>
  <c r="EH21" i="7"/>
  <c r="EG21" i="7"/>
  <c r="EF21" i="7"/>
  <c r="EE21" i="7"/>
  <c r="ED21" i="7"/>
  <c r="EC21" i="7"/>
  <c r="EB21" i="7"/>
  <c r="EA21" i="7"/>
  <c r="DZ21" i="7"/>
  <c r="DY21" i="7"/>
  <c r="DX21" i="7"/>
  <c r="DW21" i="7"/>
  <c r="DV21" i="7"/>
  <c r="DU21" i="7"/>
  <c r="DT21" i="7"/>
  <c r="DS21" i="7"/>
  <c r="DR21" i="7"/>
  <c r="DQ21" i="7"/>
  <c r="DP21" i="7"/>
  <c r="DO21" i="7"/>
  <c r="DN21" i="7"/>
  <c r="DM21" i="7"/>
  <c r="CD21" i="7"/>
  <c r="CA21" i="7"/>
  <c r="BR21" i="7"/>
  <c r="BS21" i="7" s="1"/>
  <c r="BQ21" i="7"/>
  <c r="BP21" i="7"/>
  <c r="BO21" i="7"/>
  <c r="BN21" i="7"/>
  <c r="BM21" i="7"/>
  <c r="BH21" i="7"/>
  <c r="AY21" i="7"/>
  <c r="AX21" i="7"/>
  <c r="AW21" i="7"/>
  <c r="AV21" i="7"/>
  <c r="AU21" i="7"/>
  <c r="AT21" i="7"/>
  <c r="AZ21" i="7" s="1"/>
  <c r="AQ21" i="7"/>
  <c r="AP21" i="7"/>
  <c r="AO21" i="7"/>
  <c r="AN21" i="7"/>
  <c r="AK21" i="7"/>
  <c r="AC21" i="7"/>
  <c r="AB21" i="7"/>
  <c r="AA21" i="7"/>
  <c r="Z21" i="7"/>
  <c r="W21" i="7"/>
  <c r="U21" i="7"/>
  <c r="N21" i="7"/>
  <c r="M21" i="7"/>
  <c r="J21" i="7"/>
  <c r="FD20" i="7"/>
  <c r="FC20" i="7"/>
  <c r="FB20" i="7"/>
  <c r="FA20" i="7"/>
  <c r="EJ20" i="7"/>
  <c r="EI20" i="7"/>
  <c r="EH20" i="7"/>
  <c r="EG20" i="7"/>
  <c r="EF20" i="7"/>
  <c r="EE20" i="7"/>
  <c r="ED20" i="7"/>
  <c r="EC20" i="7"/>
  <c r="EB20" i="7"/>
  <c r="EA20" i="7"/>
  <c r="DZ20" i="7"/>
  <c r="DY20" i="7"/>
  <c r="DX20" i="7"/>
  <c r="DW20" i="7"/>
  <c r="DV20" i="7"/>
  <c r="DU20" i="7"/>
  <c r="DT20" i="7"/>
  <c r="DS20" i="7"/>
  <c r="DR20" i="7"/>
  <c r="DQ20" i="7"/>
  <c r="DP20" i="7"/>
  <c r="DO20" i="7"/>
  <c r="DN20" i="7"/>
  <c r="DM20" i="7"/>
  <c r="CD20" i="7"/>
  <c r="CA20" i="7"/>
  <c r="BR20" i="7"/>
  <c r="BS20" i="7" s="1"/>
  <c r="BQ20" i="7"/>
  <c r="BP20" i="7"/>
  <c r="BO20" i="7"/>
  <c r="BN20" i="7"/>
  <c r="BM20" i="7"/>
  <c r="BH20" i="7"/>
  <c r="AY20" i="7"/>
  <c r="AX20" i="7"/>
  <c r="AW20" i="7"/>
  <c r="AV20" i="7"/>
  <c r="AU20" i="7"/>
  <c r="AT20" i="7"/>
  <c r="AZ20" i="7" s="1"/>
  <c r="AQ20" i="7"/>
  <c r="AP20" i="7"/>
  <c r="AO20" i="7"/>
  <c r="AN20" i="7"/>
  <c r="AK20" i="7"/>
  <c r="AC20" i="7"/>
  <c r="AB20" i="7"/>
  <c r="AA20" i="7"/>
  <c r="Z20" i="7"/>
  <c r="W20" i="7"/>
  <c r="U20" i="7"/>
  <c r="N20" i="7"/>
  <c r="M20" i="7"/>
  <c r="J20" i="7"/>
  <c r="FD19" i="7"/>
  <c r="FC19" i="7"/>
  <c r="FB19" i="7"/>
  <c r="FA19" i="7"/>
  <c r="EJ19" i="7"/>
  <c r="EI19" i="7"/>
  <c r="EH19" i="7"/>
  <c r="EG19" i="7"/>
  <c r="EF19" i="7"/>
  <c r="EE19" i="7"/>
  <c r="ED19" i="7"/>
  <c r="EC19" i="7"/>
  <c r="EB19" i="7"/>
  <c r="EA19" i="7"/>
  <c r="DZ19" i="7"/>
  <c r="DY19" i="7"/>
  <c r="DX19" i="7"/>
  <c r="DW19" i="7"/>
  <c r="DV19" i="7"/>
  <c r="DU19" i="7"/>
  <c r="DT19" i="7"/>
  <c r="DS19" i="7"/>
  <c r="DR19" i="7"/>
  <c r="DQ19" i="7"/>
  <c r="DP19" i="7"/>
  <c r="DO19" i="7"/>
  <c r="DN19" i="7"/>
  <c r="DM19" i="7"/>
  <c r="CD19" i="7"/>
  <c r="CA19" i="7"/>
  <c r="BR19" i="7"/>
  <c r="BS19" i="7" s="1"/>
  <c r="BQ19" i="7"/>
  <c r="BP19" i="7"/>
  <c r="BO19" i="7"/>
  <c r="BN19" i="7"/>
  <c r="BM19" i="7"/>
  <c r="BH19" i="7"/>
  <c r="AY19" i="7"/>
  <c r="AX19" i="7"/>
  <c r="AW19" i="7"/>
  <c r="AV19" i="7"/>
  <c r="AU19" i="7"/>
  <c r="AT19" i="7"/>
  <c r="AQ19" i="7"/>
  <c r="AP19" i="7"/>
  <c r="AO19" i="7"/>
  <c r="AN19" i="7"/>
  <c r="AK19" i="7"/>
  <c r="AC19" i="7"/>
  <c r="AB19" i="7"/>
  <c r="AA19" i="7"/>
  <c r="Z19" i="7"/>
  <c r="W19" i="7"/>
  <c r="U19" i="7"/>
  <c r="N19" i="7"/>
  <c r="M19" i="7"/>
  <c r="J19" i="7"/>
  <c r="FD18" i="7"/>
  <c r="FC18" i="7"/>
  <c r="FB18" i="7"/>
  <c r="FA18" i="7"/>
  <c r="EJ18" i="7"/>
  <c r="EI18" i="7"/>
  <c r="EH18" i="7"/>
  <c r="EG18" i="7"/>
  <c r="EF18" i="7"/>
  <c r="EE18" i="7"/>
  <c r="ED18" i="7"/>
  <c r="EC18" i="7"/>
  <c r="EB18" i="7"/>
  <c r="EA18" i="7"/>
  <c r="DZ18" i="7"/>
  <c r="DY18" i="7"/>
  <c r="DX18" i="7"/>
  <c r="DW18" i="7"/>
  <c r="DV18" i="7"/>
  <c r="DU18" i="7"/>
  <c r="DT18" i="7"/>
  <c r="DS18" i="7"/>
  <c r="DR18" i="7"/>
  <c r="DQ18" i="7"/>
  <c r="DP18" i="7"/>
  <c r="DO18" i="7"/>
  <c r="DN18" i="7"/>
  <c r="DM18" i="7"/>
  <c r="CD18" i="7"/>
  <c r="CA18" i="7"/>
  <c r="BR18" i="7"/>
  <c r="BS18" i="7" s="1"/>
  <c r="BQ18" i="7"/>
  <c r="BP18" i="7"/>
  <c r="BO18" i="7"/>
  <c r="BN18" i="7"/>
  <c r="BM18" i="7"/>
  <c r="BH18" i="7"/>
  <c r="AY18" i="7"/>
  <c r="AX18" i="7"/>
  <c r="AW18" i="7"/>
  <c r="AV18" i="7"/>
  <c r="AU18" i="7"/>
  <c r="AT18" i="7"/>
  <c r="BA18" i="7" s="1"/>
  <c r="AQ18" i="7"/>
  <c r="AP18" i="7"/>
  <c r="AO18" i="7"/>
  <c r="AN18" i="7"/>
  <c r="AK18" i="7"/>
  <c r="AC18" i="7"/>
  <c r="AB18" i="7"/>
  <c r="AA18" i="7"/>
  <c r="Z18" i="7"/>
  <c r="W18" i="7"/>
  <c r="U18" i="7"/>
  <c r="N18" i="7"/>
  <c r="M18" i="7"/>
  <c r="J18" i="7"/>
  <c r="FD17" i="7"/>
  <c r="FC17" i="7"/>
  <c r="FB17" i="7"/>
  <c r="FA17" i="7"/>
  <c r="EJ17" i="7"/>
  <c r="EI17" i="7"/>
  <c r="EH17" i="7"/>
  <c r="EG17" i="7"/>
  <c r="EF17" i="7"/>
  <c r="EE17" i="7"/>
  <c r="ED17" i="7"/>
  <c r="EC17" i="7"/>
  <c r="EB17" i="7"/>
  <c r="EA17" i="7"/>
  <c r="DZ17" i="7"/>
  <c r="DY17" i="7"/>
  <c r="DX17" i="7"/>
  <c r="DW17" i="7"/>
  <c r="DV17" i="7"/>
  <c r="DU17" i="7"/>
  <c r="DT17" i="7"/>
  <c r="DS17" i="7"/>
  <c r="DR17" i="7"/>
  <c r="DQ17" i="7"/>
  <c r="DP17" i="7"/>
  <c r="DO17" i="7"/>
  <c r="DN17" i="7"/>
  <c r="DM17" i="7"/>
  <c r="CD17" i="7"/>
  <c r="CA17" i="7"/>
  <c r="BR17" i="7"/>
  <c r="BS17" i="7" s="1"/>
  <c r="BQ17" i="7"/>
  <c r="BP17" i="7"/>
  <c r="BO17" i="7"/>
  <c r="BN17" i="7"/>
  <c r="BM17" i="7"/>
  <c r="BH17" i="7"/>
  <c r="AY17" i="7"/>
  <c r="AX17" i="7"/>
  <c r="AW17" i="7"/>
  <c r="AV17" i="7"/>
  <c r="AU17" i="7"/>
  <c r="AT17" i="7"/>
  <c r="AQ17" i="7"/>
  <c r="AP17" i="7"/>
  <c r="AO17" i="7"/>
  <c r="AN17" i="7"/>
  <c r="AK17" i="7"/>
  <c r="AC17" i="7"/>
  <c r="AB17" i="7"/>
  <c r="AA17" i="7"/>
  <c r="Z17" i="7"/>
  <c r="W17" i="7"/>
  <c r="U17" i="7"/>
  <c r="N17" i="7"/>
  <c r="M17" i="7"/>
  <c r="J17" i="7"/>
  <c r="FD16" i="7"/>
  <c r="FC16" i="7"/>
  <c r="FB16" i="7"/>
  <c r="FA16" i="7"/>
  <c r="EJ16" i="7"/>
  <c r="EI16" i="7"/>
  <c r="EH16" i="7"/>
  <c r="EG16" i="7"/>
  <c r="EF16" i="7"/>
  <c r="EE16" i="7"/>
  <c r="ED16" i="7"/>
  <c r="EC16" i="7"/>
  <c r="EB16" i="7"/>
  <c r="EA16" i="7"/>
  <c r="DZ16" i="7"/>
  <c r="DY16" i="7"/>
  <c r="DX16" i="7"/>
  <c r="DW16" i="7"/>
  <c r="DV16" i="7"/>
  <c r="DU16" i="7"/>
  <c r="DT16" i="7"/>
  <c r="DS16" i="7"/>
  <c r="DR16" i="7"/>
  <c r="DQ16" i="7"/>
  <c r="DP16" i="7"/>
  <c r="DO16" i="7"/>
  <c r="DN16" i="7"/>
  <c r="DM16" i="7"/>
  <c r="CD16" i="7"/>
  <c r="CA16" i="7"/>
  <c r="BR16" i="7"/>
  <c r="BS16" i="7" s="1"/>
  <c r="BQ16" i="7"/>
  <c r="BP16" i="7"/>
  <c r="BO16" i="7"/>
  <c r="BN16" i="7"/>
  <c r="BM16" i="7"/>
  <c r="BH16" i="7"/>
  <c r="AY16" i="7"/>
  <c r="AX16" i="7"/>
  <c r="AW16" i="7"/>
  <c r="AV16" i="7"/>
  <c r="AU16" i="7"/>
  <c r="AT16" i="7"/>
  <c r="AQ16" i="7"/>
  <c r="AP16" i="7"/>
  <c r="AO16" i="7"/>
  <c r="AN16" i="7"/>
  <c r="AK16" i="7"/>
  <c r="AC16" i="7"/>
  <c r="AB16" i="7"/>
  <c r="AA16" i="7"/>
  <c r="Z16" i="7"/>
  <c r="W16" i="7"/>
  <c r="U16" i="7"/>
  <c r="N16" i="7"/>
  <c r="M16" i="7"/>
  <c r="J16" i="7"/>
  <c r="FD15" i="7"/>
  <c r="FC15" i="7"/>
  <c r="FB15" i="7"/>
  <c r="FA15" i="7"/>
  <c r="EJ15" i="7"/>
  <c r="EI15" i="7"/>
  <c r="EH15" i="7"/>
  <c r="EG15" i="7"/>
  <c r="EF15" i="7"/>
  <c r="EE15" i="7"/>
  <c r="ED15" i="7"/>
  <c r="EC15" i="7"/>
  <c r="EB15" i="7"/>
  <c r="EA15" i="7"/>
  <c r="DZ15" i="7"/>
  <c r="DY15" i="7"/>
  <c r="DX15" i="7"/>
  <c r="DW15" i="7"/>
  <c r="DV15" i="7"/>
  <c r="DU15" i="7"/>
  <c r="DT15" i="7"/>
  <c r="DS15" i="7"/>
  <c r="DR15" i="7"/>
  <c r="DQ15" i="7"/>
  <c r="DP15" i="7"/>
  <c r="DO15" i="7"/>
  <c r="DN15" i="7"/>
  <c r="DM15" i="7"/>
  <c r="CD15" i="7"/>
  <c r="CA15" i="7"/>
  <c r="BR15" i="7"/>
  <c r="BS15" i="7" s="1"/>
  <c r="BQ15" i="7"/>
  <c r="BP15" i="7"/>
  <c r="BO15" i="7"/>
  <c r="BN15" i="7"/>
  <c r="BM15" i="7"/>
  <c r="BH15" i="7"/>
  <c r="AY15" i="7"/>
  <c r="AX15" i="7"/>
  <c r="AW15" i="7"/>
  <c r="AV15" i="7"/>
  <c r="AU15" i="7"/>
  <c r="AT15" i="7"/>
  <c r="BA15" i="7" s="1"/>
  <c r="AQ15" i="7"/>
  <c r="AP15" i="7"/>
  <c r="AO15" i="7"/>
  <c r="AN15" i="7"/>
  <c r="AK15" i="7"/>
  <c r="AC15" i="7"/>
  <c r="AB15" i="7"/>
  <c r="AA15" i="7"/>
  <c r="Z15" i="7"/>
  <c r="W15" i="7"/>
  <c r="U15" i="7"/>
  <c r="N15" i="7"/>
  <c r="M15" i="7"/>
  <c r="J15" i="7"/>
  <c r="FD14" i="7"/>
  <c r="FC14" i="7"/>
  <c r="FB14" i="7"/>
  <c r="FA14" i="7"/>
  <c r="EJ14" i="7"/>
  <c r="EI14" i="7"/>
  <c r="EH14" i="7"/>
  <c r="EG14" i="7"/>
  <c r="EF14" i="7"/>
  <c r="EE14" i="7"/>
  <c r="ED14" i="7"/>
  <c r="EC14" i="7"/>
  <c r="EB14" i="7"/>
  <c r="EA14" i="7"/>
  <c r="DZ14" i="7"/>
  <c r="DY14" i="7"/>
  <c r="DX14" i="7"/>
  <c r="DW14" i="7"/>
  <c r="DV14" i="7"/>
  <c r="DU14" i="7"/>
  <c r="DT14" i="7"/>
  <c r="DS14" i="7"/>
  <c r="DR14" i="7"/>
  <c r="DQ14" i="7"/>
  <c r="DP14" i="7"/>
  <c r="DO14" i="7"/>
  <c r="DN14" i="7"/>
  <c r="DM14" i="7"/>
  <c r="CD14" i="7"/>
  <c r="CA14" i="7"/>
  <c r="BR14" i="7"/>
  <c r="BS14" i="7" s="1"/>
  <c r="BQ14" i="7"/>
  <c r="BP14" i="7"/>
  <c r="BO14" i="7"/>
  <c r="BN14" i="7"/>
  <c r="BM14" i="7"/>
  <c r="BH14" i="7"/>
  <c r="AY14" i="7"/>
  <c r="AX14" i="7"/>
  <c r="AW14" i="7"/>
  <c r="AV14" i="7"/>
  <c r="AU14" i="7"/>
  <c r="AT14" i="7"/>
  <c r="BA14" i="7" s="1"/>
  <c r="AQ14" i="7"/>
  <c r="AP14" i="7"/>
  <c r="AO14" i="7"/>
  <c r="AN14" i="7"/>
  <c r="AK14" i="7"/>
  <c r="AC14" i="7"/>
  <c r="AB14" i="7"/>
  <c r="AA14" i="7"/>
  <c r="Z14" i="7"/>
  <c r="W14" i="7"/>
  <c r="U14" i="7"/>
  <c r="N14" i="7"/>
  <c r="M14" i="7"/>
  <c r="J14" i="7"/>
  <c r="FD13" i="7"/>
  <c r="FC13" i="7"/>
  <c r="FB13" i="7"/>
  <c r="FA13" i="7"/>
  <c r="EJ13" i="7"/>
  <c r="EI13" i="7"/>
  <c r="EH13" i="7"/>
  <c r="EG13" i="7"/>
  <c r="EF13" i="7"/>
  <c r="EE13" i="7"/>
  <c r="ED13" i="7"/>
  <c r="EC13" i="7"/>
  <c r="EB13" i="7"/>
  <c r="EA13" i="7"/>
  <c r="DZ13" i="7"/>
  <c r="DY13" i="7"/>
  <c r="DX13" i="7"/>
  <c r="DW13" i="7"/>
  <c r="DV13" i="7"/>
  <c r="DU13" i="7"/>
  <c r="DT13" i="7"/>
  <c r="DS13" i="7"/>
  <c r="DR13" i="7"/>
  <c r="DQ13" i="7"/>
  <c r="DP13" i="7"/>
  <c r="DO13" i="7"/>
  <c r="DN13" i="7"/>
  <c r="DM13" i="7"/>
  <c r="CD13" i="7"/>
  <c r="CA13" i="7"/>
  <c r="BR13" i="7"/>
  <c r="BS13" i="7" s="1"/>
  <c r="BQ13" i="7"/>
  <c r="BP13" i="7"/>
  <c r="BO13" i="7"/>
  <c r="BN13" i="7"/>
  <c r="BM13" i="7"/>
  <c r="BH13" i="7"/>
  <c r="AY13" i="7"/>
  <c r="AX13" i="7"/>
  <c r="AW13" i="7"/>
  <c r="AV13" i="7"/>
  <c r="AU13" i="7"/>
  <c r="AT13" i="7"/>
  <c r="AQ13" i="7"/>
  <c r="AP13" i="7"/>
  <c r="AO13" i="7"/>
  <c r="AN13" i="7"/>
  <c r="AK13" i="7"/>
  <c r="AC13" i="7"/>
  <c r="AB13" i="7"/>
  <c r="AA13" i="7"/>
  <c r="Z13" i="7"/>
  <c r="W13" i="7"/>
  <c r="U13" i="7"/>
  <c r="N13" i="7"/>
  <c r="M13" i="7"/>
  <c r="J13" i="7"/>
  <c r="FD12" i="7"/>
  <c r="FC12" i="7"/>
  <c r="FB12" i="7"/>
  <c r="FA12" i="7"/>
  <c r="EJ12" i="7"/>
  <c r="EI12" i="7"/>
  <c r="EH12" i="7"/>
  <c r="EG12" i="7"/>
  <c r="EF12" i="7"/>
  <c r="EE12" i="7"/>
  <c r="ED12" i="7"/>
  <c r="EC12" i="7"/>
  <c r="EB12" i="7"/>
  <c r="EA12" i="7"/>
  <c r="DZ12" i="7"/>
  <c r="DY12" i="7"/>
  <c r="DX12" i="7"/>
  <c r="DW12" i="7"/>
  <c r="DV12" i="7"/>
  <c r="DU12" i="7"/>
  <c r="DT12" i="7"/>
  <c r="DS12" i="7"/>
  <c r="DR12" i="7"/>
  <c r="DQ12" i="7"/>
  <c r="DP12" i="7"/>
  <c r="DO12" i="7"/>
  <c r="DN12" i="7"/>
  <c r="DM12" i="7"/>
  <c r="CD12" i="7"/>
  <c r="CA12" i="7"/>
  <c r="BR12" i="7"/>
  <c r="BS12" i="7" s="1"/>
  <c r="BQ12" i="7"/>
  <c r="BP12" i="7"/>
  <c r="BO12" i="7"/>
  <c r="BN12" i="7"/>
  <c r="BM12" i="7"/>
  <c r="BH12" i="7"/>
  <c r="AY12" i="7"/>
  <c r="AX12" i="7"/>
  <c r="AW12" i="7"/>
  <c r="AV12" i="7"/>
  <c r="AU12" i="7"/>
  <c r="AT12" i="7"/>
  <c r="AZ12" i="7" s="1"/>
  <c r="AQ12" i="7"/>
  <c r="AP12" i="7"/>
  <c r="AO12" i="7"/>
  <c r="AN12" i="7"/>
  <c r="AK12" i="7"/>
  <c r="AC12" i="7"/>
  <c r="AB12" i="7"/>
  <c r="AA12" i="7"/>
  <c r="Z12" i="7"/>
  <c r="W12" i="7"/>
  <c r="U12" i="7"/>
  <c r="N12" i="7"/>
  <c r="M12" i="7"/>
  <c r="J12" i="7"/>
  <c r="FD11" i="7"/>
  <c r="FC11" i="7"/>
  <c r="FB11" i="7"/>
  <c r="FA11" i="7"/>
  <c r="EJ11" i="7"/>
  <c r="EI11" i="7"/>
  <c r="EH11" i="7"/>
  <c r="EG11" i="7"/>
  <c r="EF11" i="7"/>
  <c r="EE11" i="7"/>
  <c r="ED11" i="7"/>
  <c r="EC11" i="7"/>
  <c r="EB11" i="7"/>
  <c r="EA11" i="7"/>
  <c r="DZ11" i="7"/>
  <c r="DY11" i="7"/>
  <c r="DX11" i="7"/>
  <c r="DW11" i="7"/>
  <c r="DV11" i="7"/>
  <c r="DU11" i="7"/>
  <c r="DT11" i="7"/>
  <c r="DS11" i="7"/>
  <c r="DR11" i="7"/>
  <c r="DQ11" i="7"/>
  <c r="DP11" i="7"/>
  <c r="DO11" i="7"/>
  <c r="DN11" i="7"/>
  <c r="DM11" i="7"/>
  <c r="CD11" i="7"/>
  <c r="CA11" i="7"/>
  <c r="BR11" i="7"/>
  <c r="BS11" i="7" s="1"/>
  <c r="BQ11" i="7"/>
  <c r="BP11" i="7"/>
  <c r="BO11" i="7"/>
  <c r="BN11" i="7"/>
  <c r="BM11" i="7"/>
  <c r="BH11" i="7"/>
  <c r="AY11" i="7"/>
  <c r="AX11" i="7"/>
  <c r="AW11" i="7"/>
  <c r="AV11" i="7"/>
  <c r="AU11" i="7"/>
  <c r="AT11" i="7"/>
  <c r="BA11" i="7" s="1"/>
  <c r="AQ11" i="7"/>
  <c r="AP11" i="7"/>
  <c r="AO11" i="7"/>
  <c r="AN11" i="7"/>
  <c r="AK11" i="7"/>
  <c r="AC11" i="7"/>
  <c r="AB11" i="7"/>
  <c r="AA11" i="7"/>
  <c r="Z11" i="7"/>
  <c r="W11" i="7"/>
  <c r="U11" i="7"/>
  <c r="N11" i="7"/>
  <c r="M11" i="7"/>
  <c r="J11" i="7"/>
  <c r="FD10" i="7"/>
  <c r="FC10" i="7"/>
  <c r="FB10" i="7"/>
  <c r="FA10" i="7"/>
  <c r="EJ10" i="7"/>
  <c r="EI10" i="7"/>
  <c r="EH10" i="7"/>
  <c r="EG10" i="7"/>
  <c r="EF10" i="7"/>
  <c r="EE10" i="7"/>
  <c r="ED10" i="7"/>
  <c r="EC10" i="7"/>
  <c r="EB10" i="7"/>
  <c r="EA10" i="7"/>
  <c r="DZ10" i="7"/>
  <c r="DY10" i="7"/>
  <c r="DX10" i="7"/>
  <c r="DW10" i="7"/>
  <c r="DV10" i="7"/>
  <c r="DU10" i="7"/>
  <c r="DT10" i="7"/>
  <c r="DS10" i="7"/>
  <c r="DR10" i="7"/>
  <c r="DQ10" i="7"/>
  <c r="DP10" i="7"/>
  <c r="DO10" i="7"/>
  <c r="DN10" i="7"/>
  <c r="DM10" i="7"/>
  <c r="CD10" i="7"/>
  <c r="CA10" i="7"/>
  <c r="BR10" i="7"/>
  <c r="BS10" i="7" s="1"/>
  <c r="BQ10" i="7"/>
  <c r="BP10" i="7"/>
  <c r="BO10" i="7"/>
  <c r="BN10" i="7"/>
  <c r="BM10" i="7"/>
  <c r="BH10" i="7"/>
  <c r="AY10" i="7"/>
  <c r="AX10" i="7"/>
  <c r="AW10" i="7"/>
  <c r="AV10" i="7"/>
  <c r="AU10" i="7"/>
  <c r="AT10" i="7"/>
  <c r="BA10" i="7" s="1"/>
  <c r="AQ10" i="7"/>
  <c r="AP10" i="7"/>
  <c r="AO10" i="7"/>
  <c r="AN10" i="7"/>
  <c r="AK10" i="7"/>
  <c r="AC10" i="7"/>
  <c r="AB10" i="7"/>
  <c r="AA10" i="7"/>
  <c r="Z10" i="7"/>
  <c r="W10" i="7"/>
  <c r="U10" i="7"/>
  <c r="N10" i="7"/>
  <c r="M10" i="7"/>
  <c r="J10" i="7"/>
  <c r="FD9" i="7"/>
  <c r="FC9" i="7"/>
  <c r="FB9" i="7"/>
  <c r="FA9" i="7"/>
  <c r="EJ9" i="7"/>
  <c r="EI9" i="7"/>
  <c r="EH9" i="7"/>
  <c r="EG9" i="7"/>
  <c r="EF9" i="7"/>
  <c r="EE9" i="7"/>
  <c r="ED9" i="7"/>
  <c r="EC9" i="7"/>
  <c r="EB9" i="7"/>
  <c r="EA9" i="7"/>
  <c r="DZ9" i="7"/>
  <c r="DY9" i="7"/>
  <c r="DX9" i="7"/>
  <c r="DW9" i="7"/>
  <c r="DV9" i="7"/>
  <c r="DU9" i="7"/>
  <c r="DT9" i="7"/>
  <c r="DS9" i="7"/>
  <c r="DR9" i="7"/>
  <c r="DQ9" i="7"/>
  <c r="DP9" i="7"/>
  <c r="DO9" i="7"/>
  <c r="DN9" i="7"/>
  <c r="DM9" i="7"/>
  <c r="CD9" i="7"/>
  <c r="CA9" i="7"/>
  <c r="BR9" i="7"/>
  <c r="BS9" i="7" s="1"/>
  <c r="BQ9" i="7"/>
  <c r="BP9" i="7"/>
  <c r="BO9" i="7"/>
  <c r="BN9" i="7"/>
  <c r="BM9" i="7"/>
  <c r="BH9" i="7"/>
  <c r="AY9" i="7"/>
  <c r="AX9" i="7"/>
  <c r="AW9" i="7"/>
  <c r="AV9" i="7"/>
  <c r="AU9" i="7"/>
  <c r="AT9" i="7"/>
  <c r="AQ9" i="7"/>
  <c r="AP9" i="7"/>
  <c r="AO9" i="7"/>
  <c r="AN9" i="7"/>
  <c r="AK9" i="7"/>
  <c r="AC9" i="7"/>
  <c r="AB9" i="7"/>
  <c r="AA9" i="7"/>
  <c r="Z9" i="7"/>
  <c r="W9" i="7"/>
  <c r="U9" i="7"/>
  <c r="N9" i="7"/>
  <c r="M9" i="7"/>
  <c r="J9" i="7"/>
  <c r="FD8" i="7"/>
  <c r="FC8" i="7"/>
  <c r="FB8" i="7"/>
  <c r="FA8" i="7"/>
  <c r="EJ8" i="7"/>
  <c r="EI8" i="7"/>
  <c r="EH8" i="7"/>
  <c r="EG8" i="7"/>
  <c r="EF8" i="7"/>
  <c r="EE8" i="7"/>
  <c r="ED8" i="7"/>
  <c r="EC8" i="7"/>
  <c r="EB8" i="7"/>
  <c r="EA8" i="7"/>
  <c r="DZ8" i="7"/>
  <c r="DY8" i="7"/>
  <c r="DX8" i="7"/>
  <c r="DW8" i="7"/>
  <c r="DV8" i="7"/>
  <c r="DU8" i="7"/>
  <c r="DT8" i="7"/>
  <c r="DS8" i="7"/>
  <c r="DR8" i="7"/>
  <c r="DQ8" i="7"/>
  <c r="DP8" i="7"/>
  <c r="DO8" i="7"/>
  <c r="DN8" i="7"/>
  <c r="DM8" i="7"/>
  <c r="CD8" i="7"/>
  <c r="CA8" i="7"/>
  <c r="BR8" i="7"/>
  <c r="BS8" i="7" s="1"/>
  <c r="BQ8" i="7"/>
  <c r="BP8" i="7"/>
  <c r="BO8" i="7"/>
  <c r="BN8" i="7"/>
  <c r="BM8" i="7"/>
  <c r="BH8" i="7"/>
  <c r="AY8" i="7"/>
  <c r="AX8" i="7"/>
  <c r="AW8" i="7"/>
  <c r="AV8" i="7"/>
  <c r="AU8" i="7"/>
  <c r="AT8" i="7"/>
  <c r="AZ8" i="7" s="1"/>
  <c r="AQ8" i="7"/>
  <c r="AP8" i="7"/>
  <c r="AO8" i="7"/>
  <c r="AN8" i="7"/>
  <c r="AK8" i="7"/>
  <c r="AC8" i="7"/>
  <c r="AB8" i="7"/>
  <c r="AA8" i="7"/>
  <c r="Z8" i="7"/>
  <c r="W8" i="7"/>
  <c r="U8" i="7"/>
  <c r="N8" i="7"/>
  <c r="M8" i="7"/>
  <c r="J8" i="7"/>
  <c r="FD7" i="7"/>
  <c r="FC7" i="7"/>
  <c r="FB7" i="7"/>
  <c r="FA7" i="7"/>
  <c r="EJ7" i="7"/>
  <c r="EI7" i="7"/>
  <c r="EH7" i="7"/>
  <c r="EG7" i="7"/>
  <c r="EF7" i="7"/>
  <c r="EE7" i="7"/>
  <c r="ED7" i="7"/>
  <c r="EC7" i="7"/>
  <c r="EB7" i="7"/>
  <c r="EA7" i="7"/>
  <c r="DZ7" i="7"/>
  <c r="DY7" i="7"/>
  <c r="DX7" i="7"/>
  <c r="DW7" i="7"/>
  <c r="DV7" i="7"/>
  <c r="DU7" i="7"/>
  <c r="DT7" i="7"/>
  <c r="DS7" i="7"/>
  <c r="DR7" i="7"/>
  <c r="DQ7" i="7"/>
  <c r="DP7" i="7"/>
  <c r="DO7" i="7"/>
  <c r="DN7" i="7"/>
  <c r="DM7" i="7"/>
  <c r="CD7" i="7"/>
  <c r="CA7" i="7"/>
  <c r="BR7" i="7"/>
  <c r="BS7" i="7" s="1"/>
  <c r="BQ7" i="7"/>
  <c r="BP7" i="7"/>
  <c r="BO7" i="7"/>
  <c r="BN7" i="7"/>
  <c r="BM7" i="7"/>
  <c r="BH7" i="7"/>
  <c r="AY7" i="7"/>
  <c r="AX7" i="7"/>
  <c r="AW7" i="7"/>
  <c r="AV7" i="7"/>
  <c r="AU7" i="7"/>
  <c r="AT7" i="7"/>
  <c r="AZ7" i="7" s="1"/>
  <c r="AQ7" i="7"/>
  <c r="AP7" i="7"/>
  <c r="AO7" i="7"/>
  <c r="AN7" i="7"/>
  <c r="AK7" i="7"/>
  <c r="AC7" i="7"/>
  <c r="AB7" i="7"/>
  <c r="AA7" i="7"/>
  <c r="Z7" i="7"/>
  <c r="W7" i="7"/>
  <c r="U7" i="7"/>
  <c r="N7" i="7"/>
  <c r="M7" i="7"/>
  <c r="J7" i="7"/>
  <c r="FD6" i="7"/>
  <c r="FC6" i="7"/>
  <c r="FB6" i="7"/>
  <c r="FA6" i="7"/>
  <c r="EJ6" i="7"/>
  <c r="EI6" i="7"/>
  <c r="EH6" i="7"/>
  <c r="EG6" i="7"/>
  <c r="EF6" i="7"/>
  <c r="EE6" i="7"/>
  <c r="ED6" i="7"/>
  <c r="EC6" i="7"/>
  <c r="EB6" i="7"/>
  <c r="EA6" i="7"/>
  <c r="DZ6" i="7"/>
  <c r="DY6" i="7"/>
  <c r="DX6" i="7"/>
  <c r="DW6" i="7"/>
  <c r="DV6" i="7"/>
  <c r="DU6" i="7"/>
  <c r="DT6" i="7"/>
  <c r="DS6" i="7"/>
  <c r="DR6" i="7"/>
  <c r="DQ6" i="7"/>
  <c r="DP6" i="7"/>
  <c r="DO6" i="7"/>
  <c r="DN6" i="7"/>
  <c r="DM6" i="7"/>
  <c r="CD6" i="7"/>
  <c r="CA6" i="7"/>
  <c r="BR6" i="7"/>
  <c r="BS6" i="7" s="1"/>
  <c r="BQ6" i="7"/>
  <c r="BP6" i="7"/>
  <c r="BO6" i="7"/>
  <c r="BN6" i="7"/>
  <c r="BM6" i="7"/>
  <c r="BH6" i="7"/>
  <c r="AY6" i="7"/>
  <c r="AX6" i="7"/>
  <c r="AW6" i="7"/>
  <c r="AV6" i="7"/>
  <c r="AU6" i="7"/>
  <c r="AT6" i="7"/>
  <c r="BA6" i="7" s="1"/>
  <c r="AQ6" i="7"/>
  <c r="AP6" i="7"/>
  <c r="AO6" i="7"/>
  <c r="AN6" i="7"/>
  <c r="AK6" i="7"/>
  <c r="AC6" i="7"/>
  <c r="AB6" i="7"/>
  <c r="AA6" i="7"/>
  <c r="Z6" i="7"/>
  <c r="W6" i="7"/>
  <c r="U6" i="7"/>
  <c r="N6" i="7"/>
  <c r="M6" i="7"/>
  <c r="J6" i="7"/>
  <c r="FD5" i="7"/>
  <c r="FC5" i="7"/>
  <c r="FB5" i="7"/>
  <c r="FA5" i="7"/>
  <c r="EJ5" i="7"/>
  <c r="EI5" i="7"/>
  <c r="EH5" i="7"/>
  <c r="EG5" i="7"/>
  <c r="EF5" i="7"/>
  <c r="EE5" i="7"/>
  <c r="ED5" i="7"/>
  <c r="EC5" i="7"/>
  <c r="EB5" i="7"/>
  <c r="EA5" i="7"/>
  <c r="DZ5" i="7"/>
  <c r="DY5" i="7"/>
  <c r="DX5" i="7"/>
  <c r="DW5" i="7"/>
  <c r="DV5" i="7"/>
  <c r="DU5" i="7"/>
  <c r="DT5" i="7"/>
  <c r="DS5" i="7"/>
  <c r="DR5" i="7"/>
  <c r="DQ5" i="7"/>
  <c r="DP5" i="7"/>
  <c r="DO5" i="7"/>
  <c r="DN5" i="7"/>
  <c r="DM5" i="7"/>
  <c r="CD5" i="7"/>
  <c r="CA5" i="7"/>
  <c r="BR5" i="7"/>
  <c r="BS5" i="7" s="1"/>
  <c r="BQ5" i="7"/>
  <c r="BP5" i="7"/>
  <c r="BO5" i="7"/>
  <c r="BN5" i="7"/>
  <c r="BM5" i="7"/>
  <c r="BH5" i="7"/>
  <c r="AY5" i="7"/>
  <c r="AX5" i="7"/>
  <c r="AW5" i="7"/>
  <c r="AV5" i="7"/>
  <c r="AU5" i="7"/>
  <c r="AT5" i="7"/>
  <c r="AZ5" i="7" s="1"/>
  <c r="AQ5" i="7"/>
  <c r="AP5" i="7"/>
  <c r="AO5" i="7"/>
  <c r="AN5" i="7"/>
  <c r="AK5" i="7"/>
  <c r="AC5" i="7"/>
  <c r="AB5" i="7"/>
  <c r="AA5" i="7"/>
  <c r="Z5" i="7"/>
  <c r="W5" i="7"/>
  <c r="U5" i="7"/>
  <c r="N5" i="7"/>
  <c r="M5" i="7"/>
  <c r="J5" i="7"/>
  <c r="FD4" i="7"/>
  <c r="FC4" i="7"/>
  <c r="FB4" i="7"/>
  <c r="FA4" i="7"/>
  <c r="EJ4" i="7"/>
  <c r="EI4" i="7"/>
  <c r="EH4" i="7"/>
  <c r="EG4" i="7"/>
  <c r="EF4" i="7"/>
  <c r="EE4" i="7"/>
  <c r="ED4" i="7"/>
  <c r="EC4" i="7"/>
  <c r="EB4" i="7"/>
  <c r="EA4" i="7"/>
  <c r="DZ4" i="7"/>
  <c r="DY4" i="7"/>
  <c r="DX4" i="7"/>
  <c r="DW4" i="7"/>
  <c r="DV4" i="7"/>
  <c r="DU4" i="7"/>
  <c r="DT4" i="7"/>
  <c r="DS4" i="7"/>
  <c r="DR4" i="7"/>
  <c r="DQ4" i="7"/>
  <c r="DP4" i="7"/>
  <c r="DO4" i="7"/>
  <c r="DN4" i="7"/>
  <c r="DM4" i="7"/>
  <c r="CD4" i="7"/>
  <c r="CA4" i="7"/>
  <c r="BR4" i="7"/>
  <c r="BS4" i="7" s="1"/>
  <c r="BQ4" i="7"/>
  <c r="BP4" i="7"/>
  <c r="BO4" i="7"/>
  <c r="BN4" i="7"/>
  <c r="BM4" i="7"/>
  <c r="BH4" i="7"/>
  <c r="AY4" i="7"/>
  <c r="AX4" i="7"/>
  <c r="AW4" i="7"/>
  <c r="AV4" i="7"/>
  <c r="AU4" i="7"/>
  <c r="AT4" i="7"/>
  <c r="AQ4" i="7"/>
  <c r="AP4" i="7"/>
  <c r="AO4" i="7"/>
  <c r="AN4" i="7"/>
  <c r="AK4" i="7"/>
  <c r="AC4" i="7"/>
  <c r="AB4" i="7"/>
  <c r="AA4" i="7"/>
  <c r="Z4" i="7"/>
  <c r="W4" i="7"/>
  <c r="U4" i="7"/>
  <c r="N4" i="7"/>
  <c r="M4" i="7"/>
  <c r="J4" i="7"/>
  <c r="FD3" i="7"/>
  <c r="FC3" i="7"/>
  <c r="FB3" i="7"/>
  <c r="FA3" i="7"/>
  <c r="EJ3" i="7"/>
  <c r="EI3" i="7"/>
  <c r="EH3" i="7"/>
  <c r="EG3" i="7"/>
  <c r="EF3" i="7"/>
  <c r="EE3" i="7"/>
  <c r="ED3" i="7"/>
  <c r="EC3" i="7"/>
  <c r="EB3" i="7"/>
  <c r="EA3" i="7"/>
  <c r="DZ3" i="7"/>
  <c r="DY3" i="7"/>
  <c r="DX3" i="7"/>
  <c r="DW3" i="7"/>
  <c r="DV3" i="7"/>
  <c r="DU3" i="7"/>
  <c r="DT3" i="7"/>
  <c r="DS3" i="7"/>
  <c r="DR3" i="7"/>
  <c r="DQ3" i="7"/>
  <c r="DP3" i="7"/>
  <c r="DO3" i="7"/>
  <c r="DN3" i="7"/>
  <c r="DM3" i="7"/>
  <c r="CD3" i="7"/>
  <c r="CA3" i="7"/>
  <c r="BR3" i="7"/>
  <c r="BS3" i="7" s="1"/>
  <c r="BQ3" i="7"/>
  <c r="BP3" i="7"/>
  <c r="BO3" i="7"/>
  <c r="BN3" i="7"/>
  <c r="BM3" i="7"/>
  <c r="BH3" i="7"/>
  <c r="AY3" i="7"/>
  <c r="AX3" i="7"/>
  <c r="AW3" i="7"/>
  <c r="AV3" i="7"/>
  <c r="AU3" i="7"/>
  <c r="AT3" i="7"/>
  <c r="BA3" i="7" s="1"/>
  <c r="AQ3" i="7"/>
  <c r="AP3" i="7"/>
  <c r="AO3" i="7"/>
  <c r="AN3" i="7"/>
  <c r="AK3" i="7"/>
  <c r="AC3" i="7"/>
  <c r="AB3" i="7"/>
  <c r="AA3" i="7"/>
  <c r="Z3" i="7"/>
  <c r="W3" i="7"/>
  <c r="U3" i="7"/>
  <c r="N3" i="7"/>
  <c r="M3" i="7"/>
  <c r="J3" i="7"/>
  <c r="FD2" i="7"/>
  <c r="FC2" i="7"/>
  <c r="FB2" i="7"/>
  <c r="FA2" i="7"/>
  <c r="EJ2" i="7"/>
  <c r="EI2" i="7"/>
  <c r="EH2" i="7"/>
  <c r="EG2" i="7"/>
  <c r="EF2" i="7"/>
  <c r="EE2" i="7"/>
  <c r="ED2" i="7"/>
  <c r="EC2" i="7"/>
  <c r="EB2" i="7"/>
  <c r="EA2" i="7"/>
  <c r="DZ2" i="7"/>
  <c r="DY2" i="7"/>
  <c r="DX2" i="7"/>
  <c r="DW2" i="7"/>
  <c r="DV2" i="7"/>
  <c r="DU2" i="7"/>
  <c r="DT2" i="7"/>
  <c r="DS2" i="7"/>
  <c r="DR2" i="7"/>
  <c r="DQ2" i="7"/>
  <c r="DP2" i="7"/>
  <c r="DO2" i="7"/>
  <c r="DN2" i="7"/>
  <c r="DM2" i="7"/>
  <c r="CD2" i="7"/>
  <c r="CA2" i="7"/>
  <c r="BR2" i="7"/>
  <c r="BS2" i="7" s="1"/>
  <c r="BQ2" i="7"/>
  <c r="BP2" i="7"/>
  <c r="BO2" i="7"/>
  <c r="BN2" i="7"/>
  <c r="BM2" i="7"/>
  <c r="BH2" i="7"/>
  <c r="AY2" i="7"/>
  <c r="AX2" i="7"/>
  <c r="AW2" i="7"/>
  <c r="AV2" i="7"/>
  <c r="AU2" i="7"/>
  <c r="AT2" i="7"/>
  <c r="BA2" i="7" s="1"/>
  <c r="AQ2" i="7"/>
  <c r="AP2" i="7"/>
  <c r="AO2" i="7"/>
  <c r="AN2" i="7"/>
  <c r="AK2" i="7"/>
  <c r="AC2" i="7"/>
  <c r="AB2" i="7"/>
  <c r="AA2" i="7"/>
  <c r="Z2" i="7"/>
  <c r="W2" i="7"/>
  <c r="U2" i="7"/>
  <c r="N2" i="7"/>
  <c r="M2" i="7"/>
  <c r="J2" i="7"/>
  <c r="AG252" i="5" l="1"/>
  <c r="AM252" i="5" s="1"/>
  <c r="AG244" i="5"/>
  <c r="AG228" i="5"/>
  <c r="AM228" i="5" s="1"/>
  <c r="AG204" i="5"/>
  <c r="AG196" i="5"/>
  <c r="AM196" i="5" s="1"/>
  <c r="AG188" i="5"/>
  <c r="AM188" i="5" s="1"/>
  <c r="AG164" i="5"/>
  <c r="AM164" i="5" s="1"/>
  <c r="AG156" i="5"/>
  <c r="AM156" i="5" s="1"/>
  <c r="AG124" i="5"/>
  <c r="AG116" i="5"/>
  <c r="AG108" i="5"/>
  <c r="AG84" i="5"/>
  <c r="AG68" i="5"/>
  <c r="AG60" i="5"/>
  <c r="AG44" i="5"/>
  <c r="AJ259" i="5"/>
  <c r="AN259" i="5" s="1"/>
  <c r="AJ251" i="5"/>
  <c r="AJ243" i="5"/>
  <c r="AJ235" i="5"/>
  <c r="AN235" i="5" s="1"/>
  <c r="AJ227" i="5"/>
  <c r="AJ219" i="5"/>
  <c r="AJ211" i="5"/>
  <c r="AN211" i="5" s="1"/>
  <c r="AJ203" i="5"/>
  <c r="AN203" i="5" s="1"/>
  <c r="AJ195" i="5"/>
  <c r="AN195" i="5" s="1"/>
  <c r="AJ187" i="5"/>
  <c r="AN187" i="5" s="1"/>
  <c r="AJ179" i="5"/>
  <c r="AJ171" i="5"/>
  <c r="AN171" i="5" s="1"/>
  <c r="AJ163" i="5"/>
  <c r="AJ155" i="5"/>
  <c r="AN155" i="5" s="1"/>
  <c r="AJ147" i="5"/>
  <c r="AN147" i="5" s="1"/>
  <c r="AJ139" i="5"/>
  <c r="AN139" i="5" s="1"/>
  <c r="AH131" i="5"/>
  <c r="AH123" i="5"/>
  <c r="AH115" i="5"/>
  <c r="AH107" i="5"/>
  <c r="AM107" i="5" s="1"/>
  <c r="AH99" i="5"/>
  <c r="AH91" i="5"/>
  <c r="AH83" i="5"/>
  <c r="AH67" i="5"/>
  <c r="AM67" i="5" s="1"/>
  <c r="AH59" i="5"/>
  <c r="AH51" i="5"/>
  <c r="AH43" i="5"/>
  <c r="AH35" i="5"/>
  <c r="AH27" i="5"/>
  <c r="AK130" i="5"/>
  <c r="AK122" i="5"/>
  <c r="AK114" i="5"/>
  <c r="AK106" i="5"/>
  <c r="AK98" i="5"/>
  <c r="AK90" i="5"/>
  <c r="AK82" i="5"/>
  <c r="AK74" i="5"/>
  <c r="AK66" i="5"/>
  <c r="AK58" i="5"/>
  <c r="AK50" i="5"/>
  <c r="AI42" i="5"/>
  <c r="AI26" i="5"/>
  <c r="AI18" i="5"/>
  <c r="AI10" i="5"/>
  <c r="AG258" i="5"/>
  <c r="AG250" i="5"/>
  <c r="AM250" i="5" s="1"/>
  <c r="AG242" i="5"/>
  <c r="AG234" i="5"/>
  <c r="AM234" i="5" s="1"/>
  <c r="AG226" i="5"/>
  <c r="AM226" i="5" s="1"/>
  <c r="AG202" i="5"/>
  <c r="AM202" i="5" s="1"/>
  <c r="AG170" i="5"/>
  <c r="AM170" i="5" s="1"/>
  <c r="AG122" i="5"/>
  <c r="AG114" i="5"/>
  <c r="AG90" i="5"/>
  <c r="AG74" i="5"/>
  <c r="AG58" i="5"/>
  <c r="AG26" i="5"/>
  <c r="AH113" i="5"/>
  <c r="AH97" i="5"/>
  <c r="AH81" i="5"/>
  <c r="AH65" i="5"/>
  <c r="AH49" i="5"/>
  <c r="AH41" i="5"/>
  <c r="AH25" i="5"/>
  <c r="AH17" i="5"/>
  <c r="AI32" i="5"/>
  <c r="AI24" i="5"/>
  <c r="AI8" i="5"/>
  <c r="AG257" i="5"/>
  <c r="AG249" i="5"/>
  <c r="AM249" i="5" s="1"/>
  <c r="AG241" i="5"/>
  <c r="AM241" i="5" s="1"/>
  <c r="AG233" i="5"/>
  <c r="AM233" i="5" s="1"/>
  <c r="AG225" i="5"/>
  <c r="AM225" i="5" s="1"/>
  <c r="AG209" i="5"/>
  <c r="AG201" i="5"/>
  <c r="AG177" i="5"/>
  <c r="AG153" i="5"/>
  <c r="AG137" i="5"/>
  <c r="AM137" i="5" s="1"/>
  <c r="AG129" i="5"/>
  <c r="AG121" i="5"/>
  <c r="AG113" i="5"/>
  <c r="AM113" i="5" s="1"/>
  <c r="AG97" i="5"/>
  <c r="AG89" i="5"/>
  <c r="AG81" i="5"/>
  <c r="AG73" i="5"/>
  <c r="AG49" i="5"/>
  <c r="AG41" i="5"/>
  <c r="AM41" i="5" s="1"/>
  <c r="AG25" i="5"/>
  <c r="AH128" i="5"/>
  <c r="AH120" i="5"/>
  <c r="AH112" i="5"/>
  <c r="AH104" i="5"/>
  <c r="AM104" i="5" s="1"/>
  <c r="AH96" i="5"/>
  <c r="AH80" i="5"/>
  <c r="AH72" i="5"/>
  <c r="AH64" i="5"/>
  <c r="AH56" i="5"/>
  <c r="AH48" i="5"/>
  <c r="AH40" i="5"/>
  <c r="AH24" i="5"/>
  <c r="AH8" i="5"/>
  <c r="AI71" i="5"/>
  <c r="AI55" i="5"/>
  <c r="AI47" i="5"/>
  <c r="AI39" i="5"/>
  <c r="AI15" i="5"/>
  <c r="AI7" i="5"/>
  <c r="AG186" i="5"/>
  <c r="AG106" i="5"/>
  <c r="AG98" i="5"/>
  <c r="AG34" i="5"/>
  <c r="AH129" i="5"/>
  <c r="AH121" i="5"/>
  <c r="AH105" i="5"/>
  <c r="AM105" i="5" s="1"/>
  <c r="AH89" i="5"/>
  <c r="AH73" i="5"/>
  <c r="AM73" i="5" s="1"/>
  <c r="AH57" i="5"/>
  <c r="AH9" i="5"/>
  <c r="AI72" i="5"/>
  <c r="AI16" i="5"/>
  <c r="AG264" i="5"/>
  <c r="AM264" i="5" s="1"/>
  <c r="AG256" i="5"/>
  <c r="AM256" i="5" s="1"/>
  <c r="AG248" i="5"/>
  <c r="AM248" i="5" s="1"/>
  <c r="AG240" i="5"/>
  <c r="AM240" i="5" s="1"/>
  <c r="AG232" i="5"/>
  <c r="AG224" i="5"/>
  <c r="AM224" i="5" s="1"/>
  <c r="AG192" i="5"/>
  <c r="AM192" i="5" s="1"/>
  <c r="AG184" i="5"/>
  <c r="AM184" i="5" s="1"/>
  <c r="AG176" i="5"/>
  <c r="AM176" i="5" s="1"/>
  <c r="AG168" i="5"/>
  <c r="AM168" i="5" s="1"/>
  <c r="AG160" i="5"/>
  <c r="AM160" i="5" s="1"/>
  <c r="AG152" i="5"/>
  <c r="AM152" i="5" s="1"/>
  <c r="AG128" i="5"/>
  <c r="AG120" i="5"/>
  <c r="AG112" i="5"/>
  <c r="AG96" i="5"/>
  <c r="AG88" i="5"/>
  <c r="AM88" i="5" s="1"/>
  <c r="AG80" i="5"/>
  <c r="AG64" i="5"/>
  <c r="AG48" i="5"/>
  <c r="AG24" i="5"/>
  <c r="AH135" i="5"/>
  <c r="AH127" i="5"/>
  <c r="AH119" i="5"/>
  <c r="AH111" i="5"/>
  <c r="AH103" i="5"/>
  <c r="AM103" i="5" s="1"/>
  <c r="AH95" i="5"/>
  <c r="AH87" i="5"/>
  <c r="AM87" i="5" s="1"/>
  <c r="AH79" i="5"/>
  <c r="AH71" i="5"/>
  <c r="AH47" i="5"/>
  <c r="AH31" i="5"/>
  <c r="AM31" i="5" s="1"/>
  <c r="AH23" i="5"/>
  <c r="AH7" i="5"/>
  <c r="AI54" i="5"/>
  <c r="AI38" i="5"/>
  <c r="AI14" i="5"/>
  <c r="AI6" i="5"/>
  <c r="AG263" i="5"/>
  <c r="AM263" i="5" s="1"/>
  <c r="AG255" i="5"/>
  <c r="AG247" i="5"/>
  <c r="AM247" i="5" s="1"/>
  <c r="AG239" i="5"/>
  <c r="AM239" i="5" s="1"/>
  <c r="AG231" i="5"/>
  <c r="AM231" i="5" s="1"/>
  <c r="AG215" i="5"/>
  <c r="AM215" i="5" s="1"/>
  <c r="AG207" i="5"/>
  <c r="AG159" i="5"/>
  <c r="AM159" i="5" s="1"/>
  <c r="AG135" i="5"/>
  <c r="AG127" i="5"/>
  <c r="AG119" i="5"/>
  <c r="AM119" i="5" s="1"/>
  <c r="AG111" i="5"/>
  <c r="AG95" i="5"/>
  <c r="AG79" i="5"/>
  <c r="AG71" i="5"/>
  <c r="AG63" i="5"/>
  <c r="AG23" i="5"/>
  <c r="AH134" i="5"/>
  <c r="AH126" i="5"/>
  <c r="AH110" i="5"/>
  <c r="AM110" i="5" s="1"/>
  <c r="AH102" i="5"/>
  <c r="AH86" i="5"/>
  <c r="AM86" i="5" s="1"/>
  <c r="AH78" i="5"/>
  <c r="AH70" i="5"/>
  <c r="AH54" i="5"/>
  <c r="AH38" i="5"/>
  <c r="AH30" i="5"/>
  <c r="AM30" i="5" s="1"/>
  <c r="AH22" i="5"/>
  <c r="AM22" i="5" s="1"/>
  <c r="AH14" i="5"/>
  <c r="AH6" i="5"/>
  <c r="AI61" i="5"/>
  <c r="AI29" i="5"/>
  <c r="AI21" i="5"/>
  <c r="AI5" i="5"/>
  <c r="AG254" i="5"/>
  <c r="AM254" i="5" s="1"/>
  <c r="AG230" i="5"/>
  <c r="AM230" i="5" s="1"/>
  <c r="AG222" i="5"/>
  <c r="AM222" i="5" s="1"/>
  <c r="AG214" i="5"/>
  <c r="AM214" i="5" s="1"/>
  <c r="AG174" i="5"/>
  <c r="AG142" i="5"/>
  <c r="AG134" i="5"/>
  <c r="AG126" i="5"/>
  <c r="AG118" i="5"/>
  <c r="AG102" i="5"/>
  <c r="AG94" i="5"/>
  <c r="AG78" i="5"/>
  <c r="AG54" i="5"/>
  <c r="AG6" i="5"/>
  <c r="AH133" i="5"/>
  <c r="AH125" i="5"/>
  <c r="AH117" i="5"/>
  <c r="AH109" i="5"/>
  <c r="AH101" i="5"/>
  <c r="AH93" i="5"/>
  <c r="AH85" i="5"/>
  <c r="AH77" i="5"/>
  <c r="AM77" i="5" s="1"/>
  <c r="AH61" i="5"/>
  <c r="AH53" i="5"/>
  <c r="AH21" i="5"/>
  <c r="AH5" i="5"/>
  <c r="AI44" i="5"/>
  <c r="AI28" i="5"/>
  <c r="AI12" i="5"/>
  <c r="AI4" i="5"/>
  <c r="AG261" i="5"/>
  <c r="AM261" i="5" s="1"/>
  <c r="AG253" i="5"/>
  <c r="AM253" i="5" s="1"/>
  <c r="AG245" i="5"/>
  <c r="AM245" i="5" s="1"/>
  <c r="AG237" i="5"/>
  <c r="AM237" i="5" s="1"/>
  <c r="AG213" i="5"/>
  <c r="AM213" i="5" s="1"/>
  <c r="AG197" i="5"/>
  <c r="AM197" i="5" s="1"/>
  <c r="AG181" i="5"/>
  <c r="AG173" i="5"/>
  <c r="AG157" i="5"/>
  <c r="AM157" i="5" s="1"/>
  <c r="AG149" i="5"/>
  <c r="AM149" i="5" s="1"/>
  <c r="AG133" i="5"/>
  <c r="AG125" i="5"/>
  <c r="AG117" i="5"/>
  <c r="AG109" i="5"/>
  <c r="AG101" i="5"/>
  <c r="AG93" i="5"/>
  <c r="AG53" i="5"/>
  <c r="AG37" i="5"/>
  <c r="AG21" i="5"/>
  <c r="AH132" i="5"/>
  <c r="AM132" i="5" s="1"/>
  <c r="AH124" i="5"/>
  <c r="AH116" i="5"/>
  <c r="AH108" i="5"/>
  <c r="AH100" i="5"/>
  <c r="AH92" i="5"/>
  <c r="AM92" i="5" s="1"/>
  <c r="AH84" i="5"/>
  <c r="AH76" i="5"/>
  <c r="AM76" i="5" s="1"/>
  <c r="AH68" i="5"/>
  <c r="AH52" i="5"/>
  <c r="AM52" i="5" s="1"/>
  <c r="AH44" i="5"/>
  <c r="AH36" i="5"/>
  <c r="AH20" i="5"/>
  <c r="AH12" i="5"/>
  <c r="AM12" i="5" s="1"/>
  <c r="AH4" i="5"/>
  <c r="AI59" i="5"/>
  <c r="AI51" i="5"/>
  <c r="AI43" i="5"/>
  <c r="AI27" i="5"/>
  <c r="AI11" i="5"/>
  <c r="AK34" i="5"/>
  <c r="AK81" i="5"/>
  <c r="AK57" i="5"/>
  <c r="AJ258" i="5"/>
  <c r="AN258" i="5" s="1"/>
  <c r="AJ250" i="5"/>
  <c r="AN250" i="5" s="1"/>
  <c r="AJ242" i="5"/>
  <c r="AN242" i="5" s="1"/>
  <c r="AJ234" i="5"/>
  <c r="AN234" i="5" s="1"/>
  <c r="AJ226" i="5"/>
  <c r="AN226" i="5" s="1"/>
  <c r="AJ218" i="5"/>
  <c r="AN218" i="5" s="1"/>
  <c r="AJ210" i="5"/>
  <c r="AN210" i="5" s="1"/>
  <c r="AJ202" i="5"/>
  <c r="AN202" i="5" s="1"/>
  <c r="AJ194" i="5"/>
  <c r="AN194" i="5" s="1"/>
  <c r="AJ186" i="5"/>
  <c r="AN186" i="5" s="1"/>
  <c r="AJ178" i="5"/>
  <c r="AN178" i="5" s="1"/>
  <c r="AJ170" i="5"/>
  <c r="AN170" i="5" s="1"/>
  <c r="AJ162" i="5"/>
  <c r="AN162" i="5" s="1"/>
  <c r="AJ154" i="5"/>
  <c r="AJ146" i="5"/>
  <c r="AN146" i="5" s="1"/>
  <c r="AJ138" i="5"/>
  <c r="AN138" i="5" s="1"/>
  <c r="AK129" i="5"/>
  <c r="AK121" i="5"/>
  <c r="AK113" i="5"/>
  <c r="AK105" i="5"/>
  <c r="AK97" i="5"/>
  <c r="AK89" i="5"/>
  <c r="AK33" i="5"/>
  <c r="AK73" i="5"/>
  <c r="AO242" i="5"/>
  <c r="AO226" i="5"/>
  <c r="AO202" i="5"/>
  <c r="AM259" i="5"/>
  <c r="AM251" i="5"/>
  <c r="AM155" i="5"/>
  <c r="AO258" i="5"/>
  <c r="AO250" i="5"/>
  <c r="AO194" i="5"/>
  <c r="AM227" i="5"/>
  <c r="AM171" i="5"/>
  <c r="AO234" i="5"/>
  <c r="AO218" i="5"/>
  <c r="AO210" i="5"/>
  <c r="AM257" i="5"/>
  <c r="AM209" i="5"/>
  <c r="AM201" i="5"/>
  <c r="AM177" i="5"/>
  <c r="AM153" i="5"/>
  <c r="AJ264" i="5"/>
  <c r="AN264" i="5" s="1"/>
  <c r="AJ256" i="5"/>
  <c r="AN256" i="5" s="1"/>
  <c r="AJ248" i="5"/>
  <c r="AN248" i="5" s="1"/>
  <c r="AJ240" i="5"/>
  <c r="AN240" i="5" s="1"/>
  <c r="AJ232" i="5"/>
  <c r="AN232" i="5" s="1"/>
  <c r="AJ224" i="5"/>
  <c r="AN224" i="5" s="1"/>
  <c r="AJ216" i="5"/>
  <c r="AN216" i="5" s="1"/>
  <c r="AJ208" i="5"/>
  <c r="AN208" i="5" s="1"/>
  <c r="AJ200" i="5"/>
  <c r="AN200" i="5" s="1"/>
  <c r="AJ192" i="5"/>
  <c r="AN192" i="5" s="1"/>
  <c r="AJ184" i="5"/>
  <c r="AN184" i="5" s="1"/>
  <c r="AJ176" i="5"/>
  <c r="AN176" i="5" s="1"/>
  <c r="AJ168" i="5"/>
  <c r="AN168" i="5" s="1"/>
  <c r="AJ160" i="5"/>
  <c r="AN160" i="5" s="1"/>
  <c r="AJ152" i="5"/>
  <c r="AN152" i="5" s="1"/>
  <c r="AJ144" i="5"/>
  <c r="AN144" i="5" s="1"/>
  <c r="AJ136" i="5"/>
  <c r="AN136" i="5" s="1"/>
  <c r="AK135" i="5"/>
  <c r="AK127" i="5"/>
  <c r="AK119" i="5"/>
  <c r="AK111" i="5"/>
  <c r="AK103" i="5"/>
  <c r="AK95" i="5"/>
  <c r="AK87" i="5"/>
  <c r="AK79" i="5"/>
  <c r="AK63" i="5"/>
  <c r="AK31" i="5"/>
  <c r="AK23" i="5"/>
  <c r="AM236" i="5"/>
  <c r="AM172" i="5"/>
  <c r="AJ123" i="5"/>
  <c r="AJ83" i="5"/>
  <c r="AJ51" i="5"/>
  <c r="AJ35" i="5"/>
  <c r="AM35" i="5"/>
  <c r="AJ11" i="5"/>
  <c r="AK26" i="5"/>
  <c r="AL26" i="5"/>
  <c r="AM243" i="5"/>
  <c r="AM219" i="5"/>
  <c r="AM211" i="5"/>
  <c r="AM195" i="5"/>
  <c r="AM187" i="5"/>
  <c r="AM179" i="5"/>
  <c r="AM163" i="5"/>
  <c r="AM147" i="5"/>
  <c r="AJ130" i="5"/>
  <c r="AJ122" i="5"/>
  <c r="AJ114" i="5"/>
  <c r="AJ106" i="5"/>
  <c r="AJ98" i="5"/>
  <c r="AJ90" i="5"/>
  <c r="AJ82" i="5"/>
  <c r="AM82" i="5"/>
  <c r="AJ74" i="5"/>
  <c r="AJ66" i="5"/>
  <c r="AJ58" i="5"/>
  <c r="AJ50" i="5"/>
  <c r="AM50" i="5"/>
  <c r="AJ42" i="5"/>
  <c r="AJ34" i="5"/>
  <c r="AJ26" i="5"/>
  <c r="AJ18" i="5"/>
  <c r="AJ10" i="5"/>
  <c r="AK2" i="5"/>
  <c r="AL2" i="5"/>
  <c r="AK65" i="5"/>
  <c r="AL65" i="5"/>
  <c r="AK49" i="5"/>
  <c r="AL49" i="5"/>
  <c r="AK41" i="5"/>
  <c r="AL41" i="5"/>
  <c r="AL25" i="5"/>
  <c r="AK25" i="5"/>
  <c r="AK17" i="5"/>
  <c r="AL17" i="5"/>
  <c r="AK9" i="5"/>
  <c r="AL9" i="5"/>
  <c r="AM258" i="5"/>
  <c r="AM218" i="5"/>
  <c r="AM194" i="5"/>
  <c r="AM186" i="5"/>
  <c r="AM162" i="5"/>
  <c r="AM154" i="5"/>
  <c r="AM146" i="5"/>
  <c r="AM138" i="5"/>
  <c r="AJ2" i="5"/>
  <c r="AJ257" i="5"/>
  <c r="AN257" i="5" s="1"/>
  <c r="AJ249" i="5"/>
  <c r="AN249" i="5" s="1"/>
  <c r="AJ241" i="5"/>
  <c r="AN241" i="5" s="1"/>
  <c r="AJ233" i="5"/>
  <c r="AN233" i="5" s="1"/>
  <c r="AJ225" i="5"/>
  <c r="AN225" i="5" s="1"/>
  <c r="AJ217" i="5"/>
  <c r="AN217" i="5" s="1"/>
  <c r="AJ209" i="5"/>
  <c r="AN209" i="5" s="1"/>
  <c r="AJ201" i="5"/>
  <c r="AN201" i="5" s="1"/>
  <c r="AJ193" i="5"/>
  <c r="AN193" i="5" s="1"/>
  <c r="AJ185" i="5"/>
  <c r="AN185" i="5" s="1"/>
  <c r="AJ177" i="5"/>
  <c r="AN177" i="5" s="1"/>
  <c r="AJ169" i="5"/>
  <c r="AN169" i="5" s="1"/>
  <c r="AJ161" i="5"/>
  <c r="AN161" i="5" s="1"/>
  <c r="AJ153" i="5"/>
  <c r="AN153" i="5" s="1"/>
  <c r="AJ145" i="5"/>
  <c r="AN145" i="5" s="1"/>
  <c r="AJ137" i="5"/>
  <c r="AN137" i="5" s="1"/>
  <c r="AJ129" i="5"/>
  <c r="AJ121" i="5"/>
  <c r="AJ113" i="5"/>
  <c r="AN113" i="5" s="1"/>
  <c r="AJ105" i="5"/>
  <c r="AJ97" i="5"/>
  <c r="AJ89" i="5"/>
  <c r="AJ81" i="5"/>
  <c r="AJ73" i="5"/>
  <c r="AJ65" i="5"/>
  <c r="AM57" i="5"/>
  <c r="AJ57" i="5"/>
  <c r="AJ49" i="5"/>
  <c r="AJ41" i="5"/>
  <c r="AJ33" i="5"/>
  <c r="AJ25" i="5"/>
  <c r="AJ17" i="5"/>
  <c r="AJ9" i="5"/>
  <c r="AK128" i="5"/>
  <c r="AK120" i="5"/>
  <c r="AK112" i="5"/>
  <c r="AK104" i="5"/>
  <c r="AK96" i="5"/>
  <c r="AK88" i="5"/>
  <c r="AK80" i="5"/>
  <c r="AK72" i="5"/>
  <c r="AL72" i="5"/>
  <c r="AK64" i="5"/>
  <c r="AK56" i="5"/>
  <c r="AL56" i="5"/>
  <c r="AK48" i="5"/>
  <c r="AK40" i="5"/>
  <c r="AK32" i="5"/>
  <c r="AL32" i="5"/>
  <c r="AK24" i="5"/>
  <c r="AL24" i="5"/>
  <c r="AK16" i="5"/>
  <c r="AL16" i="5"/>
  <c r="AK8" i="5"/>
  <c r="AL8" i="5"/>
  <c r="AJ131" i="5"/>
  <c r="AJ99" i="5"/>
  <c r="AJ59" i="5"/>
  <c r="AJ27" i="5"/>
  <c r="AK42" i="5"/>
  <c r="AL42" i="5"/>
  <c r="AM193" i="5"/>
  <c r="AM185" i="5"/>
  <c r="AJ120" i="5"/>
  <c r="AJ104" i="5"/>
  <c r="AJ80" i="5"/>
  <c r="AJ72" i="5"/>
  <c r="AJ48" i="5"/>
  <c r="AJ8" i="5"/>
  <c r="AK71" i="5"/>
  <c r="AL71" i="5"/>
  <c r="AK55" i="5"/>
  <c r="AL55" i="5"/>
  <c r="AM208" i="5"/>
  <c r="AJ263" i="5"/>
  <c r="AN263" i="5" s="1"/>
  <c r="AJ247" i="5"/>
  <c r="AN247" i="5" s="1"/>
  <c r="AJ231" i="5"/>
  <c r="AN231" i="5" s="1"/>
  <c r="AJ223" i="5"/>
  <c r="AN223" i="5" s="1"/>
  <c r="AJ207" i="5"/>
  <c r="AN207" i="5" s="1"/>
  <c r="AJ191" i="5"/>
  <c r="AN191" i="5" s="1"/>
  <c r="AJ175" i="5"/>
  <c r="AN175" i="5" s="1"/>
  <c r="AJ167" i="5"/>
  <c r="AN167" i="5" s="1"/>
  <c r="AJ159" i="5"/>
  <c r="AN159" i="5" s="1"/>
  <c r="AJ151" i="5"/>
  <c r="AN151" i="5" s="1"/>
  <c r="AJ143" i="5"/>
  <c r="AN143" i="5" s="1"/>
  <c r="AJ119" i="5"/>
  <c r="AJ95" i="5"/>
  <c r="AJ87" i="5"/>
  <c r="AJ71" i="5"/>
  <c r="AJ55" i="5"/>
  <c r="AJ15" i="5"/>
  <c r="AK118" i="5"/>
  <c r="AK94" i="5"/>
  <c r="AK86" i="5"/>
  <c r="AK70" i="5"/>
  <c r="AK62" i="5"/>
  <c r="AK38" i="5"/>
  <c r="AL38" i="5"/>
  <c r="AK30" i="5"/>
  <c r="AK14" i="5"/>
  <c r="AL14" i="5"/>
  <c r="AM223" i="5"/>
  <c r="AM207" i="5"/>
  <c r="AM199" i="5"/>
  <c r="AM175" i="5"/>
  <c r="AM151" i="5"/>
  <c r="AM143" i="5"/>
  <c r="AJ262" i="5"/>
  <c r="AN262" i="5" s="1"/>
  <c r="AJ254" i="5"/>
  <c r="AN254" i="5" s="1"/>
  <c r="AJ246" i="5"/>
  <c r="AN246" i="5" s="1"/>
  <c r="AJ238" i="5"/>
  <c r="AN238" i="5" s="1"/>
  <c r="AJ230" i="5"/>
  <c r="AN230" i="5" s="1"/>
  <c r="AJ222" i="5"/>
  <c r="AN222" i="5" s="1"/>
  <c r="AJ214" i="5"/>
  <c r="AN214" i="5" s="1"/>
  <c r="AJ206" i="5"/>
  <c r="AN206" i="5" s="1"/>
  <c r="AJ198" i="5"/>
  <c r="AN198" i="5" s="1"/>
  <c r="AJ190" i="5"/>
  <c r="AN190" i="5" s="1"/>
  <c r="AJ182" i="5"/>
  <c r="AN182" i="5" s="1"/>
  <c r="AJ174" i="5"/>
  <c r="AN174" i="5" s="1"/>
  <c r="AJ166" i="5"/>
  <c r="AN166" i="5" s="1"/>
  <c r="AJ158" i="5"/>
  <c r="AN158" i="5" s="1"/>
  <c r="AJ150" i="5"/>
  <c r="AN150" i="5" s="1"/>
  <c r="AJ142" i="5"/>
  <c r="AN142" i="5" s="1"/>
  <c r="AJ134" i="5"/>
  <c r="AJ126" i="5"/>
  <c r="AJ118" i="5"/>
  <c r="AJ110" i="5"/>
  <c r="AJ102" i="5"/>
  <c r="AJ94" i="5"/>
  <c r="AJ86" i="5"/>
  <c r="AJ78" i="5"/>
  <c r="AJ70" i="5"/>
  <c r="AM70" i="5"/>
  <c r="AJ62" i="5"/>
  <c r="AM62" i="5"/>
  <c r="AJ54" i="5"/>
  <c r="AJ46" i="5"/>
  <c r="AM46" i="5"/>
  <c r="AJ38" i="5"/>
  <c r="AJ30" i="5"/>
  <c r="AJ22" i="5"/>
  <c r="AJ14" i="5"/>
  <c r="AJ6" i="5"/>
  <c r="AK133" i="5"/>
  <c r="AK125" i="5"/>
  <c r="AK117" i="5"/>
  <c r="AK109" i="5"/>
  <c r="AK101" i="5"/>
  <c r="AK93" i="5"/>
  <c r="AK85" i="5"/>
  <c r="AK77" i="5"/>
  <c r="AL69" i="5"/>
  <c r="AK69" i="5"/>
  <c r="AL61" i="5"/>
  <c r="AK61" i="5"/>
  <c r="AK53" i="5"/>
  <c r="AK45" i="5"/>
  <c r="AK37" i="5"/>
  <c r="AL29" i="5"/>
  <c r="AK29" i="5"/>
  <c r="AL21" i="5"/>
  <c r="AK21" i="5"/>
  <c r="AK13" i="5"/>
  <c r="AL5" i="5"/>
  <c r="AK5" i="5"/>
  <c r="AM180" i="5"/>
  <c r="AJ115" i="5"/>
  <c r="AJ75" i="5"/>
  <c r="AJ19" i="5"/>
  <c r="AK18" i="5"/>
  <c r="AL18" i="5"/>
  <c r="AM161" i="5"/>
  <c r="AM145" i="5"/>
  <c r="AJ112" i="5"/>
  <c r="AJ96" i="5"/>
  <c r="AJ56" i="5"/>
  <c r="AJ32" i="5"/>
  <c r="AJ24" i="5"/>
  <c r="AK15" i="5"/>
  <c r="AL15" i="5"/>
  <c r="AJ255" i="5"/>
  <c r="AN255" i="5" s="1"/>
  <c r="AJ239" i="5"/>
  <c r="AN239" i="5" s="1"/>
  <c r="AJ215" i="5"/>
  <c r="AN215" i="5" s="1"/>
  <c r="AJ199" i="5"/>
  <c r="AN199" i="5" s="1"/>
  <c r="AJ183" i="5"/>
  <c r="AN183" i="5" s="1"/>
  <c r="AJ111" i="5"/>
  <c r="AJ79" i="5"/>
  <c r="AJ47" i="5"/>
  <c r="AJ39" i="5"/>
  <c r="AJ23" i="5"/>
  <c r="AK134" i="5"/>
  <c r="AK102" i="5"/>
  <c r="AK54" i="5"/>
  <c r="AL54" i="5"/>
  <c r="AK46" i="5"/>
  <c r="AK22" i="5"/>
  <c r="AM262" i="5"/>
  <c r="AM246" i="5"/>
  <c r="AM238" i="5"/>
  <c r="AM198" i="5"/>
  <c r="AM190" i="5"/>
  <c r="AM182" i="5"/>
  <c r="AM174" i="5"/>
  <c r="AM166" i="5"/>
  <c r="AM142" i="5"/>
  <c r="AJ261" i="5"/>
  <c r="AN261" i="5" s="1"/>
  <c r="AJ253" i="5"/>
  <c r="AN253" i="5" s="1"/>
  <c r="AJ245" i="5"/>
  <c r="AN245" i="5" s="1"/>
  <c r="AJ237" i="5"/>
  <c r="AN237" i="5" s="1"/>
  <c r="AJ229" i="5"/>
  <c r="AN229" i="5" s="1"/>
  <c r="AJ221" i="5"/>
  <c r="AN221" i="5" s="1"/>
  <c r="AJ213" i="5"/>
  <c r="AN213" i="5" s="1"/>
  <c r="AJ205" i="5"/>
  <c r="AN205" i="5" s="1"/>
  <c r="AJ197" i="5"/>
  <c r="AN197" i="5" s="1"/>
  <c r="AJ189" i="5"/>
  <c r="AN189" i="5" s="1"/>
  <c r="AJ181" i="5"/>
  <c r="AN181" i="5" s="1"/>
  <c r="AJ173" i="5"/>
  <c r="AN173" i="5" s="1"/>
  <c r="AJ165" i="5"/>
  <c r="AN165" i="5" s="1"/>
  <c r="AJ157" i="5"/>
  <c r="AN157" i="5" s="1"/>
  <c r="AJ149" i="5"/>
  <c r="AN149" i="5" s="1"/>
  <c r="AJ141" i="5"/>
  <c r="AN141" i="5" s="1"/>
  <c r="AJ133" i="5"/>
  <c r="AJ125" i="5"/>
  <c r="AJ117" i="5"/>
  <c r="AJ109" i="5"/>
  <c r="AJ101" i="5"/>
  <c r="AJ93" i="5"/>
  <c r="AJ85" i="5"/>
  <c r="AM85" i="5"/>
  <c r="AJ77" i="5"/>
  <c r="AJ69" i="5"/>
  <c r="AJ61" i="5"/>
  <c r="AJ53" i="5"/>
  <c r="AM45" i="5"/>
  <c r="AJ45" i="5"/>
  <c r="AJ37" i="5"/>
  <c r="AJ29" i="5"/>
  <c r="AJ21" i="5"/>
  <c r="AM13" i="5"/>
  <c r="AJ13" i="5"/>
  <c r="AJ5" i="5"/>
  <c r="AK132" i="5"/>
  <c r="AK124" i="5"/>
  <c r="AK116" i="5"/>
  <c r="AK108" i="5"/>
  <c r="AK100" i="5"/>
  <c r="AK92" i="5"/>
  <c r="AK84" i="5"/>
  <c r="AK76" i="5"/>
  <c r="AK68" i="5"/>
  <c r="AK60" i="5"/>
  <c r="AK52" i="5"/>
  <c r="AL44" i="5"/>
  <c r="AK44" i="5"/>
  <c r="AK36" i="5"/>
  <c r="AL28" i="5"/>
  <c r="AK28" i="5"/>
  <c r="AK20" i="5"/>
  <c r="AL12" i="5"/>
  <c r="AK12" i="5"/>
  <c r="AL4" i="5"/>
  <c r="AK4" i="5"/>
  <c r="AM260" i="5"/>
  <c r="AM148" i="5"/>
  <c r="AJ107" i="5"/>
  <c r="AJ91" i="5"/>
  <c r="AJ67" i="5"/>
  <c r="AJ43" i="5"/>
  <c r="AJ3" i="5"/>
  <c r="AK10" i="5"/>
  <c r="AL10" i="5"/>
  <c r="AM217" i="5"/>
  <c r="AJ128" i="5"/>
  <c r="AJ88" i="5"/>
  <c r="AJ64" i="5"/>
  <c r="AM40" i="5"/>
  <c r="AJ40" i="5"/>
  <c r="AJ16" i="5"/>
  <c r="AK47" i="5"/>
  <c r="AL47" i="5"/>
  <c r="AK39" i="5"/>
  <c r="AL39" i="5"/>
  <c r="AK7" i="5"/>
  <c r="AL7" i="5"/>
  <c r="AM200" i="5"/>
  <c r="AM136" i="5"/>
  <c r="AJ135" i="5"/>
  <c r="AN135" i="5" s="1"/>
  <c r="AJ127" i="5"/>
  <c r="AJ103" i="5"/>
  <c r="AJ63" i="5"/>
  <c r="AJ31" i="5"/>
  <c r="AJ7" i="5"/>
  <c r="AK126" i="5"/>
  <c r="AK110" i="5"/>
  <c r="AK78" i="5"/>
  <c r="AK6" i="5"/>
  <c r="AL6" i="5"/>
  <c r="AM229" i="5"/>
  <c r="AM181" i="5"/>
  <c r="AM173" i="5"/>
  <c r="AM165" i="5"/>
  <c r="AJ260" i="5"/>
  <c r="AN260" i="5" s="1"/>
  <c r="AJ252" i="5"/>
  <c r="AN252" i="5" s="1"/>
  <c r="AJ244" i="5"/>
  <c r="AJ236" i="5"/>
  <c r="AN236" i="5" s="1"/>
  <c r="AJ228" i="5"/>
  <c r="AN228" i="5" s="1"/>
  <c r="AJ220" i="5"/>
  <c r="AN220" i="5" s="1"/>
  <c r="AJ212" i="5"/>
  <c r="AN212" i="5" s="1"/>
  <c r="AJ204" i="5"/>
  <c r="AN204" i="5" s="1"/>
  <c r="AJ196" i="5"/>
  <c r="AN196" i="5" s="1"/>
  <c r="AJ188" i="5"/>
  <c r="AN188" i="5" s="1"/>
  <c r="AJ180" i="5"/>
  <c r="AN180" i="5" s="1"/>
  <c r="AJ172" i="5"/>
  <c r="AN172" i="5" s="1"/>
  <c r="AJ164" i="5"/>
  <c r="AN164" i="5" s="1"/>
  <c r="AJ156" i="5"/>
  <c r="AN156" i="5" s="1"/>
  <c r="AJ148" i="5"/>
  <c r="AN148" i="5" s="1"/>
  <c r="AJ140" i="5"/>
  <c r="AN140" i="5" s="1"/>
  <c r="AJ132" i="5"/>
  <c r="AJ124" i="5"/>
  <c r="AJ116" i="5"/>
  <c r="AJ108" i="5"/>
  <c r="AM100" i="5"/>
  <c r="AJ100" i="5"/>
  <c r="AJ92" i="5"/>
  <c r="AJ84" i="5"/>
  <c r="AJ76" i="5"/>
  <c r="AJ68" i="5"/>
  <c r="AJ60" i="5"/>
  <c r="AJ52" i="5"/>
  <c r="AJ44" i="5"/>
  <c r="AM36" i="5"/>
  <c r="AJ36" i="5"/>
  <c r="AJ28" i="5"/>
  <c r="AJ20" i="5"/>
  <c r="AJ12" i="5"/>
  <c r="AJ4" i="5"/>
  <c r="AK131" i="5"/>
  <c r="AK123" i="5"/>
  <c r="AK115" i="5"/>
  <c r="AK107" i="5"/>
  <c r="AK99" i="5"/>
  <c r="AK91" i="5"/>
  <c r="AK83" i="5"/>
  <c r="AK75" i="5"/>
  <c r="AK67" i="5"/>
  <c r="AK59" i="5"/>
  <c r="AL59" i="5"/>
  <c r="AK51" i="5"/>
  <c r="AL51" i="5"/>
  <c r="AK43" i="5"/>
  <c r="AL43" i="5"/>
  <c r="AK35" i="5"/>
  <c r="AK27" i="5"/>
  <c r="AL27" i="5"/>
  <c r="AK19" i="5"/>
  <c r="AK11" i="5"/>
  <c r="AL11" i="5"/>
  <c r="AK3" i="5"/>
  <c r="AM140" i="5"/>
  <c r="AM210" i="5"/>
  <c r="AM178" i="5"/>
  <c r="AM212" i="5"/>
  <c r="AM169" i="5"/>
  <c r="AM216" i="5"/>
  <c r="AM144" i="5"/>
  <c r="AM220" i="5"/>
  <c r="AM191" i="5"/>
  <c r="AM183" i="5"/>
  <c r="AM167" i="5"/>
  <c r="AM206" i="5"/>
  <c r="AM158" i="5"/>
  <c r="AM150" i="5"/>
  <c r="AM221" i="5"/>
  <c r="AM205" i="5"/>
  <c r="AM189" i="5"/>
  <c r="AM141" i="5"/>
  <c r="AM20" i="5"/>
  <c r="AM232" i="5"/>
  <c r="AN154" i="5"/>
  <c r="AN244" i="5"/>
  <c r="AM235" i="5"/>
  <c r="AM203" i="5"/>
  <c r="AM139" i="5"/>
  <c r="AO249" i="5"/>
  <c r="AO209" i="5"/>
  <c r="AO169" i="5"/>
  <c r="AO113" i="5"/>
  <c r="AO81" i="5"/>
  <c r="AO33" i="5"/>
  <c r="AO25" i="5"/>
  <c r="AO241" i="5"/>
  <c r="AO193" i="5"/>
  <c r="AO129" i="5"/>
  <c r="AO121" i="5"/>
  <c r="AO89" i="5"/>
  <c r="AO65" i="5"/>
  <c r="AO49" i="5"/>
  <c r="AO17" i="5"/>
  <c r="AM255" i="5"/>
  <c r="AO2" i="5"/>
  <c r="AO225" i="5"/>
  <c r="AO217" i="5"/>
  <c r="AO201" i="5"/>
  <c r="AO185" i="5"/>
  <c r="AO153" i="5"/>
  <c r="AO137" i="5"/>
  <c r="AO97" i="5"/>
  <c r="AO57" i="5"/>
  <c r="AO9" i="5"/>
  <c r="AO257" i="5"/>
  <c r="AO233" i="5"/>
  <c r="AO177" i="5"/>
  <c r="AO161" i="5"/>
  <c r="AO145" i="5"/>
  <c r="AO105" i="5"/>
  <c r="AO73" i="5"/>
  <c r="AO41" i="5"/>
  <c r="AO207" i="5"/>
  <c r="AO167" i="5"/>
  <c r="AO111" i="5"/>
  <c r="AO55" i="5"/>
  <c r="AO15" i="5"/>
  <c r="AO262" i="5"/>
  <c r="AO230" i="5"/>
  <c r="AO206" i="5"/>
  <c r="AO158" i="5"/>
  <c r="AO94" i="5"/>
  <c r="AO70" i="5"/>
  <c r="AO30" i="5"/>
  <c r="AO261" i="5"/>
  <c r="AO237" i="5"/>
  <c r="AO197" i="5"/>
  <c r="AO149" i="5"/>
  <c r="AO125" i="5"/>
  <c r="AO93" i="5"/>
  <c r="AO53" i="5"/>
  <c r="AO37" i="5"/>
  <c r="AO21" i="5"/>
  <c r="AO259" i="5"/>
  <c r="AO251" i="5"/>
  <c r="AO235" i="5"/>
  <c r="AO203" i="5"/>
  <c r="AO263" i="5"/>
  <c r="AO215" i="5"/>
  <c r="AO183" i="5"/>
  <c r="AO151" i="5"/>
  <c r="AO143" i="5"/>
  <c r="AO103" i="5"/>
  <c r="AO63" i="5"/>
  <c r="AO238" i="5"/>
  <c r="AO214" i="5"/>
  <c r="AO182" i="5"/>
  <c r="AO142" i="5"/>
  <c r="AO126" i="5"/>
  <c r="AO118" i="5"/>
  <c r="AO54" i="5"/>
  <c r="AO38" i="5"/>
  <c r="AO229" i="5"/>
  <c r="AO205" i="5"/>
  <c r="AO181" i="5"/>
  <c r="AO157" i="5"/>
  <c r="AO133" i="5"/>
  <c r="AO101" i="5"/>
  <c r="AO61" i="5"/>
  <c r="AO13" i="5"/>
  <c r="AO5" i="5"/>
  <c r="AO255" i="5"/>
  <c r="AO247" i="5"/>
  <c r="AO231" i="5"/>
  <c r="AO223" i="5"/>
  <c r="AO191" i="5"/>
  <c r="AO175" i="5"/>
  <c r="AO159" i="5"/>
  <c r="AO119" i="5"/>
  <c r="AO79" i="5"/>
  <c r="AO47" i="5"/>
  <c r="AO39" i="5"/>
  <c r="AO23" i="5"/>
  <c r="AO246" i="5"/>
  <c r="AO198" i="5"/>
  <c r="AO166" i="5"/>
  <c r="AO150" i="5"/>
  <c r="AO134" i="5"/>
  <c r="AO102" i="5"/>
  <c r="AO78" i="5"/>
  <c r="AO62" i="5"/>
  <c r="AO22" i="5"/>
  <c r="AO14" i="5"/>
  <c r="AO253" i="5"/>
  <c r="AO213" i="5"/>
  <c r="AO165" i="5"/>
  <c r="AO109" i="5"/>
  <c r="AO85" i="5"/>
  <c r="AO69" i="5"/>
  <c r="AO29" i="5"/>
  <c r="AO260" i="5"/>
  <c r="AO252" i="5"/>
  <c r="AO244" i="5"/>
  <c r="AO236" i="5"/>
  <c r="AO228" i="5"/>
  <c r="AO220" i="5"/>
  <c r="AO212" i="5"/>
  <c r="AM130" i="5"/>
  <c r="AM66" i="5"/>
  <c r="AO239" i="5"/>
  <c r="AO199" i="5"/>
  <c r="AO135" i="5"/>
  <c r="AO127" i="5"/>
  <c r="AO95" i="5"/>
  <c r="AO87" i="5"/>
  <c r="AO71" i="5"/>
  <c r="AO31" i="5"/>
  <c r="AO7" i="5"/>
  <c r="AO254" i="5"/>
  <c r="AO222" i="5"/>
  <c r="AO190" i="5"/>
  <c r="AO174" i="5"/>
  <c r="AO110" i="5"/>
  <c r="AO86" i="5"/>
  <c r="AO46" i="5"/>
  <c r="AO6" i="5"/>
  <c r="AO245" i="5"/>
  <c r="AO221" i="5"/>
  <c r="AO189" i="5"/>
  <c r="AO173" i="5"/>
  <c r="AO141" i="5"/>
  <c r="AO117" i="5"/>
  <c r="AO77" i="5"/>
  <c r="AO45" i="5"/>
  <c r="AO243" i="5"/>
  <c r="AO227" i="5"/>
  <c r="AO219" i="5"/>
  <c r="AO211" i="5"/>
  <c r="AO195" i="5"/>
  <c r="AO187" i="5"/>
  <c r="AO179" i="5"/>
  <c r="AO171" i="5"/>
  <c r="AO163" i="5"/>
  <c r="AO155" i="5"/>
  <c r="AO147" i="5"/>
  <c r="AO264" i="5"/>
  <c r="AO256" i="5"/>
  <c r="AO248" i="5"/>
  <c r="AO240" i="5"/>
  <c r="AO232" i="5"/>
  <c r="AO224" i="5"/>
  <c r="AO216" i="5"/>
  <c r="AO208" i="5"/>
  <c r="AO200" i="5"/>
  <c r="AO192" i="5"/>
  <c r="AO184" i="5"/>
  <c r="AO176" i="5"/>
  <c r="AO168" i="5"/>
  <c r="AO160" i="5"/>
  <c r="AO152" i="5"/>
  <c r="AO144" i="5"/>
  <c r="AO136" i="5"/>
  <c r="AO128" i="5"/>
  <c r="AO120" i="5"/>
  <c r="AO112" i="5"/>
  <c r="AO104" i="5"/>
  <c r="AO96" i="5"/>
  <c r="AO88" i="5"/>
  <c r="AO80" i="5"/>
  <c r="AO72" i="5"/>
  <c r="AO64" i="5"/>
  <c r="AO56" i="5"/>
  <c r="AO48" i="5"/>
  <c r="AO40" i="5"/>
  <c r="AO32" i="5"/>
  <c r="AO24" i="5"/>
  <c r="AO16" i="5"/>
  <c r="AO8" i="5"/>
  <c r="AM242" i="5"/>
  <c r="AM33" i="5"/>
  <c r="AO204" i="5"/>
  <c r="AO196" i="5"/>
  <c r="AO188" i="5"/>
  <c r="AO180" i="5"/>
  <c r="AO172" i="5"/>
  <c r="AO164" i="5"/>
  <c r="AO156" i="5"/>
  <c r="AO148" i="5"/>
  <c r="AO140" i="5"/>
  <c r="AO132" i="5"/>
  <c r="AO124" i="5"/>
  <c r="AO116" i="5"/>
  <c r="AO108" i="5"/>
  <c r="AO100" i="5"/>
  <c r="AO92" i="5"/>
  <c r="AO84" i="5"/>
  <c r="AO76" i="5"/>
  <c r="AO68" i="5"/>
  <c r="AO60" i="5"/>
  <c r="AO52" i="5"/>
  <c r="AO44" i="5"/>
  <c r="AO36" i="5"/>
  <c r="AO28" i="5"/>
  <c r="AO20" i="5"/>
  <c r="AO12" i="5"/>
  <c r="AO4" i="5"/>
  <c r="AO139" i="5"/>
  <c r="AO131" i="5"/>
  <c r="AO123" i="5"/>
  <c r="AO115" i="5"/>
  <c r="AO107" i="5"/>
  <c r="AO99" i="5"/>
  <c r="AO91" i="5"/>
  <c r="AO83" i="5"/>
  <c r="AO75" i="5"/>
  <c r="AO67" i="5"/>
  <c r="AO59" i="5"/>
  <c r="AO51" i="5"/>
  <c r="AO43" i="5"/>
  <c r="AO35" i="5"/>
  <c r="AO27" i="5"/>
  <c r="AO19" i="5"/>
  <c r="AO11" i="5"/>
  <c r="AO3" i="5"/>
  <c r="AO186" i="5"/>
  <c r="AO178" i="5"/>
  <c r="AO170" i="5"/>
  <c r="AO162" i="5"/>
  <c r="AO154" i="5"/>
  <c r="AO146" i="5"/>
  <c r="AO138" i="5"/>
  <c r="AO130" i="5"/>
  <c r="AO122" i="5"/>
  <c r="AO114" i="5"/>
  <c r="AO106" i="5"/>
  <c r="AO98" i="5"/>
  <c r="AO90" i="5"/>
  <c r="AO82" i="5"/>
  <c r="AO74" i="5"/>
  <c r="AO66" i="5"/>
  <c r="AO58" i="5"/>
  <c r="AO50" i="5"/>
  <c r="AO42" i="5"/>
  <c r="AO34" i="5"/>
  <c r="AO26" i="5"/>
  <c r="AO18" i="5"/>
  <c r="AO10" i="5"/>
  <c r="AM244" i="5"/>
  <c r="AM204" i="5"/>
  <c r="AN251" i="5"/>
  <c r="AN243" i="5"/>
  <c r="AN227" i="5"/>
  <c r="AN219" i="5"/>
  <c r="AN179" i="5"/>
  <c r="AN163" i="5"/>
  <c r="L207" i="7"/>
  <c r="L202" i="7"/>
  <c r="L211" i="7"/>
  <c r="L199" i="7"/>
  <c r="L193" i="7"/>
  <c r="L180" i="7"/>
  <c r="L203" i="7"/>
  <c r="L190" i="7"/>
  <c r="L201" i="7"/>
  <c r="L198" i="7"/>
  <c r="L186" i="7"/>
  <c r="L197" i="7"/>
  <c r="L185" i="7"/>
  <c r="L184" i="7"/>
  <c r="L195" i="7"/>
  <c r="L183" i="7"/>
  <c r="L194" i="7"/>
  <c r="L182" i="7"/>
  <c r="L169" i="7"/>
  <c r="L168" i="7"/>
  <c r="BV140" i="7"/>
  <c r="EM58" i="7"/>
  <c r="EN79" i="7"/>
  <c r="BU30" i="7"/>
  <c r="AZ30" i="7"/>
  <c r="BU18" i="7"/>
  <c r="EN75" i="7"/>
  <c r="EN136" i="7"/>
  <c r="EK132" i="7"/>
  <c r="EL60" i="7"/>
  <c r="EL74" i="7"/>
  <c r="EM13" i="7"/>
  <c r="EK54" i="7"/>
  <c r="BU55" i="7"/>
  <c r="BV55" i="7" s="1"/>
  <c r="EL124" i="7"/>
  <c r="EK125" i="7"/>
  <c r="EL13" i="7"/>
  <c r="EK75" i="7"/>
  <c r="BU9" i="7"/>
  <c r="BV9" i="7" s="1"/>
  <c r="EM132" i="7"/>
  <c r="BV152" i="7"/>
  <c r="BU3" i="7"/>
  <c r="BV3" i="7" s="1"/>
  <c r="AZ3" i="7"/>
  <c r="BU10" i="7"/>
  <c r="BV10" i="7" s="1"/>
  <c r="BA114" i="7"/>
  <c r="BU128" i="7"/>
  <c r="BU126" i="7"/>
  <c r="BV126" i="7" s="1"/>
  <c r="BV136" i="7"/>
  <c r="EK48" i="7"/>
  <c r="BA57" i="7"/>
  <c r="EN123" i="7"/>
  <c r="BA133" i="7"/>
  <c r="BV139" i="7"/>
  <c r="EL160" i="7"/>
  <c r="EK127" i="7"/>
  <c r="EM138" i="7"/>
  <c r="EL49" i="7"/>
  <c r="EM114" i="7"/>
  <c r="EN121" i="7"/>
  <c r="EN35" i="7"/>
  <c r="BU36" i="7"/>
  <c r="BV36" i="7" s="1"/>
  <c r="EK49" i="7"/>
  <c r="EL34" i="7"/>
  <c r="BU14" i="7"/>
  <c r="BV14" i="7" s="1"/>
  <c r="BV18" i="7"/>
  <c r="EM34" i="7"/>
  <c r="EM113" i="7"/>
  <c r="EK121" i="7"/>
  <c r="BU122" i="7"/>
  <c r="BV122" i="7" s="1"/>
  <c r="AZ130" i="7"/>
  <c r="EN131" i="7"/>
  <c r="EL141" i="7"/>
  <c r="EM4" i="7"/>
  <c r="BA8" i="7"/>
  <c r="BU15" i="7"/>
  <c r="BV15" i="7" s="1"/>
  <c r="AZ15" i="7"/>
  <c r="BU123" i="7"/>
  <c r="BV123" i="7" s="1"/>
  <c r="BV143" i="7"/>
  <c r="BT45" i="7"/>
  <c r="BA50" i="7"/>
  <c r="AZ122" i="7"/>
  <c r="EK108" i="7"/>
  <c r="BU109" i="7"/>
  <c r="BV109" i="7" s="1"/>
  <c r="EK114" i="7"/>
  <c r="EN119" i="7"/>
  <c r="EL121" i="7"/>
  <c r="EL2" i="7"/>
  <c r="EN24" i="7"/>
  <c r="EK29" i="7"/>
  <c r="EN48" i="7"/>
  <c r="EM49" i="7"/>
  <c r="EN71" i="7"/>
  <c r="EN94" i="7"/>
  <c r="EL149" i="7"/>
  <c r="EN18" i="7"/>
  <c r="EM41" i="7"/>
  <c r="EN43" i="7"/>
  <c r="EM44" i="7"/>
  <c r="EN68" i="7"/>
  <c r="EN82" i="7"/>
  <c r="EN86" i="7"/>
  <c r="BT87" i="7"/>
  <c r="EM96" i="7"/>
  <c r="BU99" i="7"/>
  <c r="BV99" i="7" s="1"/>
  <c r="EK103" i="7"/>
  <c r="BT143" i="7"/>
  <c r="BV144" i="7"/>
  <c r="EL148" i="7"/>
  <c r="EM149" i="7"/>
  <c r="EL28" i="7"/>
  <c r="EL44" i="7"/>
  <c r="EN67" i="7"/>
  <c r="EM68" i="7"/>
  <c r="EK97" i="7"/>
  <c r="BU2" i="7"/>
  <c r="BV2" i="7" s="1"/>
  <c r="EM2" i="7"/>
  <c r="EN4" i="7"/>
  <c r="EN2" i="7"/>
  <c r="BU26" i="7"/>
  <c r="AZ26" i="7"/>
  <c r="BT32" i="7"/>
  <c r="BU35" i="7"/>
  <c r="BU41" i="7"/>
  <c r="EK64" i="7"/>
  <c r="EL85" i="7"/>
  <c r="BU87" i="7"/>
  <c r="EL94" i="7"/>
  <c r="BU105" i="7"/>
  <c r="BV105" i="7" s="1"/>
  <c r="EN26" i="7"/>
  <c r="EM27" i="7"/>
  <c r="EK34" i="7"/>
  <c r="EN74" i="7"/>
  <c r="EN98" i="7"/>
  <c r="EN107" i="7"/>
  <c r="EL17" i="7"/>
  <c r="EM24" i="7"/>
  <c r="EL25" i="7"/>
  <c r="EK31" i="7"/>
  <c r="BU32" i="7"/>
  <c r="BV32" i="7" s="1"/>
  <c r="BT55" i="7"/>
  <c r="EN63" i="7"/>
  <c r="EN66" i="7"/>
  <c r="BA81" i="7"/>
  <c r="EM85" i="7"/>
  <c r="BA88" i="7"/>
  <c r="EM92" i="7"/>
  <c r="BU125" i="7"/>
  <c r="BV125" i="7" s="1"/>
  <c r="BT146" i="7"/>
  <c r="BT147" i="7"/>
  <c r="BV151" i="7"/>
  <c r="AZ46" i="7"/>
  <c r="BT60" i="7"/>
  <c r="BT62" i="7"/>
  <c r="BT65" i="7"/>
  <c r="AZ72" i="7"/>
  <c r="AZ77" i="7"/>
  <c r="BT105" i="7"/>
  <c r="BT121" i="7"/>
  <c r="BA35" i="7"/>
  <c r="EN5" i="7"/>
  <c r="EK20" i="7"/>
  <c r="EM30" i="7"/>
  <c r="BT33" i="7"/>
  <c r="EL39" i="7"/>
  <c r="EN44" i="7"/>
  <c r="EL55" i="7"/>
  <c r="EK66" i="7"/>
  <c r="EL71" i="7"/>
  <c r="EM73" i="7"/>
  <c r="EL76" i="7"/>
  <c r="BT78" i="7"/>
  <c r="EL103" i="7"/>
  <c r="EK104" i="7"/>
  <c r="EM108" i="7"/>
  <c r="EL109" i="7"/>
  <c r="EN111" i="7"/>
  <c r="EN120" i="7"/>
  <c r="EM121" i="7"/>
  <c r="EL127" i="7"/>
  <c r="BT130" i="7"/>
  <c r="EM158" i="7"/>
  <c r="EK159" i="7"/>
  <c r="BT15" i="7"/>
  <c r="BT61" i="7"/>
  <c r="BT71" i="7"/>
  <c r="BT133" i="7"/>
  <c r="EN108" i="7"/>
  <c r="EM109" i="7"/>
  <c r="EL110" i="7"/>
  <c r="EK116" i="7"/>
  <c r="BU117" i="7"/>
  <c r="BV117" i="7" s="1"/>
  <c r="EN126" i="7"/>
  <c r="BU130" i="7"/>
  <c r="BV130" i="7" s="1"/>
  <c r="BU135" i="7"/>
  <c r="BV135" i="7" s="1"/>
  <c r="EN158" i="7"/>
  <c r="EN164" i="7"/>
  <c r="BT19" i="7"/>
  <c r="BT76" i="7"/>
  <c r="BT53" i="7"/>
  <c r="EM57" i="7"/>
  <c r="EM71" i="7"/>
  <c r="BT74" i="7"/>
  <c r="BU83" i="7"/>
  <c r="BV83" i="7" s="1"/>
  <c r="EN87" i="7"/>
  <c r="EM90" i="7"/>
  <c r="EK94" i="7"/>
  <c r="EN17" i="7"/>
  <c r="EN19" i="7"/>
  <c r="EM20" i="7"/>
  <c r="EM29" i="7"/>
  <c r="EK36" i="7"/>
  <c r="EN39" i="7"/>
  <c r="EL41" i="7"/>
  <c r="BU53" i="7"/>
  <c r="AZ53" i="7"/>
  <c r="BT58" i="7"/>
  <c r="BA69" i="7"/>
  <c r="EK73" i="7"/>
  <c r="EL77" i="7"/>
  <c r="EM99" i="7"/>
  <c r="EK100" i="7"/>
  <c r="EM104" i="7"/>
  <c r="EL116" i="7"/>
  <c r="BT119" i="7"/>
  <c r="EL125" i="7"/>
  <c r="EL129" i="7"/>
  <c r="EL145" i="7"/>
  <c r="EK11" i="7"/>
  <c r="BU12" i="7"/>
  <c r="BV12" i="7" s="1"/>
  <c r="EN12" i="7"/>
  <c r="BT23" i="7"/>
  <c r="EK32" i="7"/>
  <c r="BT40" i="7"/>
  <c r="BU42" i="7"/>
  <c r="BV42" i="7" s="1"/>
  <c r="EL56" i="7"/>
  <c r="BU78" i="7"/>
  <c r="BV78" i="7" s="1"/>
  <c r="BA7" i="7"/>
  <c r="EM15" i="7"/>
  <c r="BT24" i="7"/>
  <c r="EK2" i="7"/>
  <c r="BT3" i="7"/>
  <c r="EN10" i="7"/>
  <c r="EK13" i="7"/>
  <c r="BT17" i="7"/>
  <c r="EK17" i="7"/>
  <c r="EL22" i="7"/>
  <c r="EL27" i="7"/>
  <c r="BU29" i="7"/>
  <c r="BV29" i="7" s="1"/>
  <c r="EM35" i="7"/>
  <c r="BT39" i="7"/>
  <c r="BU48" i="7"/>
  <c r="BV48" i="7" s="1"/>
  <c r="EL68" i="7"/>
  <c r="EM69" i="7"/>
  <c r="BT92" i="7"/>
  <c r="EN99" i="7"/>
  <c r="BU116" i="7"/>
  <c r="BV116" i="7" s="1"/>
  <c r="EM116" i="7"/>
  <c r="EL150" i="7"/>
  <c r="BT151" i="7"/>
  <c r="EN154" i="7"/>
  <c r="EL155" i="7"/>
  <c r="BT18" i="7"/>
  <c r="AZ40" i="7"/>
  <c r="BA40" i="7"/>
  <c r="BT111" i="7"/>
  <c r="BA132" i="7"/>
  <c r="AZ132" i="7"/>
  <c r="AZ13" i="7"/>
  <c r="BA13" i="7"/>
  <c r="BU17" i="7"/>
  <c r="BV38" i="7"/>
  <c r="BA121" i="7"/>
  <c r="AZ121" i="7"/>
  <c r="BT123" i="7"/>
  <c r="BV128" i="7"/>
  <c r="AZ31" i="7"/>
  <c r="BA31" i="7"/>
  <c r="EK38" i="7"/>
  <c r="EN58" i="7"/>
  <c r="EL69" i="7"/>
  <c r="EK80" i="7"/>
  <c r="BA127" i="7"/>
  <c r="AZ127" i="7"/>
  <c r="AZ4" i="7"/>
  <c r="BA4" i="7"/>
  <c r="EL4" i="7"/>
  <c r="BT10" i="7"/>
  <c r="EN13" i="7"/>
  <c r="BT28" i="7"/>
  <c r="BT30" i="7"/>
  <c r="BT36" i="7"/>
  <c r="BT38" i="7"/>
  <c r="EK56" i="7"/>
  <c r="EK71" i="7"/>
  <c r="BT72" i="7"/>
  <c r="EL72" i="7"/>
  <c r="EN76" i="7"/>
  <c r="BT77" i="7"/>
  <c r="EN89" i="7"/>
  <c r="EL90" i="7"/>
  <c r="EM97" i="7"/>
  <c r="AZ116" i="7"/>
  <c r="BA116" i="7"/>
  <c r="BA68" i="7"/>
  <c r="AZ68" i="7"/>
  <c r="BV142" i="7"/>
  <c r="EK4" i="7"/>
  <c r="EM7" i="7"/>
  <c r="EK18" i="7"/>
  <c r="EN31" i="7"/>
  <c r="EN34" i="7"/>
  <c r="BT5" i="7"/>
  <c r="BU5" i="7"/>
  <c r="BV5" i="7" s="1"/>
  <c r="EM8" i="7"/>
  <c r="EM21" i="7"/>
  <c r="AZ24" i="7"/>
  <c r="BA24" i="7"/>
  <c r="EM46" i="7"/>
  <c r="AZ48" i="7"/>
  <c r="EM50" i="7"/>
  <c r="BT51" i="7"/>
  <c r="EL51" i="7"/>
  <c r="EK52" i="7"/>
  <c r="BV53" i="7"/>
  <c r="EM55" i="7"/>
  <c r="BA56" i="7"/>
  <c r="AZ56" i="7"/>
  <c r="BU70" i="7"/>
  <c r="BV70" i="7" s="1"/>
  <c r="BA71" i="7"/>
  <c r="AZ71" i="7"/>
  <c r="BU72" i="7"/>
  <c r="BV72" i="7" s="1"/>
  <c r="AZ96" i="7"/>
  <c r="BA96" i="7"/>
  <c r="BV146" i="7"/>
  <c r="AZ16" i="7"/>
  <c r="BA16" i="7"/>
  <c r="BV141" i="7"/>
  <c r="BT4" i="7"/>
  <c r="AZ89" i="7"/>
  <c r="BA89" i="7"/>
  <c r="EM17" i="7"/>
  <c r="BA27" i="7"/>
  <c r="AZ27" i="7"/>
  <c r="BA85" i="7"/>
  <c r="AZ85" i="7"/>
  <c r="EL9" i="7"/>
  <c r="BU16" i="7"/>
  <c r="BV16" i="7" s="1"/>
  <c r="BA19" i="7"/>
  <c r="AZ19" i="7"/>
  <c r="EL19" i="7"/>
  <c r="BU21" i="7"/>
  <c r="BV21" i="7" s="1"/>
  <c r="EL24" i="7"/>
  <c r="EK25" i="7"/>
  <c r="BV26" i="7"/>
  <c r="EL26" i="7"/>
  <c r="BU45" i="7"/>
  <c r="BV45" i="7" s="1"/>
  <c r="EN46" i="7"/>
  <c r="EL47" i="7"/>
  <c r="BU86" i="7"/>
  <c r="BV86" i="7" s="1"/>
  <c r="BA87" i="7"/>
  <c r="AZ87" i="7"/>
  <c r="AZ92" i="7"/>
  <c r="BA92" i="7"/>
  <c r="BT94" i="7"/>
  <c r="BT125" i="7"/>
  <c r="BU60" i="7"/>
  <c r="BT67" i="7"/>
  <c r="BT106" i="7"/>
  <c r="BT112" i="7"/>
  <c r="BT115" i="7"/>
  <c r="BU124" i="7"/>
  <c r="BV124" i="7" s="1"/>
  <c r="BT129" i="7"/>
  <c r="BT135" i="7"/>
  <c r="BV137" i="7"/>
  <c r="EM48" i="7"/>
  <c r="BT49" i="7"/>
  <c r="EN52" i="7"/>
  <c r="EL53" i="7"/>
  <c r="EK57" i="7"/>
  <c r="EN60" i="7"/>
  <c r="EL61" i="7"/>
  <c r="EN62" i="7"/>
  <c r="EN65" i="7"/>
  <c r="EL66" i="7"/>
  <c r="EK69" i="7"/>
  <c r="EK72" i="7"/>
  <c r="EK77" i="7"/>
  <c r="EN80" i="7"/>
  <c r="EL86" i="7"/>
  <c r="EM89" i="7"/>
  <c r="BT90" i="7"/>
  <c r="EK90" i="7"/>
  <c r="EL93" i="7"/>
  <c r="EN100" i="7"/>
  <c r="EM102" i="7"/>
  <c r="EK105" i="7"/>
  <c r="EM107" i="7"/>
  <c r="EL111" i="7"/>
  <c r="EL122" i="7"/>
  <c r="EM124" i="7"/>
  <c r="EN128" i="7"/>
  <c r="EM129" i="7"/>
  <c r="EL133" i="7"/>
  <c r="EK139" i="7"/>
  <c r="EL140" i="7"/>
  <c r="EK142" i="7"/>
  <c r="EN143" i="7"/>
  <c r="EL147" i="7"/>
  <c r="EM148" i="7"/>
  <c r="EN149" i="7"/>
  <c r="EN153" i="7"/>
  <c r="EL162" i="7"/>
  <c r="EM163" i="7"/>
  <c r="EK167" i="7"/>
  <c r="BU107" i="7"/>
  <c r="BV107" i="7" s="1"/>
  <c r="BT108" i="7"/>
  <c r="BU113" i="7"/>
  <c r="BV113" i="7" s="1"/>
  <c r="BT116" i="7"/>
  <c r="BT118" i="7"/>
  <c r="EK118" i="7"/>
  <c r="BU119" i="7"/>
  <c r="BV119" i="7" s="1"/>
  <c r="BT120" i="7"/>
  <c r="EM122" i="7"/>
  <c r="BT127" i="7"/>
  <c r="EN129" i="7"/>
  <c r="BT132" i="7"/>
  <c r="EM133" i="7"/>
  <c r="BT134" i="7"/>
  <c r="EL134" i="7"/>
  <c r="EK138" i="7"/>
  <c r="EM140" i="7"/>
  <c r="EL142" i="7"/>
  <c r="EN148" i="7"/>
  <c r="BT150" i="7"/>
  <c r="EN152" i="7"/>
  <c r="EN155" i="7"/>
  <c r="EM162" i="7"/>
  <c r="EN163" i="7"/>
  <c r="EL167" i="7"/>
  <c r="EL16" i="7"/>
  <c r="BU19" i="7"/>
  <c r="BV19" i="7" s="1"/>
  <c r="BU22" i="7"/>
  <c r="BV22" i="7" s="1"/>
  <c r="EM22" i="7"/>
  <c r="EN29" i="7"/>
  <c r="EL31" i="7"/>
  <c r="EK35" i="7"/>
  <c r="EM36" i="7"/>
  <c r="EM47" i="7"/>
  <c r="EN53" i="7"/>
  <c r="EK58" i="7"/>
  <c r="BT59" i="7"/>
  <c r="BU62" i="7"/>
  <c r="BV62" i="7" s="1"/>
  <c r="EL62" i="7"/>
  <c r="BU68" i="7"/>
  <c r="BU71" i="7"/>
  <c r="BV71" i="7" s="1"/>
  <c r="EM72" i="7"/>
  <c r="EL73" i="7"/>
  <c r="EM77" i="7"/>
  <c r="EM81" i="7"/>
  <c r="EL82" i="7"/>
  <c r="BT85" i="7"/>
  <c r="EL87" i="7"/>
  <c r="BT89" i="7"/>
  <c r="EK91" i="7"/>
  <c r="BU92" i="7"/>
  <c r="BV92" i="7" s="1"/>
  <c r="BT96" i="7"/>
  <c r="BU98" i="7"/>
  <c r="BV98" i="7" s="1"/>
  <c r="EK99" i="7"/>
  <c r="BT102" i="7"/>
  <c r="BU103" i="7"/>
  <c r="BV103" i="7" s="1"/>
  <c r="EM103" i="7"/>
  <c r="BT104" i="7"/>
  <c r="EM105" i="7"/>
  <c r="EL106" i="7"/>
  <c r="EK107" i="7"/>
  <c r="EL112" i="7"/>
  <c r="EN114" i="7"/>
  <c r="BU118" i="7"/>
  <c r="BV118" i="7" s="1"/>
  <c r="EL118" i="7"/>
  <c r="EL126" i="7"/>
  <c r="BU127" i="7"/>
  <c r="BV127" i="7" s="1"/>
  <c r="EM130" i="7"/>
  <c r="BU132" i="7"/>
  <c r="BV132" i="7" s="1"/>
  <c r="EN133" i="7"/>
  <c r="EM134" i="7"/>
  <c r="EN147" i="7"/>
  <c r="BT149" i="7"/>
  <c r="EN151" i="7"/>
  <c r="BT153" i="7"/>
  <c r="EM154" i="7"/>
  <c r="EL159" i="7"/>
  <c r="EN165" i="7"/>
  <c r="EM167" i="7"/>
  <c r="BU25" i="7"/>
  <c r="BV25" i="7" s="1"/>
  <c r="EN33" i="7"/>
  <c r="EN37" i="7"/>
  <c r="BU4" i="7"/>
  <c r="BV4" i="7" s="1"/>
  <c r="BU6" i="7"/>
  <c r="BV6" i="7" s="1"/>
  <c r="EM6" i="7"/>
  <c r="EK7" i="7"/>
  <c r="BU8" i="7"/>
  <c r="BV8" i="7" s="1"/>
  <c r="EL8" i="7"/>
  <c r="EL11" i="7"/>
  <c r="EL15" i="7"/>
  <c r="BT20" i="7"/>
  <c r="EN22" i="7"/>
  <c r="EK23" i="7"/>
  <c r="BU24" i="7"/>
  <c r="BV24" i="7" s="1"/>
  <c r="EK26" i="7"/>
  <c r="BU27" i="7"/>
  <c r="BV27" i="7" s="1"/>
  <c r="EL30" i="7"/>
  <c r="EK39" i="7"/>
  <c r="EN41" i="7"/>
  <c r="EL42" i="7"/>
  <c r="BT44" i="7"/>
  <c r="EN45" i="7"/>
  <c r="EL46" i="7"/>
  <c r="EK50" i="7"/>
  <c r="EN51" i="7"/>
  <c r="BT52" i="7"/>
  <c r="EM54" i="7"/>
  <c r="EN57" i="7"/>
  <c r="EL58" i="7"/>
  <c r="BU59" i="7"/>
  <c r="BV59" i="7" s="1"/>
  <c r="EL63" i="7"/>
  <c r="EM65" i="7"/>
  <c r="BT69" i="7"/>
  <c r="EN77" i="7"/>
  <c r="EM82" i="7"/>
  <c r="EK88" i="7"/>
  <c r="EM94" i="7"/>
  <c r="EK95" i="7"/>
  <c r="BU96" i="7"/>
  <c r="BV96" i="7" s="1"/>
  <c r="EL99" i="7"/>
  <c r="EL102" i="7"/>
  <c r="BT107" i="7"/>
  <c r="EL107" i="7"/>
  <c r="EM112" i="7"/>
  <c r="EK113" i="7"/>
  <c r="EM118" i="7"/>
  <c r="BU121" i="7"/>
  <c r="BV121" i="7" s="1"/>
  <c r="EK123" i="7"/>
  <c r="BT124" i="7"/>
  <c r="BU131" i="7"/>
  <c r="BV131" i="7" s="1"/>
  <c r="EM131" i="7"/>
  <c r="EN139" i="7"/>
  <c r="BT142" i="7"/>
  <c r="EM143" i="7"/>
  <c r="EN144" i="7"/>
  <c r="BT148" i="7"/>
  <c r="BT152" i="7"/>
  <c r="BV153" i="7"/>
  <c r="EN156" i="7"/>
  <c r="EK160" i="7"/>
  <c r="EM161" i="7"/>
  <c r="BT16" i="7"/>
  <c r="BA58" i="7"/>
  <c r="AZ10" i="7"/>
  <c r="BV17" i="7"/>
  <c r="EM25" i="7"/>
  <c r="EN27" i="7"/>
  <c r="EN30" i="7"/>
  <c r="EM32" i="7"/>
  <c r="EK42" i="7"/>
  <c r="EK47" i="7"/>
  <c r="EM52" i="7"/>
  <c r="EK53" i="7"/>
  <c r="EK55" i="7"/>
  <c r="EN59" i="7"/>
  <c r="BV60" i="7"/>
  <c r="EM60" i="7"/>
  <c r="EK61" i="7"/>
  <c r="EM63" i="7"/>
  <c r="EM66" i="7"/>
  <c r="EM80" i="7"/>
  <c r="BT81" i="7"/>
  <c r="BT84" i="7"/>
  <c r="BU85" i="7"/>
  <c r="BV85" i="7" s="1"/>
  <c r="BU88" i="7"/>
  <c r="BV88" i="7" s="1"/>
  <c r="EK89" i="7"/>
  <c r="BU90" i="7"/>
  <c r="BV90" i="7" s="1"/>
  <c r="EK92" i="7"/>
  <c r="BU95" i="7"/>
  <c r="BV95" i="7" s="1"/>
  <c r="EN96" i="7"/>
  <c r="BT99" i="7"/>
  <c r="BA109" i="7"/>
  <c r="AZ109" i="7"/>
  <c r="BU81" i="7"/>
  <c r="BV81" i="7" s="1"/>
  <c r="BU104" i="7"/>
  <c r="BV104" i="7" s="1"/>
  <c r="BA105" i="7"/>
  <c r="AZ105" i="7"/>
  <c r="BU28" i="7"/>
  <c r="BV28" i="7" s="1"/>
  <c r="BU33" i="7"/>
  <c r="BV33" i="7" s="1"/>
  <c r="BU40" i="7"/>
  <c r="BV40" i="7" s="1"/>
  <c r="BT6" i="7"/>
  <c r="EM9" i="7"/>
  <c r="BT12" i="7"/>
  <c r="EK12" i="7"/>
  <c r="EL18" i="7"/>
  <c r="EL29" i="7"/>
  <c r="BV30" i="7"/>
  <c r="EK33" i="7"/>
  <c r="BT34" i="7"/>
  <c r="BT37" i="7"/>
  <c r="EK40" i="7"/>
  <c r="BV41" i="7"/>
  <c r="EM53" i="7"/>
  <c r="EM74" i="7"/>
  <c r="BA75" i="7"/>
  <c r="AZ75" i="7"/>
  <c r="EK85" i="7"/>
  <c r="EL3" i="7"/>
  <c r="EL5" i="7"/>
  <c r="EN7" i="7"/>
  <c r="BT9" i="7"/>
  <c r="EN9" i="7"/>
  <c r="EK10" i="7"/>
  <c r="BT11" i="7"/>
  <c r="EN11" i="7"/>
  <c r="EL12" i="7"/>
  <c r="BU13" i="7"/>
  <c r="BV13" i="7" s="1"/>
  <c r="EM18" i="7"/>
  <c r="EN20" i="7"/>
  <c r="BT21" i="7"/>
  <c r="EK21" i="7"/>
  <c r="EM23" i="7"/>
  <c r="EM26" i="7"/>
  <c r="EN28" i="7"/>
  <c r="EM31" i="7"/>
  <c r="EM37" i="7"/>
  <c r="EM38" i="7"/>
  <c r="EK41" i="7"/>
  <c r="EN42" i="7"/>
  <c r="EK45" i="7"/>
  <c r="BU46" i="7"/>
  <c r="BV46" i="7" s="1"/>
  <c r="EN47" i="7"/>
  <c r="BT54" i="7"/>
  <c r="BU57" i="7"/>
  <c r="BV57" i="7" s="1"/>
  <c r="EN61" i="7"/>
  <c r="EK62" i="7"/>
  <c r="EK65" i="7"/>
  <c r="BU69" i="7"/>
  <c r="BV69" i="7" s="1"/>
  <c r="EL70" i="7"/>
  <c r="EK76" i="7"/>
  <c r="EK82" i="7"/>
  <c r="BT83" i="7"/>
  <c r="EN84" i="7"/>
  <c r="EN92" i="7"/>
  <c r="EM98" i="7"/>
  <c r="EK3" i="7"/>
  <c r="EK5" i="7"/>
  <c r="BT13" i="7"/>
  <c r="EK14" i="7"/>
  <c r="EN15" i="7"/>
  <c r="EM16" i="7"/>
  <c r="EN21" i="7"/>
  <c r="BT29" i="7"/>
  <c r="EL38" i="7"/>
  <c r="EN49" i="7"/>
  <c r="EM61" i="7"/>
  <c r="BT75" i="7"/>
  <c r="EM5" i="7"/>
  <c r="BT7" i="7"/>
  <c r="EK8" i="7"/>
  <c r="EL10" i="7"/>
  <c r="BU11" i="7"/>
  <c r="BV11" i="7" s="1"/>
  <c r="AZ11" i="7"/>
  <c r="EK16" i="7"/>
  <c r="EL21" i="7"/>
  <c r="EN23" i="7"/>
  <c r="BT31" i="7"/>
  <c r="BT41" i="7"/>
  <c r="BA42" i="7"/>
  <c r="BU49" i="7"/>
  <c r="BV49" i="7" s="1"/>
  <c r="AZ49" i="7"/>
  <c r="BU54" i="7"/>
  <c r="BV54" i="7" s="1"/>
  <c r="BA55" i="7"/>
  <c r="BU56" i="7"/>
  <c r="BV56" i="7" s="1"/>
  <c r="BU63" i="7"/>
  <c r="BV63" i="7" s="1"/>
  <c r="BT73" i="7"/>
  <c r="BA74" i="7"/>
  <c r="BU77" i="7"/>
  <c r="BV77" i="7" s="1"/>
  <c r="BA80" i="7"/>
  <c r="BT97" i="7"/>
  <c r="BU120" i="7"/>
  <c r="BV120" i="7" s="1"/>
  <c r="AZ66" i="7"/>
  <c r="BA66" i="7"/>
  <c r="EM42" i="7"/>
  <c r="BT43" i="7"/>
  <c r="BT70" i="7"/>
  <c r="EK70" i="7"/>
  <c r="EM87" i="7"/>
  <c r="BT2" i="7"/>
  <c r="EM3" i="7"/>
  <c r="EM12" i="7"/>
  <c r="EM14" i="7"/>
  <c r="BT25" i="7"/>
  <c r="EN3" i="7"/>
  <c r="EK6" i="7"/>
  <c r="BU7" i="7"/>
  <c r="BV7" i="7" s="1"/>
  <c r="EL7" i="7"/>
  <c r="EM10" i="7"/>
  <c r="EN14" i="7"/>
  <c r="EK19" i="7"/>
  <c r="BU20" i="7"/>
  <c r="BV20" i="7" s="1"/>
  <c r="EK22" i="7"/>
  <c r="EK24" i="7"/>
  <c r="BT26" i="7"/>
  <c r="EK27" i="7"/>
  <c r="EK30" i="7"/>
  <c r="BU31" i="7"/>
  <c r="BV31" i="7" s="1"/>
  <c r="EL35" i="7"/>
  <c r="EK37" i="7"/>
  <c r="EN40" i="7"/>
  <c r="EM43" i="7"/>
  <c r="EK44" i="7"/>
  <c r="EM45" i="7"/>
  <c r="BT46" i="7"/>
  <c r="BT47" i="7"/>
  <c r="EL48" i="7"/>
  <c r="EL50" i="7"/>
  <c r="EK51" i="7"/>
  <c r="BU52" i="7"/>
  <c r="BV52" i="7" s="1"/>
  <c r="EM56" i="7"/>
  <c r="BT57" i="7"/>
  <c r="BU73" i="7"/>
  <c r="BV73" i="7" s="1"/>
  <c r="EN81" i="7"/>
  <c r="BT86" i="7"/>
  <c r="EK86" i="7"/>
  <c r="BV87" i="7"/>
  <c r="EN90" i="7"/>
  <c r="EL91" i="7"/>
  <c r="EN95" i="7"/>
  <c r="BA97" i="7"/>
  <c r="BT141" i="7"/>
  <c r="BT95" i="7"/>
  <c r="EK96" i="7"/>
  <c r="BU97" i="7"/>
  <c r="BV97" i="7" s="1"/>
  <c r="BU102" i="7"/>
  <c r="BV102" i="7" s="1"/>
  <c r="EL105" i="7"/>
  <c r="BU106" i="7"/>
  <c r="BV106" i="7" s="1"/>
  <c r="AZ106" i="7"/>
  <c r="EN109" i="7"/>
  <c r="BT110" i="7"/>
  <c r="BU111" i="7"/>
  <c r="BV111" i="7" s="1"/>
  <c r="AZ111" i="7"/>
  <c r="EN112" i="7"/>
  <c r="EL113" i="7"/>
  <c r="BU114" i="7"/>
  <c r="BV114" i="7" s="1"/>
  <c r="BU115" i="7"/>
  <c r="BV115" i="7" s="1"/>
  <c r="EN116" i="7"/>
  <c r="EN118" i="7"/>
  <c r="EK119" i="7"/>
  <c r="EL123" i="7"/>
  <c r="AZ124" i="7"/>
  <c r="EN124" i="7"/>
  <c r="EM127" i="7"/>
  <c r="EK130" i="7"/>
  <c r="EL132" i="7"/>
  <c r="BU133" i="7"/>
  <c r="BV133" i="7" s="1"/>
  <c r="EN134" i="7"/>
  <c r="EK135" i="7"/>
  <c r="BT136" i="7"/>
  <c r="BV145" i="7"/>
  <c r="BV148" i="7"/>
  <c r="BV149" i="7"/>
  <c r="EN150" i="7"/>
  <c r="EK151" i="7"/>
  <c r="EK153" i="7"/>
  <c r="EK154" i="7"/>
  <c r="EK156" i="7"/>
  <c r="EL157" i="7"/>
  <c r="EM159" i="7"/>
  <c r="EN160" i="7"/>
  <c r="EK164" i="7"/>
  <c r="EL165" i="7"/>
  <c r="BT109" i="7"/>
  <c r="BU110" i="7"/>
  <c r="BV110" i="7" s="1"/>
  <c r="EK117" i="7"/>
  <c r="BA118" i="7"/>
  <c r="EL119" i="7"/>
  <c r="EM123" i="7"/>
  <c r="EM126" i="7"/>
  <c r="EN127" i="7"/>
  <c r="EK128" i="7"/>
  <c r="BU129" i="7"/>
  <c r="BV129" i="7" s="1"/>
  <c r="EL130" i="7"/>
  <c r="EL135" i="7"/>
  <c r="EK137" i="7"/>
  <c r="EL151" i="7"/>
  <c r="EK152" i="7"/>
  <c r="EL153" i="7"/>
  <c r="BT154" i="7"/>
  <c r="EL154" i="7"/>
  <c r="EM155" i="7"/>
  <c r="EM157" i="7"/>
  <c r="EN159" i="7"/>
  <c r="EK163" i="7"/>
  <c r="EL164" i="7"/>
  <c r="EM165" i="7"/>
  <c r="EN166" i="7"/>
  <c r="EN105" i="7"/>
  <c r="EK106" i="7"/>
  <c r="EL108" i="7"/>
  <c r="EM110" i="7"/>
  <c r="EN113" i="7"/>
  <c r="EM115" i="7"/>
  <c r="EL117" i="7"/>
  <c r="EM119" i="7"/>
  <c r="EN125" i="7"/>
  <c r="BT126" i="7"/>
  <c r="EN132" i="7"/>
  <c r="EM135" i="7"/>
  <c r="EK136" i="7"/>
  <c r="EL137" i="7"/>
  <c r="BT138" i="7"/>
  <c r="EL138" i="7"/>
  <c r="EL139" i="7"/>
  <c r="EK140" i="7"/>
  <c r="EK143" i="7"/>
  <c r="EK145" i="7"/>
  <c r="EK146" i="7"/>
  <c r="EK149" i="7"/>
  <c r="BV150" i="7"/>
  <c r="EM151" i="7"/>
  <c r="EM153" i="7"/>
  <c r="EN157" i="7"/>
  <c r="EK162" i="7"/>
  <c r="EN101" i="7"/>
  <c r="EK102" i="7"/>
  <c r="EL104" i="7"/>
  <c r="EN110" i="7"/>
  <c r="EK111" i="7"/>
  <c r="EN115" i="7"/>
  <c r="EK122" i="7"/>
  <c r="EK126" i="7"/>
  <c r="EM128" i="7"/>
  <c r="EK129" i="7"/>
  <c r="BT131" i="7"/>
  <c r="EK131" i="7"/>
  <c r="EK133" i="7"/>
  <c r="EL136" i="7"/>
  <c r="EM137" i="7"/>
  <c r="EM139" i="7"/>
  <c r="EK141" i="7"/>
  <c r="EL143" i="7"/>
  <c r="EK144" i="7"/>
  <c r="EL146" i="7"/>
  <c r="EK147" i="7"/>
  <c r="BU44" i="7"/>
  <c r="BV44" i="7" s="1"/>
  <c r="EL45" i="7"/>
  <c r="EN50" i="7"/>
  <c r="BU51" i="7"/>
  <c r="BV51" i="7" s="1"/>
  <c r="EL52" i="7"/>
  <c r="EN54" i="7"/>
  <c r="EL57" i="7"/>
  <c r="BU58" i="7"/>
  <c r="BV58" i="7" s="1"/>
  <c r="EL59" i="7"/>
  <c r="EK60" i="7"/>
  <c r="EM62" i="7"/>
  <c r="BT64" i="7"/>
  <c r="EN64" i="7"/>
  <c r="BU65" i="7"/>
  <c r="BV65" i="7" s="1"/>
  <c r="EL67" i="7"/>
  <c r="BV68" i="7"/>
  <c r="BU74" i="7"/>
  <c r="BV74" i="7" s="1"/>
  <c r="BU76" i="7"/>
  <c r="BV76" i="7" s="1"/>
  <c r="EM76" i="7"/>
  <c r="EL78" i="7"/>
  <c r="EK79" i="7"/>
  <c r="EN83" i="7"/>
  <c r="BU84" i="7"/>
  <c r="BV84" i="7" s="1"/>
  <c r="EL84" i="7"/>
  <c r="EM86" i="7"/>
  <c r="BU91" i="7"/>
  <c r="BV91" i="7" s="1"/>
  <c r="EM91" i="7"/>
  <c r="EM93" i="7"/>
  <c r="EL96" i="7"/>
  <c r="EL97" i="7"/>
  <c r="EK98" i="7"/>
  <c r="AZ99" i="7"/>
  <c r="EL100" i="7"/>
  <c r="AZ103" i="7"/>
  <c r="EN104" i="7"/>
  <c r="EN106" i="7"/>
  <c r="EK109" i="7"/>
  <c r="EM111" i="7"/>
  <c r="EK112" i="7"/>
  <c r="EL114" i="7"/>
  <c r="AZ117" i="7"/>
  <c r="AZ119" i="7"/>
  <c r="AZ125" i="7"/>
  <c r="BT128" i="7"/>
  <c r="AZ135" i="7"/>
  <c r="EN140" i="7"/>
  <c r="EM141" i="7"/>
  <c r="EM147" i="7"/>
  <c r="BV154" i="7"/>
  <c r="EK63" i="7"/>
  <c r="BU66" i="7"/>
  <c r="BV66" i="7" s="1"/>
  <c r="EM67" i="7"/>
  <c r="BT68" i="7"/>
  <c r="EN70" i="7"/>
  <c r="EM78" i="7"/>
  <c r="BT79" i="7"/>
  <c r="EL79" i="7"/>
  <c r="BU80" i="7"/>
  <c r="BV80" i="7" s="1"/>
  <c r="BU82" i="7"/>
  <c r="BV82" i="7" s="1"/>
  <c r="EM84" i="7"/>
  <c r="BT88" i="7"/>
  <c r="EN88" i="7"/>
  <c r="BU89" i="7"/>
  <c r="BV89" i="7" s="1"/>
  <c r="EN91" i="7"/>
  <c r="EN93" i="7"/>
  <c r="EM95" i="7"/>
  <c r="BT98" i="7"/>
  <c r="EL98" i="7"/>
  <c r="EN102" i="7"/>
  <c r="BU134" i="7"/>
  <c r="BV134" i="7" s="1"/>
  <c r="BV138" i="7"/>
  <c r="BT140" i="7"/>
  <c r="BU112" i="7"/>
  <c r="BV112" i="7" s="1"/>
  <c r="BT113" i="7"/>
  <c r="BT145" i="7"/>
  <c r="EK155" i="7"/>
  <c r="EK157" i="7"/>
  <c r="EL158" i="7"/>
  <c r="EM160" i="7"/>
  <c r="EN161" i="7"/>
  <c r="EK165" i="7"/>
  <c r="EL166" i="7"/>
  <c r="EN167" i="7"/>
  <c r="BT35" i="7"/>
  <c r="BA51" i="7"/>
  <c r="AZ51" i="7"/>
  <c r="BA98" i="7"/>
  <c r="AZ98" i="7"/>
  <c r="BA5" i="7"/>
  <c r="BT14" i="7"/>
  <c r="AZ18" i="7"/>
  <c r="BT27" i="7"/>
  <c r="BA32" i="7"/>
  <c r="AZ32" i="7"/>
  <c r="BV35" i="7"/>
  <c r="BV50" i="7"/>
  <c r="BA54" i="7"/>
  <c r="BT66" i="7"/>
  <c r="EK67" i="7"/>
  <c r="BA82" i="7"/>
  <c r="AZ82" i="7"/>
  <c r="AZ113" i="7"/>
  <c r="BA113" i="7"/>
  <c r="EL6" i="7"/>
  <c r="BA9" i="7"/>
  <c r="AZ9" i="7"/>
  <c r="EM11" i="7"/>
  <c r="BA12" i="7"/>
  <c r="EK15" i="7"/>
  <c r="EL20" i="7"/>
  <c r="EN25" i="7"/>
  <c r="EK28" i="7"/>
  <c r="EL32" i="7"/>
  <c r="EL36" i="7"/>
  <c r="EN38" i="7"/>
  <c r="BT48" i="7"/>
  <c r="EN55" i="7"/>
  <c r="BU75" i="7"/>
  <c r="BV75" i="7" s="1"/>
  <c r="BU79" i="7"/>
  <c r="BV79" i="7" s="1"/>
  <c r="BA86" i="7"/>
  <c r="AZ86" i="7"/>
  <c r="BA38" i="7"/>
  <c r="AZ38" i="7"/>
  <c r="BA28" i="7"/>
  <c r="AZ28" i="7"/>
  <c r="AZ90" i="7"/>
  <c r="BA90" i="7"/>
  <c r="BT8" i="7"/>
  <c r="EN8" i="7"/>
  <c r="AZ2" i="7"/>
  <c r="EN16" i="7"/>
  <c r="BA21" i="7"/>
  <c r="AZ29" i="7"/>
  <c r="AZ41" i="7"/>
  <c r="BA60" i="7"/>
  <c r="AZ60" i="7"/>
  <c r="BT63" i="7"/>
  <c r="BA70" i="7"/>
  <c r="AZ70" i="7"/>
  <c r="BA84" i="7"/>
  <c r="AZ84" i="7"/>
  <c r="AZ126" i="7"/>
  <c r="BA126" i="7"/>
  <c r="AZ65" i="7"/>
  <c r="BA65" i="7"/>
  <c r="BT22" i="7"/>
  <c r="EM33" i="7"/>
  <c r="EL37" i="7"/>
  <c r="EN6" i="7"/>
  <c r="EK9" i="7"/>
  <c r="EL14" i="7"/>
  <c r="BA17" i="7"/>
  <c r="AZ17" i="7"/>
  <c r="EM19" i="7"/>
  <c r="BA20" i="7"/>
  <c r="EL23" i="7"/>
  <c r="EM28" i="7"/>
  <c r="EN32" i="7"/>
  <c r="EM40" i="7"/>
  <c r="EL43" i="7"/>
  <c r="AZ44" i="7"/>
  <c r="BV61" i="7"/>
  <c r="BA63" i="7"/>
  <c r="EL64" i="7"/>
  <c r="BV67" i="7"/>
  <c r="BA79" i="7"/>
  <c r="AZ79" i="7"/>
  <c r="BT82" i="7"/>
  <c r="BT42" i="7"/>
  <c r="BT50" i="7"/>
  <c r="BA62" i="7"/>
  <c r="AZ129" i="7"/>
  <c r="BA129" i="7"/>
  <c r="BA131" i="7"/>
  <c r="AZ131" i="7"/>
  <c r="EK148" i="7"/>
  <c r="EM164" i="7"/>
  <c r="EL65" i="7"/>
  <c r="EM70" i="7"/>
  <c r="EL88" i="7"/>
  <c r="AZ14" i="7"/>
  <c r="AZ22" i="7"/>
  <c r="AZ25" i="7"/>
  <c r="BA36" i="7"/>
  <c r="AZ52" i="7"/>
  <c r="EK59" i="7"/>
  <c r="EN73" i="7"/>
  <c r="EL75" i="7"/>
  <c r="AZ76" i="7"/>
  <c r="EK78" i="7"/>
  <c r="EK87" i="7"/>
  <c r="EM88" i="7"/>
  <c r="AZ6" i="7"/>
  <c r="EN36" i="7"/>
  <c r="EM51" i="7"/>
  <c r="BT56" i="7"/>
  <c r="EN56" i="7"/>
  <c r="EM64" i="7"/>
  <c r="EK68" i="7"/>
  <c r="EM75" i="7"/>
  <c r="EK83" i="7"/>
  <c r="AZ134" i="7"/>
  <c r="BA134" i="7"/>
  <c r="BA59" i="7"/>
  <c r="AZ59" i="7"/>
  <c r="EL33" i="7"/>
  <c r="EM39" i="7"/>
  <c r="EL40" i="7"/>
  <c r="EK43" i="7"/>
  <c r="EK46" i="7"/>
  <c r="EL54" i="7"/>
  <c r="EM59" i="7"/>
  <c r="EN69" i="7"/>
  <c r="EK74" i="7"/>
  <c r="EL81" i="7"/>
  <c r="BA102" i="7"/>
  <c r="AZ102" i="7"/>
  <c r="EK120" i="7"/>
  <c r="BT80" i="7"/>
  <c r="AZ107" i="7"/>
  <c r="BA107" i="7"/>
  <c r="EL144" i="7"/>
  <c r="AZ67" i="7"/>
  <c r="EN72" i="7"/>
  <c r="AZ73" i="7"/>
  <c r="BA78" i="7"/>
  <c r="AZ78" i="7"/>
  <c r="EK84" i="7"/>
  <c r="BT91" i="7"/>
  <c r="EK93" i="7"/>
  <c r="EM100" i="7"/>
  <c r="BA110" i="7"/>
  <c r="EK124" i="7"/>
  <c r="EL131" i="7"/>
  <c r="EM146" i="7"/>
  <c r="EL83" i="7"/>
  <c r="EL89" i="7"/>
  <c r="BA115" i="7"/>
  <c r="AZ115" i="7"/>
  <c r="EN146" i="7"/>
  <c r="EM150" i="7"/>
  <c r="EK81" i="7"/>
  <c r="EM83" i="7"/>
  <c r="EN85" i="7"/>
  <c r="BT93" i="7"/>
  <c r="EK101" i="7"/>
  <c r="EK158" i="7"/>
  <c r="EL163" i="7"/>
  <c r="BT100" i="7"/>
  <c r="BT114" i="7"/>
  <c r="AZ83" i="7"/>
  <c r="AZ91" i="7"/>
  <c r="EM117" i="7"/>
  <c r="EL120" i="7"/>
  <c r="BT122" i="7"/>
  <c r="EN122" i="7"/>
  <c r="EN137" i="7"/>
  <c r="EM144" i="7"/>
  <c r="BV147" i="7"/>
  <c r="EK161" i="7"/>
  <c r="EK166" i="7"/>
  <c r="EL101" i="7"/>
  <c r="BT103" i="7"/>
  <c r="EN103" i="7"/>
  <c r="EK110" i="7"/>
  <c r="EK115" i="7"/>
  <c r="BT117" i="7"/>
  <c r="EN117" i="7"/>
  <c r="EM120" i="7"/>
  <c r="BA123" i="7"/>
  <c r="AZ123" i="7"/>
  <c r="EK134" i="7"/>
  <c r="BT137" i="7"/>
  <c r="EN138" i="7"/>
  <c r="BT144" i="7"/>
  <c r="EM145" i="7"/>
  <c r="EK150" i="7"/>
  <c r="EL152" i="7"/>
  <c r="EL156" i="7"/>
  <c r="EL161" i="7"/>
  <c r="EL92" i="7"/>
  <c r="EL95" i="7"/>
  <c r="EN97" i="7"/>
  <c r="BT101" i="7"/>
  <c r="EM101" i="7"/>
  <c r="BA104" i="7"/>
  <c r="AZ104" i="7"/>
  <c r="EM106" i="7"/>
  <c r="EL115" i="7"/>
  <c r="EM125" i="7"/>
  <c r="EL128" i="7"/>
  <c r="EN130" i="7"/>
  <c r="EN145" i="7"/>
  <c r="EM152" i="7"/>
  <c r="EM156" i="7"/>
  <c r="EN162" i="7"/>
  <c r="EM166" i="7"/>
  <c r="AZ95" i="7"/>
  <c r="AZ112" i="7"/>
  <c r="AZ120" i="7"/>
  <c r="AZ128" i="7"/>
  <c r="AZ136" i="7"/>
  <c r="AN57" i="5" l="1"/>
  <c r="AM64" i="5"/>
  <c r="AN33" i="5"/>
  <c r="AN19" i="5"/>
  <c r="AN63" i="5"/>
  <c r="AM111" i="5"/>
  <c r="AN81" i="5"/>
  <c r="AN116" i="5"/>
  <c r="AN89" i="5"/>
  <c r="AN60" i="5"/>
  <c r="AN73" i="5"/>
  <c r="AN87" i="5"/>
  <c r="AM121" i="5"/>
  <c r="AN95" i="5"/>
  <c r="AN83" i="5"/>
  <c r="AM80" i="5"/>
  <c r="AN97" i="5"/>
  <c r="AN121" i="5"/>
  <c r="AN129" i="5"/>
  <c r="AN127" i="5"/>
  <c r="AM89" i="5"/>
  <c r="AN105" i="5"/>
  <c r="AM97" i="5"/>
  <c r="AM128" i="5"/>
  <c r="AN23" i="5"/>
  <c r="AN117" i="5"/>
  <c r="AN79" i="5"/>
  <c r="AN31" i="5"/>
  <c r="AN119" i="5"/>
  <c r="AN91" i="5"/>
  <c r="AN108" i="5"/>
  <c r="AN28" i="5"/>
  <c r="AN99" i="5"/>
  <c r="AN29" i="5"/>
  <c r="AM127" i="5"/>
  <c r="AM102" i="5"/>
  <c r="AM48" i="5"/>
  <c r="AN51" i="5"/>
  <c r="AN134" i="5"/>
  <c r="AM94" i="5"/>
  <c r="AM81" i="5"/>
  <c r="AM129" i="5"/>
  <c r="AM112" i="5"/>
  <c r="AN103" i="5"/>
  <c r="AN125" i="5"/>
  <c r="AN30" i="5"/>
  <c r="AN126" i="5"/>
  <c r="AN111" i="5"/>
  <c r="AM3" i="5"/>
  <c r="AM75" i="5"/>
  <c r="AM120" i="5"/>
  <c r="AN78" i="5"/>
  <c r="AN22" i="5"/>
  <c r="AM96" i="5"/>
  <c r="AM108" i="5"/>
  <c r="AM7" i="5"/>
  <c r="AM17" i="5"/>
  <c r="AM95" i="5"/>
  <c r="AM5" i="5"/>
  <c r="AM69" i="5"/>
  <c r="AM32" i="5"/>
  <c r="AM83" i="5"/>
  <c r="AM116" i="5"/>
  <c r="AM37" i="5"/>
  <c r="AM131" i="5"/>
  <c r="AM79" i="5"/>
  <c r="AM115" i="5"/>
  <c r="AM24" i="5"/>
  <c r="AM123" i="5"/>
  <c r="AM9" i="5"/>
  <c r="AM38" i="5"/>
  <c r="AM65" i="5"/>
  <c r="AM28" i="5"/>
  <c r="AM114" i="5"/>
  <c r="AM135" i="5"/>
  <c r="AN3" i="5"/>
  <c r="AM44" i="5"/>
  <c r="AN101" i="5"/>
  <c r="AM72" i="5"/>
  <c r="AM58" i="5"/>
  <c r="AM71" i="5"/>
  <c r="AN110" i="5"/>
  <c r="AM63" i="5"/>
  <c r="AM47" i="5"/>
  <c r="AM8" i="5"/>
  <c r="AM91" i="5"/>
  <c r="AN65" i="5"/>
  <c r="AN56" i="5"/>
  <c r="AN115" i="5"/>
  <c r="AM53" i="5"/>
  <c r="AM25" i="5"/>
  <c r="AM98" i="5"/>
  <c r="AM56" i="5"/>
  <c r="AM14" i="5"/>
  <c r="AM42" i="5"/>
  <c r="AM11" i="5"/>
  <c r="AN109" i="5"/>
  <c r="AM27" i="5"/>
  <c r="AM99" i="5"/>
  <c r="AN124" i="5"/>
  <c r="AM2" i="5"/>
  <c r="AM59" i="5"/>
  <c r="AN92" i="5"/>
  <c r="AM18" i="5"/>
  <c r="AM118" i="5"/>
  <c r="AN41" i="5"/>
  <c r="AN66" i="5"/>
  <c r="AN88" i="5"/>
  <c r="AN90" i="5"/>
  <c r="AN46" i="5"/>
  <c r="AN86" i="5"/>
  <c r="AN118" i="5"/>
  <c r="AM23" i="5"/>
  <c r="AN80" i="5"/>
  <c r="AM43" i="5"/>
  <c r="AM84" i="5"/>
  <c r="AM4" i="5"/>
  <c r="AM101" i="5"/>
  <c r="AN61" i="5"/>
  <c r="AN93" i="5"/>
  <c r="AM134" i="5"/>
  <c r="AN49" i="5"/>
  <c r="AM106" i="5"/>
  <c r="AM15" i="5"/>
  <c r="AN74" i="5"/>
  <c r="AM39" i="5"/>
  <c r="AM16" i="5"/>
  <c r="AN62" i="5"/>
  <c r="AN94" i="5"/>
  <c r="AN112" i="5"/>
  <c r="AN27" i="5"/>
  <c r="AN2" i="5"/>
  <c r="AN82" i="5"/>
  <c r="AN11" i="5"/>
  <c r="AN43" i="5"/>
  <c r="AN75" i="5"/>
  <c r="AN107" i="5"/>
  <c r="AN12" i="5"/>
  <c r="AN44" i="5"/>
  <c r="AM109" i="5"/>
  <c r="AM29" i="5"/>
  <c r="AM61" i="5"/>
  <c r="AM49" i="5"/>
  <c r="AM34" i="5"/>
  <c r="AM10" i="5"/>
  <c r="AN96" i="5"/>
  <c r="AN54" i="5"/>
  <c r="AN35" i="5"/>
  <c r="AN36" i="5"/>
  <c r="AN100" i="5"/>
  <c r="AN47" i="5"/>
  <c r="AM19" i="5"/>
  <c r="AM51" i="5"/>
  <c r="AM117" i="5"/>
  <c r="AN5" i="5"/>
  <c r="AM122" i="5"/>
  <c r="AN10" i="5"/>
  <c r="AM55" i="5"/>
  <c r="AN70" i="5"/>
  <c r="AN102" i="5"/>
  <c r="AN98" i="5"/>
  <c r="AN55" i="5"/>
  <c r="AN68" i="5"/>
  <c r="AN132" i="5"/>
  <c r="AN69" i="5"/>
  <c r="AN9" i="5"/>
  <c r="AN106" i="5"/>
  <c r="AN120" i="5"/>
  <c r="AM125" i="5"/>
  <c r="AN8" i="5"/>
  <c r="AN38" i="5"/>
  <c r="AN114" i="5"/>
  <c r="AM133" i="5"/>
  <c r="AN45" i="5"/>
  <c r="AN17" i="5"/>
  <c r="AN130" i="5"/>
  <c r="AN18" i="5"/>
  <c r="AN128" i="5"/>
  <c r="AM68" i="5"/>
  <c r="AM93" i="5"/>
  <c r="AN15" i="5"/>
  <c r="AN39" i="5"/>
  <c r="AN50" i="5"/>
  <c r="AN58" i="5"/>
  <c r="AN37" i="5"/>
  <c r="AN133" i="5"/>
  <c r="AM126" i="5"/>
  <c r="AN123" i="5"/>
  <c r="AN77" i="5"/>
  <c r="AM78" i="5"/>
  <c r="AN34" i="5"/>
  <c r="AN7" i="5"/>
  <c r="AN40" i="5"/>
  <c r="AN14" i="5"/>
  <c r="AN32" i="5"/>
  <c r="AN71" i="5"/>
  <c r="AN4" i="5"/>
  <c r="AM54" i="5"/>
  <c r="AN16" i="5"/>
  <c r="AN6" i="5"/>
  <c r="AN59" i="5"/>
  <c r="AN76" i="5"/>
  <c r="AN13" i="5"/>
  <c r="AM6" i="5"/>
  <c r="AM74" i="5"/>
  <c r="AN122" i="5"/>
  <c r="AN48" i="5"/>
  <c r="AN67" i="5"/>
  <c r="AN131" i="5"/>
  <c r="AM60" i="5"/>
  <c r="AM124" i="5"/>
  <c r="AN20" i="5"/>
  <c r="AN52" i="5"/>
  <c r="AN84" i="5"/>
  <c r="AM21" i="5"/>
  <c r="AN21" i="5"/>
  <c r="AN53" i="5"/>
  <c r="AN85" i="5"/>
  <c r="AN25" i="5"/>
  <c r="AM26" i="5"/>
  <c r="AM90" i="5"/>
  <c r="AN104" i="5"/>
  <c r="AN72" i="5"/>
  <c r="AN26" i="5"/>
  <c r="AN24" i="5"/>
  <c r="AN42" i="5"/>
  <c r="AN64" i="5"/>
  <c r="L192" i="7"/>
  <c r="L216" i="7" l="1"/>
  <c r="L204" i="7"/>
  <c r="S2" i="6" l="1"/>
  <c r="R2" i="6" l="1"/>
  <c r="Q2" i="6" l="1"/>
  <c r="I3" i="1" l="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2" i="1"/>
  <c r="V2" i="1"/>
  <c r="AV3" i="1" l="1"/>
  <c r="AV4" i="1"/>
  <c r="AV5" i="1"/>
  <c r="AV6" i="1"/>
  <c r="AV7" i="1"/>
  <c r="AV8" i="1"/>
  <c r="AV9" i="1"/>
  <c r="AV10" i="1"/>
  <c r="AV11" i="1"/>
  <c r="AV12" i="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10" i="1"/>
  <c r="AV111" i="1"/>
  <c r="AV112" i="1"/>
  <c r="AV113" i="1"/>
  <c r="AV114" i="1"/>
  <c r="AV115" i="1"/>
  <c r="AV116" i="1"/>
  <c r="AV117" i="1"/>
  <c r="AV118" i="1"/>
  <c r="AV119" i="1"/>
  <c r="AV120" i="1"/>
  <c r="AV121" i="1"/>
  <c r="AV122" i="1"/>
  <c r="AV123" i="1"/>
  <c r="AV124" i="1"/>
  <c r="AV125" i="1"/>
  <c r="AV126" i="1"/>
  <c r="AV127" i="1"/>
  <c r="AV128" i="1"/>
  <c r="AV129" i="1"/>
  <c r="AV130" i="1"/>
  <c r="AV131" i="1"/>
  <c r="AV132" i="1"/>
  <c r="AV133" i="1"/>
  <c r="AV134" i="1"/>
  <c r="AV135" i="1"/>
  <c r="AV136" i="1"/>
  <c r="AV137" i="1"/>
  <c r="AV138" i="1"/>
  <c r="AV139" i="1"/>
  <c r="AV140" i="1"/>
  <c r="AV141" i="1"/>
  <c r="AV142" i="1"/>
  <c r="AV143" i="1"/>
  <c r="AV144" i="1"/>
  <c r="AV145" i="1"/>
  <c r="AV146" i="1"/>
  <c r="AV147" i="1"/>
  <c r="AV148" i="1"/>
  <c r="AV149" i="1"/>
  <c r="AV150" i="1"/>
  <c r="AV151" i="1"/>
  <c r="AV152" i="1"/>
  <c r="AV153" i="1"/>
  <c r="AV154" i="1"/>
  <c r="AV155" i="1"/>
  <c r="AV156" i="1"/>
  <c r="AV157" i="1"/>
  <c r="AV158" i="1"/>
  <c r="AV159" i="1"/>
  <c r="AV160" i="1"/>
  <c r="AV161" i="1"/>
  <c r="AV162" i="1"/>
  <c r="AV163" i="1"/>
  <c r="AV164" i="1"/>
  <c r="AV165" i="1"/>
  <c r="AV166" i="1"/>
  <c r="AV167" i="1"/>
  <c r="AV2" i="1"/>
  <c r="AT3" i="1"/>
  <c r="AT4" i="1"/>
  <c r="AT5" i="1"/>
  <c r="AT6" i="1"/>
  <c r="AT7" i="1"/>
  <c r="AT8" i="1"/>
  <c r="AT9" i="1"/>
  <c r="AT10" i="1"/>
  <c r="AT11" i="1"/>
  <c r="AT12" i="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T110" i="1"/>
  <c r="AT111" i="1"/>
  <c r="AT112" i="1"/>
  <c r="AT113" i="1"/>
  <c r="AT114" i="1"/>
  <c r="AT115" i="1"/>
  <c r="AT116" i="1"/>
  <c r="AT117" i="1"/>
  <c r="AT118" i="1"/>
  <c r="AT119" i="1"/>
  <c r="AT120" i="1"/>
  <c r="AT121" i="1"/>
  <c r="AT122" i="1"/>
  <c r="AT123" i="1"/>
  <c r="AT124" i="1"/>
  <c r="AT125" i="1"/>
  <c r="AT126" i="1"/>
  <c r="AT127" i="1"/>
  <c r="AT128" i="1"/>
  <c r="AT129" i="1"/>
  <c r="AT130" i="1"/>
  <c r="AT131" i="1"/>
  <c r="AT132" i="1"/>
  <c r="AT133" i="1"/>
  <c r="AT134" i="1"/>
  <c r="AT135" i="1"/>
  <c r="AT136" i="1"/>
  <c r="AT137" i="1"/>
  <c r="AT138" i="1"/>
  <c r="AT139" i="1"/>
  <c r="AT140" i="1"/>
  <c r="AT141" i="1"/>
  <c r="AT142" i="1"/>
  <c r="AT143" i="1"/>
  <c r="AT144" i="1"/>
  <c r="AT145" i="1"/>
  <c r="AT146" i="1"/>
  <c r="AT147" i="1"/>
  <c r="AT148" i="1"/>
  <c r="AT149" i="1"/>
  <c r="AT150" i="1"/>
  <c r="AT151" i="1"/>
  <c r="AT152" i="1"/>
  <c r="AT153" i="1"/>
  <c r="AT154" i="1"/>
  <c r="AT155" i="1"/>
  <c r="AT156" i="1"/>
  <c r="AT157" i="1"/>
  <c r="AT158" i="1"/>
  <c r="AT159" i="1"/>
  <c r="AT160" i="1"/>
  <c r="AT161" i="1"/>
  <c r="AT162" i="1"/>
  <c r="AT163" i="1"/>
  <c r="AT164" i="1"/>
  <c r="AT165" i="1"/>
  <c r="AT166" i="1"/>
  <c r="AT167" i="1"/>
  <c r="AT2" i="1"/>
  <c r="AU3" i="1"/>
  <c r="AU4" i="1"/>
  <c r="AU5" i="1"/>
  <c r="AU6" i="1"/>
  <c r="AU7" i="1"/>
  <c r="AU8" i="1"/>
  <c r="AU9" i="1"/>
  <c r="AU10" i="1"/>
  <c r="AU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1" i="1"/>
  <c r="AU112" i="1"/>
  <c r="AU113" i="1"/>
  <c r="AU114" i="1"/>
  <c r="AU115" i="1"/>
  <c r="AU116" i="1"/>
  <c r="AU117" i="1"/>
  <c r="AU118" i="1"/>
  <c r="AU119" i="1"/>
  <c r="AU120" i="1"/>
  <c r="AU121" i="1"/>
  <c r="AU122" i="1"/>
  <c r="AU123" i="1"/>
  <c r="AU124" i="1"/>
  <c r="AU125" i="1"/>
  <c r="AU126" i="1"/>
  <c r="AU127" i="1"/>
  <c r="AU128" i="1"/>
  <c r="AU129" i="1"/>
  <c r="AU130" i="1"/>
  <c r="AU131" i="1"/>
  <c r="AU132" i="1"/>
  <c r="AU133" i="1"/>
  <c r="AU134" i="1"/>
  <c r="AU135" i="1"/>
  <c r="AU136" i="1"/>
  <c r="AU137" i="1"/>
  <c r="AU138" i="1"/>
  <c r="AU139" i="1"/>
  <c r="AU140" i="1"/>
  <c r="AU141" i="1"/>
  <c r="AU142" i="1"/>
  <c r="AU143" i="1"/>
  <c r="AU144" i="1"/>
  <c r="AU145" i="1"/>
  <c r="AU146" i="1"/>
  <c r="AU147" i="1"/>
  <c r="AU148" i="1"/>
  <c r="AU149" i="1"/>
  <c r="AU150" i="1"/>
  <c r="AU151" i="1"/>
  <c r="AU152" i="1"/>
  <c r="AU153" i="1"/>
  <c r="AU154" i="1"/>
  <c r="AU155" i="1"/>
  <c r="AU156" i="1"/>
  <c r="AU157" i="1"/>
  <c r="AU158" i="1"/>
  <c r="AU159" i="1"/>
  <c r="AU160" i="1"/>
  <c r="AU161" i="1"/>
  <c r="AU162" i="1"/>
  <c r="AU163" i="1"/>
  <c r="AU164" i="1"/>
  <c r="AU165" i="1"/>
  <c r="AU166" i="1"/>
  <c r="AU167" i="1"/>
  <c r="AU2" i="1"/>
  <c r="H334" i="6" l="1"/>
  <c r="H335" i="6"/>
  <c r="H336" i="6"/>
  <c r="H337" i="6"/>
  <c r="H338" i="6"/>
  <c r="H339" i="6"/>
  <c r="H340" i="6"/>
  <c r="H341" i="6"/>
  <c r="H342" i="6"/>
  <c r="H343" i="6"/>
  <c r="H344" i="6"/>
  <c r="H345" i="6"/>
  <c r="H346" i="6"/>
  <c r="H347" i="6"/>
  <c r="H348" i="6"/>
  <c r="H349" i="6"/>
  <c r="H350" i="6"/>
  <c r="H351" i="6"/>
  <c r="H352" i="6"/>
  <c r="H353" i="6"/>
  <c r="H354" i="6"/>
  <c r="H355" i="6"/>
  <c r="H356" i="6"/>
  <c r="H357" i="6"/>
  <c r="H358" i="6"/>
  <c r="H359" i="6"/>
  <c r="H360" i="6"/>
  <c r="H361" i="6"/>
  <c r="H362" i="6"/>
  <c r="H363" i="6"/>
  <c r="H364" i="6"/>
  <c r="H365" i="6"/>
  <c r="H366" i="6"/>
  <c r="H367" i="6"/>
  <c r="H368" i="6"/>
  <c r="H369" i="6"/>
  <c r="H370" i="6"/>
  <c r="H371" i="6"/>
  <c r="H372" i="6"/>
  <c r="H373" i="6"/>
  <c r="H374" i="6"/>
  <c r="H375" i="6"/>
  <c r="H376" i="6"/>
  <c r="H377" i="6"/>
  <c r="H378" i="6"/>
  <c r="H379" i="6"/>
  <c r="H380" i="6"/>
  <c r="H381" i="6"/>
  <c r="H382" i="6"/>
  <c r="H383" i="6"/>
  <c r="H384" i="6"/>
  <c r="H385" i="6"/>
  <c r="H386" i="6"/>
  <c r="H387" i="6"/>
  <c r="H388" i="6"/>
  <c r="H389" i="6"/>
  <c r="H390" i="6"/>
  <c r="H391" i="6"/>
  <c r="H392" i="6"/>
  <c r="H393" i="6"/>
  <c r="H394" i="6"/>
  <c r="H395" i="6"/>
  <c r="H396" i="6"/>
  <c r="H397" i="6"/>
  <c r="H398" i="6"/>
  <c r="H399" i="6"/>
  <c r="H400" i="6"/>
  <c r="H401" i="6"/>
  <c r="H402" i="6"/>
  <c r="H403" i="6"/>
  <c r="H404" i="6"/>
  <c r="H405" i="6"/>
  <c r="H406" i="6"/>
  <c r="H407" i="6"/>
  <c r="H408" i="6"/>
  <c r="H409" i="6"/>
  <c r="H410" i="6"/>
  <c r="H411" i="6"/>
  <c r="H412" i="6"/>
  <c r="H413" i="6"/>
  <c r="H414" i="6"/>
  <c r="H415" i="6"/>
  <c r="H416" i="6"/>
  <c r="H417" i="6"/>
  <c r="H418" i="6"/>
  <c r="H419" i="6"/>
  <c r="H420" i="6"/>
  <c r="H421" i="6"/>
  <c r="H422" i="6"/>
  <c r="H423" i="6"/>
  <c r="H424" i="6"/>
  <c r="H425" i="6"/>
  <c r="H426" i="6"/>
  <c r="H427" i="6"/>
  <c r="H428" i="6"/>
  <c r="H429" i="6"/>
  <c r="H430" i="6"/>
  <c r="H431" i="6"/>
  <c r="H432" i="6"/>
  <c r="H433" i="6"/>
  <c r="H434" i="6"/>
  <c r="H435" i="6"/>
  <c r="H436" i="6"/>
  <c r="H437" i="6"/>
  <c r="H438" i="6"/>
  <c r="H439" i="6"/>
  <c r="H440" i="6"/>
  <c r="H441" i="6"/>
  <c r="H442" i="6"/>
  <c r="H443" i="6"/>
  <c r="H444" i="6"/>
  <c r="H445" i="6"/>
  <c r="H446" i="6"/>
  <c r="H447" i="6"/>
  <c r="H448" i="6"/>
  <c r="H449" i="6"/>
  <c r="H450" i="6"/>
  <c r="H451" i="6"/>
  <c r="H452" i="6"/>
  <c r="H453" i="6"/>
  <c r="H454" i="6"/>
  <c r="H455" i="6"/>
  <c r="H456" i="6"/>
  <c r="H457" i="6"/>
  <c r="H458" i="6"/>
  <c r="H459" i="6"/>
  <c r="H460" i="6"/>
  <c r="H461" i="6"/>
  <c r="H462" i="6"/>
  <c r="H463" i="6"/>
  <c r="H464" i="6"/>
  <c r="H465" i="6"/>
  <c r="H466" i="6"/>
  <c r="H467" i="6"/>
  <c r="H468" i="6"/>
  <c r="H469" i="6"/>
  <c r="H470" i="6"/>
  <c r="H471" i="6"/>
  <c r="H472" i="6"/>
  <c r="H473" i="6"/>
  <c r="H474" i="6"/>
  <c r="H475" i="6"/>
  <c r="H476" i="6"/>
  <c r="H477" i="6"/>
  <c r="H478" i="6"/>
  <c r="H479" i="6"/>
  <c r="H480" i="6"/>
  <c r="H481" i="6"/>
  <c r="H482" i="6"/>
  <c r="H483" i="6"/>
  <c r="H484" i="6"/>
  <c r="H485" i="6"/>
  <c r="H486" i="6"/>
  <c r="H487" i="6"/>
  <c r="H488" i="6"/>
  <c r="H489" i="6"/>
  <c r="H490" i="6"/>
  <c r="H491" i="6"/>
  <c r="H492" i="6"/>
  <c r="H493" i="6"/>
  <c r="H494" i="6"/>
  <c r="H495" i="6"/>
  <c r="H496" i="6"/>
  <c r="H497" i="6"/>
  <c r="H498" i="6"/>
  <c r="H499" i="6"/>
  <c r="T3" i="1" l="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2" i="1"/>
  <c r="EZ3" i="1" l="1"/>
  <c r="FA3" i="1"/>
  <c r="FB3" i="1"/>
  <c r="FC3" i="1"/>
  <c r="EZ4" i="1"/>
  <c r="FA4" i="1"/>
  <c r="FB4" i="1"/>
  <c r="FC4" i="1"/>
  <c r="EZ5" i="1"/>
  <c r="FA5" i="1"/>
  <c r="FB5" i="1"/>
  <c r="FC5" i="1"/>
  <c r="EZ6" i="1"/>
  <c r="FA6" i="1"/>
  <c r="FB6" i="1"/>
  <c r="FC6" i="1"/>
  <c r="EZ7" i="1"/>
  <c r="FA7" i="1"/>
  <c r="FB7" i="1"/>
  <c r="FC7" i="1"/>
  <c r="EZ8" i="1"/>
  <c r="FA8" i="1"/>
  <c r="FB8" i="1"/>
  <c r="FC8" i="1"/>
  <c r="EZ9" i="1"/>
  <c r="FA9" i="1"/>
  <c r="FB9" i="1"/>
  <c r="FC9" i="1"/>
  <c r="EZ10" i="1"/>
  <c r="FA10" i="1"/>
  <c r="FB10" i="1"/>
  <c r="FC10" i="1"/>
  <c r="EZ11" i="1"/>
  <c r="FA11" i="1"/>
  <c r="FB11" i="1"/>
  <c r="FC11" i="1"/>
  <c r="EZ12" i="1"/>
  <c r="FA12" i="1"/>
  <c r="FB12" i="1"/>
  <c r="FC12" i="1"/>
  <c r="EZ13" i="1"/>
  <c r="FA13" i="1"/>
  <c r="FB13" i="1"/>
  <c r="FC13" i="1"/>
  <c r="EZ14" i="1"/>
  <c r="FA14" i="1"/>
  <c r="FB14" i="1"/>
  <c r="FC14" i="1"/>
  <c r="EZ15" i="1"/>
  <c r="FA15" i="1"/>
  <c r="FB15" i="1"/>
  <c r="FC15" i="1"/>
  <c r="EZ16" i="1"/>
  <c r="FA16" i="1"/>
  <c r="FB16" i="1"/>
  <c r="FC16" i="1"/>
  <c r="EZ17" i="1"/>
  <c r="FA17" i="1"/>
  <c r="FB17" i="1"/>
  <c r="FC17" i="1"/>
  <c r="EZ18" i="1"/>
  <c r="FA18" i="1"/>
  <c r="FB18" i="1"/>
  <c r="FC18" i="1"/>
  <c r="EZ19" i="1"/>
  <c r="FA19" i="1"/>
  <c r="FB19" i="1"/>
  <c r="FC19" i="1"/>
  <c r="EZ20" i="1"/>
  <c r="FA20" i="1"/>
  <c r="FB20" i="1"/>
  <c r="FC20" i="1"/>
  <c r="EZ21" i="1"/>
  <c r="FA21" i="1"/>
  <c r="FB21" i="1"/>
  <c r="FC21" i="1"/>
  <c r="EZ22" i="1"/>
  <c r="FA22" i="1"/>
  <c r="FB22" i="1"/>
  <c r="FC22" i="1"/>
  <c r="EZ23" i="1"/>
  <c r="FA23" i="1"/>
  <c r="FB23" i="1"/>
  <c r="FC23" i="1"/>
  <c r="EZ24" i="1"/>
  <c r="FA24" i="1"/>
  <c r="FB24" i="1"/>
  <c r="FC24" i="1"/>
  <c r="EZ25" i="1"/>
  <c r="FA25" i="1"/>
  <c r="FB25" i="1"/>
  <c r="FC25" i="1"/>
  <c r="EZ26" i="1"/>
  <c r="FA26" i="1"/>
  <c r="FB26" i="1"/>
  <c r="FC26" i="1"/>
  <c r="EZ27" i="1"/>
  <c r="FA27" i="1"/>
  <c r="FB27" i="1"/>
  <c r="FC27" i="1"/>
  <c r="EZ28" i="1"/>
  <c r="FA28" i="1"/>
  <c r="FB28" i="1"/>
  <c r="FC28" i="1"/>
  <c r="EZ29" i="1"/>
  <c r="FA29" i="1"/>
  <c r="FB29" i="1"/>
  <c r="FC29" i="1"/>
  <c r="EZ30" i="1"/>
  <c r="FA30" i="1"/>
  <c r="FB30" i="1"/>
  <c r="FC30" i="1"/>
  <c r="EZ31" i="1"/>
  <c r="FA31" i="1"/>
  <c r="FB31" i="1"/>
  <c r="FC31" i="1"/>
  <c r="EZ32" i="1"/>
  <c r="FA32" i="1"/>
  <c r="FB32" i="1"/>
  <c r="FC32" i="1"/>
  <c r="EZ33" i="1"/>
  <c r="FA33" i="1"/>
  <c r="FB33" i="1"/>
  <c r="FC33" i="1"/>
  <c r="EZ34" i="1"/>
  <c r="FA34" i="1"/>
  <c r="FB34" i="1"/>
  <c r="FC34" i="1"/>
  <c r="EZ35" i="1"/>
  <c r="FA35" i="1"/>
  <c r="FB35" i="1"/>
  <c r="FC35" i="1"/>
  <c r="EZ36" i="1"/>
  <c r="FA36" i="1"/>
  <c r="FB36" i="1"/>
  <c r="FC36" i="1"/>
  <c r="EZ37" i="1"/>
  <c r="FA37" i="1"/>
  <c r="FB37" i="1"/>
  <c r="FC37" i="1"/>
  <c r="EZ38" i="1"/>
  <c r="FA38" i="1"/>
  <c r="FB38" i="1"/>
  <c r="FC38" i="1"/>
  <c r="EZ39" i="1"/>
  <c r="FA39" i="1"/>
  <c r="FB39" i="1"/>
  <c r="FC39" i="1"/>
  <c r="EZ40" i="1"/>
  <c r="FA40" i="1"/>
  <c r="FB40" i="1"/>
  <c r="FC40" i="1"/>
  <c r="EZ41" i="1"/>
  <c r="FA41" i="1"/>
  <c r="FB41" i="1"/>
  <c r="FC41" i="1"/>
  <c r="EZ42" i="1"/>
  <c r="FA42" i="1"/>
  <c r="FB42" i="1"/>
  <c r="FC42" i="1"/>
  <c r="EZ43" i="1"/>
  <c r="FA43" i="1"/>
  <c r="FB43" i="1"/>
  <c r="FC43" i="1"/>
  <c r="EZ44" i="1"/>
  <c r="FA44" i="1"/>
  <c r="FB44" i="1"/>
  <c r="FC44" i="1"/>
  <c r="EZ45" i="1"/>
  <c r="FA45" i="1"/>
  <c r="FB45" i="1"/>
  <c r="FC45" i="1"/>
  <c r="EZ46" i="1"/>
  <c r="FA46" i="1"/>
  <c r="FB46" i="1"/>
  <c r="FC46" i="1"/>
  <c r="EZ47" i="1"/>
  <c r="FA47" i="1"/>
  <c r="FB47" i="1"/>
  <c r="FC47" i="1"/>
  <c r="EZ48" i="1"/>
  <c r="FA48" i="1"/>
  <c r="FB48" i="1"/>
  <c r="FC48" i="1"/>
  <c r="EZ49" i="1"/>
  <c r="FA49" i="1"/>
  <c r="FB49" i="1"/>
  <c r="FC49" i="1"/>
  <c r="EZ50" i="1"/>
  <c r="FA50" i="1"/>
  <c r="FB50" i="1"/>
  <c r="FC50" i="1"/>
  <c r="EZ51" i="1"/>
  <c r="FA51" i="1"/>
  <c r="FB51" i="1"/>
  <c r="FC51" i="1"/>
  <c r="EZ52" i="1"/>
  <c r="FA52" i="1"/>
  <c r="FB52" i="1"/>
  <c r="FC52" i="1"/>
  <c r="EZ53" i="1"/>
  <c r="FA53" i="1"/>
  <c r="FB53" i="1"/>
  <c r="FC53" i="1"/>
  <c r="EZ54" i="1"/>
  <c r="FA54" i="1"/>
  <c r="FB54" i="1"/>
  <c r="FC54" i="1"/>
  <c r="EZ55" i="1"/>
  <c r="FA55" i="1"/>
  <c r="FB55" i="1"/>
  <c r="FC55" i="1"/>
  <c r="EZ56" i="1"/>
  <c r="FA56" i="1"/>
  <c r="FB56" i="1"/>
  <c r="FC56" i="1"/>
  <c r="EZ57" i="1"/>
  <c r="FA57" i="1"/>
  <c r="FB57" i="1"/>
  <c r="FC57" i="1"/>
  <c r="EZ58" i="1"/>
  <c r="FA58" i="1"/>
  <c r="FB58" i="1"/>
  <c r="FC58" i="1"/>
  <c r="EZ59" i="1"/>
  <c r="FA59" i="1"/>
  <c r="FB59" i="1"/>
  <c r="FC59" i="1"/>
  <c r="EZ60" i="1"/>
  <c r="FA60" i="1"/>
  <c r="FB60" i="1"/>
  <c r="FC60" i="1"/>
  <c r="EZ61" i="1"/>
  <c r="FA61" i="1"/>
  <c r="FB61" i="1"/>
  <c r="FC61" i="1"/>
  <c r="EZ62" i="1"/>
  <c r="FA62" i="1"/>
  <c r="FB62" i="1"/>
  <c r="FC62" i="1"/>
  <c r="EZ63" i="1"/>
  <c r="FA63" i="1"/>
  <c r="FB63" i="1"/>
  <c r="FC63" i="1"/>
  <c r="EZ64" i="1"/>
  <c r="FA64" i="1"/>
  <c r="FB64" i="1"/>
  <c r="FC64" i="1"/>
  <c r="EZ65" i="1"/>
  <c r="FA65" i="1"/>
  <c r="FB65" i="1"/>
  <c r="FC65" i="1"/>
  <c r="EZ66" i="1"/>
  <c r="FA66" i="1"/>
  <c r="FB66" i="1"/>
  <c r="FC66" i="1"/>
  <c r="EZ67" i="1"/>
  <c r="FA67" i="1"/>
  <c r="FB67" i="1"/>
  <c r="FC67" i="1"/>
  <c r="EZ68" i="1"/>
  <c r="FA68" i="1"/>
  <c r="FB68" i="1"/>
  <c r="FC68" i="1"/>
  <c r="EZ69" i="1"/>
  <c r="FA69" i="1"/>
  <c r="FB69" i="1"/>
  <c r="FC69" i="1"/>
  <c r="EZ70" i="1"/>
  <c r="FA70" i="1"/>
  <c r="FB70" i="1"/>
  <c r="FC70" i="1"/>
  <c r="EZ71" i="1"/>
  <c r="FA71" i="1"/>
  <c r="FB71" i="1"/>
  <c r="FC71" i="1"/>
  <c r="EZ72" i="1"/>
  <c r="FA72" i="1"/>
  <c r="FB72" i="1"/>
  <c r="FC72" i="1"/>
  <c r="EZ73" i="1"/>
  <c r="FA73" i="1"/>
  <c r="FB73" i="1"/>
  <c r="FC73" i="1"/>
  <c r="EZ74" i="1"/>
  <c r="FA74" i="1"/>
  <c r="FB74" i="1"/>
  <c r="FC74" i="1"/>
  <c r="EZ75" i="1"/>
  <c r="FA75" i="1"/>
  <c r="FB75" i="1"/>
  <c r="FC75" i="1"/>
  <c r="EZ76" i="1"/>
  <c r="FA76" i="1"/>
  <c r="FB76" i="1"/>
  <c r="FC76" i="1"/>
  <c r="EZ77" i="1"/>
  <c r="FA77" i="1"/>
  <c r="FB77" i="1"/>
  <c r="FC77" i="1"/>
  <c r="EZ78" i="1"/>
  <c r="FA78" i="1"/>
  <c r="FB78" i="1"/>
  <c r="FC78" i="1"/>
  <c r="EZ79" i="1"/>
  <c r="FA79" i="1"/>
  <c r="FB79" i="1"/>
  <c r="FC79" i="1"/>
  <c r="EZ80" i="1"/>
  <c r="FA80" i="1"/>
  <c r="FB80" i="1"/>
  <c r="FC80" i="1"/>
  <c r="EZ81" i="1"/>
  <c r="FA81" i="1"/>
  <c r="FB81" i="1"/>
  <c r="FC81" i="1"/>
  <c r="EZ82" i="1"/>
  <c r="FA82" i="1"/>
  <c r="FB82" i="1"/>
  <c r="FC82" i="1"/>
  <c r="EZ83" i="1"/>
  <c r="FA83" i="1"/>
  <c r="FB83" i="1"/>
  <c r="FC83" i="1"/>
  <c r="EZ84" i="1"/>
  <c r="FA84" i="1"/>
  <c r="FB84" i="1"/>
  <c r="FC84" i="1"/>
  <c r="EZ85" i="1"/>
  <c r="FA85" i="1"/>
  <c r="FB85" i="1"/>
  <c r="FC85" i="1"/>
  <c r="EZ86" i="1"/>
  <c r="FA86" i="1"/>
  <c r="FB86" i="1"/>
  <c r="FC86" i="1"/>
  <c r="EZ87" i="1"/>
  <c r="FA87" i="1"/>
  <c r="FB87" i="1"/>
  <c r="FC87" i="1"/>
  <c r="EZ88" i="1"/>
  <c r="FA88" i="1"/>
  <c r="FB88" i="1"/>
  <c r="FC88" i="1"/>
  <c r="EZ89" i="1"/>
  <c r="FA89" i="1"/>
  <c r="FB89" i="1"/>
  <c r="FC89" i="1"/>
  <c r="EZ90" i="1"/>
  <c r="FA90" i="1"/>
  <c r="FB90" i="1"/>
  <c r="FC90" i="1"/>
  <c r="EZ91" i="1"/>
  <c r="FA91" i="1"/>
  <c r="FB91" i="1"/>
  <c r="FC91" i="1"/>
  <c r="EZ92" i="1"/>
  <c r="FA92" i="1"/>
  <c r="FB92" i="1"/>
  <c r="FC92" i="1"/>
  <c r="EZ93" i="1"/>
  <c r="FA93" i="1"/>
  <c r="FB93" i="1"/>
  <c r="FC93" i="1"/>
  <c r="EZ94" i="1"/>
  <c r="FA94" i="1"/>
  <c r="FB94" i="1"/>
  <c r="FC94" i="1"/>
  <c r="EZ95" i="1"/>
  <c r="FA95" i="1"/>
  <c r="FB95" i="1"/>
  <c r="FC95" i="1"/>
  <c r="EZ96" i="1"/>
  <c r="FA96" i="1"/>
  <c r="FB96" i="1"/>
  <c r="FC96" i="1"/>
  <c r="EZ97" i="1"/>
  <c r="FA97" i="1"/>
  <c r="FB97" i="1"/>
  <c r="FC97" i="1"/>
  <c r="EZ98" i="1"/>
  <c r="FA98" i="1"/>
  <c r="FB98" i="1"/>
  <c r="FC98" i="1"/>
  <c r="EZ99" i="1"/>
  <c r="FA99" i="1"/>
  <c r="FB99" i="1"/>
  <c r="FC99" i="1"/>
  <c r="EZ100" i="1"/>
  <c r="FA100" i="1"/>
  <c r="FB100" i="1"/>
  <c r="FC100" i="1"/>
  <c r="EZ101" i="1"/>
  <c r="FA101" i="1"/>
  <c r="FB101" i="1"/>
  <c r="FC101" i="1"/>
  <c r="EZ102" i="1"/>
  <c r="FA102" i="1"/>
  <c r="FB102" i="1"/>
  <c r="FC102" i="1"/>
  <c r="EZ103" i="1"/>
  <c r="FA103" i="1"/>
  <c r="FB103" i="1"/>
  <c r="FC103" i="1"/>
  <c r="EZ104" i="1"/>
  <c r="FA104" i="1"/>
  <c r="FB104" i="1"/>
  <c r="FC104" i="1"/>
  <c r="EZ105" i="1"/>
  <c r="FA105" i="1"/>
  <c r="FB105" i="1"/>
  <c r="FC105" i="1"/>
  <c r="EZ106" i="1"/>
  <c r="FA106" i="1"/>
  <c r="FB106" i="1"/>
  <c r="FC106" i="1"/>
  <c r="EZ107" i="1"/>
  <c r="FA107" i="1"/>
  <c r="FB107" i="1"/>
  <c r="FC107" i="1"/>
  <c r="EZ108" i="1"/>
  <c r="FA108" i="1"/>
  <c r="FB108" i="1"/>
  <c r="FC108" i="1"/>
  <c r="EZ109" i="1"/>
  <c r="FA109" i="1"/>
  <c r="FB109" i="1"/>
  <c r="FC109" i="1"/>
  <c r="EZ110" i="1"/>
  <c r="FA110" i="1"/>
  <c r="FB110" i="1"/>
  <c r="FC110" i="1"/>
  <c r="EZ111" i="1"/>
  <c r="FA111" i="1"/>
  <c r="FB111" i="1"/>
  <c r="FC111" i="1"/>
  <c r="EZ112" i="1"/>
  <c r="FA112" i="1"/>
  <c r="FB112" i="1"/>
  <c r="FC112" i="1"/>
  <c r="EZ113" i="1"/>
  <c r="FA113" i="1"/>
  <c r="FB113" i="1"/>
  <c r="FC113" i="1"/>
  <c r="EZ114" i="1"/>
  <c r="FA114" i="1"/>
  <c r="FB114" i="1"/>
  <c r="FC114" i="1"/>
  <c r="EZ115" i="1"/>
  <c r="FA115" i="1"/>
  <c r="FB115" i="1"/>
  <c r="FC115" i="1"/>
  <c r="EZ116" i="1"/>
  <c r="FA116" i="1"/>
  <c r="FB116" i="1"/>
  <c r="FC116" i="1"/>
  <c r="EZ117" i="1"/>
  <c r="FA117" i="1"/>
  <c r="FB117" i="1"/>
  <c r="FC117" i="1"/>
  <c r="EZ118" i="1"/>
  <c r="FA118" i="1"/>
  <c r="FB118" i="1"/>
  <c r="FC118" i="1"/>
  <c r="EZ119" i="1"/>
  <c r="FA119" i="1"/>
  <c r="FB119" i="1"/>
  <c r="FC119" i="1"/>
  <c r="EZ120" i="1"/>
  <c r="FA120" i="1"/>
  <c r="FB120" i="1"/>
  <c r="FC120" i="1"/>
  <c r="EZ121" i="1"/>
  <c r="FA121" i="1"/>
  <c r="FB121" i="1"/>
  <c r="FC121" i="1"/>
  <c r="EZ122" i="1"/>
  <c r="FA122" i="1"/>
  <c r="FB122" i="1"/>
  <c r="FC122" i="1"/>
  <c r="EZ123" i="1"/>
  <c r="FA123" i="1"/>
  <c r="FB123" i="1"/>
  <c r="FC123" i="1"/>
  <c r="EZ124" i="1"/>
  <c r="FA124" i="1"/>
  <c r="FB124" i="1"/>
  <c r="FC124" i="1"/>
  <c r="EZ125" i="1"/>
  <c r="FA125" i="1"/>
  <c r="FB125" i="1"/>
  <c r="FC125" i="1"/>
  <c r="EZ126" i="1"/>
  <c r="FA126" i="1"/>
  <c r="FB126" i="1"/>
  <c r="FC126" i="1"/>
  <c r="EZ127" i="1"/>
  <c r="FA127" i="1"/>
  <c r="FB127" i="1"/>
  <c r="FC127" i="1"/>
  <c r="EZ128" i="1"/>
  <c r="FA128" i="1"/>
  <c r="FB128" i="1"/>
  <c r="FC128" i="1"/>
  <c r="EZ129" i="1"/>
  <c r="FA129" i="1"/>
  <c r="FB129" i="1"/>
  <c r="FC129" i="1"/>
  <c r="EZ130" i="1"/>
  <c r="FA130" i="1"/>
  <c r="FB130" i="1"/>
  <c r="FC130" i="1"/>
  <c r="EZ131" i="1"/>
  <c r="FA131" i="1"/>
  <c r="FB131" i="1"/>
  <c r="FC131" i="1"/>
  <c r="EZ132" i="1"/>
  <c r="FA132" i="1"/>
  <c r="FB132" i="1"/>
  <c r="FC132" i="1"/>
  <c r="EZ133" i="1"/>
  <c r="FA133" i="1"/>
  <c r="FB133" i="1"/>
  <c r="FC133" i="1"/>
  <c r="EZ134" i="1"/>
  <c r="FA134" i="1"/>
  <c r="FB134" i="1"/>
  <c r="FC134" i="1"/>
  <c r="EZ135" i="1"/>
  <c r="FA135" i="1"/>
  <c r="FB135" i="1"/>
  <c r="FC135" i="1"/>
  <c r="EZ136" i="1"/>
  <c r="FA136" i="1"/>
  <c r="FB136" i="1"/>
  <c r="FC136" i="1"/>
  <c r="EZ137" i="1"/>
  <c r="FA137" i="1"/>
  <c r="FB137" i="1"/>
  <c r="FC137" i="1"/>
  <c r="EZ138" i="1"/>
  <c r="FA138" i="1"/>
  <c r="FB138" i="1"/>
  <c r="FC138" i="1"/>
  <c r="EZ139" i="1"/>
  <c r="FA139" i="1"/>
  <c r="FB139" i="1"/>
  <c r="FC139" i="1"/>
  <c r="EZ140" i="1"/>
  <c r="FA140" i="1"/>
  <c r="FB140" i="1"/>
  <c r="FC140" i="1"/>
  <c r="EZ141" i="1"/>
  <c r="FA141" i="1"/>
  <c r="FB141" i="1"/>
  <c r="FC141" i="1"/>
  <c r="EZ142" i="1"/>
  <c r="FA142" i="1"/>
  <c r="FB142" i="1"/>
  <c r="FC142" i="1"/>
  <c r="EZ143" i="1"/>
  <c r="FA143" i="1"/>
  <c r="FB143" i="1"/>
  <c r="FC143" i="1"/>
  <c r="EZ144" i="1"/>
  <c r="FA144" i="1"/>
  <c r="FB144" i="1"/>
  <c r="FC144" i="1"/>
  <c r="EZ145" i="1"/>
  <c r="FA145" i="1"/>
  <c r="FB145" i="1"/>
  <c r="FC145" i="1"/>
  <c r="EZ146" i="1"/>
  <c r="FA146" i="1"/>
  <c r="FB146" i="1"/>
  <c r="FC146" i="1"/>
  <c r="EZ147" i="1"/>
  <c r="FA147" i="1"/>
  <c r="FB147" i="1"/>
  <c r="FC147" i="1"/>
  <c r="EZ148" i="1"/>
  <c r="FA148" i="1"/>
  <c r="FB148" i="1"/>
  <c r="FC148" i="1"/>
  <c r="EZ149" i="1"/>
  <c r="FA149" i="1"/>
  <c r="FB149" i="1"/>
  <c r="FC149" i="1"/>
  <c r="EZ150" i="1"/>
  <c r="FA150" i="1"/>
  <c r="FB150" i="1"/>
  <c r="FC150" i="1"/>
  <c r="EZ151" i="1"/>
  <c r="FA151" i="1"/>
  <c r="FB151" i="1"/>
  <c r="FC151" i="1"/>
  <c r="EZ152" i="1"/>
  <c r="FA152" i="1"/>
  <c r="FB152" i="1"/>
  <c r="FC152" i="1"/>
  <c r="EZ153" i="1"/>
  <c r="FA153" i="1"/>
  <c r="FB153" i="1"/>
  <c r="FC153" i="1"/>
  <c r="EZ154" i="1"/>
  <c r="FA154" i="1"/>
  <c r="FB154" i="1"/>
  <c r="FC154" i="1"/>
  <c r="EZ155" i="1"/>
  <c r="FA155" i="1"/>
  <c r="FB155" i="1"/>
  <c r="FC155" i="1"/>
  <c r="EZ156" i="1"/>
  <c r="FA156" i="1"/>
  <c r="FB156" i="1"/>
  <c r="FC156" i="1"/>
  <c r="EZ157" i="1"/>
  <c r="FA157" i="1"/>
  <c r="FB157" i="1"/>
  <c r="FC157" i="1"/>
  <c r="EZ158" i="1"/>
  <c r="FA158" i="1"/>
  <c r="FB158" i="1"/>
  <c r="FC158" i="1"/>
  <c r="EZ159" i="1"/>
  <c r="FA159" i="1"/>
  <c r="FB159" i="1"/>
  <c r="FC159" i="1"/>
  <c r="EZ160" i="1"/>
  <c r="FA160" i="1"/>
  <c r="FB160" i="1"/>
  <c r="FC160" i="1"/>
  <c r="EZ161" i="1"/>
  <c r="FA161" i="1"/>
  <c r="FB161" i="1"/>
  <c r="FC161" i="1"/>
  <c r="EZ162" i="1"/>
  <c r="FA162" i="1"/>
  <c r="FB162" i="1"/>
  <c r="FC162" i="1"/>
  <c r="EZ163" i="1"/>
  <c r="FA163" i="1"/>
  <c r="FB163" i="1"/>
  <c r="FC163" i="1"/>
  <c r="EZ164" i="1"/>
  <c r="FA164" i="1"/>
  <c r="FB164" i="1"/>
  <c r="FC164" i="1"/>
  <c r="EZ165" i="1"/>
  <c r="FA165" i="1"/>
  <c r="FB165" i="1"/>
  <c r="FC165" i="1"/>
  <c r="EZ166" i="1"/>
  <c r="FA166" i="1"/>
  <c r="FB166" i="1"/>
  <c r="FC166" i="1"/>
  <c r="EZ167" i="1"/>
  <c r="FA167" i="1"/>
  <c r="FB167" i="1"/>
  <c r="FC167" i="1"/>
  <c r="FC2" i="1"/>
  <c r="FB2" i="1"/>
  <c r="FA2" i="1"/>
  <c r="EZ2" i="1"/>
  <c r="EB3" i="1" l="1"/>
  <c r="EC3" i="1"/>
  <c r="ED3" i="1"/>
  <c r="EE3" i="1"/>
  <c r="EF3" i="1"/>
  <c r="EG3" i="1"/>
  <c r="EH3" i="1"/>
  <c r="EI3" i="1"/>
  <c r="EB4" i="1"/>
  <c r="EC4" i="1"/>
  <c r="ED4" i="1"/>
  <c r="EE4" i="1"/>
  <c r="EF4" i="1"/>
  <c r="EG4" i="1"/>
  <c r="EH4" i="1"/>
  <c r="EI4" i="1"/>
  <c r="EB5" i="1"/>
  <c r="EC5" i="1"/>
  <c r="ED5" i="1"/>
  <c r="EE5" i="1"/>
  <c r="EF5" i="1"/>
  <c r="EG5" i="1"/>
  <c r="EH5" i="1"/>
  <c r="EI5" i="1"/>
  <c r="EB6" i="1"/>
  <c r="EC6" i="1"/>
  <c r="ED6" i="1"/>
  <c r="EE6" i="1"/>
  <c r="EF6" i="1"/>
  <c r="EG6" i="1"/>
  <c r="EH6" i="1"/>
  <c r="EI6" i="1"/>
  <c r="EB7" i="1"/>
  <c r="EC7" i="1"/>
  <c r="ED7" i="1"/>
  <c r="EE7" i="1"/>
  <c r="EF7" i="1"/>
  <c r="EG7" i="1"/>
  <c r="EH7" i="1"/>
  <c r="EI7" i="1"/>
  <c r="EB8" i="1"/>
  <c r="EC8" i="1"/>
  <c r="ED8" i="1"/>
  <c r="EE8" i="1"/>
  <c r="EF8" i="1"/>
  <c r="EG8" i="1"/>
  <c r="EH8" i="1"/>
  <c r="EI8" i="1"/>
  <c r="EB9" i="1"/>
  <c r="EC9" i="1"/>
  <c r="ED9" i="1"/>
  <c r="EE9" i="1"/>
  <c r="EF9" i="1"/>
  <c r="EG9" i="1"/>
  <c r="EH9" i="1"/>
  <c r="EI9" i="1"/>
  <c r="EB10" i="1"/>
  <c r="EC10" i="1"/>
  <c r="ED10" i="1"/>
  <c r="EE10" i="1"/>
  <c r="EF10" i="1"/>
  <c r="EG10" i="1"/>
  <c r="EH10" i="1"/>
  <c r="EI10" i="1"/>
  <c r="EB11" i="1"/>
  <c r="EC11" i="1"/>
  <c r="ED11" i="1"/>
  <c r="EE11" i="1"/>
  <c r="EF11" i="1"/>
  <c r="EG11" i="1"/>
  <c r="EH11" i="1"/>
  <c r="EI11" i="1"/>
  <c r="EB12" i="1"/>
  <c r="EC12" i="1"/>
  <c r="ED12" i="1"/>
  <c r="EE12" i="1"/>
  <c r="EF12" i="1"/>
  <c r="EG12" i="1"/>
  <c r="EH12" i="1"/>
  <c r="EI12" i="1"/>
  <c r="EB13" i="1"/>
  <c r="EC13" i="1"/>
  <c r="ED13" i="1"/>
  <c r="EE13" i="1"/>
  <c r="EF13" i="1"/>
  <c r="EG13" i="1"/>
  <c r="EH13" i="1"/>
  <c r="EI13" i="1"/>
  <c r="EB14" i="1"/>
  <c r="EC14" i="1"/>
  <c r="ED14" i="1"/>
  <c r="EE14" i="1"/>
  <c r="EF14" i="1"/>
  <c r="EG14" i="1"/>
  <c r="EH14" i="1"/>
  <c r="EI14" i="1"/>
  <c r="EB15" i="1"/>
  <c r="EC15" i="1"/>
  <c r="ED15" i="1"/>
  <c r="EE15" i="1"/>
  <c r="EF15" i="1"/>
  <c r="EG15" i="1"/>
  <c r="EH15" i="1"/>
  <c r="EI15" i="1"/>
  <c r="EB16" i="1"/>
  <c r="EC16" i="1"/>
  <c r="ED16" i="1"/>
  <c r="EE16" i="1"/>
  <c r="EF16" i="1"/>
  <c r="EG16" i="1"/>
  <c r="EH16" i="1"/>
  <c r="EI16" i="1"/>
  <c r="EB17" i="1"/>
  <c r="EC17" i="1"/>
  <c r="ED17" i="1"/>
  <c r="EE17" i="1"/>
  <c r="EF17" i="1"/>
  <c r="EG17" i="1"/>
  <c r="EH17" i="1"/>
  <c r="EI17" i="1"/>
  <c r="EB18" i="1"/>
  <c r="EC18" i="1"/>
  <c r="ED18" i="1"/>
  <c r="EE18" i="1"/>
  <c r="EF18" i="1"/>
  <c r="EG18" i="1"/>
  <c r="EH18" i="1"/>
  <c r="EI18" i="1"/>
  <c r="EB19" i="1"/>
  <c r="EC19" i="1"/>
  <c r="ED19" i="1"/>
  <c r="EE19" i="1"/>
  <c r="EF19" i="1"/>
  <c r="EG19" i="1"/>
  <c r="EH19" i="1"/>
  <c r="EI19" i="1"/>
  <c r="EB20" i="1"/>
  <c r="EC20" i="1"/>
  <c r="ED20" i="1"/>
  <c r="EE20" i="1"/>
  <c r="EF20" i="1"/>
  <c r="EG20" i="1"/>
  <c r="EH20" i="1"/>
  <c r="EI20" i="1"/>
  <c r="EB21" i="1"/>
  <c r="EC21" i="1"/>
  <c r="ED21" i="1"/>
  <c r="EE21" i="1"/>
  <c r="EF21" i="1"/>
  <c r="EG21" i="1"/>
  <c r="EH21" i="1"/>
  <c r="EI21" i="1"/>
  <c r="EB22" i="1"/>
  <c r="EC22" i="1"/>
  <c r="ED22" i="1"/>
  <c r="EE22" i="1"/>
  <c r="EF22" i="1"/>
  <c r="EG22" i="1"/>
  <c r="EH22" i="1"/>
  <c r="EI22" i="1"/>
  <c r="EB23" i="1"/>
  <c r="EC23" i="1"/>
  <c r="ED23" i="1"/>
  <c r="EE23" i="1"/>
  <c r="EF23" i="1"/>
  <c r="EG23" i="1"/>
  <c r="EH23" i="1"/>
  <c r="EI23" i="1"/>
  <c r="EB24" i="1"/>
  <c r="EC24" i="1"/>
  <c r="ED24" i="1"/>
  <c r="EE24" i="1"/>
  <c r="EF24" i="1"/>
  <c r="EG24" i="1"/>
  <c r="EH24" i="1"/>
  <c r="EI24" i="1"/>
  <c r="EB25" i="1"/>
  <c r="EC25" i="1"/>
  <c r="ED25" i="1"/>
  <c r="EE25" i="1"/>
  <c r="EF25" i="1"/>
  <c r="EG25" i="1"/>
  <c r="EH25" i="1"/>
  <c r="EI25" i="1"/>
  <c r="EB26" i="1"/>
  <c r="EC26" i="1"/>
  <c r="ED26" i="1"/>
  <c r="EE26" i="1"/>
  <c r="EF26" i="1"/>
  <c r="EG26" i="1"/>
  <c r="EH26" i="1"/>
  <c r="EI26" i="1"/>
  <c r="EB27" i="1"/>
  <c r="EC27" i="1"/>
  <c r="ED27" i="1"/>
  <c r="EE27" i="1"/>
  <c r="EF27" i="1"/>
  <c r="EG27" i="1"/>
  <c r="EH27" i="1"/>
  <c r="EI27" i="1"/>
  <c r="EB28" i="1"/>
  <c r="EC28" i="1"/>
  <c r="ED28" i="1"/>
  <c r="EE28" i="1"/>
  <c r="EF28" i="1"/>
  <c r="EG28" i="1"/>
  <c r="EH28" i="1"/>
  <c r="EI28" i="1"/>
  <c r="EB29" i="1"/>
  <c r="EC29" i="1"/>
  <c r="ED29" i="1"/>
  <c r="EE29" i="1"/>
  <c r="EF29" i="1"/>
  <c r="EG29" i="1"/>
  <c r="EH29" i="1"/>
  <c r="EI29" i="1"/>
  <c r="EB30" i="1"/>
  <c r="EC30" i="1"/>
  <c r="ED30" i="1"/>
  <c r="EE30" i="1"/>
  <c r="EF30" i="1"/>
  <c r="EG30" i="1"/>
  <c r="EH30" i="1"/>
  <c r="EI30" i="1"/>
  <c r="EB31" i="1"/>
  <c r="EC31" i="1"/>
  <c r="ED31" i="1"/>
  <c r="EE31" i="1"/>
  <c r="EF31" i="1"/>
  <c r="EG31" i="1"/>
  <c r="EH31" i="1"/>
  <c r="EI31" i="1"/>
  <c r="EB32" i="1"/>
  <c r="EC32" i="1"/>
  <c r="ED32" i="1"/>
  <c r="EE32" i="1"/>
  <c r="EF32" i="1"/>
  <c r="EG32" i="1"/>
  <c r="EH32" i="1"/>
  <c r="EI32" i="1"/>
  <c r="EB33" i="1"/>
  <c r="EC33" i="1"/>
  <c r="ED33" i="1"/>
  <c r="EE33" i="1"/>
  <c r="EF33" i="1"/>
  <c r="EG33" i="1"/>
  <c r="EH33" i="1"/>
  <c r="EI33" i="1"/>
  <c r="EB34" i="1"/>
  <c r="EC34" i="1"/>
  <c r="ED34" i="1"/>
  <c r="EE34" i="1"/>
  <c r="EF34" i="1"/>
  <c r="EG34" i="1"/>
  <c r="EH34" i="1"/>
  <c r="EI34" i="1"/>
  <c r="EB35" i="1"/>
  <c r="EC35" i="1"/>
  <c r="ED35" i="1"/>
  <c r="EE35" i="1"/>
  <c r="EF35" i="1"/>
  <c r="EG35" i="1"/>
  <c r="EH35" i="1"/>
  <c r="EI35" i="1"/>
  <c r="EB36" i="1"/>
  <c r="EC36" i="1"/>
  <c r="ED36" i="1"/>
  <c r="EE36" i="1"/>
  <c r="EF36" i="1"/>
  <c r="EG36" i="1"/>
  <c r="EH36" i="1"/>
  <c r="EI36" i="1"/>
  <c r="EB37" i="1"/>
  <c r="EC37" i="1"/>
  <c r="ED37" i="1"/>
  <c r="EE37" i="1"/>
  <c r="EF37" i="1"/>
  <c r="EG37" i="1"/>
  <c r="EH37" i="1"/>
  <c r="EI37" i="1"/>
  <c r="EB38" i="1"/>
  <c r="EC38" i="1"/>
  <c r="ED38" i="1"/>
  <c r="EE38" i="1"/>
  <c r="EF38" i="1"/>
  <c r="EG38" i="1"/>
  <c r="EH38" i="1"/>
  <c r="EI38" i="1"/>
  <c r="EB39" i="1"/>
  <c r="EC39" i="1"/>
  <c r="ED39" i="1"/>
  <c r="EE39" i="1"/>
  <c r="EF39" i="1"/>
  <c r="EG39" i="1"/>
  <c r="EH39" i="1"/>
  <c r="EI39" i="1"/>
  <c r="EB40" i="1"/>
  <c r="EC40" i="1"/>
  <c r="ED40" i="1"/>
  <c r="EE40" i="1"/>
  <c r="EF40" i="1"/>
  <c r="EG40" i="1"/>
  <c r="EH40" i="1"/>
  <c r="EI40" i="1"/>
  <c r="EB41" i="1"/>
  <c r="EC41" i="1"/>
  <c r="ED41" i="1"/>
  <c r="EE41" i="1"/>
  <c r="EF41" i="1"/>
  <c r="EG41" i="1"/>
  <c r="EH41" i="1"/>
  <c r="EI41" i="1"/>
  <c r="EB42" i="1"/>
  <c r="EC42" i="1"/>
  <c r="ED42" i="1"/>
  <c r="EE42" i="1"/>
  <c r="EF42" i="1"/>
  <c r="EG42" i="1"/>
  <c r="EH42" i="1"/>
  <c r="EI42" i="1"/>
  <c r="EB43" i="1"/>
  <c r="EC43" i="1"/>
  <c r="ED43" i="1"/>
  <c r="EE43" i="1"/>
  <c r="EF43" i="1"/>
  <c r="EG43" i="1"/>
  <c r="EH43" i="1"/>
  <c r="EI43" i="1"/>
  <c r="EB44" i="1"/>
  <c r="EC44" i="1"/>
  <c r="ED44" i="1"/>
  <c r="EE44" i="1"/>
  <c r="EF44" i="1"/>
  <c r="EG44" i="1"/>
  <c r="EH44" i="1"/>
  <c r="EI44" i="1"/>
  <c r="EB45" i="1"/>
  <c r="EC45" i="1"/>
  <c r="ED45" i="1"/>
  <c r="EE45" i="1"/>
  <c r="EF45" i="1"/>
  <c r="EG45" i="1"/>
  <c r="EH45" i="1"/>
  <c r="EI45" i="1"/>
  <c r="EB46" i="1"/>
  <c r="EC46" i="1"/>
  <c r="ED46" i="1"/>
  <c r="EE46" i="1"/>
  <c r="EF46" i="1"/>
  <c r="EG46" i="1"/>
  <c r="EH46" i="1"/>
  <c r="EI46" i="1"/>
  <c r="EB47" i="1"/>
  <c r="EC47" i="1"/>
  <c r="ED47" i="1"/>
  <c r="EE47" i="1"/>
  <c r="EF47" i="1"/>
  <c r="EG47" i="1"/>
  <c r="EH47" i="1"/>
  <c r="EI47" i="1"/>
  <c r="EB48" i="1"/>
  <c r="EC48" i="1"/>
  <c r="ED48" i="1"/>
  <c r="EE48" i="1"/>
  <c r="EF48" i="1"/>
  <c r="EG48" i="1"/>
  <c r="EH48" i="1"/>
  <c r="EI48" i="1"/>
  <c r="EB49" i="1"/>
  <c r="EC49" i="1"/>
  <c r="ED49" i="1"/>
  <c r="EE49" i="1"/>
  <c r="EF49" i="1"/>
  <c r="EG49" i="1"/>
  <c r="EH49" i="1"/>
  <c r="EI49" i="1"/>
  <c r="EB50" i="1"/>
  <c r="EC50" i="1"/>
  <c r="ED50" i="1"/>
  <c r="EE50" i="1"/>
  <c r="EF50" i="1"/>
  <c r="EG50" i="1"/>
  <c r="EH50" i="1"/>
  <c r="EI50" i="1"/>
  <c r="EB51" i="1"/>
  <c r="EC51" i="1"/>
  <c r="ED51" i="1"/>
  <c r="EE51" i="1"/>
  <c r="EF51" i="1"/>
  <c r="EG51" i="1"/>
  <c r="EH51" i="1"/>
  <c r="EI51" i="1"/>
  <c r="EB52" i="1"/>
  <c r="EC52" i="1"/>
  <c r="ED52" i="1"/>
  <c r="EE52" i="1"/>
  <c r="EF52" i="1"/>
  <c r="EG52" i="1"/>
  <c r="EH52" i="1"/>
  <c r="EI52" i="1"/>
  <c r="EB53" i="1"/>
  <c r="EC53" i="1"/>
  <c r="ED53" i="1"/>
  <c r="EE53" i="1"/>
  <c r="EF53" i="1"/>
  <c r="EG53" i="1"/>
  <c r="EH53" i="1"/>
  <c r="EI53" i="1"/>
  <c r="EB54" i="1"/>
  <c r="EC54" i="1"/>
  <c r="ED54" i="1"/>
  <c r="EE54" i="1"/>
  <c r="EF54" i="1"/>
  <c r="EG54" i="1"/>
  <c r="EH54" i="1"/>
  <c r="EI54" i="1"/>
  <c r="EB55" i="1"/>
  <c r="EC55" i="1"/>
  <c r="ED55" i="1"/>
  <c r="EE55" i="1"/>
  <c r="EF55" i="1"/>
  <c r="EG55" i="1"/>
  <c r="EH55" i="1"/>
  <c r="EI55" i="1"/>
  <c r="EB56" i="1"/>
  <c r="EC56" i="1"/>
  <c r="ED56" i="1"/>
  <c r="EE56" i="1"/>
  <c r="EF56" i="1"/>
  <c r="EG56" i="1"/>
  <c r="EH56" i="1"/>
  <c r="EI56" i="1"/>
  <c r="EB57" i="1"/>
  <c r="EC57" i="1"/>
  <c r="ED57" i="1"/>
  <c r="EE57" i="1"/>
  <c r="EF57" i="1"/>
  <c r="EG57" i="1"/>
  <c r="EH57" i="1"/>
  <c r="EI57" i="1"/>
  <c r="EB58" i="1"/>
  <c r="EC58" i="1"/>
  <c r="ED58" i="1"/>
  <c r="EE58" i="1"/>
  <c r="EF58" i="1"/>
  <c r="EG58" i="1"/>
  <c r="EH58" i="1"/>
  <c r="EI58" i="1"/>
  <c r="EB59" i="1"/>
  <c r="EC59" i="1"/>
  <c r="ED59" i="1"/>
  <c r="EE59" i="1"/>
  <c r="EF59" i="1"/>
  <c r="EG59" i="1"/>
  <c r="EH59" i="1"/>
  <c r="EI59" i="1"/>
  <c r="EB60" i="1"/>
  <c r="EC60" i="1"/>
  <c r="ED60" i="1"/>
  <c r="EE60" i="1"/>
  <c r="EF60" i="1"/>
  <c r="EG60" i="1"/>
  <c r="EH60" i="1"/>
  <c r="EI60" i="1"/>
  <c r="EB61" i="1"/>
  <c r="EC61" i="1"/>
  <c r="ED61" i="1"/>
  <c r="EE61" i="1"/>
  <c r="EF61" i="1"/>
  <c r="EG61" i="1"/>
  <c r="EH61" i="1"/>
  <c r="EI61" i="1"/>
  <c r="EB62" i="1"/>
  <c r="EC62" i="1"/>
  <c r="ED62" i="1"/>
  <c r="EE62" i="1"/>
  <c r="EF62" i="1"/>
  <c r="EG62" i="1"/>
  <c r="EH62" i="1"/>
  <c r="EI62" i="1"/>
  <c r="EB63" i="1"/>
  <c r="EC63" i="1"/>
  <c r="ED63" i="1"/>
  <c r="EE63" i="1"/>
  <c r="EF63" i="1"/>
  <c r="EG63" i="1"/>
  <c r="EH63" i="1"/>
  <c r="EI63" i="1"/>
  <c r="EB64" i="1"/>
  <c r="EC64" i="1"/>
  <c r="ED64" i="1"/>
  <c r="EE64" i="1"/>
  <c r="EF64" i="1"/>
  <c r="EG64" i="1"/>
  <c r="EH64" i="1"/>
  <c r="EI64" i="1"/>
  <c r="EB65" i="1"/>
  <c r="EC65" i="1"/>
  <c r="ED65" i="1"/>
  <c r="EE65" i="1"/>
  <c r="EF65" i="1"/>
  <c r="EG65" i="1"/>
  <c r="EH65" i="1"/>
  <c r="EI65" i="1"/>
  <c r="EB66" i="1"/>
  <c r="EC66" i="1"/>
  <c r="ED66" i="1"/>
  <c r="EE66" i="1"/>
  <c r="EF66" i="1"/>
  <c r="EG66" i="1"/>
  <c r="EH66" i="1"/>
  <c r="EI66" i="1"/>
  <c r="EB67" i="1"/>
  <c r="EC67" i="1"/>
  <c r="ED67" i="1"/>
  <c r="EE67" i="1"/>
  <c r="EF67" i="1"/>
  <c r="EG67" i="1"/>
  <c r="EH67" i="1"/>
  <c r="EI67" i="1"/>
  <c r="EB68" i="1"/>
  <c r="EC68" i="1"/>
  <c r="ED68" i="1"/>
  <c r="EE68" i="1"/>
  <c r="EF68" i="1"/>
  <c r="EG68" i="1"/>
  <c r="EH68" i="1"/>
  <c r="EI68" i="1"/>
  <c r="EB69" i="1"/>
  <c r="EC69" i="1"/>
  <c r="ED69" i="1"/>
  <c r="EE69" i="1"/>
  <c r="EF69" i="1"/>
  <c r="EG69" i="1"/>
  <c r="EH69" i="1"/>
  <c r="EI69" i="1"/>
  <c r="EB70" i="1"/>
  <c r="EC70" i="1"/>
  <c r="ED70" i="1"/>
  <c r="EE70" i="1"/>
  <c r="EF70" i="1"/>
  <c r="EG70" i="1"/>
  <c r="EH70" i="1"/>
  <c r="EI70" i="1"/>
  <c r="EB71" i="1"/>
  <c r="EC71" i="1"/>
  <c r="ED71" i="1"/>
  <c r="EE71" i="1"/>
  <c r="EF71" i="1"/>
  <c r="EG71" i="1"/>
  <c r="EH71" i="1"/>
  <c r="EI71" i="1"/>
  <c r="EB72" i="1"/>
  <c r="EC72" i="1"/>
  <c r="ED72" i="1"/>
  <c r="EE72" i="1"/>
  <c r="EF72" i="1"/>
  <c r="EG72" i="1"/>
  <c r="EH72" i="1"/>
  <c r="EI72" i="1"/>
  <c r="EB73" i="1"/>
  <c r="EC73" i="1"/>
  <c r="ED73" i="1"/>
  <c r="EE73" i="1"/>
  <c r="EF73" i="1"/>
  <c r="EG73" i="1"/>
  <c r="EH73" i="1"/>
  <c r="EI73" i="1"/>
  <c r="EB74" i="1"/>
  <c r="EC74" i="1"/>
  <c r="ED74" i="1"/>
  <c r="EE74" i="1"/>
  <c r="EF74" i="1"/>
  <c r="EG74" i="1"/>
  <c r="EH74" i="1"/>
  <c r="EI74" i="1"/>
  <c r="EB75" i="1"/>
  <c r="EC75" i="1"/>
  <c r="ED75" i="1"/>
  <c r="EE75" i="1"/>
  <c r="EF75" i="1"/>
  <c r="EG75" i="1"/>
  <c r="EH75" i="1"/>
  <c r="EI75" i="1"/>
  <c r="EB76" i="1"/>
  <c r="EC76" i="1"/>
  <c r="ED76" i="1"/>
  <c r="EE76" i="1"/>
  <c r="EF76" i="1"/>
  <c r="EG76" i="1"/>
  <c r="EH76" i="1"/>
  <c r="EI76" i="1"/>
  <c r="EB77" i="1"/>
  <c r="EC77" i="1"/>
  <c r="ED77" i="1"/>
  <c r="EE77" i="1"/>
  <c r="EF77" i="1"/>
  <c r="EG77" i="1"/>
  <c r="EH77" i="1"/>
  <c r="EI77" i="1"/>
  <c r="EB78" i="1"/>
  <c r="EC78" i="1"/>
  <c r="ED78" i="1"/>
  <c r="EE78" i="1"/>
  <c r="EF78" i="1"/>
  <c r="EG78" i="1"/>
  <c r="EH78" i="1"/>
  <c r="EI78" i="1"/>
  <c r="EB79" i="1"/>
  <c r="EC79" i="1"/>
  <c r="ED79" i="1"/>
  <c r="EE79" i="1"/>
  <c r="EF79" i="1"/>
  <c r="EG79" i="1"/>
  <c r="EH79" i="1"/>
  <c r="EI79" i="1"/>
  <c r="EB80" i="1"/>
  <c r="EC80" i="1"/>
  <c r="ED80" i="1"/>
  <c r="EE80" i="1"/>
  <c r="EF80" i="1"/>
  <c r="EG80" i="1"/>
  <c r="EH80" i="1"/>
  <c r="EI80" i="1"/>
  <c r="EB81" i="1"/>
  <c r="EC81" i="1"/>
  <c r="ED81" i="1"/>
  <c r="EE81" i="1"/>
  <c r="EF81" i="1"/>
  <c r="EG81" i="1"/>
  <c r="EH81" i="1"/>
  <c r="EI81" i="1"/>
  <c r="EB82" i="1"/>
  <c r="EC82" i="1"/>
  <c r="ED82" i="1"/>
  <c r="EE82" i="1"/>
  <c r="EF82" i="1"/>
  <c r="EG82" i="1"/>
  <c r="EH82" i="1"/>
  <c r="EI82" i="1"/>
  <c r="EB83" i="1"/>
  <c r="EC83" i="1"/>
  <c r="ED83" i="1"/>
  <c r="EE83" i="1"/>
  <c r="EF83" i="1"/>
  <c r="EG83" i="1"/>
  <c r="EH83" i="1"/>
  <c r="EI83" i="1"/>
  <c r="EB84" i="1"/>
  <c r="EC84" i="1"/>
  <c r="ED84" i="1"/>
  <c r="EE84" i="1"/>
  <c r="EF84" i="1"/>
  <c r="EG84" i="1"/>
  <c r="EH84" i="1"/>
  <c r="EI84" i="1"/>
  <c r="EB85" i="1"/>
  <c r="EC85" i="1"/>
  <c r="ED85" i="1"/>
  <c r="EE85" i="1"/>
  <c r="EF85" i="1"/>
  <c r="EG85" i="1"/>
  <c r="EH85" i="1"/>
  <c r="EI85" i="1"/>
  <c r="EB86" i="1"/>
  <c r="EC86" i="1"/>
  <c r="ED86" i="1"/>
  <c r="EE86" i="1"/>
  <c r="EF86" i="1"/>
  <c r="EG86" i="1"/>
  <c r="EH86" i="1"/>
  <c r="EI86" i="1"/>
  <c r="EB87" i="1"/>
  <c r="EC87" i="1"/>
  <c r="ED87" i="1"/>
  <c r="EE87" i="1"/>
  <c r="EF87" i="1"/>
  <c r="EG87" i="1"/>
  <c r="EH87" i="1"/>
  <c r="EI87" i="1"/>
  <c r="EB88" i="1"/>
  <c r="EC88" i="1"/>
  <c r="ED88" i="1"/>
  <c r="EE88" i="1"/>
  <c r="EF88" i="1"/>
  <c r="EG88" i="1"/>
  <c r="EH88" i="1"/>
  <c r="EI88" i="1"/>
  <c r="EB89" i="1"/>
  <c r="EC89" i="1"/>
  <c r="ED89" i="1"/>
  <c r="EE89" i="1"/>
  <c r="EF89" i="1"/>
  <c r="EG89" i="1"/>
  <c r="EH89" i="1"/>
  <c r="EI89" i="1"/>
  <c r="EB90" i="1"/>
  <c r="EC90" i="1"/>
  <c r="ED90" i="1"/>
  <c r="EE90" i="1"/>
  <c r="EF90" i="1"/>
  <c r="EG90" i="1"/>
  <c r="EH90" i="1"/>
  <c r="EI90" i="1"/>
  <c r="EB91" i="1"/>
  <c r="EC91" i="1"/>
  <c r="ED91" i="1"/>
  <c r="EE91" i="1"/>
  <c r="EF91" i="1"/>
  <c r="EG91" i="1"/>
  <c r="EH91" i="1"/>
  <c r="EI91" i="1"/>
  <c r="EB92" i="1"/>
  <c r="EC92" i="1"/>
  <c r="ED92" i="1"/>
  <c r="EE92" i="1"/>
  <c r="EF92" i="1"/>
  <c r="EG92" i="1"/>
  <c r="EH92" i="1"/>
  <c r="EI92" i="1"/>
  <c r="EB93" i="1"/>
  <c r="EC93" i="1"/>
  <c r="ED93" i="1"/>
  <c r="EE93" i="1"/>
  <c r="EF93" i="1"/>
  <c r="EG93" i="1"/>
  <c r="EH93" i="1"/>
  <c r="EI93" i="1"/>
  <c r="EB94" i="1"/>
  <c r="EC94" i="1"/>
  <c r="ED94" i="1"/>
  <c r="EE94" i="1"/>
  <c r="EF94" i="1"/>
  <c r="EG94" i="1"/>
  <c r="EH94" i="1"/>
  <c r="EI94" i="1"/>
  <c r="EB95" i="1"/>
  <c r="EC95" i="1"/>
  <c r="ED95" i="1"/>
  <c r="EE95" i="1"/>
  <c r="EF95" i="1"/>
  <c r="EG95" i="1"/>
  <c r="EH95" i="1"/>
  <c r="EI95" i="1"/>
  <c r="EB96" i="1"/>
  <c r="EC96" i="1"/>
  <c r="ED96" i="1"/>
  <c r="EE96" i="1"/>
  <c r="EF96" i="1"/>
  <c r="EG96" i="1"/>
  <c r="EH96" i="1"/>
  <c r="EI96" i="1"/>
  <c r="EB97" i="1"/>
  <c r="EC97" i="1"/>
  <c r="ED97" i="1"/>
  <c r="EE97" i="1"/>
  <c r="EF97" i="1"/>
  <c r="EG97" i="1"/>
  <c r="EH97" i="1"/>
  <c r="EI97" i="1"/>
  <c r="EB98" i="1"/>
  <c r="EC98" i="1"/>
  <c r="ED98" i="1"/>
  <c r="EE98" i="1"/>
  <c r="EF98" i="1"/>
  <c r="EG98" i="1"/>
  <c r="EH98" i="1"/>
  <c r="EI98" i="1"/>
  <c r="EB99" i="1"/>
  <c r="EC99" i="1"/>
  <c r="ED99" i="1"/>
  <c r="EE99" i="1"/>
  <c r="EF99" i="1"/>
  <c r="EG99" i="1"/>
  <c r="EH99" i="1"/>
  <c r="EI99" i="1"/>
  <c r="EB100" i="1"/>
  <c r="EC100" i="1"/>
  <c r="ED100" i="1"/>
  <c r="EE100" i="1"/>
  <c r="EF100" i="1"/>
  <c r="EG100" i="1"/>
  <c r="EH100" i="1"/>
  <c r="EI100" i="1"/>
  <c r="EB101" i="1"/>
  <c r="EC101" i="1"/>
  <c r="ED101" i="1"/>
  <c r="EE101" i="1"/>
  <c r="EF101" i="1"/>
  <c r="EG101" i="1"/>
  <c r="EH101" i="1"/>
  <c r="EI101" i="1"/>
  <c r="EB102" i="1"/>
  <c r="EC102" i="1"/>
  <c r="ED102" i="1"/>
  <c r="EE102" i="1"/>
  <c r="EF102" i="1"/>
  <c r="EG102" i="1"/>
  <c r="EH102" i="1"/>
  <c r="EI102" i="1"/>
  <c r="EB103" i="1"/>
  <c r="EC103" i="1"/>
  <c r="ED103" i="1"/>
  <c r="EE103" i="1"/>
  <c r="EF103" i="1"/>
  <c r="EG103" i="1"/>
  <c r="EH103" i="1"/>
  <c r="EI103" i="1"/>
  <c r="EB104" i="1"/>
  <c r="EC104" i="1"/>
  <c r="ED104" i="1"/>
  <c r="EE104" i="1"/>
  <c r="EF104" i="1"/>
  <c r="EG104" i="1"/>
  <c r="EH104" i="1"/>
  <c r="EI104" i="1"/>
  <c r="EB105" i="1"/>
  <c r="EC105" i="1"/>
  <c r="ED105" i="1"/>
  <c r="EE105" i="1"/>
  <c r="EF105" i="1"/>
  <c r="EG105" i="1"/>
  <c r="EH105" i="1"/>
  <c r="EI105" i="1"/>
  <c r="EB106" i="1"/>
  <c r="EC106" i="1"/>
  <c r="ED106" i="1"/>
  <c r="EE106" i="1"/>
  <c r="EF106" i="1"/>
  <c r="EG106" i="1"/>
  <c r="EH106" i="1"/>
  <c r="EI106" i="1"/>
  <c r="EB107" i="1"/>
  <c r="EC107" i="1"/>
  <c r="ED107" i="1"/>
  <c r="EE107" i="1"/>
  <c r="EF107" i="1"/>
  <c r="EG107" i="1"/>
  <c r="EH107" i="1"/>
  <c r="EI107" i="1"/>
  <c r="EB108" i="1"/>
  <c r="EC108" i="1"/>
  <c r="ED108" i="1"/>
  <c r="EE108" i="1"/>
  <c r="EF108" i="1"/>
  <c r="EG108" i="1"/>
  <c r="EH108" i="1"/>
  <c r="EI108" i="1"/>
  <c r="EB109" i="1"/>
  <c r="EC109" i="1"/>
  <c r="ED109" i="1"/>
  <c r="EE109" i="1"/>
  <c r="EF109" i="1"/>
  <c r="EG109" i="1"/>
  <c r="EH109" i="1"/>
  <c r="EI109" i="1"/>
  <c r="EB110" i="1"/>
  <c r="EC110" i="1"/>
  <c r="ED110" i="1"/>
  <c r="EE110" i="1"/>
  <c r="EF110" i="1"/>
  <c r="EG110" i="1"/>
  <c r="EH110" i="1"/>
  <c r="EI110" i="1"/>
  <c r="EB111" i="1"/>
  <c r="EC111" i="1"/>
  <c r="ED111" i="1"/>
  <c r="EE111" i="1"/>
  <c r="EF111" i="1"/>
  <c r="EG111" i="1"/>
  <c r="EH111" i="1"/>
  <c r="EI111" i="1"/>
  <c r="EB112" i="1"/>
  <c r="EC112" i="1"/>
  <c r="ED112" i="1"/>
  <c r="EE112" i="1"/>
  <c r="EF112" i="1"/>
  <c r="EG112" i="1"/>
  <c r="EH112" i="1"/>
  <c r="EI112" i="1"/>
  <c r="EB113" i="1"/>
  <c r="EC113" i="1"/>
  <c r="ED113" i="1"/>
  <c r="EE113" i="1"/>
  <c r="EF113" i="1"/>
  <c r="EG113" i="1"/>
  <c r="EH113" i="1"/>
  <c r="EI113" i="1"/>
  <c r="EB114" i="1"/>
  <c r="EC114" i="1"/>
  <c r="ED114" i="1"/>
  <c r="EE114" i="1"/>
  <c r="EF114" i="1"/>
  <c r="EG114" i="1"/>
  <c r="EH114" i="1"/>
  <c r="EI114" i="1"/>
  <c r="EB115" i="1"/>
  <c r="EC115" i="1"/>
  <c r="ED115" i="1"/>
  <c r="EE115" i="1"/>
  <c r="EF115" i="1"/>
  <c r="EG115" i="1"/>
  <c r="EH115" i="1"/>
  <c r="EI115" i="1"/>
  <c r="EB116" i="1"/>
  <c r="EC116" i="1"/>
  <c r="ED116" i="1"/>
  <c r="EE116" i="1"/>
  <c r="EF116" i="1"/>
  <c r="EG116" i="1"/>
  <c r="EH116" i="1"/>
  <c r="EI116" i="1"/>
  <c r="EB117" i="1"/>
  <c r="EC117" i="1"/>
  <c r="ED117" i="1"/>
  <c r="EE117" i="1"/>
  <c r="EF117" i="1"/>
  <c r="EG117" i="1"/>
  <c r="EH117" i="1"/>
  <c r="EI117" i="1"/>
  <c r="EB118" i="1"/>
  <c r="EC118" i="1"/>
  <c r="ED118" i="1"/>
  <c r="EE118" i="1"/>
  <c r="EF118" i="1"/>
  <c r="EG118" i="1"/>
  <c r="EH118" i="1"/>
  <c r="EI118" i="1"/>
  <c r="EB119" i="1"/>
  <c r="EC119" i="1"/>
  <c r="ED119" i="1"/>
  <c r="EE119" i="1"/>
  <c r="EF119" i="1"/>
  <c r="EG119" i="1"/>
  <c r="EH119" i="1"/>
  <c r="EI119" i="1"/>
  <c r="EB120" i="1"/>
  <c r="EC120" i="1"/>
  <c r="ED120" i="1"/>
  <c r="EE120" i="1"/>
  <c r="EF120" i="1"/>
  <c r="EG120" i="1"/>
  <c r="EH120" i="1"/>
  <c r="EI120" i="1"/>
  <c r="EB121" i="1"/>
  <c r="EC121" i="1"/>
  <c r="ED121" i="1"/>
  <c r="EE121" i="1"/>
  <c r="EF121" i="1"/>
  <c r="EG121" i="1"/>
  <c r="EH121" i="1"/>
  <c r="EI121" i="1"/>
  <c r="EB122" i="1"/>
  <c r="EC122" i="1"/>
  <c r="ED122" i="1"/>
  <c r="EE122" i="1"/>
  <c r="EF122" i="1"/>
  <c r="EG122" i="1"/>
  <c r="EH122" i="1"/>
  <c r="EI122" i="1"/>
  <c r="EB123" i="1"/>
  <c r="EC123" i="1"/>
  <c r="ED123" i="1"/>
  <c r="EE123" i="1"/>
  <c r="EF123" i="1"/>
  <c r="EG123" i="1"/>
  <c r="EH123" i="1"/>
  <c r="EI123" i="1"/>
  <c r="EB124" i="1"/>
  <c r="EC124" i="1"/>
  <c r="ED124" i="1"/>
  <c r="EE124" i="1"/>
  <c r="EF124" i="1"/>
  <c r="EG124" i="1"/>
  <c r="EH124" i="1"/>
  <c r="EI124" i="1"/>
  <c r="EB125" i="1"/>
  <c r="EC125" i="1"/>
  <c r="ED125" i="1"/>
  <c r="EE125" i="1"/>
  <c r="EF125" i="1"/>
  <c r="EG125" i="1"/>
  <c r="EH125" i="1"/>
  <c r="EI125" i="1"/>
  <c r="EB126" i="1"/>
  <c r="EC126" i="1"/>
  <c r="ED126" i="1"/>
  <c r="EE126" i="1"/>
  <c r="EF126" i="1"/>
  <c r="EG126" i="1"/>
  <c r="EH126" i="1"/>
  <c r="EI126" i="1"/>
  <c r="EB127" i="1"/>
  <c r="EC127" i="1"/>
  <c r="ED127" i="1"/>
  <c r="EE127" i="1"/>
  <c r="EF127" i="1"/>
  <c r="EG127" i="1"/>
  <c r="EH127" i="1"/>
  <c r="EI127" i="1"/>
  <c r="EB128" i="1"/>
  <c r="EC128" i="1"/>
  <c r="ED128" i="1"/>
  <c r="EE128" i="1"/>
  <c r="EF128" i="1"/>
  <c r="EG128" i="1"/>
  <c r="EH128" i="1"/>
  <c r="EI128" i="1"/>
  <c r="EB129" i="1"/>
  <c r="EC129" i="1"/>
  <c r="ED129" i="1"/>
  <c r="EE129" i="1"/>
  <c r="EF129" i="1"/>
  <c r="EG129" i="1"/>
  <c r="EH129" i="1"/>
  <c r="EI129" i="1"/>
  <c r="EB130" i="1"/>
  <c r="EC130" i="1"/>
  <c r="ED130" i="1"/>
  <c r="EE130" i="1"/>
  <c r="EF130" i="1"/>
  <c r="EG130" i="1"/>
  <c r="EH130" i="1"/>
  <c r="EI130" i="1"/>
  <c r="EB131" i="1"/>
  <c r="EC131" i="1"/>
  <c r="ED131" i="1"/>
  <c r="EE131" i="1"/>
  <c r="EF131" i="1"/>
  <c r="EG131" i="1"/>
  <c r="EH131" i="1"/>
  <c r="EI131" i="1"/>
  <c r="EB132" i="1"/>
  <c r="EC132" i="1"/>
  <c r="ED132" i="1"/>
  <c r="EE132" i="1"/>
  <c r="EF132" i="1"/>
  <c r="EG132" i="1"/>
  <c r="EH132" i="1"/>
  <c r="EI132" i="1"/>
  <c r="EB133" i="1"/>
  <c r="EC133" i="1"/>
  <c r="ED133" i="1"/>
  <c r="EE133" i="1"/>
  <c r="EF133" i="1"/>
  <c r="EG133" i="1"/>
  <c r="EH133" i="1"/>
  <c r="EI133" i="1"/>
  <c r="EB134" i="1"/>
  <c r="EC134" i="1"/>
  <c r="ED134" i="1"/>
  <c r="EE134" i="1"/>
  <c r="EF134" i="1"/>
  <c r="EG134" i="1"/>
  <c r="EH134" i="1"/>
  <c r="EI134" i="1"/>
  <c r="EB135" i="1"/>
  <c r="EC135" i="1"/>
  <c r="ED135" i="1"/>
  <c r="EE135" i="1"/>
  <c r="EF135" i="1"/>
  <c r="EG135" i="1"/>
  <c r="EH135" i="1"/>
  <c r="EI135" i="1"/>
  <c r="EB136" i="1"/>
  <c r="EC136" i="1"/>
  <c r="ED136" i="1"/>
  <c r="EE136" i="1"/>
  <c r="EF136" i="1"/>
  <c r="EG136" i="1"/>
  <c r="EH136" i="1"/>
  <c r="EI136" i="1"/>
  <c r="EB137" i="1"/>
  <c r="EC137" i="1"/>
  <c r="ED137" i="1"/>
  <c r="EE137" i="1"/>
  <c r="EF137" i="1"/>
  <c r="EG137" i="1"/>
  <c r="EH137" i="1"/>
  <c r="EI137" i="1"/>
  <c r="EB138" i="1"/>
  <c r="EC138" i="1"/>
  <c r="ED138" i="1"/>
  <c r="EE138" i="1"/>
  <c r="EF138" i="1"/>
  <c r="EG138" i="1"/>
  <c r="EH138" i="1"/>
  <c r="EI138" i="1"/>
  <c r="EB139" i="1"/>
  <c r="EC139" i="1"/>
  <c r="ED139" i="1"/>
  <c r="EE139" i="1"/>
  <c r="EF139" i="1"/>
  <c r="EG139" i="1"/>
  <c r="EH139" i="1"/>
  <c r="EI139" i="1"/>
  <c r="EB140" i="1"/>
  <c r="EC140" i="1"/>
  <c r="ED140" i="1"/>
  <c r="EE140" i="1"/>
  <c r="EF140" i="1"/>
  <c r="EG140" i="1"/>
  <c r="EH140" i="1"/>
  <c r="EI140" i="1"/>
  <c r="EB141" i="1"/>
  <c r="EC141" i="1"/>
  <c r="ED141" i="1"/>
  <c r="EE141" i="1"/>
  <c r="EF141" i="1"/>
  <c r="EG141" i="1"/>
  <c r="EH141" i="1"/>
  <c r="EI141" i="1"/>
  <c r="EB142" i="1"/>
  <c r="EC142" i="1"/>
  <c r="ED142" i="1"/>
  <c r="EE142" i="1"/>
  <c r="EF142" i="1"/>
  <c r="EG142" i="1"/>
  <c r="EH142" i="1"/>
  <c r="EI142" i="1"/>
  <c r="EB143" i="1"/>
  <c r="EC143" i="1"/>
  <c r="ED143" i="1"/>
  <c r="EE143" i="1"/>
  <c r="EF143" i="1"/>
  <c r="EG143" i="1"/>
  <c r="EH143" i="1"/>
  <c r="EI143" i="1"/>
  <c r="EB144" i="1"/>
  <c r="EC144" i="1"/>
  <c r="ED144" i="1"/>
  <c r="EE144" i="1"/>
  <c r="EF144" i="1"/>
  <c r="EG144" i="1"/>
  <c r="EH144" i="1"/>
  <c r="EI144" i="1"/>
  <c r="EB145" i="1"/>
  <c r="EC145" i="1"/>
  <c r="ED145" i="1"/>
  <c r="EE145" i="1"/>
  <c r="EF145" i="1"/>
  <c r="EG145" i="1"/>
  <c r="EH145" i="1"/>
  <c r="EI145" i="1"/>
  <c r="EB146" i="1"/>
  <c r="EC146" i="1"/>
  <c r="ED146" i="1"/>
  <c r="EE146" i="1"/>
  <c r="EF146" i="1"/>
  <c r="EG146" i="1"/>
  <c r="EH146" i="1"/>
  <c r="EI146" i="1"/>
  <c r="EB147" i="1"/>
  <c r="EC147" i="1"/>
  <c r="ED147" i="1"/>
  <c r="EE147" i="1"/>
  <c r="EF147" i="1"/>
  <c r="EG147" i="1"/>
  <c r="EH147" i="1"/>
  <c r="EI147" i="1"/>
  <c r="EB148" i="1"/>
  <c r="EC148" i="1"/>
  <c r="ED148" i="1"/>
  <c r="EE148" i="1"/>
  <c r="EF148" i="1"/>
  <c r="EG148" i="1"/>
  <c r="EH148" i="1"/>
  <c r="EI148" i="1"/>
  <c r="EB149" i="1"/>
  <c r="EC149" i="1"/>
  <c r="ED149" i="1"/>
  <c r="EE149" i="1"/>
  <c r="EF149" i="1"/>
  <c r="EG149" i="1"/>
  <c r="EH149" i="1"/>
  <c r="EI149" i="1"/>
  <c r="EB150" i="1"/>
  <c r="EC150" i="1"/>
  <c r="ED150" i="1"/>
  <c r="EE150" i="1"/>
  <c r="EF150" i="1"/>
  <c r="EG150" i="1"/>
  <c r="EH150" i="1"/>
  <c r="EI150" i="1"/>
  <c r="EB151" i="1"/>
  <c r="EC151" i="1"/>
  <c r="ED151" i="1"/>
  <c r="EE151" i="1"/>
  <c r="EF151" i="1"/>
  <c r="EG151" i="1"/>
  <c r="EH151" i="1"/>
  <c r="EI151" i="1"/>
  <c r="EB152" i="1"/>
  <c r="EC152" i="1"/>
  <c r="ED152" i="1"/>
  <c r="EE152" i="1"/>
  <c r="EF152" i="1"/>
  <c r="EG152" i="1"/>
  <c r="EH152" i="1"/>
  <c r="EI152" i="1"/>
  <c r="EB153" i="1"/>
  <c r="EC153" i="1"/>
  <c r="ED153" i="1"/>
  <c r="EE153" i="1"/>
  <c r="EF153" i="1"/>
  <c r="EG153" i="1"/>
  <c r="EH153" i="1"/>
  <c r="EI153" i="1"/>
  <c r="EB154" i="1"/>
  <c r="EC154" i="1"/>
  <c r="ED154" i="1"/>
  <c r="EE154" i="1"/>
  <c r="EF154" i="1"/>
  <c r="EG154" i="1"/>
  <c r="EH154" i="1"/>
  <c r="EI154" i="1"/>
  <c r="EB155" i="1"/>
  <c r="EC155" i="1"/>
  <c r="ED155" i="1"/>
  <c r="EE155" i="1"/>
  <c r="EF155" i="1"/>
  <c r="EG155" i="1"/>
  <c r="EH155" i="1"/>
  <c r="EI155" i="1"/>
  <c r="EB156" i="1"/>
  <c r="EC156" i="1"/>
  <c r="ED156" i="1"/>
  <c r="EE156" i="1"/>
  <c r="EF156" i="1"/>
  <c r="EG156" i="1"/>
  <c r="EH156" i="1"/>
  <c r="EI156" i="1"/>
  <c r="EB157" i="1"/>
  <c r="EC157" i="1"/>
  <c r="ED157" i="1"/>
  <c r="EE157" i="1"/>
  <c r="EF157" i="1"/>
  <c r="EG157" i="1"/>
  <c r="EH157" i="1"/>
  <c r="EI157" i="1"/>
  <c r="EB158" i="1"/>
  <c r="EC158" i="1"/>
  <c r="ED158" i="1"/>
  <c r="EE158" i="1"/>
  <c r="EF158" i="1"/>
  <c r="EG158" i="1"/>
  <c r="EH158" i="1"/>
  <c r="EI158" i="1"/>
  <c r="EB159" i="1"/>
  <c r="EC159" i="1"/>
  <c r="ED159" i="1"/>
  <c r="EE159" i="1"/>
  <c r="EF159" i="1"/>
  <c r="EG159" i="1"/>
  <c r="EH159" i="1"/>
  <c r="EI159" i="1"/>
  <c r="EB160" i="1"/>
  <c r="EC160" i="1"/>
  <c r="ED160" i="1"/>
  <c r="EE160" i="1"/>
  <c r="EF160" i="1"/>
  <c r="EG160" i="1"/>
  <c r="EH160" i="1"/>
  <c r="EI160" i="1"/>
  <c r="EB161" i="1"/>
  <c r="EC161" i="1"/>
  <c r="ED161" i="1"/>
  <c r="EE161" i="1"/>
  <c r="EF161" i="1"/>
  <c r="EG161" i="1"/>
  <c r="EH161" i="1"/>
  <c r="EI161" i="1"/>
  <c r="EB162" i="1"/>
  <c r="EC162" i="1"/>
  <c r="ED162" i="1"/>
  <c r="EE162" i="1"/>
  <c r="EF162" i="1"/>
  <c r="EG162" i="1"/>
  <c r="EH162" i="1"/>
  <c r="EI162" i="1"/>
  <c r="EB163" i="1"/>
  <c r="EC163" i="1"/>
  <c r="ED163" i="1"/>
  <c r="EE163" i="1"/>
  <c r="EF163" i="1"/>
  <c r="EG163" i="1"/>
  <c r="EH163" i="1"/>
  <c r="EI163" i="1"/>
  <c r="EB164" i="1"/>
  <c r="EC164" i="1"/>
  <c r="ED164" i="1"/>
  <c r="EE164" i="1"/>
  <c r="EF164" i="1"/>
  <c r="EG164" i="1"/>
  <c r="EH164" i="1"/>
  <c r="EI164" i="1"/>
  <c r="EB165" i="1"/>
  <c r="EC165" i="1"/>
  <c r="ED165" i="1"/>
  <c r="EE165" i="1"/>
  <c r="EF165" i="1"/>
  <c r="EG165" i="1"/>
  <c r="EH165" i="1"/>
  <c r="EI165" i="1"/>
  <c r="EB166" i="1"/>
  <c r="EC166" i="1"/>
  <c r="ED166" i="1"/>
  <c r="EE166" i="1"/>
  <c r="EF166" i="1"/>
  <c r="EG166" i="1"/>
  <c r="EH166" i="1"/>
  <c r="EI166" i="1"/>
  <c r="EB167" i="1"/>
  <c r="EC167" i="1"/>
  <c r="ED167" i="1"/>
  <c r="EE167" i="1"/>
  <c r="EF167" i="1"/>
  <c r="EG167" i="1"/>
  <c r="EH167" i="1"/>
  <c r="EI167" i="1"/>
  <c r="EC2" i="1"/>
  <c r="ED2" i="1"/>
  <c r="EE2" i="1"/>
  <c r="EF2" i="1"/>
  <c r="EG2" i="1"/>
  <c r="EH2" i="1"/>
  <c r="EI2" i="1"/>
  <c r="EB2" i="1"/>
  <c r="DT3" i="1"/>
  <c r="DU3" i="1"/>
  <c r="DV3" i="1"/>
  <c r="DW3" i="1"/>
  <c r="DX3" i="1"/>
  <c r="DY3" i="1"/>
  <c r="DZ3" i="1"/>
  <c r="EA3" i="1"/>
  <c r="DT4" i="1"/>
  <c r="DU4" i="1"/>
  <c r="DV4" i="1"/>
  <c r="DW4" i="1"/>
  <c r="DX4" i="1"/>
  <c r="DY4" i="1"/>
  <c r="DZ4" i="1"/>
  <c r="EA4" i="1"/>
  <c r="DT5" i="1"/>
  <c r="DU5" i="1"/>
  <c r="DV5" i="1"/>
  <c r="DW5" i="1"/>
  <c r="DX5" i="1"/>
  <c r="DY5" i="1"/>
  <c r="DZ5" i="1"/>
  <c r="EA5" i="1"/>
  <c r="DT6" i="1"/>
  <c r="DU6" i="1"/>
  <c r="DV6" i="1"/>
  <c r="DW6" i="1"/>
  <c r="DX6" i="1"/>
  <c r="DY6" i="1"/>
  <c r="DZ6" i="1"/>
  <c r="EA6" i="1"/>
  <c r="DT7" i="1"/>
  <c r="DU7" i="1"/>
  <c r="DV7" i="1"/>
  <c r="DW7" i="1"/>
  <c r="DX7" i="1"/>
  <c r="DY7" i="1"/>
  <c r="DZ7" i="1"/>
  <c r="EA7" i="1"/>
  <c r="DT8" i="1"/>
  <c r="DU8" i="1"/>
  <c r="DV8" i="1"/>
  <c r="DW8" i="1"/>
  <c r="DX8" i="1"/>
  <c r="DY8" i="1"/>
  <c r="DZ8" i="1"/>
  <c r="EA8" i="1"/>
  <c r="DT9" i="1"/>
  <c r="DU9" i="1"/>
  <c r="DV9" i="1"/>
  <c r="DW9" i="1"/>
  <c r="DX9" i="1"/>
  <c r="DY9" i="1"/>
  <c r="DZ9" i="1"/>
  <c r="EA9" i="1"/>
  <c r="DT10" i="1"/>
  <c r="DU10" i="1"/>
  <c r="DV10" i="1"/>
  <c r="DW10" i="1"/>
  <c r="DX10" i="1"/>
  <c r="DY10" i="1"/>
  <c r="DZ10" i="1"/>
  <c r="EA10" i="1"/>
  <c r="DT11" i="1"/>
  <c r="DU11" i="1"/>
  <c r="DV11" i="1"/>
  <c r="DW11" i="1"/>
  <c r="DX11" i="1"/>
  <c r="DY11" i="1"/>
  <c r="DZ11" i="1"/>
  <c r="EA11" i="1"/>
  <c r="DT12" i="1"/>
  <c r="DU12" i="1"/>
  <c r="DV12" i="1"/>
  <c r="DW12" i="1"/>
  <c r="DX12" i="1"/>
  <c r="DY12" i="1"/>
  <c r="DZ12" i="1"/>
  <c r="EA12" i="1"/>
  <c r="DT13" i="1"/>
  <c r="DU13" i="1"/>
  <c r="DV13" i="1"/>
  <c r="DW13" i="1"/>
  <c r="DX13" i="1"/>
  <c r="DY13" i="1"/>
  <c r="DZ13" i="1"/>
  <c r="EA13" i="1"/>
  <c r="DT14" i="1"/>
  <c r="DU14" i="1"/>
  <c r="DV14" i="1"/>
  <c r="DW14" i="1"/>
  <c r="DX14" i="1"/>
  <c r="DY14" i="1"/>
  <c r="DZ14" i="1"/>
  <c r="EA14" i="1"/>
  <c r="DT15" i="1"/>
  <c r="DU15" i="1"/>
  <c r="DV15" i="1"/>
  <c r="DW15" i="1"/>
  <c r="DX15" i="1"/>
  <c r="DY15" i="1"/>
  <c r="DZ15" i="1"/>
  <c r="EA15" i="1"/>
  <c r="DT16" i="1"/>
  <c r="DU16" i="1"/>
  <c r="DV16" i="1"/>
  <c r="DW16" i="1"/>
  <c r="DX16" i="1"/>
  <c r="DY16" i="1"/>
  <c r="DZ16" i="1"/>
  <c r="EA16" i="1"/>
  <c r="DT17" i="1"/>
  <c r="DU17" i="1"/>
  <c r="DV17" i="1"/>
  <c r="DW17" i="1"/>
  <c r="DX17" i="1"/>
  <c r="DY17" i="1"/>
  <c r="DZ17" i="1"/>
  <c r="EA17" i="1"/>
  <c r="DT18" i="1"/>
  <c r="DU18" i="1"/>
  <c r="DV18" i="1"/>
  <c r="DW18" i="1"/>
  <c r="DX18" i="1"/>
  <c r="DY18" i="1"/>
  <c r="DZ18" i="1"/>
  <c r="EA18" i="1"/>
  <c r="DT19" i="1"/>
  <c r="DU19" i="1"/>
  <c r="DV19" i="1"/>
  <c r="DW19" i="1"/>
  <c r="DX19" i="1"/>
  <c r="DY19" i="1"/>
  <c r="DZ19" i="1"/>
  <c r="EA19" i="1"/>
  <c r="DT20" i="1"/>
  <c r="DU20" i="1"/>
  <c r="DV20" i="1"/>
  <c r="DW20" i="1"/>
  <c r="DX20" i="1"/>
  <c r="DY20" i="1"/>
  <c r="DZ20" i="1"/>
  <c r="EA20" i="1"/>
  <c r="DT21" i="1"/>
  <c r="DU21" i="1"/>
  <c r="DV21" i="1"/>
  <c r="DW21" i="1"/>
  <c r="DX21" i="1"/>
  <c r="DY21" i="1"/>
  <c r="DZ21" i="1"/>
  <c r="EA21" i="1"/>
  <c r="DT22" i="1"/>
  <c r="DU22" i="1"/>
  <c r="DV22" i="1"/>
  <c r="DW22" i="1"/>
  <c r="DX22" i="1"/>
  <c r="DY22" i="1"/>
  <c r="DZ22" i="1"/>
  <c r="EA22" i="1"/>
  <c r="DT23" i="1"/>
  <c r="DU23" i="1"/>
  <c r="DV23" i="1"/>
  <c r="DW23" i="1"/>
  <c r="DX23" i="1"/>
  <c r="DY23" i="1"/>
  <c r="DZ23" i="1"/>
  <c r="EA23" i="1"/>
  <c r="DT24" i="1"/>
  <c r="DU24" i="1"/>
  <c r="DV24" i="1"/>
  <c r="DW24" i="1"/>
  <c r="DX24" i="1"/>
  <c r="DY24" i="1"/>
  <c r="DZ24" i="1"/>
  <c r="EA24" i="1"/>
  <c r="DT25" i="1"/>
  <c r="DU25" i="1"/>
  <c r="DV25" i="1"/>
  <c r="DW25" i="1"/>
  <c r="DX25" i="1"/>
  <c r="DY25" i="1"/>
  <c r="DZ25" i="1"/>
  <c r="EA25" i="1"/>
  <c r="DT26" i="1"/>
  <c r="DU26" i="1"/>
  <c r="DV26" i="1"/>
  <c r="DW26" i="1"/>
  <c r="DX26" i="1"/>
  <c r="DY26" i="1"/>
  <c r="DZ26" i="1"/>
  <c r="EA26" i="1"/>
  <c r="DT27" i="1"/>
  <c r="DU27" i="1"/>
  <c r="DV27" i="1"/>
  <c r="DW27" i="1"/>
  <c r="DX27" i="1"/>
  <c r="DY27" i="1"/>
  <c r="DZ27" i="1"/>
  <c r="EA27" i="1"/>
  <c r="DT28" i="1"/>
  <c r="DU28" i="1"/>
  <c r="DV28" i="1"/>
  <c r="DW28" i="1"/>
  <c r="DX28" i="1"/>
  <c r="DY28" i="1"/>
  <c r="DZ28" i="1"/>
  <c r="EA28" i="1"/>
  <c r="DT29" i="1"/>
  <c r="DU29" i="1"/>
  <c r="DV29" i="1"/>
  <c r="DW29" i="1"/>
  <c r="DX29" i="1"/>
  <c r="DY29" i="1"/>
  <c r="DZ29" i="1"/>
  <c r="EA29" i="1"/>
  <c r="DT30" i="1"/>
  <c r="DU30" i="1"/>
  <c r="DV30" i="1"/>
  <c r="DW30" i="1"/>
  <c r="DX30" i="1"/>
  <c r="DY30" i="1"/>
  <c r="DZ30" i="1"/>
  <c r="EA30" i="1"/>
  <c r="DT31" i="1"/>
  <c r="DU31" i="1"/>
  <c r="DV31" i="1"/>
  <c r="DW31" i="1"/>
  <c r="DX31" i="1"/>
  <c r="DY31" i="1"/>
  <c r="DZ31" i="1"/>
  <c r="EA31" i="1"/>
  <c r="DT32" i="1"/>
  <c r="DU32" i="1"/>
  <c r="DV32" i="1"/>
  <c r="DW32" i="1"/>
  <c r="DX32" i="1"/>
  <c r="DY32" i="1"/>
  <c r="DZ32" i="1"/>
  <c r="EA32" i="1"/>
  <c r="DT33" i="1"/>
  <c r="DU33" i="1"/>
  <c r="DV33" i="1"/>
  <c r="DW33" i="1"/>
  <c r="DX33" i="1"/>
  <c r="DY33" i="1"/>
  <c r="DZ33" i="1"/>
  <c r="EA33" i="1"/>
  <c r="DT34" i="1"/>
  <c r="DU34" i="1"/>
  <c r="DV34" i="1"/>
  <c r="DW34" i="1"/>
  <c r="DX34" i="1"/>
  <c r="DY34" i="1"/>
  <c r="DZ34" i="1"/>
  <c r="EA34" i="1"/>
  <c r="DT35" i="1"/>
  <c r="DU35" i="1"/>
  <c r="DV35" i="1"/>
  <c r="DW35" i="1"/>
  <c r="DX35" i="1"/>
  <c r="DY35" i="1"/>
  <c r="DZ35" i="1"/>
  <c r="EA35" i="1"/>
  <c r="DT36" i="1"/>
  <c r="DU36" i="1"/>
  <c r="DV36" i="1"/>
  <c r="DW36" i="1"/>
  <c r="DX36" i="1"/>
  <c r="DY36" i="1"/>
  <c r="DZ36" i="1"/>
  <c r="EA36" i="1"/>
  <c r="DT37" i="1"/>
  <c r="DU37" i="1"/>
  <c r="DV37" i="1"/>
  <c r="DW37" i="1"/>
  <c r="DX37" i="1"/>
  <c r="DY37" i="1"/>
  <c r="DZ37" i="1"/>
  <c r="EA37" i="1"/>
  <c r="DT38" i="1"/>
  <c r="DU38" i="1"/>
  <c r="DV38" i="1"/>
  <c r="DW38" i="1"/>
  <c r="DX38" i="1"/>
  <c r="DY38" i="1"/>
  <c r="DZ38" i="1"/>
  <c r="EA38" i="1"/>
  <c r="DT39" i="1"/>
  <c r="DU39" i="1"/>
  <c r="DV39" i="1"/>
  <c r="DW39" i="1"/>
  <c r="DX39" i="1"/>
  <c r="DY39" i="1"/>
  <c r="DZ39" i="1"/>
  <c r="EA39" i="1"/>
  <c r="DT40" i="1"/>
  <c r="DU40" i="1"/>
  <c r="DV40" i="1"/>
  <c r="DW40" i="1"/>
  <c r="DX40" i="1"/>
  <c r="DY40" i="1"/>
  <c r="DZ40" i="1"/>
  <c r="EA40" i="1"/>
  <c r="DT41" i="1"/>
  <c r="DU41" i="1"/>
  <c r="DV41" i="1"/>
  <c r="DW41" i="1"/>
  <c r="DX41" i="1"/>
  <c r="DY41" i="1"/>
  <c r="DZ41" i="1"/>
  <c r="EA41" i="1"/>
  <c r="DT42" i="1"/>
  <c r="DU42" i="1"/>
  <c r="DV42" i="1"/>
  <c r="DW42" i="1"/>
  <c r="DX42" i="1"/>
  <c r="DY42" i="1"/>
  <c r="DZ42" i="1"/>
  <c r="EA42" i="1"/>
  <c r="DT43" i="1"/>
  <c r="DU43" i="1"/>
  <c r="DV43" i="1"/>
  <c r="DW43" i="1"/>
  <c r="DX43" i="1"/>
  <c r="DY43" i="1"/>
  <c r="DZ43" i="1"/>
  <c r="EA43" i="1"/>
  <c r="DT44" i="1"/>
  <c r="DU44" i="1"/>
  <c r="DV44" i="1"/>
  <c r="DW44" i="1"/>
  <c r="DX44" i="1"/>
  <c r="DY44" i="1"/>
  <c r="DZ44" i="1"/>
  <c r="EA44" i="1"/>
  <c r="DT45" i="1"/>
  <c r="DU45" i="1"/>
  <c r="DV45" i="1"/>
  <c r="DW45" i="1"/>
  <c r="DX45" i="1"/>
  <c r="DY45" i="1"/>
  <c r="DZ45" i="1"/>
  <c r="EA45" i="1"/>
  <c r="DT46" i="1"/>
  <c r="DU46" i="1"/>
  <c r="DV46" i="1"/>
  <c r="DW46" i="1"/>
  <c r="DX46" i="1"/>
  <c r="DY46" i="1"/>
  <c r="DZ46" i="1"/>
  <c r="EA46" i="1"/>
  <c r="DT47" i="1"/>
  <c r="DU47" i="1"/>
  <c r="DV47" i="1"/>
  <c r="DW47" i="1"/>
  <c r="DX47" i="1"/>
  <c r="DY47" i="1"/>
  <c r="DZ47" i="1"/>
  <c r="EA47" i="1"/>
  <c r="DT48" i="1"/>
  <c r="DU48" i="1"/>
  <c r="DV48" i="1"/>
  <c r="DW48" i="1"/>
  <c r="DX48" i="1"/>
  <c r="DY48" i="1"/>
  <c r="DZ48" i="1"/>
  <c r="EA48" i="1"/>
  <c r="DT49" i="1"/>
  <c r="DU49" i="1"/>
  <c r="DV49" i="1"/>
  <c r="DW49" i="1"/>
  <c r="DX49" i="1"/>
  <c r="DY49" i="1"/>
  <c r="DZ49" i="1"/>
  <c r="EA49" i="1"/>
  <c r="DT50" i="1"/>
  <c r="DU50" i="1"/>
  <c r="DV50" i="1"/>
  <c r="DW50" i="1"/>
  <c r="DX50" i="1"/>
  <c r="DY50" i="1"/>
  <c r="DZ50" i="1"/>
  <c r="EA50" i="1"/>
  <c r="DT51" i="1"/>
  <c r="DU51" i="1"/>
  <c r="DV51" i="1"/>
  <c r="DW51" i="1"/>
  <c r="DX51" i="1"/>
  <c r="DY51" i="1"/>
  <c r="DZ51" i="1"/>
  <c r="EA51" i="1"/>
  <c r="DT52" i="1"/>
  <c r="DU52" i="1"/>
  <c r="DV52" i="1"/>
  <c r="DW52" i="1"/>
  <c r="DX52" i="1"/>
  <c r="DY52" i="1"/>
  <c r="DZ52" i="1"/>
  <c r="EA52" i="1"/>
  <c r="DT53" i="1"/>
  <c r="DU53" i="1"/>
  <c r="DV53" i="1"/>
  <c r="DW53" i="1"/>
  <c r="DX53" i="1"/>
  <c r="DY53" i="1"/>
  <c r="DZ53" i="1"/>
  <c r="EA53" i="1"/>
  <c r="DT54" i="1"/>
  <c r="DU54" i="1"/>
  <c r="DV54" i="1"/>
  <c r="DW54" i="1"/>
  <c r="DX54" i="1"/>
  <c r="DY54" i="1"/>
  <c r="DZ54" i="1"/>
  <c r="EA54" i="1"/>
  <c r="DT55" i="1"/>
  <c r="DU55" i="1"/>
  <c r="DV55" i="1"/>
  <c r="DW55" i="1"/>
  <c r="DX55" i="1"/>
  <c r="DY55" i="1"/>
  <c r="DZ55" i="1"/>
  <c r="EA55" i="1"/>
  <c r="DT56" i="1"/>
  <c r="DU56" i="1"/>
  <c r="DV56" i="1"/>
  <c r="DW56" i="1"/>
  <c r="DX56" i="1"/>
  <c r="DY56" i="1"/>
  <c r="DZ56" i="1"/>
  <c r="EA56" i="1"/>
  <c r="DT57" i="1"/>
  <c r="DU57" i="1"/>
  <c r="DV57" i="1"/>
  <c r="DW57" i="1"/>
  <c r="DX57" i="1"/>
  <c r="DY57" i="1"/>
  <c r="DZ57" i="1"/>
  <c r="EA57" i="1"/>
  <c r="DT58" i="1"/>
  <c r="DU58" i="1"/>
  <c r="DV58" i="1"/>
  <c r="DW58" i="1"/>
  <c r="DX58" i="1"/>
  <c r="DY58" i="1"/>
  <c r="DZ58" i="1"/>
  <c r="EA58" i="1"/>
  <c r="DT59" i="1"/>
  <c r="DU59" i="1"/>
  <c r="DV59" i="1"/>
  <c r="DW59" i="1"/>
  <c r="DX59" i="1"/>
  <c r="DY59" i="1"/>
  <c r="DZ59" i="1"/>
  <c r="EA59" i="1"/>
  <c r="DT60" i="1"/>
  <c r="DU60" i="1"/>
  <c r="DV60" i="1"/>
  <c r="DW60" i="1"/>
  <c r="DX60" i="1"/>
  <c r="DY60" i="1"/>
  <c r="DZ60" i="1"/>
  <c r="EA60" i="1"/>
  <c r="DT61" i="1"/>
  <c r="DU61" i="1"/>
  <c r="DV61" i="1"/>
  <c r="DW61" i="1"/>
  <c r="DX61" i="1"/>
  <c r="DY61" i="1"/>
  <c r="DZ61" i="1"/>
  <c r="EA61" i="1"/>
  <c r="DT62" i="1"/>
  <c r="DU62" i="1"/>
  <c r="DV62" i="1"/>
  <c r="DW62" i="1"/>
  <c r="DX62" i="1"/>
  <c r="DY62" i="1"/>
  <c r="DZ62" i="1"/>
  <c r="EA62" i="1"/>
  <c r="DT63" i="1"/>
  <c r="DU63" i="1"/>
  <c r="DV63" i="1"/>
  <c r="DW63" i="1"/>
  <c r="DX63" i="1"/>
  <c r="DY63" i="1"/>
  <c r="DZ63" i="1"/>
  <c r="EA63" i="1"/>
  <c r="DT64" i="1"/>
  <c r="DU64" i="1"/>
  <c r="DV64" i="1"/>
  <c r="DW64" i="1"/>
  <c r="DX64" i="1"/>
  <c r="DY64" i="1"/>
  <c r="DZ64" i="1"/>
  <c r="EA64" i="1"/>
  <c r="DT65" i="1"/>
  <c r="DU65" i="1"/>
  <c r="DV65" i="1"/>
  <c r="DW65" i="1"/>
  <c r="DX65" i="1"/>
  <c r="DY65" i="1"/>
  <c r="DZ65" i="1"/>
  <c r="EA65" i="1"/>
  <c r="DT66" i="1"/>
  <c r="DU66" i="1"/>
  <c r="DV66" i="1"/>
  <c r="DW66" i="1"/>
  <c r="DX66" i="1"/>
  <c r="DY66" i="1"/>
  <c r="DZ66" i="1"/>
  <c r="EA66" i="1"/>
  <c r="DT67" i="1"/>
  <c r="DU67" i="1"/>
  <c r="DV67" i="1"/>
  <c r="DW67" i="1"/>
  <c r="DX67" i="1"/>
  <c r="DY67" i="1"/>
  <c r="DZ67" i="1"/>
  <c r="EA67" i="1"/>
  <c r="DT68" i="1"/>
  <c r="DU68" i="1"/>
  <c r="DV68" i="1"/>
  <c r="DW68" i="1"/>
  <c r="DX68" i="1"/>
  <c r="DY68" i="1"/>
  <c r="DZ68" i="1"/>
  <c r="EA68" i="1"/>
  <c r="DT69" i="1"/>
  <c r="DU69" i="1"/>
  <c r="DV69" i="1"/>
  <c r="DW69" i="1"/>
  <c r="DX69" i="1"/>
  <c r="DY69" i="1"/>
  <c r="DZ69" i="1"/>
  <c r="EA69" i="1"/>
  <c r="DT70" i="1"/>
  <c r="DU70" i="1"/>
  <c r="DV70" i="1"/>
  <c r="DW70" i="1"/>
  <c r="DX70" i="1"/>
  <c r="DY70" i="1"/>
  <c r="DZ70" i="1"/>
  <c r="EA70" i="1"/>
  <c r="DT71" i="1"/>
  <c r="DU71" i="1"/>
  <c r="DV71" i="1"/>
  <c r="DW71" i="1"/>
  <c r="DX71" i="1"/>
  <c r="DY71" i="1"/>
  <c r="DZ71" i="1"/>
  <c r="EA71" i="1"/>
  <c r="DT72" i="1"/>
  <c r="DU72" i="1"/>
  <c r="DV72" i="1"/>
  <c r="DW72" i="1"/>
  <c r="DX72" i="1"/>
  <c r="DY72" i="1"/>
  <c r="DZ72" i="1"/>
  <c r="EA72" i="1"/>
  <c r="DT73" i="1"/>
  <c r="DU73" i="1"/>
  <c r="DV73" i="1"/>
  <c r="DW73" i="1"/>
  <c r="DX73" i="1"/>
  <c r="DY73" i="1"/>
  <c r="DZ73" i="1"/>
  <c r="EA73" i="1"/>
  <c r="DT74" i="1"/>
  <c r="DU74" i="1"/>
  <c r="DV74" i="1"/>
  <c r="DW74" i="1"/>
  <c r="DX74" i="1"/>
  <c r="DY74" i="1"/>
  <c r="DZ74" i="1"/>
  <c r="EA74" i="1"/>
  <c r="DT75" i="1"/>
  <c r="DU75" i="1"/>
  <c r="DV75" i="1"/>
  <c r="DW75" i="1"/>
  <c r="DX75" i="1"/>
  <c r="DY75" i="1"/>
  <c r="DZ75" i="1"/>
  <c r="EA75" i="1"/>
  <c r="DT76" i="1"/>
  <c r="DU76" i="1"/>
  <c r="DV76" i="1"/>
  <c r="DW76" i="1"/>
  <c r="DX76" i="1"/>
  <c r="DY76" i="1"/>
  <c r="DZ76" i="1"/>
  <c r="EA76" i="1"/>
  <c r="DT77" i="1"/>
  <c r="DU77" i="1"/>
  <c r="DV77" i="1"/>
  <c r="DW77" i="1"/>
  <c r="DX77" i="1"/>
  <c r="DY77" i="1"/>
  <c r="DZ77" i="1"/>
  <c r="EA77" i="1"/>
  <c r="DT78" i="1"/>
  <c r="DU78" i="1"/>
  <c r="DV78" i="1"/>
  <c r="DW78" i="1"/>
  <c r="DX78" i="1"/>
  <c r="DY78" i="1"/>
  <c r="DZ78" i="1"/>
  <c r="EA78" i="1"/>
  <c r="DT79" i="1"/>
  <c r="DU79" i="1"/>
  <c r="DV79" i="1"/>
  <c r="DW79" i="1"/>
  <c r="DX79" i="1"/>
  <c r="DY79" i="1"/>
  <c r="DZ79" i="1"/>
  <c r="EA79" i="1"/>
  <c r="DT80" i="1"/>
  <c r="DU80" i="1"/>
  <c r="DV80" i="1"/>
  <c r="DW80" i="1"/>
  <c r="DX80" i="1"/>
  <c r="DY80" i="1"/>
  <c r="DZ80" i="1"/>
  <c r="EA80" i="1"/>
  <c r="DT81" i="1"/>
  <c r="DU81" i="1"/>
  <c r="DV81" i="1"/>
  <c r="DW81" i="1"/>
  <c r="DX81" i="1"/>
  <c r="DY81" i="1"/>
  <c r="DZ81" i="1"/>
  <c r="EA81" i="1"/>
  <c r="DT82" i="1"/>
  <c r="DU82" i="1"/>
  <c r="DV82" i="1"/>
  <c r="DW82" i="1"/>
  <c r="DX82" i="1"/>
  <c r="DY82" i="1"/>
  <c r="DZ82" i="1"/>
  <c r="EA82" i="1"/>
  <c r="DT83" i="1"/>
  <c r="DU83" i="1"/>
  <c r="DV83" i="1"/>
  <c r="DW83" i="1"/>
  <c r="DX83" i="1"/>
  <c r="DY83" i="1"/>
  <c r="DZ83" i="1"/>
  <c r="EA83" i="1"/>
  <c r="DT84" i="1"/>
  <c r="DU84" i="1"/>
  <c r="DV84" i="1"/>
  <c r="DW84" i="1"/>
  <c r="DX84" i="1"/>
  <c r="DY84" i="1"/>
  <c r="DZ84" i="1"/>
  <c r="EA84" i="1"/>
  <c r="DT85" i="1"/>
  <c r="DU85" i="1"/>
  <c r="DV85" i="1"/>
  <c r="DW85" i="1"/>
  <c r="DX85" i="1"/>
  <c r="DY85" i="1"/>
  <c r="DZ85" i="1"/>
  <c r="EA85" i="1"/>
  <c r="DT86" i="1"/>
  <c r="DU86" i="1"/>
  <c r="DV86" i="1"/>
  <c r="DW86" i="1"/>
  <c r="DX86" i="1"/>
  <c r="DY86" i="1"/>
  <c r="DZ86" i="1"/>
  <c r="EA86" i="1"/>
  <c r="DT87" i="1"/>
  <c r="DU87" i="1"/>
  <c r="DV87" i="1"/>
  <c r="DW87" i="1"/>
  <c r="DX87" i="1"/>
  <c r="DY87" i="1"/>
  <c r="DZ87" i="1"/>
  <c r="EA87" i="1"/>
  <c r="DT88" i="1"/>
  <c r="DU88" i="1"/>
  <c r="DV88" i="1"/>
  <c r="DW88" i="1"/>
  <c r="DX88" i="1"/>
  <c r="DY88" i="1"/>
  <c r="DZ88" i="1"/>
  <c r="EA88" i="1"/>
  <c r="DT89" i="1"/>
  <c r="DU89" i="1"/>
  <c r="DV89" i="1"/>
  <c r="DW89" i="1"/>
  <c r="DX89" i="1"/>
  <c r="DY89" i="1"/>
  <c r="DZ89" i="1"/>
  <c r="EA89" i="1"/>
  <c r="DT90" i="1"/>
  <c r="DU90" i="1"/>
  <c r="DV90" i="1"/>
  <c r="DW90" i="1"/>
  <c r="DX90" i="1"/>
  <c r="DY90" i="1"/>
  <c r="DZ90" i="1"/>
  <c r="EA90" i="1"/>
  <c r="DT91" i="1"/>
  <c r="DU91" i="1"/>
  <c r="DV91" i="1"/>
  <c r="DW91" i="1"/>
  <c r="DX91" i="1"/>
  <c r="DY91" i="1"/>
  <c r="DZ91" i="1"/>
  <c r="EA91" i="1"/>
  <c r="DT92" i="1"/>
  <c r="DU92" i="1"/>
  <c r="DV92" i="1"/>
  <c r="DW92" i="1"/>
  <c r="DX92" i="1"/>
  <c r="DY92" i="1"/>
  <c r="DZ92" i="1"/>
  <c r="EA92" i="1"/>
  <c r="DT93" i="1"/>
  <c r="DU93" i="1"/>
  <c r="DV93" i="1"/>
  <c r="DW93" i="1"/>
  <c r="DX93" i="1"/>
  <c r="DY93" i="1"/>
  <c r="DZ93" i="1"/>
  <c r="EA93" i="1"/>
  <c r="DT94" i="1"/>
  <c r="DU94" i="1"/>
  <c r="DV94" i="1"/>
  <c r="DW94" i="1"/>
  <c r="DX94" i="1"/>
  <c r="DY94" i="1"/>
  <c r="DZ94" i="1"/>
  <c r="EA94" i="1"/>
  <c r="DT95" i="1"/>
  <c r="DU95" i="1"/>
  <c r="DV95" i="1"/>
  <c r="DW95" i="1"/>
  <c r="DX95" i="1"/>
  <c r="DY95" i="1"/>
  <c r="DZ95" i="1"/>
  <c r="EA95" i="1"/>
  <c r="DT96" i="1"/>
  <c r="DU96" i="1"/>
  <c r="DV96" i="1"/>
  <c r="DW96" i="1"/>
  <c r="DX96" i="1"/>
  <c r="DY96" i="1"/>
  <c r="DZ96" i="1"/>
  <c r="EA96" i="1"/>
  <c r="DT97" i="1"/>
  <c r="DU97" i="1"/>
  <c r="DV97" i="1"/>
  <c r="DW97" i="1"/>
  <c r="DX97" i="1"/>
  <c r="DY97" i="1"/>
  <c r="DZ97" i="1"/>
  <c r="EA97" i="1"/>
  <c r="DT98" i="1"/>
  <c r="DU98" i="1"/>
  <c r="DV98" i="1"/>
  <c r="DW98" i="1"/>
  <c r="DX98" i="1"/>
  <c r="DY98" i="1"/>
  <c r="DZ98" i="1"/>
  <c r="EA98" i="1"/>
  <c r="DT99" i="1"/>
  <c r="DU99" i="1"/>
  <c r="DV99" i="1"/>
  <c r="DW99" i="1"/>
  <c r="DX99" i="1"/>
  <c r="DY99" i="1"/>
  <c r="DZ99" i="1"/>
  <c r="EA99" i="1"/>
  <c r="DT100" i="1"/>
  <c r="DU100" i="1"/>
  <c r="DV100" i="1"/>
  <c r="DW100" i="1"/>
  <c r="DX100" i="1"/>
  <c r="DY100" i="1"/>
  <c r="DZ100" i="1"/>
  <c r="EA100" i="1"/>
  <c r="DT101" i="1"/>
  <c r="DU101" i="1"/>
  <c r="DV101" i="1"/>
  <c r="DW101" i="1"/>
  <c r="DX101" i="1"/>
  <c r="DY101" i="1"/>
  <c r="DZ101" i="1"/>
  <c r="EA101" i="1"/>
  <c r="DT102" i="1"/>
  <c r="DU102" i="1"/>
  <c r="DV102" i="1"/>
  <c r="DW102" i="1"/>
  <c r="DX102" i="1"/>
  <c r="DY102" i="1"/>
  <c r="DZ102" i="1"/>
  <c r="EA102" i="1"/>
  <c r="DT103" i="1"/>
  <c r="DU103" i="1"/>
  <c r="DV103" i="1"/>
  <c r="DW103" i="1"/>
  <c r="DX103" i="1"/>
  <c r="DY103" i="1"/>
  <c r="DZ103" i="1"/>
  <c r="EA103" i="1"/>
  <c r="DT104" i="1"/>
  <c r="DU104" i="1"/>
  <c r="DV104" i="1"/>
  <c r="DW104" i="1"/>
  <c r="DX104" i="1"/>
  <c r="DY104" i="1"/>
  <c r="DZ104" i="1"/>
  <c r="EA104" i="1"/>
  <c r="DT105" i="1"/>
  <c r="DU105" i="1"/>
  <c r="DV105" i="1"/>
  <c r="DW105" i="1"/>
  <c r="DX105" i="1"/>
  <c r="DY105" i="1"/>
  <c r="DZ105" i="1"/>
  <c r="EA105" i="1"/>
  <c r="DT106" i="1"/>
  <c r="DU106" i="1"/>
  <c r="DV106" i="1"/>
  <c r="DW106" i="1"/>
  <c r="DX106" i="1"/>
  <c r="DY106" i="1"/>
  <c r="DZ106" i="1"/>
  <c r="EA106" i="1"/>
  <c r="DT107" i="1"/>
  <c r="DU107" i="1"/>
  <c r="DV107" i="1"/>
  <c r="DW107" i="1"/>
  <c r="DX107" i="1"/>
  <c r="DY107" i="1"/>
  <c r="DZ107" i="1"/>
  <c r="EA107" i="1"/>
  <c r="DT108" i="1"/>
  <c r="DU108" i="1"/>
  <c r="DV108" i="1"/>
  <c r="DW108" i="1"/>
  <c r="DX108" i="1"/>
  <c r="DY108" i="1"/>
  <c r="DZ108" i="1"/>
  <c r="EA108" i="1"/>
  <c r="DT109" i="1"/>
  <c r="DU109" i="1"/>
  <c r="DV109" i="1"/>
  <c r="DW109" i="1"/>
  <c r="DX109" i="1"/>
  <c r="DY109" i="1"/>
  <c r="DZ109" i="1"/>
  <c r="EA109" i="1"/>
  <c r="DT110" i="1"/>
  <c r="DU110" i="1"/>
  <c r="DV110" i="1"/>
  <c r="DW110" i="1"/>
  <c r="DX110" i="1"/>
  <c r="DY110" i="1"/>
  <c r="DZ110" i="1"/>
  <c r="EA110" i="1"/>
  <c r="DT111" i="1"/>
  <c r="DU111" i="1"/>
  <c r="DV111" i="1"/>
  <c r="DW111" i="1"/>
  <c r="DX111" i="1"/>
  <c r="DY111" i="1"/>
  <c r="DZ111" i="1"/>
  <c r="EA111" i="1"/>
  <c r="DT112" i="1"/>
  <c r="DU112" i="1"/>
  <c r="DV112" i="1"/>
  <c r="DW112" i="1"/>
  <c r="DX112" i="1"/>
  <c r="DY112" i="1"/>
  <c r="DZ112" i="1"/>
  <c r="EA112" i="1"/>
  <c r="DT113" i="1"/>
  <c r="DU113" i="1"/>
  <c r="DV113" i="1"/>
  <c r="DW113" i="1"/>
  <c r="DX113" i="1"/>
  <c r="DY113" i="1"/>
  <c r="DZ113" i="1"/>
  <c r="EA113" i="1"/>
  <c r="DT114" i="1"/>
  <c r="DU114" i="1"/>
  <c r="DV114" i="1"/>
  <c r="DW114" i="1"/>
  <c r="DX114" i="1"/>
  <c r="DY114" i="1"/>
  <c r="DZ114" i="1"/>
  <c r="EA114" i="1"/>
  <c r="DT115" i="1"/>
  <c r="DU115" i="1"/>
  <c r="DV115" i="1"/>
  <c r="DW115" i="1"/>
  <c r="DX115" i="1"/>
  <c r="DY115" i="1"/>
  <c r="DZ115" i="1"/>
  <c r="EA115" i="1"/>
  <c r="DT116" i="1"/>
  <c r="DU116" i="1"/>
  <c r="DV116" i="1"/>
  <c r="DW116" i="1"/>
  <c r="DX116" i="1"/>
  <c r="DY116" i="1"/>
  <c r="DZ116" i="1"/>
  <c r="EA116" i="1"/>
  <c r="DT117" i="1"/>
  <c r="DU117" i="1"/>
  <c r="DV117" i="1"/>
  <c r="DW117" i="1"/>
  <c r="DX117" i="1"/>
  <c r="DY117" i="1"/>
  <c r="DZ117" i="1"/>
  <c r="EA117" i="1"/>
  <c r="DT118" i="1"/>
  <c r="DU118" i="1"/>
  <c r="DV118" i="1"/>
  <c r="DW118" i="1"/>
  <c r="DX118" i="1"/>
  <c r="DY118" i="1"/>
  <c r="DZ118" i="1"/>
  <c r="EA118" i="1"/>
  <c r="DT119" i="1"/>
  <c r="DU119" i="1"/>
  <c r="DV119" i="1"/>
  <c r="DW119" i="1"/>
  <c r="DX119" i="1"/>
  <c r="DY119" i="1"/>
  <c r="DZ119" i="1"/>
  <c r="EA119" i="1"/>
  <c r="DT120" i="1"/>
  <c r="DU120" i="1"/>
  <c r="DV120" i="1"/>
  <c r="DW120" i="1"/>
  <c r="DX120" i="1"/>
  <c r="DY120" i="1"/>
  <c r="DZ120" i="1"/>
  <c r="EA120" i="1"/>
  <c r="DT121" i="1"/>
  <c r="DU121" i="1"/>
  <c r="DV121" i="1"/>
  <c r="DW121" i="1"/>
  <c r="DX121" i="1"/>
  <c r="DY121" i="1"/>
  <c r="DZ121" i="1"/>
  <c r="EA121" i="1"/>
  <c r="DT122" i="1"/>
  <c r="DU122" i="1"/>
  <c r="DV122" i="1"/>
  <c r="DW122" i="1"/>
  <c r="DX122" i="1"/>
  <c r="DY122" i="1"/>
  <c r="DZ122" i="1"/>
  <c r="EA122" i="1"/>
  <c r="DT123" i="1"/>
  <c r="DU123" i="1"/>
  <c r="DV123" i="1"/>
  <c r="DW123" i="1"/>
  <c r="DX123" i="1"/>
  <c r="DY123" i="1"/>
  <c r="DZ123" i="1"/>
  <c r="EA123" i="1"/>
  <c r="DT124" i="1"/>
  <c r="DU124" i="1"/>
  <c r="DV124" i="1"/>
  <c r="DW124" i="1"/>
  <c r="DX124" i="1"/>
  <c r="DY124" i="1"/>
  <c r="DZ124" i="1"/>
  <c r="EA124" i="1"/>
  <c r="DT125" i="1"/>
  <c r="DU125" i="1"/>
  <c r="DV125" i="1"/>
  <c r="DW125" i="1"/>
  <c r="DX125" i="1"/>
  <c r="DY125" i="1"/>
  <c r="DZ125" i="1"/>
  <c r="EA125" i="1"/>
  <c r="DT126" i="1"/>
  <c r="DU126" i="1"/>
  <c r="DV126" i="1"/>
  <c r="DW126" i="1"/>
  <c r="DX126" i="1"/>
  <c r="DY126" i="1"/>
  <c r="DZ126" i="1"/>
  <c r="EA126" i="1"/>
  <c r="DT127" i="1"/>
  <c r="DU127" i="1"/>
  <c r="DV127" i="1"/>
  <c r="DW127" i="1"/>
  <c r="DX127" i="1"/>
  <c r="DY127" i="1"/>
  <c r="DZ127" i="1"/>
  <c r="EA127" i="1"/>
  <c r="DT128" i="1"/>
  <c r="DU128" i="1"/>
  <c r="DV128" i="1"/>
  <c r="DW128" i="1"/>
  <c r="DX128" i="1"/>
  <c r="DY128" i="1"/>
  <c r="DZ128" i="1"/>
  <c r="EA128" i="1"/>
  <c r="DT129" i="1"/>
  <c r="DU129" i="1"/>
  <c r="DV129" i="1"/>
  <c r="DW129" i="1"/>
  <c r="DX129" i="1"/>
  <c r="DY129" i="1"/>
  <c r="DZ129" i="1"/>
  <c r="EA129" i="1"/>
  <c r="DT130" i="1"/>
  <c r="DU130" i="1"/>
  <c r="DV130" i="1"/>
  <c r="DW130" i="1"/>
  <c r="DX130" i="1"/>
  <c r="DY130" i="1"/>
  <c r="DZ130" i="1"/>
  <c r="EA130" i="1"/>
  <c r="DT131" i="1"/>
  <c r="DU131" i="1"/>
  <c r="DV131" i="1"/>
  <c r="DW131" i="1"/>
  <c r="DX131" i="1"/>
  <c r="DY131" i="1"/>
  <c r="DZ131" i="1"/>
  <c r="EA131" i="1"/>
  <c r="DT132" i="1"/>
  <c r="DU132" i="1"/>
  <c r="DV132" i="1"/>
  <c r="DW132" i="1"/>
  <c r="DX132" i="1"/>
  <c r="DY132" i="1"/>
  <c r="DZ132" i="1"/>
  <c r="EA132" i="1"/>
  <c r="DT133" i="1"/>
  <c r="DU133" i="1"/>
  <c r="DV133" i="1"/>
  <c r="DW133" i="1"/>
  <c r="DX133" i="1"/>
  <c r="DY133" i="1"/>
  <c r="DZ133" i="1"/>
  <c r="EA133" i="1"/>
  <c r="DT134" i="1"/>
  <c r="DU134" i="1"/>
  <c r="DV134" i="1"/>
  <c r="DW134" i="1"/>
  <c r="DX134" i="1"/>
  <c r="DY134" i="1"/>
  <c r="DZ134" i="1"/>
  <c r="EA134" i="1"/>
  <c r="DT135" i="1"/>
  <c r="DU135" i="1"/>
  <c r="DV135" i="1"/>
  <c r="DW135" i="1"/>
  <c r="DX135" i="1"/>
  <c r="DY135" i="1"/>
  <c r="DZ135" i="1"/>
  <c r="EA135" i="1"/>
  <c r="DT136" i="1"/>
  <c r="DU136" i="1"/>
  <c r="DV136" i="1"/>
  <c r="DW136" i="1"/>
  <c r="DX136" i="1"/>
  <c r="DY136" i="1"/>
  <c r="DZ136" i="1"/>
  <c r="EA136" i="1"/>
  <c r="DT137" i="1"/>
  <c r="DU137" i="1"/>
  <c r="DV137" i="1"/>
  <c r="DW137" i="1"/>
  <c r="DX137" i="1"/>
  <c r="DY137" i="1"/>
  <c r="DZ137" i="1"/>
  <c r="EA137" i="1"/>
  <c r="DT138" i="1"/>
  <c r="DU138" i="1"/>
  <c r="DV138" i="1"/>
  <c r="DW138" i="1"/>
  <c r="DX138" i="1"/>
  <c r="DY138" i="1"/>
  <c r="DZ138" i="1"/>
  <c r="EA138" i="1"/>
  <c r="DT139" i="1"/>
  <c r="DU139" i="1"/>
  <c r="DV139" i="1"/>
  <c r="DW139" i="1"/>
  <c r="DX139" i="1"/>
  <c r="DY139" i="1"/>
  <c r="DZ139" i="1"/>
  <c r="EA139" i="1"/>
  <c r="DT140" i="1"/>
  <c r="DU140" i="1"/>
  <c r="DV140" i="1"/>
  <c r="DW140" i="1"/>
  <c r="DX140" i="1"/>
  <c r="DY140" i="1"/>
  <c r="DZ140" i="1"/>
  <c r="EA140" i="1"/>
  <c r="DT141" i="1"/>
  <c r="DU141" i="1"/>
  <c r="DV141" i="1"/>
  <c r="DW141" i="1"/>
  <c r="DX141" i="1"/>
  <c r="DY141" i="1"/>
  <c r="DZ141" i="1"/>
  <c r="EA141" i="1"/>
  <c r="DT142" i="1"/>
  <c r="DU142" i="1"/>
  <c r="DV142" i="1"/>
  <c r="DW142" i="1"/>
  <c r="DX142" i="1"/>
  <c r="DY142" i="1"/>
  <c r="DZ142" i="1"/>
  <c r="EA142" i="1"/>
  <c r="DT143" i="1"/>
  <c r="DU143" i="1"/>
  <c r="DV143" i="1"/>
  <c r="DW143" i="1"/>
  <c r="DX143" i="1"/>
  <c r="DY143" i="1"/>
  <c r="DZ143" i="1"/>
  <c r="EA143" i="1"/>
  <c r="DT144" i="1"/>
  <c r="DU144" i="1"/>
  <c r="DV144" i="1"/>
  <c r="DW144" i="1"/>
  <c r="DX144" i="1"/>
  <c r="DY144" i="1"/>
  <c r="DZ144" i="1"/>
  <c r="EA144" i="1"/>
  <c r="DT145" i="1"/>
  <c r="DU145" i="1"/>
  <c r="DV145" i="1"/>
  <c r="DW145" i="1"/>
  <c r="DX145" i="1"/>
  <c r="DY145" i="1"/>
  <c r="DZ145" i="1"/>
  <c r="EA145" i="1"/>
  <c r="DT146" i="1"/>
  <c r="DU146" i="1"/>
  <c r="DV146" i="1"/>
  <c r="DW146" i="1"/>
  <c r="DX146" i="1"/>
  <c r="DY146" i="1"/>
  <c r="DZ146" i="1"/>
  <c r="EA146" i="1"/>
  <c r="DT147" i="1"/>
  <c r="DU147" i="1"/>
  <c r="DV147" i="1"/>
  <c r="DW147" i="1"/>
  <c r="DX147" i="1"/>
  <c r="DY147" i="1"/>
  <c r="DZ147" i="1"/>
  <c r="EA147" i="1"/>
  <c r="DT148" i="1"/>
  <c r="DU148" i="1"/>
  <c r="DV148" i="1"/>
  <c r="DW148" i="1"/>
  <c r="DX148" i="1"/>
  <c r="DY148" i="1"/>
  <c r="DZ148" i="1"/>
  <c r="EA148" i="1"/>
  <c r="DT149" i="1"/>
  <c r="DU149" i="1"/>
  <c r="DV149" i="1"/>
  <c r="DW149" i="1"/>
  <c r="DX149" i="1"/>
  <c r="DY149" i="1"/>
  <c r="DZ149" i="1"/>
  <c r="EA149" i="1"/>
  <c r="DT150" i="1"/>
  <c r="DU150" i="1"/>
  <c r="DV150" i="1"/>
  <c r="DW150" i="1"/>
  <c r="DX150" i="1"/>
  <c r="DY150" i="1"/>
  <c r="DZ150" i="1"/>
  <c r="EA150" i="1"/>
  <c r="DT151" i="1"/>
  <c r="DU151" i="1"/>
  <c r="DV151" i="1"/>
  <c r="DW151" i="1"/>
  <c r="DX151" i="1"/>
  <c r="DY151" i="1"/>
  <c r="DZ151" i="1"/>
  <c r="EA151" i="1"/>
  <c r="DT152" i="1"/>
  <c r="DU152" i="1"/>
  <c r="DV152" i="1"/>
  <c r="DW152" i="1"/>
  <c r="DX152" i="1"/>
  <c r="DY152" i="1"/>
  <c r="DZ152" i="1"/>
  <c r="EA152" i="1"/>
  <c r="DT153" i="1"/>
  <c r="DU153" i="1"/>
  <c r="DV153" i="1"/>
  <c r="DW153" i="1"/>
  <c r="DX153" i="1"/>
  <c r="DY153" i="1"/>
  <c r="DZ153" i="1"/>
  <c r="EA153" i="1"/>
  <c r="DT154" i="1"/>
  <c r="DU154" i="1"/>
  <c r="DV154" i="1"/>
  <c r="DW154" i="1"/>
  <c r="DX154" i="1"/>
  <c r="DY154" i="1"/>
  <c r="DZ154" i="1"/>
  <c r="EA154" i="1"/>
  <c r="DT155" i="1"/>
  <c r="DU155" i="1"/>
  <c r="DV155" i="1"/>
  <c r="DW155" i="1"/>
  <c r="DX155" i="1"/>
  <c r="DY155" i="1"/>
  <c r="DZ155" i="1"/>
  <c r="EA155" i="1"/>
  <c r="DT156" i="1"/>
  <c r="DU156" i="1"/>
  <c r="DV156" i="1"/>
  <c r="DW156" i="1"/>
  <c r="DX156" i="1"/>
  <c r="DY156" i="1"/>
  <c r="DZ156" i="1"/>
  <c r="EA156" i="1"/>
  <c r="DT157" i="1"/>
  <c r="DU157" i="1"/>
  <c r="DV157" i="1"/>
  <c r="DW157" i="1"/>
  <c r="DX157" i="1"/>
  <c r="DY157" i="1"/>
  <c r="DZ157" i="1"/>
  <c r="EA157" i="1"/>
  <c r="DT158" i="1"/>
  <c r="DU158" i="1"/>
  <c r="DV158" i="1"/>
  <c r="DW158" i="1"/>
  <c r="DX158" i="1"/>
  <c r="DY158" i="1"/>
  <c r="DZ158" i="1"/>
  <c r="EA158" i="1"/>
  <c r="DT159" i="1"/>
  <c r="DU159" i="1"/>
  <c r="DV159" i="1"/>
  <c r="DW159" i="1"/>
  <c r="DX159" i="1"/>
  <c r="DY159" i="1"/>
  <c r="DZ159" i="1"/>
  <c r="EA159" i="1"/>
  <c r="DT160" i="1"/>
  <c r="DU160" i="1"/>
  <c r="DV160" i="1"/>
  <c r="DW160" i="1"/>
  <c r="DX160" i="1"/>
  <c r="DY160" i="1"/>
  <c r="DZ160" i="1"/>
  <c r="EA160" i="1"/>
  <c r="DT161" i="1"/>
  <c r="DU161" i="1"/>
  <c r="DV161" i="1"/>
  <c r="DW161" i="1"/>
  <c r="DX161" i="1"/>
  <c r="DY161" i="1"/>
  <c r="DZ161" i="1"/>
  <c r="EA161" i="1"/>
  <c r="DT162" i="1"/>
  <c r="DU162" i="1"/>
  <c r="DV162" i="1"/>
  <c r="DW162" i="1"/>
  <c r="DX162" i="1"/>
  <c r="DY162" i="1"/>
  <c r="DZ162" i="1"/>
  <c r="EA162" i="1"/>
  <c r="DT163" i="1"/>
  <c r="DU163" i="1"/>
  <c r="DV163" i="1"/>
  <c r="DW163" i="1"/>
  <c r="DX163" i="1"/>
  <c r="DY163" i="1"/>
  <c r="DZ163" i="1"/>
  <c r="EA163" i="1"/>
  <c r="DT164" i="1"/>
  <c r="DU164" i="1"/>
  <c r="DV164" i="1"/>
  <c r="DW164" i="1"/>
  <c r="DX164" i="1"/>
  <c r="DY164" i="1"/>
  <c r="DZ164" i="1"/>
  <c r="EA164" i="1"/>
  <c r="DT165" i="1"/>
  <c r="DU165" i="1"/>
  <c r="DV165" i="1"/>
  <c r="DW165" i="1"/>
  <c r="DX165" i="1"/>
  <c r="DY165" i="1"/>
  <c r="DZ165" i="1"/>
  <c r="EA165" i="1"/>
  <c r="DT166" i="1"/>
  <c r="DU166" i="1"/>
  <c r="DV166" i="1"/>
  <c r="DW166" i="1"/>
  <c r="DX166" i="1"/>
  <c r="DY166" i="1"/>
  <c r="DZ166" i="1"/>
  <c r="EA166" i="1"/>
  <c r="DT167" i="1"/>
  <c r="DU167" i="1"/>
  <c r="DV167" i="1"/>
  <c r="DW167" i="1"/>
  <c r="DX167" i="1"/>
  <c r="DY167" i="1"/>
  <c r="DZ167" i="1"/>
  <c r="EA167" i="1"/>
  <c r="DU2" i="1"/>
  <c r="DV2" i="1"/>
  <c r="DW2" i="1"/>
  <c r="DX2" i="1"/>
  <c r="DY2" i="1"/>
  <c r="DZ2" i="1"/>
  <c r="EA2" i="1"/>
  <c r="DT2" i="1"/>
  <c r="EM93" i="1"/>
  <c r="EM129" i="1"/>
  <c r="EM167" i="1"/>
  <c r="DP3" i="1"/>
  <c r="DQ3" i="1"/>
  <c r="DR3" i="1"/>
  <c r="DS3" i="1"/>
  <c r="DP4" i="1"/>
  <c r="DQ4" i="1"/>
  <c r="DR4" i="1"/>
  <c r="DS4" i="1"/>
  <c r="DP5" i="1"/>
  <c r="DQ5" i="1"/>
  <c r="DR5" i="1"/>
  <c r="DS5" i="1"/>
  <c r="DP6" i="1"/>
  <c r="DQ6" i="1"/>
  <c r="DR6" i="1"/>
  <c r="DS6" i="1"/>
  <c r="DP7" i="1"/>
  <c r="DQ7" i="1"/>
  <c r="DR7" i="1"/>
  <c r="DS7" i="1"/>
  <c r="DP8" i="1"/>
  <c r="DQ8" i="1"/>
  <c r="DR8" i="1"/>
  <c r="DS8" i="1"/>
  <c r="DP9" i="1"/>
  <c r="DQ9" i="1"/>
  <c r="DR9" i="1"/>
  <c r="DS9" i="1"/>
  <c r="DP10" i="1"/>
  <c r="DQ10" i="1"/>
  <c r="DR10" i="1"/>
  <c r="DS10" i="1"/>
  <c r="DP11" i="1"/>
  <c r="DQ11" i="1"/>
  <c r="DR11" i="1"/>
  <c r="DS11" i="1"/>
  <c r="DP12" i="1"/>
  <c r="DQ12" i="1"/>
  <c r="DR12" i="1"/>
  <c r="DS12" i="1"/>
  <c r="DP13" i="1"/>
  <c r="DQ13" i="1"/>
  <c r="DR13" i="1"/>
  <c r="DS13" i="1"/>
  <c r="DP14" i="1"/>
  <c r="DQ14" i="1"/>
  <c r="DR14" i="1"/>
  <c r="DS14" i="1"/>
  <c r="DP15" i="1"/>
  <c r="DQ15" i="1"/>
  <c r="DR15" i="1"/>
  <c r="DS15" i="1"/>
  <c r="DP16" i="1"/>
  <c r="DQ16" i="1"/>
  <c r="DR16" i="1"/>
  <c r="DS16" i="1"/>
  <c r="DP17" i="1"/>
  <c r="DQ17" i="1"/>
  <c r="DR17" i="1"/>
  <c r="DS17" i="1"/>
  <c r="DP18" i="1"/>
  <c r="DQ18" i="1"/>
  <c r="DR18" i="1"/>
  <c r="DS18" i="1"/>
  <c r="DP19" i="1"/>
  <c r="DQ19" i="1"/>
  <c r="DR19" i="1"/>
  <c r="DS19" i="1"/>
  <c r="DP20" i="1"/>
  <c r="DQ20" i="1"/>
  <c r="DR20" i="1"/>
  <c r="DS20" i="1"/>
  <c r="DP21" i="1"/>
  <c r="DQ21" i="1"/>
  <c r="DR21" i="1"/>
  <c r="DS21" i="1"/>
  <c r="DP22" i="1"/>
  <c r="DQ22" i="1"/>
  <c r="DR22" i="1"/>
  <c r="DS22" i="1"/>
  <c r="DP23" i="1"/>
  <c r="DQ23" i="1"/>
  <c r="DR23" i="1"/>
  <c r="DS23" i="1"/>
  <c r="DP24" i="1"/>
  <c r="DQ24" i="1"/>
  <c r="DR24" i="1"/>
  <c r="DS24" i="1"/>
  <c r="DP25" i="1"/>
  <c r="DQ25" i="1"/>
  <c r="DR25" i="1"/>
  <c r="DS25" i="1"/>
  <c r="DP26" i="1"/>
  <c r="DQ26" i="1"/>
  <c r="DR26" i="1"/>
  <c r="DS26" i="1"/>
  <c r="DP27" i="1"/>
  <c r="DQ27" i="1"/>
  <c r="DR27" i="1"/>
  <c r="DS27" i="1"/>
  <c r="DP28" i="1"/>
  <c r="DQ28" i="1"/>
  <c r="DR28" i="1"/>
  <c r="DS28" i="1"/>
  <c r="DP29" i="1"/>
  <c r="DQ29" i="1"/>
  <c r="DR29" i="1"/>
  <c r="DS29" i="1"/>
  <c r="DP30" i="1"/>
  <c r="DQ30" i="1"/>
  <c r="DR30" i="1"/>
  <c r="DS30" i="1"/>
  <c r="DP31" i="1"/>
  <c r="DQ31" i="1"/>
  <c r="DR31" i="1"/>
  <c r="DS31" i="1"/>
  <c r="DP32" i="1"/>
  <c r="DQ32" i="1"/>
  <c r="DR32" i="1"/>
  <c r="DS32" i="1"/>
  <c r="DP33" i="1"/>
  <c r="DQ33" i="1"/>
  <c r="DR33" i="1"/>
  <c r="DS33" i="1"/>
  <c r="DP34" i="1"/>
  <c r="DQ34" i="1"/>
  <c r="DR34" i="1"/>
  <c r="DS34" i="1"/>
  <c r="DP35" i="1"/>
  <c r="DQ35" i="1"/>
  <c r="DR35" i="1"/>
  <c r="DS35" i="1"/>
  <c r="DP36" i="1"/>
  <c r="DQ36" i="1"/>
  <c r="DR36" i="1"/>
  <c r="DS36" i="1"/>
  <c r="DP37" i="1"/>
  <c r="DQ37" i="1"/>
  <c r="DR37" i="1"/>
  <c r="DS37" i="1"/>
  <c r="DP38" i="1"/>
  <c r="DQ38" i="1"/>
  <c r="DR38" i="1"/>
  <c r="DS38" i="1"/>
  <c r="DP39" i="1"/>
  <c r="DQ39" i="1"/>
  <c r="DR39" i="1"/>
  <c r="DS39" i="1"/>
  <c r="DP40" i="1"/>
  <c r="DQ40" i="1"/>
  <c r="DR40" i="1"/>
  <c r="DS40" i="1"/>
  <c r="DP41" i="1"/>
  <c r="DQ41" i="1"/>
  <c r="DR41" i="1"/>
  <c r="DS41" i="1"/>
  <c r="DP42" i="1"/>
  <c r="DQ42" i="1"/>
  <c r="DR42" i="1"/>
  <c r="DS42" i="1"/>
  <c r="DP43" i="1"/>
  <c r="DQ43" i="1"/>
  <c r="DR43" i="1"/>
  <c r="DS43" i="1"/>
  <c r="DP44" i="1"/>
  <c r="DQ44" i="1"/>
  <c r="DR44" i="1"/>
  <c r="DS44" i="1"/>
  <c r="DP45" i="1"/>
  <c r="DQ45" i="1"/>
  <c r="DR45" i="1"/>
  <c r="DS45" i="1"/>
  <c r="DP46" i="1"/>
  <c r="DQ46" i="1"/>
  <c r="DR46" i="1"/>
  <c r="DS46" i="1"/>
  <c r="DP47" i="1"/>
  <c r="DQ47" i="1"/>
  <c r="DR47" i="1"/>
  <c r="DS47" i="1"/>
  <c r="DP48" i="1"/>
  <c r="DQ48" i="1"/>
  <c r="DR48" i="1"/>
  <c r="DS48" i="1"/>
  <c r="DP49" i="1"/>
  <c r="DQ49" i="1"/>
  <c r="DR49" i="1"/>
  <c r="DS49" i="1"/>
  <c r="DP50" i="1"/>
  <c r="DQ50" i="1"/>
  <c r="DR50" i="1"/>
  <c r="DS50" i="1"/>
  <c r="DP51" i="1"/>
  <c r="DQ51" i="1"/>
  <c r="DR51" i="1"/>
  <c r="DS51" i="1"/>
  <c r="DP52" i="1"/>
  <c r="DQ52" i="1"/>
  <c r="DR52" i="1"/>
  <c r="DS52" i="1"/>
  <c r="DP53" i="1"/>
  <c r="DQ53" i="1"/>
  <c r="DR53" i="1"/>
  <c r="DS53" i="1"/>
  <c r="DP54" i="1"/>
  <c r="DQ54" i="1"/>
  <c r="DR54" i="1"/>
  <c r="DS54" i="1"/>
  <c r="DP55" i="1"/>
  <c r="DQ55" i="1"/>
  <c r="DR55" i="1"/>
  <c r="DS55" i="1"/>
  <c r="DP56" i="1"/>
  <c r="DQ56" i="1"/>
  <c r="DR56" i="1"/>
  <c r="DS56" i="1"/>
  <c r="DP57" i="1"/>
  <c r="DQ57" i="1"/>
  <c r="DR57" i="1"/>
  <c r="DS57" i="1"/>
  <c r="DP58" i="1"/>
  <c r="DQ58" i="1"/>
  <c r="DR58" i="1"/>
  <c r="DS58" i="1"/>
  <c r="DP59" i="1"/>
  <c r="DQ59" i="1"/>
  <c r="DR59" i="1"/>
  <c r="DS59" i="1"/>
  <c r="DP60" i="1"/>
  <c r="DQ60" i="1"/>
  <c r="DR60" i="1"/>
  <c r="DS60" i="1"/>
  <c r="DP61" i="1"/>
  <c r="DQ61" i="1"/>
  <c r="DR61" i="1"/>
  <c r="DS61" i="1"/>
  <c r="DP62" i="1"/>
  <c r="DQ62" i="1"/>
  <c r="DR62" i="1"/>
  <c r="DS62" i="1"/>
  <c r="DP63" i="1"/>
  <c r="DQ63" i="1"/>
  <c r="DR63" i="1"/>
  <c r="DS63" i="1"/>
  <c r="DP64" i="1"/>
  <c r="DQ64" i="1"/>
  <c r="DR64" i="1"/>
  <c r="DS64" i="1"/>
  <c r="DP65" i="1"/>
  <c r="DQ65" i="1"/>
  <c r="DR65" i="1"/>
  <c r="DS65" i="1"/>
  <c r="DP66" i="1"/>
  <c r="DQ66" i="1"/>
  <c r="DR66" i="1"/>
  <c r="DS66" i="1"/>
  <c r="DP67" i="1"/>
  <c r="DQ67" i="1"/>
  <c r="DR67" i="1"/>
  <c r="DS67" i="1"/>
  <c r="DP68" i="1"/>
  <c r="DQ68" i="1"/>
  <c r="DR68" i="1"/>
  <c r="DS68" i="1"/>
  <c r="DP69" i="1"/>
  <c r="DQ69" i="1"/>
  <c r="DR69" i="1"/>
  <c r="DS69" i="1"/>
  <c r="DP70" i="1"/>
  <c r="DQ70" i="1"/>
  <c r="DR70" i="1"/>
  <c r="DS70" i="1"/>
  <c r="DP71" i="1"/>
  <c r="DQ71" i="1"/>
  <c r="DR71" i="1"/>
  <c r="DS71" i="1"/>
  <c r="DP72" i="1"/>
  <c r="DQ72" i="1"/>
  <c r="DR72" i="1"/>
  <c r="DS72" i="1"/>
  <c r="DP73" i="1"/>
  <c r="DQ73" i="1"/>
  <c r="DR73" i="1"/>
  <c r="DS73" i="1"/>
  <c r="DP74" i="1"/>
  <c r="DQ74" i="1"/>
  <c r="DR74" i="1"/>
  <c r="DS74" i="1"/>
  <c r="DP75" i="1"/>
  <c r="DQ75" i="1"/>
  <c r="DR75" i="1"/>
  <c r="DS75" i="1"/>
  <c r="DP76" i="1"/>
  <c r="DQ76" i="1"/>
  <c r="DR76" i="1"/>
  <c r="DS76" i="1"/>
  <c r="DP77" i="1"/>
  <c r="DQ77" i="1"/>
  <c r="DR77" i="1"/>
  <c r="DS77" i="1"/>
  <c r="DP78" i="1"/>
  <c r="DQ78" i="1"/>
  <c r="DR78" i="1"/>
  <c r="DS78" i="1"/>
  <c r="DP79" i="1"/>
  <c r="DQ79" i="1"/>
  <c r="DR79" i="1"/>
  <c r="DS79" i="1"/>
  <c r="DP80" i="1"/>
  <c r="DQ80" i="1"/>
  <c r="DR80" i="1"/>
  <c r="DS80" i="1"/>
  <c r="DP81" i="1"/>
  <c r="DQ81" i="1"/>
  <c r="DR81" i="1"/>
  <c r="DS81" i="1"/>
  <c r="DP82" i="1"/>
  <c r="DQ82" i="1"/>
  <c r="DR82" i="1"/>
  <c r="DS82" i="1"/>
  <c r="DP83" i="1"/>
  <c r="DQ83" i="1"/>
  <c r="DR83" i="1"/>
  <c r="DS83" i="1"/>
  <c r="DP84" i="1"/>
  <c r="DQ84" i="1"/>
  <c r="DR84" i="1"/>
  <c r="DS84" i="1"/>
  <c r="DP85" i="1"/>
  <c r="DQ85" i="1"/>
  <c r="DR85" i="1"/>
  <c r="DS85" i="1"/>
  <c r="DP86" i="1"/>
  <c r="DQ86" i="1"/>
  <c r="DR86" i="1"/>
  <c r="DS86" i="1"/>
  <c r="DP87" i="1"/>
  <c r="DQ87" i="1"/>
  <c r="DR87" i="1"/>
  <c r="DS87" i="1"/>
  <c r="DP88" i="1"/>
  <c r="DQ88" i="1"/>
  <c r="DR88" i="1"/>
  <c r="DS88" i="1"/>
  <c r="DP89" i="1"/>
  <c r="DQ89" i="1"/>
  <c r="DR89" i="1"/>
  <c r="DS89" i="1"/>
  <c r="DP90" i="1"/>
  <c r="DQ90" i="1"/>
  <c r="DR90" i="1"/>
  <c r="DS90" i="1"/>
  <c r="DP91" i="1"/>
  <c r="DQ91" i="1"/>
  <c r="DR91" i="1"/>
  <c r="DS91" i="1"/>
  <c r="DP92" i="1"/>
  <c r="DQ92" i="1"/>
  <c r="DR92" i="1"/>
  <c r="DS92" i="1"/>
  <c r="DP93" i="1"/>
  <c r="DQ93" i="1"/>
  <c r="DR93" i="1"/>
  <c r="DS93" i="1"/>
  <c r="DP94" i="1"/>
  <c r="DQ94" i="1"/>
  <c r="DR94" i="1"/>
  <c r="DS94" i="1"/>
  <c r="DP95" i="1"/>
  <c r="DQ95" i="1"/>
  <c r="DR95" i="1"/>
  <c r="DS95" i="1"/>
  <c r="DP96" i="1"/>
  <c r="DQ96" i="1"/>
  <c r="DR96" i="1"/>
  <c r="DS96" i="1"/>
  <c r="DP97" i="1"/>
  <c r="DQ97" i="1"/>
  <c r="DR97" i="1"/>
  <c r="DS97" i="1"/>
  <c r="DP98" i="1"/>
  <c r="DQ98" i="1"/>
  <c r="DR98" i="1"/>
  <c r="DS98" i="1"/>
  <c r="DP99" i="1"/>
  <c r="DQ99" i="1"/>
  <c r="DR99" i="1"/>
  <c r="DS99" i="1"/>
  <c r="DP100" i="1"/>
  <c r="DQ100" i="1"/>
  <c r="DR100" i="1"/>
  <c r="DS100" i="1"/>
  <c r="DP101" i="1"/>
  <c r="DQ101" i="1"/>
  <c r="DR101" i="1"/>
  <c r="DS101" i="1"/>
  <c r="DP102" i="1"/>
  <c r="DQ102" i="1"/>
  <c r="DR102" i="1"/>
  <c r="DS102" i="1"/>
  <c r="DP103" i="1"/>
  <c r="DQ103" i="1"/>
  <c r="DR103" i="1"/>
  <c r="DS103" i="1"/>
  <c r="DP104" i="1"/>
  <c r="DQ104" i="1"/>
  <c r="DR104" i="1"/>
  <c r="DS104" i="1"/>
  <c r="DP105" i="1"/>
  <c r="DQ105" i="1"/>
  <c r="DR105" i="1"/>
  <c r="DS105" i="1"/>
  <c r="DP106" i="1"/>
  <c r="DQ106" i="1"/>
  <c r="DR106" i="1"/>
  <c r="DS106" i="1"/>
  <c r="DP107" i="1"/>
  <c r="DQ107" i="1"/>
  <c r="DR107" i="1"/>
  <c r="DS107" i="1"/>
  <c r="DP108" i="1"/>
  <c r="DQ108" i="1"/>
  <c r="DR108" i="1"/>
  <c r="DS108" i="1"/>
  <c r="DP109" i="1"/>
  <c r="DQ109" i="1"/>
  <c r="DR109" i="1"/>
  <c r="DS109" i="1"/>
  <c r="DP110" i="1"/>
  <c r="DQ110" i="1"/>
  <c r="DR110" i="1"/>
  <c r="DS110" i="1"/>
  <c r="DP111" i="1"/>
  <c r="DQ111" i="1"/>
  <c r="DR111" i="1"/>
  <c r="DS111" i="1"/>
  <c r="DP112" i="1"/>
  <c r="DQ112" i="1"/>
  <c r="DR112" i="1"/>
  <c r="DS112" i="1"/>
  <c r="DP113" i="1"/>
  <c r="DQ113" i="1"/>
  <c r="DR113" i="1"/>
  <c r="DS113" i="1"/>
  <c r="DP114" i="1"/>
  <c r="DQ114" i="1"/>
  <c r="DR114" i="1"/>
  <c r="DS114" i="1"/>
  <c r="DP115" i="1"/>
  <c r="DQ115" i="1"/>
  <c r="DR115" i="1"/>
  <c r="DS115" i="1"/>
  <c r="DP116" i="1"/>
  <c r="DQ116" i="1"/>
  <c r="DR116" i="1"/>
  <c r="DS116" i="1"/>
  <c r="DP117" i="1"/>
  <c r="DQ117" i="1"/>
  <c r="DR117" i="1"/>
  <c r="DS117" i="1"/>
  <c r="DP118" i="1"/>
  <c r="DQ118" i="1"/>
  <c r="DR118" i="1"/>
  <c r="DS118" i="1"/>
  <c r="DP119" i="1"/>
  <c r="DQ119" i="1"/>
  <c r="DR119" i="1"/>
  <c r="DS119" i="1"/>
  <c r="DP120" i="1"/>
  <c r="DQ120" i="1"/>
  <c r="DR120" i="1"/>
  <c r="DS120" i="1"/>
  <c r="DP121" i="1"/>
  <c r="DQ121" i="1"/>
  <c r="DR121" i="1"/>
  <c r="DS121" i="1"/>
  <c r="DP122" i="1"/>
  <c r="DQ122" i="1"/>
  <c r="DR122" i="1"/>
  <c r="DS122" i="1"/>
  <c r="DP123" i="1"/>
  <c r="DQ123" i="1"/>
  <c r="DR123" i="1"/>
  <c r="DS123" i="1"/>
  <c r="DP124" i="1"/>
  <c r="DQ124" i="1"/>
  <c r="DR124" i="1"/>
  <c r="DS124" i="1"/>
  <c r="DP125" i="1"/>
  <c r="DQ125" i="1"/>
  <c r="DR125" i="1"/>
  <c r="DS125" i="1"/>
  <c r="DP126" i="1"/>
  <c r="DQ126" i="1"/>
  <c r="DR126" i="1"/>
  <c r="DS126" i="1"/>
  <c r="DP127" i="1"/>
  <c r="DQ127" i="1"/>
  <c r="DR127" i="1"/>
  <c r="DS127" i="1"/>
  <c r="DP128" i="1"/>
  <c r="DQ128" i="1"/>
  <c r="DR128" i="1"/>
  <c r="DS128" i="1"/>
  <c r="DP129" i="1"/>
  <c r="DQ129" i="1"/>
  <c r="DR129" i="1"/>
  <c r="DS129" i="1"/>
  <c r="DP130" i="1"/>
  <c r="DQ130" i="1"/>
  <c r="DR130" i="1"/>
  <c r="DS130" i="1"/>
  <c r="DP131" i="1"/>
  <c r="DQ131" i="1"/>
  <c r="DR131" i="1"/>
  <c r="DS131" i="1"/>
  <c r="DP132" i="1"/>
  <c r="DQ132" i="1"/>
  <c r="DR132" i="1"/>
  <c r="DS132" i="1"/>
  <c r="DP133" i="1"/>
  <c r="DQ133" i="1"/>
  <c r="DR133" i="1"/>
  <c r="DS133" i="1"/>
  <c r="DP134" i="1"/>
  <c r="DQ134" i="1"/>
  <c r="DR134" i="1"/>
  <c r="DS134" i="1"/>
  <c r="DP135" i="1"/>
  <c r="DQ135" i="1"/>
  <c r="DR135" i="1"/>
  <c r="DS135" i="1"/>
  <c r="DP136" i="1"/>
  <c r="DQ136" i="1"/>
  <c r="DR136" i="1"/>
  <c r="DS136" i="1"/>
  <c r="DP137" i="1"/>
  <c r="DQ137" i="1"/>
  <c r="DR137" i="1"/>
  <c r="DS137" i="1"/>
  <c r="DP138" i="1"/>
  <c r="DQ138" i="1"/>
  <c r="DR138" i="1"/>
  <c r="DS138" i="1"/>
  <c r="DP139" i="1"/>
  <c r="DQ139" i="1"/>
  <c r="DR139" i="1"/>
  <c r="DS139" i="1"/>
  <c r="DP140" i="1"/>
  <c r="DQ140" i="1"/>
  <c r="DR140" i="1"/>
  <c r="DS140" i="1"/>
  <c r="DP141" i="1"/>
  <c r="DQ141" i="1"/>
  <c r="DR141" i="1"/>
  <c r="DS141" i="1"/>
  <c r="DP142" i="1"/>
  <c r="DQ142" i="1"/>
  <c r="DR142" i="1"/>
  <c r="DS142" i="1"/>
  <c r="DP143" i="1"/>
  <c r="DQ143" i="1"/>
  <c r="DR143" i="1"/>
  <c r="DS143" i="1"/>
  <c r="DP144" i="1"/>
  <c r="DQ144" i="1"/>
  <c r="DR144" i="1"/>
  <c r="DS144" i="1"/>
  <c r="DP145" i="1"/>
  <c r="DQ145" i="1"/>
  <c r="DR145" i="1"/>
  <c r="DS145" i="1"/>
  <c r="DP146" i="1"/>
  <c r="DQ146" i="1"/>
  <c r="DR146" i="1"/>
  <c r="DS146" i="1"/>
  <c r="DP147" i="1"/>
  <c r="DQ147" i="1"/>
  <c r="DR147" i="1"/>
  <c r="DS147" i="1"/>
  <c r="DP148" i="1"/>
  <c r="DQ148" i="1"/>
  <c r="DR148" i="1"/>
  <c r="DS148" i="1"/>
  <c r="DP149" i="1"/>
  <c r="DQ149" i="1"/>
  <c r="DR149" i="1"/>
  <c r="DS149" i="1"/>
  <c r="DP150" i="1"/>
  <c r="DQ150" i="1"/>
  <c r="DR150" i="1"/>
  <c r="DS150" i="1"/>
  <c r="DP151" i="1"/>
  <c r="DQ151" i="1"/>
  <c r="DR151" i="1"/>
  <c r="DS151" i="1"/>
  <c r="DP152" i="1"/>
  <c r="DQ152" i="1"/>
  <c r="DR152" i="1"/>
  <c r="DS152" i="1"/>
  <c r="DP153" i="1"/>
  <c r="DQ153" i="1"/>
  <c r="DR153" i="1"/>
  <c r="DS153" i="1"/>
  <c r="DP154" i="1"/>
  <c r="DQ154" i="1"/>
  <c r="DR154" i="1"/>
  <c r="DS154" i="1"/>
  <c r="DP155" i="1"/>
  <c r="DQ155" i="1"/>
  <c r="DR155" i="1"/>
  <c r="DS155" i="1"/>
  <c r="DP156" i="1"/>
  <c r="DQ156" i="1"/>
  <c r="DR156" i="1"/>
  <c r="DS156" i="1"/>
  <c r="DP157" i="1"/>
  <c r="DQ157" i="1"/>
  <c r="DR157" i="1"/>
  <c r="DS157" i="1"/>
  <c r="DP158" i="1"/>
  <c r="DQ158" i="1"/>
  <c r="DR158" i="1"/>
  <c r="DS158" i="1"/>
  <c r="DP159" i="1"/>
  <c r="DQ159" i="1"/>
  <c r="DR159" i="1"/>
  <c r="DS159" i="1"/>
  <c r="DP160" i="1"/>
  <c r="DQ160" i="1"/>
  <c r="DR160" i="1"/>
  <c r="DS160" i="1"/>
  <c r="DP161" i="1"/>
  <c r="DQ161" i="1"/>
  <c r="DR161" i="1"/>
  <c r="DS161" i="1"/>
  <c r="DP162" i="1"/>
  <c r="DQ162" i="1"/>
  <c r="DR162" i="1"/>
  <c r="DS162" i="1"/>
  <c r="DP163" i="1"/>
  <c r="DQ163" i="1"/>
  <c r="DR163" i="1"/>
  <c r="DS163" i="1"/>
  <c r="DP164" i="1"/>
  <c r="DQ164" i="1"/>
  <c r="DR164" i="1"/>
  <c r="DS164" i="1"/>
  <c r="DP165" i="1"/>
  <c r="DQ165" i="1"/>
  <c r="DR165" i="1"/>
  <c r="DS165" i="1"/>
  <c r="DP166" i="1"/>
  <c r="DQ166" i="1"/>
  <c r="DR166" i="1"/>
  <c r="DS166" i="1"/>
  <c r="DP167" i="1"/>
  <c r="DQ167" i="1"/>
  <c r="DR167" i="1"/>
  <c r="DS167" i="1"/>
  <c r="DS2" i="1"/>
  <c r="DR2" i="1"/>
  <c r="DQ2" i="1"/>
  <c r="DP2" i="1"/>
  <c r="DL3" i="1"/>
  <c r="EJ3" i="1" s="1"/>
  <c r="DM3" i="1"/>
  <c r="EK3" i="1" s="1"/>
  <c r="DN3" i="1"/>
  <c r="EL3" i="1" s="1"/>
  <c r="DO3" i="1"/>
  <c r="EM3" i="1" s="1"/>
  <c r="DL4" i="1"/>
  <c r="EJ4" i="1" s="1"/>
  <c r="DM4" i="1"/>
  <c r="EK4" i="1" s="1"/>
  <c r="DN4" i="1"/>
  <c r="EL4" i="1" s="1"/>
  <c r="DO4" i="1"/>
  <c r="EM4" i="1" s="1"/>
  <c r="DL5" i="1"/>
  <c r="EJ5" i="1" s="1"/>
  <c r="DM5" i="1"/>
  <c r="EK5" i="1" s="1"/>
  <c r="DN5" i="1"/>
  <c r="EL5" i="1" s="1"/>
  <c r="DO5" i="1"/>
  <c r="EM5" i="1" s="1"/>
  <c r="DL6" i="1"/>
  <c r="EJ6" i="1" s="1"/>
  <c r="DM6" i="1"/>
  <c r="EK6" i="1" s="1"/>
  <c r="DN6" i="1"/>
  <c r="EL6" i="1" s="1"/>
  <c r="DO6" i="1"/>
  <c r="EM6" i="1" s="1"/>
  <c r="DL7" i="1"/>
  <c r="EJ7" i="1" s="1"/>
  <c r="DM7" i="1"/>
  <c r="EK7" i="1" s="1"/>
  <c r="DN7" i="1"/>
  <c r="EL7" i="1" s="1"/>
  <c r="DO7" i="1"/>
  <c r="EM7" i="1" s="1"/>
  <c r="DL8" i="1"/>
  <c r="EJ8" i="1" s="1"/>
  <c r="DM8" i="1"/>
  <c r="EK8" i="1" s="1"/>
  <c r="DN8" i="1"/>
  <c r="EL8" i="1" s="1"/>
  <c r="DO8" i="1"/>
  <c r="EM8" i="1" s="1"/>
  <c r="DL9" i="1"/>
  <c r="EJ9" i="1" s="1"/>
  <c r="DM9" i="1"/>
  <c r="EK9" i="1" s="1"/>
  <c r="DN9" i="1"/>
  <c r="EL9" i="1" s="1"/>
  <c r="DO9" i="1"/>
  <c r="EM9" i="1" s="1"/>
  <c r="DL10" i="1"/>
  <c r="EJ10" i="1" s="1"/>
  <c r="DM10" i="1"/>
  <c r="EK10" i="1" s="1"/>
  <c r="DN10" i="1"/>
  <c r="EL10" i="1" s="1"/>
  <c r="DO10" i="1"/>
  <c r="EM10" i="1" s="1"/>
  <c r="DL11" i="1"/>
  <c r="EJ11" i="1" s="1"/>
  <c r="DM11" i="1"/>
  <c r="EK11" i="1" s="1"/>
  <c r="DN11" i="1"/>
  <c r="EL11" i="1" s="1"/>
  <c r="DO11" i="1"/>
  <c r="EM11" i="1" s="1"/>
  <c r="DL12" i="1"/>
  <c r="EJ12" i="1" s="1"/>
  <c r="DM12" i="1"/>
  <c r="EK12" i="1" s="1"/>
  <c r="DN12" i="1"/>
  <c r="EL12" i="1" s="1"/>
  <c r="DO12" i="1"/>
  <c r="EM12" i="1" s="1"/>
  <c r="DL13" i="1"/>
  <c r="EJ13" i="1" s="1"/>
  <c r="DM13" i="1"/>
  <c r="EK13" i="1" s="1"/>
  <c r="DN13" i="1"/>
  <c r="EL13" i="1" s="1"/>
  <c r="DO13" i="1"/>
  <c r="EM13" i="1" s="1"/>
  <c r="DL14" i="1"/>
  <c r="EJ14" i="1" s="1"/>
  <c r="DM14" i="1"/>
  <c r="EK14" i="1" s="1"/>
  <c r="DN14" i="1"/>
  <c r="EL14" i="1" s="1"/>
  <c r="DO14" i="1"/>
  <c r="EM14" i="1" s="1"/>
  <c r="DL15" i="1"/>
  <c r="EJ15" i="1" s="1"/>
  <c r="DM15" i="1"/>
  <c r="EK15" i="1" s="1"/>
  <c r="DN15" i="1"/>
  <c r="EL15" i="1" s="1"/>
  <c r="DO15" i="1"/>
  <c r="EM15" i="1" s="1"/>
  <c r="DL16" i="1"/>
  <c r="EJ16" i="1" s="1"/>
  <c r="DM16" i="1"/>
  <c r="EK16" i="1" s="1"/>
  <c r="DN16" i="1"/>
  <c r="EL16" i="1" s="1"/>
  <c r="DO16" i="1"/>
  <c r="EM16" i="1" s="1"/>
  <c r="DL17" i="1"/>
  <c r="EJ17" i="1" s="1"/>
  <c r="DM17" i="1"/>
  <c r="EK17" i="1" s="1"/>
  <c r="DN17" i="1"/>
  <c r="EL17" i="1" s="1"/>
  <c r="DO17" i="1"/>
  <c r="EM17" i="1" s="1"/>
  <c r="DL18" i="1"/>
  <c r="EJ18" i="1" s="1"/>
  <c r="DM18" i="1"/>
  <c r="EK18" i="1" s="1"/>
  <c r="DN18" i="1"/>
  <c r="EL18" i="1" s="1"/>
  <c r="DO18" i="1"/>
  <c r="EM18" i="1" s="1"/>
  <c r="DL19" i="1"/>
  <c r="EJ19" i="1" s="1"/>
  <c r="DM19" i="1"/>
  <c r="EK19" i="1" s="1"/>
  <c r="DN19" i="1"/>
  <c r="EL19" i="1" s="1"/>
  <c r="DO19" i="1"/>
  <c r="EM19" i="1" s="1"/>
  <c r="DL20" i="1"/>
  <c r="EJ20" i="1" s="1"/>
  <c r="DM20" i="1"/>
  <c r="EK20" i="1" s="1"/>
  <c r="DN20" i="1"/>
  <c r="EL20" i="1" s="1"/>
  <c r="DO20" i="1"/>
  <c r="EM20" i="1" s="1"/>
  <c r="DL21" i="1"/>
  <c r="EJ21" i="1" s="1"/>
  <c r="DM21" i="1"/>
  <c r="EK21" i="1" s="1"/>
  <c r="DN21" i="1"/>
  <c r="EL21" i="1" s="1"/>
  <c r="DO21" i="1"/>
  <c r="EM21" i="1" s="1"/>
  <c r="DL22" i="1"/>
  <c r="EJ22" i="1" s="1"/>
  <c r="DM22" i="1"/>
  <c r="EK22" i="1" s="1"/>
  <c r="DN22" i="1"/>
  <c r="EL22" i="1" s="1"/>
  <c r="DO22" i="1"/>
  <c r="EM22" i="1" s="1"/>
  <c r="DL23" i="1"/>
  <c r="EJ23" i="1" s="1"/>
  <c r="DM23" i="1"/>
  <c r="EK23" i="1" s="1"/>
  <c r="DN23" i="1"/>
  <c r="EL23" i="1" s="1"/>
  <c r="DO23" i="1"/>
  <c r="EM23" i="1" s="1"/>
  <c r="DL24" i="1"/>
  <c r="EJ24" i="1" s="1"/>
  <c r="DM24" i="1"/>
  <c r="EK24" i="1" s="1"/>
  <c r="DN24" i="1"/>
  <c r="EL24" i="1" s="1"/>
  <c r="DO24" i="1"/>
  <c r="EM24" i="1" s="1"/>
  <c r="DL25" i="1"/>
  <c r="EJ25" i="1" s="1"/>
  <c r="DM25" i="1"/>
  <c r="EK25" i="1" s="1"/>
  <c r="DN25" i="1"/>
  <c r="EL25" i="1" s="1"/>
  <c r="DO25" i="1"/>
  <c r="EM25" i="1" s="1"/>
  <c r="DL26" i="1"/>
  <c r="EJ26" i="1" s="1"/>
  <c r="DM26" i="1"/>
  <c r="EK26" i="1" s="1"/>
  <c r="DN26" i="1"/>
  <c r="EL26" i="1" s="1"/>
  <c r="DO26" i="1"/>
  <c r="EM26" i="1" s="1"/>
  <c r="DL27" i="1"/>
  <c r="EJ27" i="1" s="1"/>
  <c r="DM27" i="1"/>
  <c r="EK27" i="1" s="1"/>
  <c r="DN27" i="1"/>
  <c r="EL27" i="1" s="1"/>
  <c r="DO27" i="1"/>
  <c r="EM27" i="1" s="1"/>
  <c r="DL28" i="1"/>
  <c r="EJ28" i="1" s="1"/>
  <c r="DM28" i="1"/>
  <c r="EK28" i="1" s="1"/>
  <c r="DN28" i="1"/>
  <c r="EL28" i="1" s="1"/>
  <c r="DO28" i="1"/>
  <c r="EM28" i="1" s="1"/>
  <c r="DL29" i="1"/>
  <c r="EJ29" i="1" s="1"/>
  <c r="DM29" i="1"/>
  <c r="EK29" i="1" s="1"/>
  <c r="DN29" i="1"/>
  <c r="EL29" i="1" s="1"/>
  <c r="DO29" i="1"/>
  <c r="EM29" i="1" s="1"/>
  <c r="DL30" i="1"/>
  <c r="EJ30" i="1" s="1"/>
  <c r="DM30" i="1"/>
  <c r="EK30" i="1" s="1"/>
  <c r="DN30" i="1"/>
  <c r="EL30" i="1" s="1"/>
  <c r="DO30" i="1"/>
  <c r="EM30" i="1" s="1"/>
  <c r="DL31" i="1"/>
  <c r="EJ31" i="1" s="1"/>
  <c r="DM31" i="1"/>
  <c r="EK31" i="1" s="1"/>
  <c r="DN31" i="1"/>
  <c r="EL31" i="1" s="1"/>
  <c r="DO31" i="1"/>
  <c r="EM31" i="1" s="1"/>
  <c r="DL32" i="1"/>
  <c r="EJ32" i="1" s="1"/>
  <c r="DM32" i="1"/>
  <c r="EK32" i="1" s="1"/>
  <c r="DN32" i="1"/>
  <c r="EL32" i="1" s="1"/>
  <c r="DO32" i="1"/>
  <c r="EM32" i="1" s="1"/>
  <c r="DL33" i="1"/>
  <c r="EJ33" i="1" s="1"/>
  <c r="DM33" i="1"/>
  <c r="EK33" i="1" s="1"/>
  <c r="DN33" i="1"/>
  <c r="EL33" i="1" s="1"/>
  <c r="DO33" i="1"/>
  <c r="EM33" i="1" s="1"/>
  <c r="DL34" i="1"/>
  <c r="EJ34" i="1" s="1"/>
  <c r="DM34" i="1"/>
  <c r="EK34" i="1" s="1"/>
  <c r="DN34" i="1"/>
  <c r="EL34" i="1" s="1"/>
  <c r="DO34" i="1"/>
  <c r="EM34" i="1" s="1"/>
  <c r="DL35" i="1"/>
  <c r="EJ35" i="1" s="1"/>
  <c r="DM35" i="1"/>
  <c r="EK35" i="1" s="1"/>
  <c r="DN35" i="1"/>
  <c r="EL35" i="1" s="1"/>
  <c r="DO35" i="1"/>
  <c r="EM35" i="1" s="1"/>
  <c r="DL36" i="1"/>
  <c r="EJ36" i="1" s="1"/>
  <c r="DM36" i="1"/>
  <c r="EK36" i="1" s="1"/>
  <c r="DN36" i="1"/>
  <c r="EL36" i="1" s="1"/>
  <c r="DO36" i="1"/>
  <c r="EM36" i="1" s="1"/>
  <c r="DL37" i="1"/>
  <c r="EJ37" i="1" s="1"/>
  <c r="DM37" i="1"/>
  <c r="EK37" i="1" s="1"/>
  <c r="DN37" i="1"/>
  <c r="EL37" i="1" s="1"/>
  <c r="DO37" i="1"/>
  <c r="EM37" i="1" s="1"/>
  <c r="DL38" i="1"/>
  <c r="EJ38" i="1" s="1"/>
  <c r="DM38" i="1"/>
  <c r="EK38" i="1" s="1"/>
  <c r="DN38" i="1"/>
  <c r="EL38" i="1" s="1"/>
  <c r="DO38" i="1"/>
  <c r="EM38" i="1" s="1"/>
  <c r="DL39" i="1"/>
  <c r="EJ39" i="1" s="1"/>
  <c r="DM39" i="1"/>
  <c r="EK39" i="1" s="1"/>
  <c r="DN39" i="1"/>
  <c r="EL39" i="1" s="1"/>
  <c r="DO39" i="1"/>
  <c r="EM39" i="1" s="1"/>
  <c r="DL40" i="1"/>
  <c r="EJ40" i="1" s="1"/>
  <c r="DM40" i="1"/>
  <c r="EK40" i="1" s="1"/>
  <c r="DN40" i="1"/>
  <c r="EL40" i="1" s="1"/>
  <c r="DO40" i="1"/>
  <c r="EM40" i="1" s="1"/>
  <c r="DL41" i="1"/>
  <c r="EJ41" i="1" s="1"/>
  <c r="DM41" i="1"/>
  <c r="EK41" i="1" s="1"/>
  <c r="DN41" i="1"/>
  <c r="EL41" i="1" s="1"/>
  <c r="DO41" i="1"/>
  <c r="EM41" i="1" s="1"/>
  <c r="DL42" i="1"/>
  <c r="EJ42" i="1" s="1"/>
  <c r="DM42" i="1"/>
  <c r="EK42" i="1" s="1"/>
  <c r="DN42" i="1"/>
  <c r="EL42" i="1" s="1"/>
  <c r="DO42" i="1"/>
  <c r="EM42" i="1" s="1"/>
  <c r="DL43" i="1"/>
  <c r="EJ43" i="1" s="1"/>
  <c r="DM43" i="1"/>
  <c r="EK43" i="1" s="1"/>
  <c r="DN43" i="1"/>
  <c r="EL43" i="1" s="1"/>
  <c r="DO43" i="1"/>
  <c r="EM43" i="1" s="1"/>
  <c r="DL44" i="1"/>
  <c r="EJ44" i="1" s="1"/>
  <c r="DM44" i="1"/>
  <c r="EK44" i="1" s="1"/>
  <c r="DN44" i="1"/>
  <c r="EL44" i="1" s="1"/>
  <c r="DO44" i="1"/>
  <c r="EM44" i="1" s="1"/>
  <c r="DL45" i="1"/>
  <c r="EJ45" i="1" s="1"/>
  <c r="DM45" i="1"/>
  <c r="EK45" i="1" s="1"/>
  <c r="DN45" i="1"/>
  <c r="EL45" i="1" s="1"/>
  <c r="DO45" i="1"/>
  <c r="EM45" i="1" s="1"/>
  <c r="DL46" i="1"/>
  <c r="EJ46" i="1" s="1"/>
  <c r="DM46" i="1"/>
  <c r="EK46" i="1" s="1"/>
  <c r="DN46" i="1"/>
  <c r="EL46" i="1" s="1"/>
  <c r="DO46" i="1"/>
  <c r="EM46" i="1" s="1"/>
  <c r="DL47" i="1"/>
  <c r="EJ47" i="1" s="1"/>
  <c r="DM47" i="1"/>
  <c r="EK47" i="1" s="1"/>
  <c r="DN47" i="1"/>
  <c r="EL47" i="1" s="1"/>
  <c r="DO47" i="1"/>
  <c r="EM47" i="1" s="1"/>
  <c r="DL48" i="1"/>
  <c r="EJ48" i="1" s="1"/>
  <c r="DM48" i="1"/>
  <c r="EK48" i="1" s="1"/>
  <c r="DN48" i="1"/>
  <c r="EL48" i="1" s="1"/>
  <c r="DO48" i="1"/>
  <c r="EM48" i="1" s="1"/>
  <c r="DL49" i="1"/>
  <c r="EJ49" i="1" s="1"/>
  <c r="DM49" i="1"/>
  <c r="EK49" i="1" s="1"/>
  <c r="DN49" i="1"/>
  <c r="EL49" i="1" s="1"/>
  <c r="DO49" i="1"/>
  <c r="EM49" i="1" s="1"/>
  <c r="DL50" i="1"/>
  <c r="EJ50" i="1" s="1"/>
  <c r="DM50" i="1"/>
  <c r="EK50" i="1" s="1"/>
  <c r="DN50" i="1"/>
  <c r="EL50" i="1" s="1"/>
  <c r="DO50" i="1"/>
  <c r="EM50" i="1" s="1"/>
  <c r="DL51" i="1"/>
  <c r="EJ51" i="1" s="1"/>
  <c r="DM51" i="1"/>
  <c r="EK51" i="1" s="1"/>
  <c r="DN51" i="1"/>
  <c r="EL51" i="1" s="1"/>
  <c r="DO51" i="1"/>
  <c r="EM51" i="1" s="1"/>
  <c r="DL52" i="1"/>
  <c r="EJ52" i="1" s="1"/>
  <c r="DM52" i="1"/>
  <c r="EK52" i="1" s="1"/>
  <c r="DN52" i="1"/>
  <c r="EL52" i="1" s="1"/>
  <c r="DO52" i="1"/>
  <c r="EM52" i="1" s="1"/>
  <c r="DL53" i="1"/>
  <c r="EJ53" i="1" s="1"/>
  <c r="DM53" i="1"/>
  <c r="EK53" i="1" s="1"/>
  <c r="DN53" i="1"/>
  <c r="EL53" i="1" s="1"/>
  <c r="DO53" i="1"/>
  <c r="EM53" i="1" s="1"/>
  <c r="DL54" i="1"/>
  <c r="EJ54" i="1" s="1"/>
  <c r="DM54" i="1"/>
  <c r="EK54" i="1" s="1"/>
  <c r="DN54" i="1"/>
  <c r="EL54" i="1" s="1"/>
  <c r="DO54" i="1"/>
  <c r="EM54" i="1" s="1"/>
  <c r="DL55" i="1"/>
  <c r="EJ55" i="1" s="1"/>
  <c r="DM55" i="1"/>
  <c r="EK55" i="1" s="1"/>
  <c r="DN55" i="1"/>
  <c r="EL55" i="1" s="1"/>
  <c r="DO55" i="1"/>
  <c r="EM55" i="1" s="1"/>
  <c r="DL56" i="1"/>
  <c r="EJ56" i="1" s="1"/>
  <c r="DM56" i="1"/>
  <c r="EK56" i="1" s="1"/>
  <c r="DN56" i="1"/>
  <c r="EL56" i="1" s="1"/>
  <c r="DO56" i="1"/>
  <c r="EM56" i="1" s="1"/>
  <c r="DL57" i="1"/>
  <c r="EJ57" i="1" s="1"/>
  <c r="DM57" i="1"/>
  <c r="EK57" i="1" s="1"/>
  <c r="DN57" i="1"/>
  <c r="EL57" i="1" s="1"/>
  <c r="DO57" i="1"/>
  <c r="EM57" i="1" s="1"/>
  <c r="DL58" i="1"/>
  <c r="EJ58" i="1" s="1"/>
  <c r="DM58" i="1"/>
  <c r="EK58" i="1" s="1"/>
  <c r="DN58" i="1"/>
  <c r="EL58" i="1" s="1"/>
  <c r="DO58" i="1"/>
  <c r="EM58" i="1" s="1"/>
  <c r="DL59" i="1"/>
  <c r="EJ59" i="1" s="1"/>
  <c r="DM59" i="1"/>
  <c r="EK59" i="1" s="1"/>
  <c r="DN59" i="1"/>
  <c r="EL59" i="1" s="1"/>
  <c r="DO59" i="1"/>
  <c r="EM59" i="1" s="1"/>
  <c r="DL60" i="1"/>
  <c r="EJ60" i="1" s="1"/>
  <c r="DM60" i="1"/>
  <c r="EK60" i="1" s="1"/>
  <c r="DN60" i="1"/>
  <c r="EL60" i="1" s="1"/>
  <c r="DO60" i="1"/>
  <c r="EM60" i="1" s="1"/>
  <c r="DL61" i="1"/>
  <c r="EJ61" i="1" s="1"/>
  <c r="DM61" i="1"/>
  <c r="EK61" i="1" s="1"/>
  <c r="DN61" i="1"/>
  <c r="EL61" i="1" s="1"/>
  <c r="DO61" i="1"/>
  <c r="EM61" i="1" s="1"/>
  <c r="DL62" i="1"/>
  <c r="EJ62" i="1" s="1"/>
  <c r="DM62" i="1"/>
  <c r="EK62" i="1" s="1"/>
  <c r="DN62" i="1"/>
  <c r="EL62" i="1" s="1"/>
  <c r="DO62" i="1"/>
  <c r="EM62" i="1" s="1"/>
  <c r="DL63" i="1"/>
  <c r="EJ63" i="1" s="1"/>
  <c r="DM63" i="1"/>
  <c r="EK63" i="1" s="1"/>
  <c r="DN63" i="1"/>
  <c r="EL63" i="1" s="1"/>
  <c r="DO63" i="1"/>
  <c r="EM63" i="1" s="1"/>
  <c r="DL64" i="1"/>
  <c r="EJ64" i="1" s="1"/>
  <c r="DM64" i="1"/>
  <c r="EK64" i="1" s="1"/>
  <c r="DN64" i="1"/>
  <c r="EL64" i="1" s="1"/>
  <c r="DO64" i="1"/>
  <c r="EM64" i="1" s="1"/>
  <c r="DL65" i="1"/>
  <c r="EJ65" i="1" s="1"/>
  <c r="DM65" i="1"/>
  <c r="EK65" i="1" s="1"/>
  <c r="DN65" i="1"/>
  <c r="EL65" i="1" s="1"/>
  <c r="DO65" i="1"/>
  <c r="EM65" i="1" s="1"/>
  <c r="DL66" i="1"/>
  <c r="EJ66" i="1" s="1"/>
  <c r="DM66" i="1"/>
  <c r="EK66" i="1" s="1"/>
  <c r="DN66" i="1"/>
  <c r="EL66" i="1" s="1"/>
  <c r="DO66" i="1"/>
  <c r="EM66" i="1" s="1"/>
  <c r="DL67" i="1"/>
  <c r="EJ67" i="1" s="1"/>
  <c r="DM67" i="1"/>
  <c r="EK67" i="1" s="1"/>
  <c r="DN67" i="1"/>
  <c r="EL67" i="1" s="1"/>
  <c r="DO67" i="1"/>
  <c r="EM67" i="1" s="1"/>
  <c r="DL68" i="1"/>
  <c r="EJ68" i="1" s="1"/>
  <c r="DM68" i="1"/>
  <c r="EK68" i="1" s="1"/>
  <c r="DN68" i="1"/>
  <c r="EL68" i="1" s="1"/>
  <c r="DO68" i="1"/>
  <c r="EM68" i="1" s="1"/>
  <c r="DL69" i="1"/>
  <c r="EJ69" i="1" s="1"/>
  <c r="DM69" i="1"/>
  <c r="EK69" i="1" s="1"/>
  <c r="DN69" i="1"/>
  <c r="EL69" i="1" s="1"/>
  <c r="DO69" i="1"/>
  <c r="EM69" i="1" s="1"/>
  <c r="DL70" i="1"/>
  <c r="EJ70" i="1" s="1"/>
  <c r="DM70" i="1"/>
  <c r="EK70" i="1" s="1"/>
  <c r="DN70" i="1"/>
  <c r="EL70" i="1" s="1"/>
  <c r="DO70" i="1"/>
  <c r="EM70" i="1" s="1"/>
  <c r="DL71" i="1"/>
  <c r="EJ71" i="1" s="1"/>
  <c r="DM71" i="1"/>
  <c r="EK71" i="1" s="1"/>
  <c r="DN71" i="1"/>
  <c r="EL71" i="1" s="1"/>
  <c r="DO71" i="1"/>
  <c r="EM71" i="1" s="1"/>
  <c r="DL72" i="1"/>
  <c r="EJ72" i="1" s="1"/>
  <c r="DM72" i="1"/>
  <c r="EK72" i="1" s="1"/>
  <c r="DN72" i="1"/>
  <c r="EL72" i="1" s="1"/>
  <c r="DO72" i="1"/>
  <c r="EM72" i="1" s="1"/>
  <c r="DL73" i="1"/>
  <c r="EJ73" i="1" s="1"/>
  <c r="DM73" i="1"/>
  <c r="EK73" i="1" s="1"/>
  <c r="DN73" i="1"/>
  <c r="EL73" i="1" s="1"/>
  <c r="DO73" i="1"/>
  <c r="EM73" i="1" s="1"/>
  <c r="DL74" i="1"/>
  <c r="EJ74" i="1" s="1"/>
  <c r="DM74" i="1"/>
  <c r="EK74" i="1" s="1"/>
  <c r="DN74" i="1"/>
  <c r="EL74" i="1" s="1"/>
  <c r="DO74" i="1"/>
  <c r="EM74" i="1" s="1"/>
  <c r="DL75" i="1"/>
  <c r="EJ75" i="1" s="1"/>
  <c r="DM75" i="1"/>
  <c r="EK75" i="1" s="1"/>
  <c r="DN75" i="1"/>
  <c r="EL75" i="1" s="1"/>
  <c r="DO75" i="1"/>
  <c r="EM75" i="1" s="1"/>
  <c r="DL76" i="1"/>
  <c r="EJ76" i="1" s="1"/>
  <c r="DM76" i="1"/>
  <c r="EK76" i="1" s="1"/>
  <c r="DN76" i="1"/>
  <c r="EL76" i="1" s="1"/>
  <c r="DO76" i="1"/>
  <c r="EM76" i="1" s="1"/>
  <c r="DL77" i="1"/>
  <c r="EJ77" i="1" s="1"/>
  <c r="DM77" i="1"/>
  <c r="EK77" i="1" s="1"/>
  <c r="DN77" i="1"/>
  <c r="EL77" i="1" s="1"/>
  <c r="DO77" i="1"/>
  <c r="EM77" i="1" s="1"/>
  <c r="DL78" i="1"/>
  <c r="EJ78" i="1" s="1"/>
  <c r="DM78" i="1"/>
  <c r="EK78" i="1" s="1"/>
  <c r="DN78" i="1"/>
  <c r="EL78" i="1" s="1"/>
  <c r="DO78" i="1"/>
  <c r="EM78" i="1" s="1"/>
  <c r="DL79" i="1"/>
  <c r="EJ79" i="1" s="1"/>
  <c r="DM79" i="1"/>
  <c r="EK79" i="1" s="1"/>
  <c r="DN79" i="1"/>
  <c r="EL79" i="1" s="1"/>
  <c r="DO79" i="1"/>
  <c r="EM79" i="1" s="1"/>
  <c r="DL80" i="1"/>
  <c r="EJ80" i="1" s="1"/>
  <c r="DM80" i="1"/>
  <c r="EK80" i="1" s="1"/>
  <c r="DN80" i="1"/>
  <c r="EL80" i="1" s="1"/>
  <c r="DO80" i="1"/>
  <c r="EM80" i="1" s="1"/>
  <c r="DL81" i="1"/>
  <c r="EJ81" i="1" s="1"/>
  <c r="DM81" i="1"/>
  <c r="EK81" i="1" s="1"/>
  <c r="DN81" i="1"/>
  <c r="EL81" i="1" s="1"/>
  <c r="DO81" i="1"/>
  <c r="EM81" i="1" s="1"/>
  <c r="DL82" i="1"/>
  <c r="EJ82" i="1" s="1"/>
  <c r="DM82" i="1"/>
  <c r="EK82" i="1" s="1"/>
  <c r="DN82" i="1"/>
  <c r="EL82" i="1" s="1"/>
  <c r="DO82" i="1"/>
  <c r="EM82" i="1" s="1"/>
  <c r="DL83" i="1"/>
  <c r="EJ83" i="1" s="1"/>
  <c r="DM83" i="1"/>
  <c r="EK83" i="1" s="1"/>
  <c r="DN83" i="1"/>
  <c r="EL83" i="1" s="1"/>
  <c r="DO83" i="1"/>
  <c r="EM83" i="1" s="1"/>
  <c r="DL84" i="1"/>
  <c r="EJ84" i="1" s="1"/>
  <c r="DM84" i="1"/>
  <c r="EK84" i="1" s="1"/>
  <c r="DN84" i="1"/>
  <c r="EL84" i="1" s="1"/>
  <c r="DO84" i="1"/>
  <c r="EM84" i="1" s="1"/>
  <c r="DL85" i="1"/>
  <c r="EJ85" i="1" s="1"/>
  <c r="DM85" i="1"/>
  <c r="EK85" i="1" s="1"/>
  <c r="DN85" i="1"/>
  <c r="EL85" i="1" s="1"/>
  <c r="DO85" i="1"/>
  <c r="EM85" i="1" s="1"/>
  <c r="DL86" i="1"/>
  <c r="EJ86" i="1" s="1"/>
  <c r="DM86" i="1"/>
  <c r="EK86" i="1" s="1"/>
  <c r="DN86" i="1"/>
  <c r="EL86" i="1" s="1"/>
  <c r="DO86" i="1"/>
  <c r="EM86" i="1" s="1"/>
  <c r="DL87" i="1"/>
  <c r="EJ87" i="1" s="1"/>
  <c r="DM87" i="1"/>
  <c r="EK87" i="1" s="1"/>
  <c r="DN87" i="1"/>
  <c r="EL87" i="1" s="1"/>
  <c r="DO87" i="1"/>
  <c r="EM87" i="1" s="1"/>
  <c r="DL88" i="1"/>
  <c r="EJ88" i="1" s="1"/>
  <c r="DM88" i="1"/>
  <c r="EK88" i="1" s="1"/>
  <c r="DN88" i="1"/>
  <c r="EL88" i="1" s="1"/>
  <c r="DO88" i="1"/>
  <c r="EM88" i="1" s="1"/>
  <c r="DL89" i="1"/>
  <c r="EJ89" i="1" s="1"/>
  <c r="DM89" i="1"/>
  <c r="EK89" i="1" s="1"/>
  <c r="DN89" i="1"/>
  <c r="EL89" i="1" s="1"/>
  <c r="DO89" i="1"/>
  <c r="EM89" i="1" s="1"/>
  <c r="DL90" i="1"/>
  <c r="EJ90" i="1" s="1"/>
  <c r="DM90" i="1"/>
  <c r="EK90" i="1" s="1"/>
  <c r="DN90" i="1"/>
  <c r="EL90" i="1" s="1"/>
  <c r="DO90" i="1"/>
  <c r="EM90" i="1" s="1"/>
  <c r="DL91" i="1"/>
  <c r="EJ91" i="1" s="1"/>
  <c r="DM91" i="1"/>
  <c r="EK91" i="1" s="1"/>
  <c r="DN91" i="1"/>
  <c r="EL91" i="1" s="1"/>
  <c r="DO91" i="1"/>
  <c r="EM91" i="1" s="1"/>
  <c r="DL92" i="1"/>
  <c r="EJ92" i="1" s="1"/>
  <c r="DM92" i="1"/>
  <c r="EK92" i="1" s="1"/>
  <c r="DN92" i="1"/>
  <c r="EL92" i="1" s="1"/>
  <c r="DO92" i="1"/>
  <c r="EM92" i="1" s="1"/>
  <c r="DL93" i="1"/>
  <c r="EJ93" i="1" s="1"/>
  <c r="DM93" i="1"/>
  <c r="EK93" i="1" s="1"/>
  <c r="DN93" i="1"/>
  <c r="EL93" i="1" s="1"/>
  <c r="DO93" i="1"/>
  <c r="DL94" i="1"/>
  <c r="EJ94" i="1" s="1"/>
  <c r="DM94" i="1"/>
  <c r="EK94" i="1" s="1"/>
  <c r="DN94" i="1"/>
  <c r="EL94" i="1" s="1"/>
  <c r="DO94" i="1"/>
  <c r="EM94" i="1" s="1"/>
  <c r="DL95" i="1"/>
  <c r="EJ95" i="1" s="1"/>
  <c r="DM95" i="1"/>
  <c r="EK95" i="1" s="1"/>
  <c r="DN95" i="1"/>
  <c r="EL95" i="1" s="1"/>
  <c r="DO95" i="1"/>
  <c r="EM95" i="1" s="1"/>
  <c r="DL96" i="1"/>
  <c r="EJ96" i="1" s="1"/>
  <c r="DM96" i="1"/>
  <c r="EK96" i="1" s="1"/>
  <c r="DN96" i="1"/>
  <c r="EL96" i="1" s="1"/>
  <c r="DO96" i="1"/>
  <c r="EM96" i="1" s="1"/>
  <c r="DL97" i="1"/>
  <c r="EJ97" i="1" s="1"/>
  <c r="DM97" i="1"/>
  <c r="EK97" i="1" s="1"/>
  <c r="DN97" i="1"/>
  <c r="EL97" i="1" s="1"/>
  <c r="DO97" i="1"/>
  <c r="EM97" i="1" s="1"/>
  <c r="DL98" i="1"/>
  <c r="EJ98" i="1" s="1"/>
  <c r="DM98" i="1"/>
  <c r="EK98" i="1" s="1"/>
  <c r="DN98" i="1"/>
  <c r="EL98" i="1" s="1"/>
  <c r="DO98" i="1"/>
  <c r="EM98" i="1" s="1"/>
  <c r="DL99" i="1"/>
  <c r="EJ99" i="1" s="1"/>
  <c r="DM99" i="1"/>
  <c r="EK99" i="1" s="1"/>
  <c r="DN99" i="1"/>
  <c r="EL99" i="1" s="1"/>
  <c r="DO99" i="1"/>
  <c r="EM99" i="1" s="1"/>
  <c r="DL100" i="1"/>
  <c r="EJ100" i="1" s="1"/>
  <c r="DM100" i="1"/>
  <c r="EK100" i="1" s="1"/>
  <c r="DN100" i="1"/>
  <c r="EL100" i="1" s="1"/>
  <c r="DO100" i="1"/>
  <c r="EM100" i="1" s="1"/>
  <c r="DL101" i="1"/>
  <c r="EJ101" i="1" s="1"/>
  <c r="DM101" i="1"/>
  <c r="EK101" i="1" s="1"/>
  <c r="DN101" i="1"/>
  <c r="EL101" i="1" s="1"/>
  <c r="DO101" i="1"/>
  <c r="EM101" i="1" s="1"/>
  <c r="DL102" i="1"/>
  <c r="EJ102" i="1" s="1"/>
  <c r="DM102" i="1"/>
  <c r="EK102" i="1" s="1"/>
  <c r="DN102" i="1"/>
  <c r="EL102" i="1" s="1"/>
  <c r="DO102" i="1"/>
  <c r="EM102" i="1" s="1"/>
  <c r="DL103" i="1"/>
  <c r="EJ103" i="1" s="1"/>
  <c r="DM103" i="1"/>
  <c r="EK103" i="1" s="1"/>
  <c r="DN103" i="1"/>
  <c r="EL103" i="1" s="1"/>
  <c r="DO103" i="1"/>
  <c r="EM103" i="1" s="1"/>
  <c r="DL104" i="1"/>
  <c r="EJ104" i="1" s="1"/>
  <c r="DM104" i="1"/>
  <c r="EK104" i="1" s="1"/>
  <c r="DN104" i="1"/>
  <c r="EL104" i="1" s="1"/>
  <c r="DO104" i="1"/>
  <c r="EM104" i="1" s="1"/>
  <c r="DL105" i="1"/>
  <c r="EJ105" i="1" s="1"/>
  <c r="DM105" i="1"/>
  <c r="EK105" i="1" s="1"/>
  <c r="DN105" i="1"/>
  <c r="EL105" i="1" s="1"/>
  <c r="DO105" i="1"/>
  <c r="EM105" i="1" s="1"/>
  <c r="DL106" i="1"/>
  <c r="EJ106" i="1" s="1"/>
  <c r="DM106" i="1"/>
  <c r="EK106" i="1" s="1"/>
  <c r="DN106" i="1"/>
  <c r="EL106" i="1" s="1"/>
  <c r="DO106" i="1"/>
  <c r="EM106" i="1" s="1"/>
  <c r="DL107" i="1"/>
  <c r="EJ107" i="1" s="1"/>
  <c r="DM107" i="1"/>
  <c r="EK107" i="1" s="1"/>
  <c r="DN107" i="1"/>
  <c r="EL107" i="1" s="1"/>
  <c r="DO107" i="1"/>
  <c r="EM107" i="1" s="1"/>
  <c r="DL108" i="1"/>
  <c r="EJ108" i="1" s="1"/>
  <c r="DM108" i="1"/>
  <c r="EK108" i="1" s="1"/>
  <c r="DN108" i="1"/>
  <c r="EL108" i="1" s="1"/>
  <c r="DO108" i="1"/>
  <c r="EM108" i="1" s="1"/>
  <c r="DL109" i="1"/>
  <c r="EJ109" i="1" s="1"/>
  <c r="DM109" i="1"/>
  <c r="EK109" i="1" s="1"/>
  <c r="DN109" i="1"/>
  <c r="EL109" i="1" s="1"/>
  <c r="DO109" i="1"/>
  <c r="EM109" i="1" s="1"/>
  <c r="DL110" i="1"/>
  <c r="EJ110" i="1" s="1"/>
  <c r="DM110" i="1"/>
  <c r="EK110" i="1" s="1"/>
  <c r="DN110" i="1"/>
  <c r="EL110" i="1" s="1"/>
  <c r="DO110" i="1"/>
  <c r="EM110" i="1" s="1"/>
  <c r="DL111" i="1"/>
  <c r="EJ111" i="1" s="1"/>
  <c r="DM111" i="1"/>
  <c r="EK111" i="1" s="1"/>
  <c r="DN111" i="1"/>
  <c r="EL111" i="1" s="1"/>
  <c r="DO111" i="1"/>
  <c r="EM111" i="1" s="1"/>
  <c r="DL112" i="1"/>
  <c r="EJ112" i="1" s="1"/>
  <c r="DM112" i="1"/>
  <c r="EK112" i="1" s="1"/>
  <c r="DN112" i="1"/>
  <c r="EL112" i="1" s="1"/>
  <c r="DO112" i="1"/>
  <c r="EM112" i="1" s="1"/>
  <c r="DL113" i="1"/>
  <c r="EJ113" i="1" s="1"/>
  <c r="DM113" i="1"/>
  <c r="EK113" i="1" s="1"/>
  <c r="DN113" i="1"/>
  <c r="EL113" i="1" s="1"/>
  <c r="DO113" i="1"/>
  <c r="EM113" i="1" s="1"/>
  <c r="DL114" i="1"/>
  <c r="EJ114" i="1" s="1"/>
  <c r="DM114" i="1"/>
  <c r="EK114" i="1" s="1"/>
  <c r="DN114" i="1"/>
  <c r="EL114" i="1" s="1"/>
  <c r="DO114" i="1"/>
  <c r="EM114" i="1" s="1"/>
  <c r="DL115" i="1"/>
  <c r="EJ115" i="1" s="1"/>
  <c r="DM115" i="1"/>
  <c r="EK115" i="1" s="1"/>
  <c r="DN115" i="1"/>
  <c r="EL115" i="1" s="1"/>
  <c r="DO115" i="1"/>
  <c r="EM115" i="1" s="1"/>
  <c r="DL116" i="1"/>
  <c r="EJ116" i="1" s="1"/>
  <c r="DM116" i="1"/>
  <c r="EK116" i="1" s="1"/>
  <c r="DN116" i="1"/>
  <c r="EL116" i="1" s="1"/>
  <c r="DO116" i="1"/>
  <c r="EM116" i="1" s="1"/>
  <c r="DL117" i="1"/>
  <c r="EJ117" i="1" s="1"/>
  <c r="DM117" i="1"/>
  <c r="EK117" i="1" s="1"/>
  <c r="DN117" i="1"/>
  <c r="EL117" i="1" s="1"/>
  <c r="DO117" i="1"/>
  <c r="EM117" i="1" s="1"/>
  <c r="DL118" i="1"/>
  <c r="EJ118" i="1" s="1"/>
  <c r="DM118" i="1"/>
  <c r="EK118" i="1" s="1"/>
  <c r="DN118" i="1"/>
  <c r="EL118" i="1" s="1"/>
  <c r="DO118" i="1"/>
  <c r="EM118" i="1" s="1"/>
  <c r="DL119" i="1"/>
  <c r="EJ119" i="1" s="1"/>
  <c r="DM119" i="1"/>
  <c r="EK119" i="1" s="1"/>
  <c r="DN119" i="1"/>
  <c r="EL119" i="1" s="1"/>
  <c r="DO119" i="1"/>
  <c r="EM119" i="1" s="1"/>
  <c r="DL120" i="1"/>
  <c r="EJ120" i="1" s="1"/>
  <c r="DM120" i="1"/>
  <c r="EK120" i="1" s="1"/>
  <c r="DN120" i="1"/>
  <c r="EL120" i="1" s="1"/>
  <c r="DO120" i="1"/>
  <c r="EM120" i="1" s="1"/>
  <c r="DL121" i="1"/>
  <c r="EJ121" i="1" s="1"/>
  <c r="DM121" i="1"/>
  <c r="EK121" i="1" s="1"/>
  <c r="DN121" i="1"/>
  <c r="EL121" i="1" s="1"/>
  <c r="DO121" i="1"/>
  <c r="EM121" i="1" s="1"/>
  <c r="DL122" i="1"/>
  <c r="EJ122" i="1" s="1"/>
  <c r="DM122" i="1"/>
  <c r="EK122" i="1" s="1"/>
  <c r="DN122" i="1"/>
  <c r="EL122" i="1" s="1"/>
  <c r="DO122" i="1"/>
  <c r="EM122" i="1" s="1"/>
  <c r="DL123" i="1"/>
  <c r="EJ123" i="1" s="1"/>
  <c r="DM123" i="1"/>
  <c r="EK123" i="1" s="1"/>
  <c r="DN123" i="1"/>
  <c r="EL123" i="1" s="1"/>
  <c r="DO123" i="1"/>
  <c r="EM123" i="1" s="1"/>
  <c r="DL124" i="1"/>
  <c r="EJ124" i="1" s="1"/>
  <c r="DM124" i="1"/>
  <c r="EK124" i="1" s="1"/>
  <c r="DN124" i="1"/>
  <c r="EL124" i="1" s="1"/>
  <c r="DO124" i="1"/>
  <c r="EM124" i="1" s="1"/>
  <c r="DL125" i="1"/>
  <c r="EJ125" i="1" s="1"/>
  <c r="DM125" i="1"/>
  <c r="EK125" i="1" s="1"/>
  <c r="DN125" i="1"/>
  <c r="EL125" i="1" s="1"/>
  <c r="DO125" i="1"/>
  <c r="EM125" i="1" s="1"/>
  <c r="DL126" i="1"/>
  <c r="EJ126" i="1" s="1"/>
  <c r="DM126" i="1"/>
  <c r="EK126" i="1" s="1"/>
  <c r="DN126" i="1"/>
  <c r="EL126" i="1" s="1"/>
  <c r="DO126" i="1"/>
  <c r="EM126" i="1" s="1"/>
  <c r="DL127" i="1"/>
  <c r="EJ127" i="1" s="1"/>
  <c r="DM127" i="1"/>
  <c r="EK127" i="1" s="1"/>
  <c r="DN127" i="1"/>
  <c r="EL127" i="1" s="1"/>
  <c r="DO127" i="1"/>
  <c r="EM127" i="1" s="1"/>
  <c r="DL128" i="1"/>
  <c r="EJ128" i="1" s="1"/>
  <c r="DM128" i="1"/>
  <c r="EK128" i="1" s="1"/>
  <c r="DN128" i="1"/>
  <c r="EL128" i="1" s="1"/>
  <c r="DO128" i="1"/>
  <c r="EM128" i="1" s="1"/>
  <c r="DL129" i="1"/>
  <c r="EJ129" i="1" s="1"/>
  <c r="DM129" i="1"/>
  <c r="EK129" i="1" s="1"/>
  <c r="DN129" i="1"/>
  <c r="EL129" i="1" s="1"/>
  <c r="DO129" i="1"/>
  <c r="DL130" i="1"/>
  <c r="EJ130" i="1" s="1"/>
  <c r="DM130" i="1"/>
  <c r="EK130" i="1" s="1"/>
  <c r="DN130" i="1"/>
  <c r="EL130" i="1" s="1"/>
  <c r="DO130" i="1"/>
  <c r="EM130" i="1" s="1"/>
  <c r="DL131" i="1"/>
  <c r="EJ131" i="1" s="1"/>
  <c r="DM131" i="1"/>
  <c r="EK131" i="1" s="1"/>
  <c r="DN131" i="1"/>
  <c r="EL131" i="1" s="1"/>
  <c r="DO131" i="1"/>
  <c r="EM131" i="1" s="1"/>
  <c r="DL132" i="1"/>
  <c r="EJ132" i="1" s="1"/>
  <c r="DM132" i="1"/>
  <c r="EK132" i="1" s="1"/>
  <c r="DN132" i="1"/>
  <c r="EL132" i="1" s="1"/>
  <c r="DO132" i="1"/>
  <c r="EM132" i="1" s="1"/>
  <c r="DL133" i="1"/>
  <c r="EJ133" i="1" s="1"/>
  <c r="DM133" i="1"/>
  <c r="EK133" i="1" s="1"/>
  <c r="DN133" i="1"/>
  <c r="EL133" i="1" s="1"/>
  <c r="DO133" i="1"/>
  <c r="EM133" i="1" s="1"/>
  <c r="DL134" i="1"/>
  <c r="EJ134" i="1" s="1"/>
  <c r="DM134" i="1"/>
  <c r="EK134" i="1" s="1"/>
  <c r="DN134" i="1"/>
  <c r="EL134" i="1" s="1"/>
  <c r="DO134" i="1"/>
  <c r="EM134" i="1" s="1"/>
  <c r="DL135" i="1"/>
  <c r="EJ135" i="1" s="1"/>
  <c r="DM135" i="1"/>
  <c r="EK135" i="1" s="1"/>
  <c r="DN135" i="1"/>
  <c r="EL135" i="1" s="1"/>
  <c r="DO135" i="1"/>
  <c r="EM135" i="1" s="1"/>
  <c r="DL136" i="1"/>
  <c r="EJ136" i="1" s="1"/>
  <c r="DM136" i="1"/>
  <c r="EK136" i="1" s="1"/>
  <c r="DN136" i="1"/>
  <c r="EL136" i="1" s="1"/>
  <c r="DO136" i="1"/>
  <c r="EM136" i="1" s="1"/>
  <c r="DL137" i="1"/>
  <c r="EJ137" i="1" s="1"/>
  <c r="DM137" i="1"/>
  <c r="EK137" i="1" s="1"/>
  <c r="DN137" i="1"/>
  <c r="EL137" i="1" s="1"/>
  <c r="DO137" i="1"/>
  <c r="EM137" i="1" s="1"/>
  <c r="DL138" i="1"/>
  <c r="EJ138" i="1" s="1"/>
  <c r="DM138" i="1"/>
  <c r="EK138" i="1" s="1"/>
  <c r="DN138" i="1"/>
  <c r="EL138" i="1" s="1"/>
  <c r="DO138" i="1"/>
  <c r="EM138" i="1" s="1"/>
  <c r="DL139" i="1"/>
  <c r="EJ139" i="1" s="1"/>
  <c r="DM139" i="1"/>
  <c r="EK139" i="1" s="1"/>
  <c r="DN139" i="1"/>
  <c r="EL139" i="1" s="1"/>
  <c r="DO139" i="1"/>
  <c r="EM139" i="1" s="1"/>
  <c r="DL140" i="1"/>
  <c r="EJ140" i="1" s="1"/>
  <c r="DM140" i="1"/>
  <c r="EK140" i="1" s="1"/>
  <c r="DN140" i="1"/>
  <c r="EL140" i="1" s="1"/>
  <c r="DO140" i="1"/>
  <c r="EM140" i="1" s="1"/>
  <c r="DL141" i="1"/>
  <c r="EJ141" i="1" s="1"/>
  <c r="DM141" i="1"/>
  <c r="EK141" i="1" s="1"/>
  <c r="DN141" i="1"/>
  <c r="EL141" i="1" s="1"/>
  <c r="DO141" i="1"/>
  <c r="EM141" i="1" s="1"/>
  <c r="DL142" i="1"/>
  <c r="EJ142" i="1" s="1"/>
  <c r="DM142" i="1"/>
  <c r="EK142" i="1" s="1"/>
  <c r="DN142" i="1"/>
  <c r="EL142" i="1" s="1"/>
  <c r="DO142" i="1"/>
  <c r="EM142" i="1" s="1"/>
  <c r="DL143" i="1"/>
  <c r="EJ143" i="1" s="1"/>
  <c r="DM143" i="1"/>
  <c r="EK143" i="1" s="1"/>
  <c r="DN143" i="1"/>
  <c r="EL143" i="1" s="1"/>
  <c r="DO143" i="1"/>
  <c r="EM143" i="1" s="1"/>
  <c r="DL144" i="1"/>
  <c r="EJ144" i="1" s="1"/>
  <c r="DM144" i="1"/>
  <c r="EK144" i="1" s="1"/>
  <c r="DN144" i="1"/>
  <c r="EL144" i="1" s="1"/>
  <c r="DO144" i="1"/>
  <c r="EM144" i="1" s="1"/>
  <c r="DL145" i="1"/>
  <c r="EJ145" i="1" s="1"/>
  <c r="DM145" i="1"/>
  <c r="EK145" i="1" s="1"/>
  <c r="DN145" i="1"/>
  <c r="EL145" i="1" s="1"/>
  <c r="DO145" i="1"/>
  <c r="EM145" i="1" s="1"/>
  <c r="DL146" i="1"/>
  <c r="EJ146" i="1" s="1"/>
  <c r="DM146" i="1"/>
  <c r="EK146" i="1" s="1"/>
  <c r="DN146" i="1"/>
  <c r="EL146" i="1" s="1"/>
  <c r="DO146" i="1"/>
  <c r="EM146" i="1" s="1"/>
  <c r="DL147" i="1"/>
  <c r="EJ147" i="1" s="1"/>
  <c r="DM147" i="1"/>
  <c r="EK147" i="1" s="1"/>
  <c r="DN147" i="1"/>
  <c r="EL147" i="1" s="1"/>
  <c r="DO147" i="1"/>
  <c r="EM147" i="1" s="1"/>
  <c r="DL148" i="1"/>
  <c r="EJ148" i="1" s="1"/>
  <c r="DM148" i="1"/>
  <c r="EK148" i="1" s="1"/>
  <c r="DN148" i="1"/>
  <c r="EL148" i="1" s="1"/>
  <c r="DO148" i="1"/>
  <c r="EM148" i="1" s="1"/>
  <c r="DL149" i="1"/>
  <c r="EJ149" i="1" s="1"/>
  <c r="DM149" i="1"/>
  <c r="EK149" i="1" s="1"/>
  <c r="DN149" i="1"/>
  <c r="EL149" i="1" s="1"/>
  <c r="DO149" i="1"/>
  <c r="EM149" i="1" s="1"/>
  <c r="DL150" i="1"/>
  <c r="EJ150" i="1" s="1"/>
  <c r="DM150" i="1"/>
  <c r="EK150" i="1" s="1"/>
  <c r="DN150" i="1"/>
  <c r="EL150" i="1" s="1"/>
  <c r="DO150" i="1"/>
  <c r="EM150" i="1" s="1"/>
  <c r="DL151" i="1"/>
  <c r="EJ151" i="1" s="1"/>
  <c r="DM151" i="1"/>
  <c r="EK151" i="1" s="1"/>
  <c r="DN151" i="1"/>
  <c r="EL151" i="1" s="1"/>
  <c r="DO151" i="1"/>
  <c r="EM151" i="1" s="1"/>
  <c r="DL152" i="1"/>
  <c r="EJ152" i="1" s="1"/>
  <c r="DM152" i="1"/>
  <c r="EK152" i="1" s="1"/>
  <c r="DN152" i="1"/>
  <c r="EL152" i="1" s="1"/>
  <c r="DO152" i="1"/>
  <c r="EM152" i="1" s="1"/>
  <c r="DL153" i="1"/>
  <c r="EJ153" i="1" s="1"/>
  <c r="DM153" i="1"/>
  <c r="EK153" i="1" s="1"/>
  <c r="DN153" i="1"/>
  <c r="EL153" i="1" s="1"/>
  <c r="DO153" i="1"/>
  <c r="EM153" i="1" s="1"/>
  <c r="DL154" i="1"/>
  <c r="EJ154" i="1" s="1"/>
  <c r="DM154" i="1"/>
  <c r="EK154" i="1" s="1"/>
  <c r="DN154" i="1"/>
  <c r="EL154" i="1" s="1"/>
  <c r="DO154" i="1"/>
  <c r="EM154" i="1" s="1"/>
  <c r="DL155" i="1"/>
  <c r="EJ155" i="1" s="1"/>
  <c r="DM155" i="1"/>
  <c r="EK155" i="1" s="1"/>
  <c r="DN155" i="1"/>
  <c r="EL155" i="1" s="1"/>
  <c r="DO155" i="1"/>
  <c r="EM155" i="1" s="1"/>
  <c r="DL156" i="1"/>
  <c r="EJ156" i="1" s="1"/>
  <c r="DM156" i="1"/>
  <c r="EK156" i="1" s="1"/>
  <c r="DN156" i="1"/>
  <c r="EL156" i="1" s="1"/>
  <c r="DO156" i="1"/>
  <c r="EM156" i="1" s="1"/>
  <c r="DL157" i="1"/>
  <c r="EJ157" i="1" s="1"/>
  <c r="DM157" i="1"/>
  <c r="EK157" i="1" s="1"/>
  <c r="DN157" i="1"/>
  <c r="EL157" i="1" s="1"/>
  <c r="DO157" i="1"/>
  <c r="EM157" i="1" s="1"/>
  <c r="DL158" i="1"/>
  <c r="EJ158" i="1" s="1"/>
  <c r="DM158" i="1"/>
  <c r="EK158" i="1" s="1"/>
  <c r="DN158" i="1"/>
  <c r="EL158" i="1" s="1"/>
  <c r="DO158" i="1"/>
  <c r="EM158" i="1" s="1"/>
  <c r="DL159" i="1"/>
  <c r="EJ159" i="1" s="1"/>
  <c r="DM159" i="1"/>
  <c r="EK159" i="1" s="1"/>
  <c r="DN159" i="1"/>
  <c r="EL159" i="1" s="1"/>
  <c r="DO159" i="1"/>
  <c r="EM159" i="1" s="1"/>
  <c r="DL160" i="1"/>
  <c r="EJ160" i="1" s="1"/>
  <c r="DM160" i="1"/>
  <c r="EK160" i="1" s="1"/>
  <c r="DN160" i="1"/>
  <c r="EL160" i="1" s="1"/>
  <c r="DO160" i="1"/>
  <c r="EM160" i="1" s="1"/>
  <c r="DL161" i="1"/>
  <c r="EJ161" i="1" s="1"/>
  <c r="DM161" i="1"/>
  <c r="EK161" i="1" s="1"/>
  <c r="DN161" i="1"/>
  <c r="EL161" i="1" s="1"/>
  <c r="DO161" i="1"/>
  <c r="EM161" i="1" s="1"/>
  <c r="DL162" i="1"/>
  <c r="EJ162" i="1" s="1"/>
  <c r="DM162" i="1"/>
  <c r="EK162" i="1" s="1"/>
  <c r="DN162" i="1"/>
  <c r="EL162" i="1" s="1"/>
  <c r="DO162" i="1"/>
  <c r="EM162" i="1" s="1"/>
  <c r="DL163" i="1"/>
  <c r="EJ163" i="1" s="1"/>
  <c r="DM163" i="1"/>
  <c r="EK163" i="1" s="1"/>
  <c r="DN163" i="1"/>
  <c r="EL163" i="1" s="1"/>
  <c r="DO163" i="1"/>
  <c r="EM163" i="1" s="1"/>
  <c r="DL164" i="1"/>
  <c r="EJ164" i="1" s="1"/>
  <c r="DM164" i="1"/>
  <c r="EK164" i="1" s="1"/>
  <c r="DN164" i="1"/>
  <c r="EL164" i="1" s="1"/>
  <c r="DO164" i="1"/>
  <c r="EM164" i="1" s="1"/>
  <c r="DL165" i="1"/>
  <c r="EJ165" i="1" s="1"/>
  <c r="DM165" i="1"/>
  <c r="EK165" i="1" s="1"/>
  <c r="DN165" i="1"/>
  <c r="EL165" i="1" s="1"/>
  <c r="DO165" i="1"/>
  <c r="EM165" i="1" s="1"/>
  <c r="DL166" i="1"/>
  <c r="EJ166" i="1" s="1"/>
  <c r="DM166" i="1"/>
  <c r="EK166" i="1" s="1"/>
  <c r="DN166" i="1"/>
  <c r="EL166" i="1" s="1"/>
  <c r="DO166" i="1"/>
  <c r="EM166" i="1" s="1"/>
  <c r="DL167" i="1"/>
  <c r="EJ167" i="1" s="1"/>
  <c r="DM167" i="1"/>
  <c r="EK167" i="1" s="1"/>
  <c r="DN167" i="1"/>
  <c r="EL167" i="1" s="1"/>
  <c r="DO167" i="1"/>
  <c r="DO2" i="1"/>
  <c r="EM2" i="1" s="1"/>
  <c r="DN2" i="1"/>
  <c r="EL2" i="1" s="1"/>
  <c r="DM2" i="1"/>
  <c r="EK2" i="1" s="1"/>
  <c r="DL2" i="1"/>
  <c r="EJ2" i="1" s="1"/>
  <c r="AX3" i="1" l="1"/>
  <c r="AX4" i="1"/>
  <c r="AX5" i="1"/>
  <c r="AX6" i="1"/>
  <c r="AX7" i="1"/>
  <c r="AX8" i="1"/>
  <c r="AX9" i="1"/>
  <c r="AX10" i="1"/>
  <c r="AX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10" i="1"/>
  <c r="AX111" i="1"/>
  <c r="AX112" i="1"/>
  <c r="AX113" i="1"/>
  <c r="AX114" i="1"/>
  <c r="AX115" i="1"/>
  <c r="AX116" i="1"/>
  <c r="AX117" i="1"/>
  <c r="AX118" i="1"/>
  <c r="AX119" i="1"/>
  <c r="AX120" i="1"/>
  <c r="AX121" i="1"/>
  <c r="AX122" i="1"/>
  <c r="AX123" i="1"/>
  <c r="AX124" i="1"/>
  <c r="AX125" i="1"/>
  <c r="AX126" i="1"/>
  <c r="AX127" i="1"/>
  <c r="AX128" i="1"/>
  <c r="AX129" i="1"/>
  <c r="AX130" i="1"/>
  <c r="AX131" i="1"/>
  <c r="AX132" i="1"/>
  <c r="AX133" i="1"/>
  <c r="AX134" i="1"/>
  <c r="AX135" i="1"/>
  <c r="AX136" i="1"/>
  <c r="AX137" i="1"/>
  <c r="AX138" i="1"/>
  <c r="AX139" i="1"/>
  <c r="AX140" i="1"/>
  <c r="AX141" i="1"/>
  <c r="AX142" i="1"/>
  <c r="AX143" i="1"/>
  <c r="AX144" i="1"/>
  <c r="AX145" i="1"/>
  <c r="AX146" i="1"/>
  <c r="AX147" i="1"/>
  <c r="AX148" i="1"/>
  <c r="AX149" i="1"/>
  <c r="AX150" i="1"/>
  <c r="AX151" i="1"/>
  <c r="AX152" i="1"/>
  <c r="AX153" i="1"/>
  <c r="AX154" i="1"/>
  <c r="AX155" i="1"/>
  <c r="AX156" i="1"/>
  <c r="AX157" i="1"/>
  <c r="AX158" i="1"/>
  <c r="AX159" i="1"/>
  <c r="AX160" i="1"/>
  <c r="AX161" i="1"/>
  <c r="AX162" i="1"/>
  <c r="AX163" i="1"/>
  <c r="AX164" i="1"/>
  <c r="AX165" i="1"/>
  <c r="AX166" i="1"/>
  <c r="AX167" i="1"/>
  <c r="AX2" i="1"/>
  <c r="AW3" i="1"/>
  <c r="AW4" i="1"/>
  <c r="AW5" i="1"/>
  <c r="AW6" i="1"/>
  <c r="AW7" i="1"/>
  <c r="AW8" i="1"/>
  <c r="AW9" i="1"/>
  <c r="AW10" i="1"/>
  <c r="AW11" i="1"/>
  <c r="AW12" i="1"/>
  <c r="AW13" i="1"/>
  <c r="AW14" i="1"/>
  <c r="AW15" i="1"/>
  <c r="AW16" i="1"/>
  <c r="AW17" i="1"/>
  <c r="AW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10" i="1"/>
  <c r="AW111" i="1"/>
  <c r="AW112" i="1"/>
  <c r="AW113" i="1"/>
  <c r="AW114" i="1"/>
  <c r="AW115" i="1"/>
  <c r="AW116" i="1"/>
  <c r="AW117" i="1"/>
  <c r="AW118" i="1"/>
  <c r="AW119" i="1"/>
  <c r="AW120" i="1"/>
  <c r="AW121" i="1"/>
  <c r="AW122" i="1"/>
  <c r="AW123" i="1"/>
  <c r="AW124" i="1"/>
  <c r="AW125" i="1"/>
  <c r="AW126" i="1"/>
  <c r="AW127" i="1"/>
  <c r="AW128" i="1"/>
  <c r="AW129" i="1"/>
  <c r="AW130" i="1"/>
  <c r="AW131" i="1"/>
  <c r="AW132" i="1"/>
  <c r="AW133" i="1"/>
  <c r="AW134" i="1"/>
  <c r="AW135" i="1"/>
  <c r="AW136" i="1"/>
  <c r="AW137" i="1"/>
  <c r="AW138" i="1"/>
  <c r="AW139" i="1"/>
  <c r="AW140" i="1"/>
  <c r="AW141" i="1"/>
  <c r="AW142" i="1"/>
  <c r="AW143" i="1"/>
  <c r="AW144" i="1"/>
  <c r="AW145" i="1"/>
  <c r="AW146" i="1"/>
  <c r="AW147" i="1"/>
  <c r="AW148" i="1"/>
  <c r="AW149" i="1"/>
  <c r="AW150" i="1"/>
  <c r="AW151" i="1"/>
  <c r="AW152" i="1"/>
  <c r="AW153" i="1"/>
  <c r="AW154" i="1"/>
  <c r="AW155" i="1"/>
  <c r="AW156" i="1"/>
  <c r="AW157" i="1"/>
  <c r="AW158" i="1"/>
  <c r="AW159" i="1"/>
  <c r="AW160" i="1"/>
  <c r="AW161" i="1"/>
  <c r="AW162" i="1"/>
  <c r="AW163" i="1"/>
  <c r="AW164" i="1"/>
  <c r="AW165" i="1"/>
  <c r="AW166" i="1"/>
  <c r="AW167" i="1"/>
  <c r="AW2" i="1"/>
  <c r="G3" i="6"/>
  <c r="G4" i="6"/>
  <c r="G5"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92" i="6"/>
  <c r="G193" i="6"/>
  <c r="G194" i="6"/>
  <c r="G195" i="6"/>
  <c r="G196" i="6"/>
  <c r="G197" i="6"/>
  <c r="G198" i="6"/>
  <c r="G199" i="6"/>
  <c r="G200" i="6"/>
  <c r="G201" i="6"/>
  <c r="G202" i="6"/>
  <c r="G203" i="6"/>
  <c r="G204" i="6"/>
  <c r="G205" i="6"/>
  <c r="G206" i="6"/>
  <c r="G207" i="6"/>
  <c r="G208" i="6"/>
  <c r="G209" i="6"/>
  <c r="G210" i="6"/>
  <c r="G211" i="6"/>
  <c r="G212" i="6"/>
  <c r="G213" i="6"/>
  <c r="G214" i="6"/>
  <c r="G215" i="6"/>
  <c r="G216" i="6"/>
  <c r="G217" i="6"/>
  <c r="G218" i="6"/>
  <c r="G219" i="6"/>
  <c r="G220" i="6"/>
  <c r="G221" i="6"/>
  <c r="G222" i="6"/>
  <c r="G223" i="6"/>
  <c r="G224" i="6"/>
  <c r="G225" i="6"/>
  <c r="G226" i="6"/>
  <c r="G227" i="6"/>
  <c r="G228" i="6"/>
  <c r="G229" i="6"/>
  <c r="G230" i="6"/>
  <c r="G231" i="6"/>
  <c r="G232" i="6"/>
  <c r="G233" i="6"/>
  <c r="G234" i="6"/>
  <c r="G235" i="6"/>
  <c r="G236" i="6"/>
  <c r="G237" i="6"/>
  <c r="G238" i="6"/>
  <c r="G239" i="6"/>
  <c r="G240" i="6"/>
  <c r="G241" i="6"/>
  <c r="G242" i="6"/>
  <c r="G243" i="6"/>
  <c r="G244" i="6"/>
  <c r="G245" i="6"/>
  <c r="G246" i="6"/>
  <c r="G247" i="6"/>
  <c r="G248" i="6"/>
  <c r="G249" i="6"/>
  <c r="G250" i="6"/>
  <c r="G251" i="6"/>
  <c r="G252" i="6"/>
  <c r="G253" i="6"/>
  <c r="G254" i="6"/>
  <c r="G255" i="6"/>
  <c r="G256" i="6"/>
  <c r="G257" i="6"/>
  <c r="G258" i="6"/>
  <c r="G259" i="6"/>
  <c r="G260" i="6"/>
  <c r="G261" i="6"/>
  <c r="G262" i="6"/>
  <c r="G263" i="6"/>
  <c r="G264" i="6"/>
  <c r="G265" i="6"/>
  <c r="G266" i="6"/>
  <c r="G267" i="6"/>
  <c r="G268" i="6"/>
  <c r="G269" i="6"/>
  <c r="G270" i="6"/>
  <c r="G271" i="6"/>
  <c r="G272" i="6"/>
  <c r="G273" i="6"/>
  <c r="G274" i="6"/>
  <c r="G275" i="6"/>
  <c r="G276" i="6"/>
  <c r="G277" i="6"/>
  <c r="G278" i="6"/>
  <c r="G279" i="6"/>
  <c r="G280" i="6"/>
  <c r="G281" i="6"/>
  <c r="G282" i="6"/>
  <c r="G283" i="6"/>
  <c r="G284" i="6"/>
  <c r="G285" i="6"/>
  <c r="G286" i="6"/>
  <c r="G287" i="6"/>
  <c r="G288" i="6"/>
  <c r="G289" i="6"/>
  <c r="G290" i="6"/>
  <c r="G291" i="6"/>
  <c r="G292" i="6"/>
  <c r="G293" i="6"/>
  <c r="G294" i="6"/>
  <c r="G295" i="6"/>
  <c r="G296" i="6"/>
  <c r="G297" i="6"/>
  <c r="G298" i="6"/>
  <c r="G299" i="6"/>
  <c r="G300" i="6"/>
  <c r="G301" i="6"/>
  <c r="G302" i="6"/>
  <c r="G303" i="6"/>
  <c r="G304" i="6"/>
  <c r="G305" i="6"/>
  <c r="G306" i="6"/>
  <c r="G307" i="6"/>
  <c r="G308" i="6"/>
  <c r="G309" i="6"/>
  <c r="G310" i="6"/>
  <c r="G311" i="6"/>
  <c r="G312" i="6"/>
  <c r="G313" i="6"/>
  <c r="G314" i="6"/>
  <c r="G315" i="6"/>
  <c r="G316" i="6"/>
  <c r="G317" i="6"/>
  <c r="G318" i="6"/>
  <c r="G319" i="6"/>
  <c r="G320" i="6"/>
  <c r="G321" i="6"/>
  <c r="G322" i="6"/>
  <c r="G323" i="6"/>
  <c r="G324" i="6"/>
  <c r="G325" i="6"/>
  <c r="G326" i="6"/>
  <c r="G327" i="6"/>
  <c r="G328" i="6"/>
  <c r="G329" i="6"/>
  <c r="G330" i="6"/>
  <c r="G331" i="6"/>
  <c r="G332" i="6"/>
  <c r="G333" i="6"/>
  <c r="G2" i="6"/>
  <c r="AZ23" i="1" l="1"/>
  <c r="AZ34" i="1"/>
  <c r="AZ37" i="1"/>
  <c r="AZ39" i="1"/>
  <c r="AZ43" i="1"/>
  <c r="AZ47" i="1"/>
  <c r="AZ64" i="1"/>
  <c r="AZ93" i="1"/>
  <c r="AZ94" i="1"/>
  <c r="AZ100" i="1"/>
  <c r="AZ101" i="1"/>
  <c r="AZ108" i="1"/>
  <c r="AZ137" i="1"/>
  <c r="AZ138" i="1"/>
  <c r="AZ139" i="1"/>
  <c r="AZ140" i="1"/>
  <c r="AZ141" i="1"/>
  <c r="AZ142" i="1"/>
  <c r="AZ143" i="1"/>
  <c r="AZ144" i="1"/>
  <c r="AZ145" i="1"/>
  <c r="AZ146" i="1"/>
  <c r="AZ147" i="1"/>
  <c r="AZ148" i="1"/>
  <c r="AZ149" i="1"/>
  <c r="AZ150" i="1"/>
  <c r="AZ151" i="1"/>
  <c r="AZ152" i="1"/>
  <c r="AZ153" i="1"/>
  <c r="AZ154" i="1"/>
  <c r="AZ155" i="1"/>
  <c r="AZ156" i="1"/>
  <c r="AZ157" i="1"/>
  <c r="AZ158" i="1"/>
  <c r="AZ159" i="1"/>
  <c r="AZ160" i="1"/>
  <c r="AZ161" i="1"/>
  <c r="AZ162" i="1"/>
  <c r="AZ163" i="1"/>
  <c r="AZ164" i="1"/>
  <c r="AZ165" i="1"/>
  <c r="AZ166" i="1"/>
  <c r="AZ167" i="1"/>
  <c r="AY23" i="1"/>
  <c r="AY34" i="1"/>
  <c r="AY37" i="1"/>
  <c r="AY39" i="1"/>
  <c r="AY43" i="1"/>
  <c r="AY47" i="1"/>
  <c r="AY64" i="1"/>
  <c r="AY93" i="1"/>
  <c r="AY94" i="1"/>
  <c r="AY100" i="1"/>
  <c r="AY101" i="1"/>
  <c r="AY108" i="1"/>
  <c r="AY137" i="1"/>
  <c r="AY138" i="1"/>
  <c r="AY139" i="1"/>
  <c r="AY140" i="1"/>
  <c r="AY141" i="1"/>
  <c r="AY142" i="1"/>
  <c r="AY143" i="1"/>
  <c r="AY144" i="1"/>
  <c r="AY145" i="1"/>
  <c r="AY146" i="1"/>
  <c r="AY147" i="1"/>
  <c r="AY148" i="1"/>
  <c r="AY149" i="1"/>
  <c r="AY150" i="1"/>
  <c r="AY151" i="1"/>
  <c r="AY152" i="1"/>
  <c r="AY153" i="1"/>
  <c r="AY154" i="1"/>
  <c r="AY155" i="1"/>
  <c r="AY156" i="1"/>
  <c r="AY157" i="1"/>
  <c r="AY158" i="1"/>
  <c r="AY159" i="1"/>
  <c r="AY160" i="1"/>
  <c r="AY161" i="1"/>
  <c r="AY162" i="1"/>
  <c r="AY163" i="1"/>
  <c r="AY164" i="1"/>
  <c r="AY165" i="1"/>
  <c r="AY166" i="1"/>
  <c r="AY167" i="1"/>
  <c r="AJ167" i="1" l="1"/>
  <c r="AJ166" i="1"/>
  <c r="AJ165" i="1"/>
  <c r="AJ164" i="1"/>
  <c r="AJ163" i="1"/>
  <c r="AJ162" i="1"/>
  <c r="AJ161" i="1"/>
  <c r="AJ160" i="1"/>
  <c r="AJ159" i="1"/>
  <c r="AJ158" i="1"/>
  <c r="AJ157" i="1"/>
  <c r="AJ156" i="1"/>
  <c r="AJ155" i="1"/>
  <c r="AJ154" i="1"/>
  <c r="AJ153" i="1"/>
  <c r="AJ152" i="1"/>
  <c r="AJ151" i="1"/>
  <c r="AJ150" i="1"/>
  <c r="AJ149" i="1"/>
  <c r="AJ148" i="1"/>
  <c r="AJ147" i="1"/>
  <c r="AJ146" i="1"/>
  <c r="AJ145" i="1"/>
  <c r="AJ144" i="1"/>
  <c r="AJ143" i="1"/>
  <c r="AJ142" i="1"/>
  <c r="AJ141" i="1"/>
  <c r="AJ140" i="1"/>
  <c r="AJ139" i="1"/>
  <c r="AJ138" i="1"/>
  <c r="AJ137" i="1"/>
  <c r="AJ136" i="1"/>
  <c r="AJ135" i="1"/>
  <c r="AJ134" i="1"/>
  <c r="AJ133" i="1"/>
  <c r="AJ132" i="1"/>
  <c r="AJ131" i="1"/>
  <c r="AJ130" i="1"/>
  <c r="AJ129" i="1"/>
  <c r="AJ128" i="1"/>
  <c r="AJ127" i="1"/>
  <c r="AJ126" i="1"/>
  <c r="AJ125" i="1"/>
  <c r="AJ124" i="1"/>
  <c r="AJ123" i="1"/>
  <c r="AJ122" i="1"/>
  <c r="AJ121" i="1"/>
  <c r="AJ120" i="1"/>
  <c r="AJ119" i="1"/>
  <c r="AJ118" i="1"/>
  <c r="AJ117" i="1"/>
  <c r="AJ116" i="1"/>
  <c r="AJ115" i="1"/>
  <c r="AJ114" i="1"/>
  <c r="AJ113" i="1"/>
  <c r="AJ112" i="1"/>
  <c r="AJ111" i="1"/>
  <c r="AJ110" i="1"/>
  <c r="AJ109" i="1"/>
  <c r="AJ108" i="1"/>
  <c r="AJ107" i="1"/>
  <c r="AJ106" i="1"/>
  <c r="AJ105" i="1"/>
  <c r="AJ104" i="1"/>
  <c r="AJ103" i="1"/>
  <c r="AJ102" i="1"/>
  <c r="AJ101" i="1"/>
  <c r="AJ100" i="1"/>
  <c r="AJ99" i="1"/>
  <c r="AJ98" i="1"/>
  <c r="AJ97" i="1"/>
  <c r="AJ96" i="1"/>
  <c r="AJ95" i="1"/>
  <c r="AJ94" i="1"/>
  <c r="AJ93" i="1"/>
  <c r="AJ92" i="1"/>
  <c r="AJ91" i="1"/>
  <c r="AJ90" i="1"/>
  <c r="AJ89" i="1"/>
  <c r="AJ88" i="1"/>
  <c r="AJ87" i="1"/>
  <c r="AJ86" i="1"/>
  <c r="AJ85" i="1"/>
  <c r="AJ84" i="1"/>
  <c r="AJ83" i="1"/>
  <c r="AJ82" i="1"/>
  <c r="AJ81" i="1"/>
  <c r="AJ80" i="1"/>
  <c r="AJ79" i="1"/>
  <c r="AJ78" i="1"/>
  <c r="AJ77" i="1"/>
  <c r="AJ76" i="1"/>
  <c r="AJ75" i="1"/>
  <c r="AJ74" i="1"/>
  <c r="AJ73" i="1"/>
  <c r="AJ72" i="1"/>
  <c r="AJ71" i="1"/>
  <c r="AJ70" i="1"/>
  <c r="AJ69" i="1"/>
  <c r="AJ68" i="1"/>
  <c r="AJ67" i="1"/>
  <c r="AJ66" i="1"/>
  <c r="AJ65" i="1"/>
  <c r="AJ64" i="1"/>
  <c r="AJ63" i="1"/>
  <c r="AJ62" i="1"/>
  <c r="AJ61" i="1"/>
  <c r="AJ60" i="1"/>
  <c r="AJ59" i="1"/>
  <c r="AJ58" i="1"/>
  <c r="AJ57" i="1"/>
  <c r="AJ56" i="1"/>
  <c r="AJ55" i="1"/>
  <c r="AJ54" i="1"/>
  <c r="AJ53" i="1"/>
  <c r="AJ52" i="1"/>
  <c r="AJ51" i="1"/>
  <c r="AJ50" i="1"/>
  <c r="AJ49" i="1"/>
  <c r="AJ48" i="1"/>
  <c r="AJ47" i="1"/>
  <c r="AJ46" i="1"/>
  <c r="AJ45" i="1"/>
  <c r="AJ44" i="1"/>
  <c r="AJ43" i="1"/>
  <c r="AJ42" i="1"/>
  <c r="AJ41" i="1"/>
  <c r="AJ40" i="1"/>
  <c r="AJ39" i="1"/>
  <c r="AJ38" i="1"/>
  <c r="AJ37" i="1"/>
  <c r="AJ36" i="1"/>
  <c r="AJ35" i="1"/>
  <c r="AJ34" i="1"/>
  <c r="AJ33" i="1"/>
  <c r="AJ32" i="1"/>
  <c r="AJ31" i="1"/>
  <c r="AJ30" i="1"/>
  <c r="AJ29" i="1"/>
  <c r="AJ28" i="1"/>
  <c r="AJ27" i="1"/>
  <c r="AJ26" i="1"/>
  <c r="AJ25" i="1"/>
  <c r="AJ24" i="1"/>
  <c r="AJ23" i="1"/>
  <c r="AJ22" i="1"/>
  <c r="AJ21" i="1"/>
  <c r="AJ20" i="1"/>
  <c r="AJ19" i="1"/>
  <c r="AJ18" i="1"/>
  <c r="AJ17" i="1"/>
  <c r="AJ16" i="1"/>
  <c r="AJ15" i="1"/>
  <c r="AJ14" i="1"/>
  <c r="AJ13" i="1"/>
  <c r="AJ12" i="1"/>
  <c r="AJ11" i="1"/>
  <c r="AJ10" i="1"/>
  <c r="AJ9" i="1"/>
  <c r="AJ8" i="1"/>
  <c r="AJ7" i="1"/>
  <c r="AJ6" i="1"/>
  <c r="AJ5" i="1"/>
  <c r="AJ4" i="1"/>
  <c r="AJ3" i="1"/>
  <c r="AJ2" i="1"/>
  <c r="U3" i="4" l="1"/>
  <c r="U4" i="4"/>
  <c r="U5" i="4"/>
  <c r="U6" i="4"/>
  <c r="U7" i="4"/>
  <c r="U8" i="4"/>
  <c r="U9" i="4"/>
  <c r="U10" i="4"/>
  <c r="U11" i="4"/>
  <c r="U12" i="4"/>
  <c r="U13" i="4"/>
  <c r="U14" i="4"/>
  <c r="U15" i="4"/>
  <c r="U16" i="4"/>
  <c r="U17" i="4"/>
  <c r="U18" i="4"/>
  <c r="U19" i="4"/>
  <c r="U20" i="4"/>
  <c r="U21" i="4"/>
  <c r="U22" i="4"/>
  <c r="U23" i="4"/>
  <c r="U24" i="4"/>
  <c r="U25" i="4"/>
  <c r="U26" i="4"/>
  <c r="U27" i="4"/>
  <c r="U28" i="4"/>
  <c r="U29" i="4"/>
  <c r="U30" i="4"/>
  <c r="U31" i="4"/>
  <c r="U32" i="4"/>
  <c r="U33" i="4"/>
  <c r="U34" i="4"/>
  <c r="U35" i="4"/>
  <c r="U36" i="4"/>
  <c r="U37" i="4"/>
  <c r="U38" i="4"/>
  <c r="U39" i="4"/>
  <c r="U40" i="4"/>
  <c r="U41" i="4"/>
  <c r="U42" i="4"/>
  <c r="U43" i="4"/>
  <c r="U44" i="4"/>
  <c r="U45" i="4"/>
  <c r="U46" i="4"/>
  <c r="U47" i="4"/>
  <c r="U48" i="4"/>
  <c r="U49" i="4"/>
  <c r="U50" i="4"/>
  <c r="U51" i="4"/>
  <c r="U52" i="4"/>
  <c r="U53" i="4"/>
  <c r="U54" i="4"/>
  <c r="U55" i="4"/>
  <c r="U56" i="4"/>
  <c r="U57" i="4"/>
  <c r="U58" i="4"/>
  <c r="U59" i="4"/>
  <c r="U60" i="4"/>
  <c r="U61" i="4"/>
  <c r="U62" i="4"/>
  <c r="U63" i="4"/>
  <c r="U64" i="4"/>
  <c r="U65" i="4"/>
  <c r="U66" i="4"/>
  <c r="U67" i="4"/>
  <c r="U68" i="4"/>
  <c r="U69" i="4"/>
  <c r="U70" i="4"/>
  <c r="U71" i="4"/>
  <c r="U72" i="4"/>
  <c r="U73" i="4"/>
  <c r="U74" i="4"/>
  <c r="U75" i="4"/>
  <c r="U76" i="4"/>
  <c r="U77" i="4"/>
  <c r="U78" i="4"/>
  <c r="U79" i="4"/>
  <c r="U80" i="4"/>
  <c r="U81" i="4"/>
  <c r="U82" i="4"/>
  <c r="U83" i="4"/>
  <c r="U84" i="4"/>
  <c r="U85" i="4"/>
  <c r="U86" i="4"/>
  <c r="U87" i="4"/>
  <c r="U88" i="4"/>
  <c r="U89" i="4"/>
  <c r="U90" i="4"/>
  <c r="U91" i="4"/>
  <c r="U92" i="4"/>
  <c r="U93" i="4"/>
  <c r="U94" i="4"/>
  <c r="U95" i="4"/>
  <c r="U96" i="4"/>
  <c r="U97" i="4"/>
  <c r="U98" i="4"/>
  <c r="U99" i="4"/>
  <c r="U100" i="4"/>
  <c r="U101" i="4"/>
  <c r="U102" i="4"/>
  <c r="U103" i="4"/>
  <c r="U104" i="4"/>
  <c r="U105" i="4"/>
  <c r="U106" i="4"/>
  <c r="U107" i="4"/>
  <c r="U108" i="4"/>
  <c r="U109" i="4"/>
  <c r="U110" i="4"/>
  <c r="U111" i="4"/>
  <c r="U112" i="4"/>
  <c r="U113" i="4"/>
  <c r="U114" i="4"/>
  <c r="U115" i="4"/>
  <c r="U116" i="4"/>
  <c r="U117" i="4"/>
  <c r="U118" i="4"/>
  <c r="U119" i="4"/>
  <c r="U120" i="4"/>
  <c r="U121" i="4"/>
  <c r="U122" i="4"/>
  <c r="U123" i="4"/>
  <c r="U124" i="4"/>
  <c r="U125" i="4"/>
  <c r="U126" i="4"/>
  <c r="U127" i="4"/>
  <c r="U128" i="4"/>
  <c r="U129" i="4"/>
  <c r="U130" i="4"/>
  <c r="U131" i="4"/>
  <c r="U132" i="4"/>
  <c r="U133" i="4"/>
  <c r="U134" i="4"/>
  <c r="U135" i="4"/>
  <c r="U136" i="4"/>
  <c r="U137" i="4"/>
  <c r="U138" i="4"/>
  <c r="U139" i="4"/>
  <c r="U140" i="4"/>
  <c r="U141" i="4"/>
  <c r="U142" i="4"/>
  <c r="U143" i="4"/>
  <c r="U144" i="4"/>
  <c r="U145" i="4"/>
  <c r="U146" i="4"/>
  <c r="U147" i="4"/>
  <c r="U148" i="4"/>
  <c r="U149" i="4"/>
  <c r="U150" i="4"/>
  <c r="U151" i="4"/>
  <c r="U152" i="4"/>
  <c r="U153" i="4"/>
  <c r="U154" i="4"/>
  <c r="U155" i="4"/>
  <c r="U156" i="4"/>
  <c r="U157" i="4"/>
  <c r="U158" i="4"/>
  <c r="U159" i="4"/>
  <c r="U160" i="4"/>
  <c r="U161" i="4"/>
  <c r="U162" i="4"/>
  <c r="U163" i="4"/>
  <c r="U164" i="4"/>
  <c r="U165" i="4"/>
  <c r="U166" i="4"/>
  <c r="U167" i="4"/>
  <c r="U2" i="4"/>
  <c r="V3" i="1"/>
  <c r="V4" i="1"/>
  <c r="V5" i="1"/>
  <c r="V6" i="1"/>
  <c r="V7"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T3" i="4"/>
  <c r="T4" i="4"/>
  <c r="T5" i="4"/>
  <c r="T6" i="4"/>
  <c r="T7" i="4"/>
  <c r="T8" i="4"/>
  <c r="T9" i="4"/>
  <c r="T10" i="4"/>
  <c r="T11" i="4"/>
  <c r="T12" i="4"/>
  <c r="T13" i="4"/>
  <c r="T14" i="4"/>
  <c r="T15" i="4"/>
  <c r="T16" i="4"/>
  <c r="T17" i="4"/>
  <c r="T18" i="4"/>
  <c r="T19" i="4"/>
  <c r="T20" i="4"/>
  <c r="T21" i="4"/>
  <c r="T22" i="4"/>
  <c r="T23" i="4"/>
  <c r="T24" i="4"/>
  <c r="T25" i="4"/>
  <c r="T26" i="4"/>
  <c r="T27" i="4"/>
  <c r="T28" i="4"/>
  <c r="T29" i="4"/>
  <c r="T30" i="4"/>
  <c r="T31" i="4"/>
  <c r="T32" i="4"/>
  <c r="T33" i="4"/>
  <c r="T34" i="4"/>
  <c r="T35" i="4"/>
  <c r="T36" i="4"/>
  <c r="T37" i="4"/>
  <c r="T38" i="4"/>
  <c r="T39" i="4"/>
  <c r="T40" i="4"/>
  <c r="T41" i="4"/>
  <c r="T42" i="4"/>
  <c r="T43" i="4"/>
  <c r="T44" i="4"/>
  <c r="T45" i="4"/>
  <c r="T46" i="4"/>
  <c r="T47" i="4"/>
  <c r="T48" i="4"/>
  <c r="T49" i="4"/>
  <c r="T50" i="4"/>
  <c r="T51" i="4"/>
  <c r="T52" i="4"/>
  <c r="T53" i="4"/>
  <c r="T54" i="4"/>
  <c r="T55" i="4"/>
  <c r="T56" i="4"/>
  <c r="T57" i="4"/>
  <c r="T58" i="4"/>
  <c r="T59" i="4"/>
  <c r="T60" i="4"/>
  <c r="T61" i="4"/>
  <c r="T62" i="4"/>
  <c r="T63" i="4"/>
  <c r="T64" i="4"/>
  <c r="T65" i="4"/>
  <c r="T66" i="4"/>
  <c r="T67" i="4"/>
  <c r="T68" i="4"/>
  <c r="T69" i="4"/>
  <c r="T70" i="4"/>
  <c r="T71" i="4"/>
  <c r="T72" i="4"/>
  <c r="T73" i="4"/>
  <c r="T74" i="4"/>
  <c r="T75" i="4"/>
  <c r="T76" i="4"/>
  <c r="T77" i="4"/>
  <c r="T78" i="4"/>
  <c r="T79" i="4"/>
  <c r="T80" i="4"/>
  <c r="T81" i="4"/>
  <c r="T82" i="4"/>
  <c r="T83" i="4"/>
  <c r="T84" i="4"/>
  <c r="T85" i="4"/>
  <c r="T86" i="4"/>
  <c r="T87" i="4"/>
  <c r="T88" i="4"/>
  <c r="T89" i="4"/>
  <c r="T90" i="4"/>
  <c r="T91" i="4"/>
  <c r="T92" i="4"/>
  <c r="T93" i="4"/>
  <c r="T94" i="4"/>
  <c r="T95" i="4"/>
  <c r="T96" i="4"/>
  <c r="T97" i="4"/>
  <c r="T98" i="4"/>
  <c r="T99" i="4"/>
  <c r="T100" i="4"/>
  <c r="T101" i="4"/>
  <c r="T102" i="4"/>
  <c r="T103" i="4"/>
  <c r="T104" i="4"/>
  <c r="T105" i="4"/>
  <c r="T106" i="4"/>
  <c r="T107" i="4"/>
  <c r="T108" i="4"/>
  <c r="T109" i="4"/>
  <c r="T110" i="4"/>
  <c r="T111" i="4"/>
  <c r="T112" i="4"/>
  <c r="T113" i="4"/>
  <c r="T114" i="4"/>
  <c r="T115" i="4"/>
  <c r="T116" i="4"/>
  <c r="T117" i="4"/>
  <c r="T118" i="4"/>
  <c r="T119" i="4"/>
  <c r="T120" i="4"/>
  <c r="T121" i="4"/>
  <c r="T122" i="4"/>
  <c r="T123" i="4"/>
  <c r="T124" i="4"/>
  <c r="T125" i="4"/>
  <c r="T126" i="4"/>
  <c r="T127" i="4"/>
  <c r="T128" i="4"/>
  <c r="T129" i="4"/>
  <c r="T130" i="4"/>
  <c r="T131" i="4"/>
  <c r="T132" i="4"/>
  <c r="T133" i="4"/>
  <c r="T134" i="4"/>
  <c r="T135" i="4"/>
  <c r="T136" i="4"/>
  <c r="T137" i="4"/>
  <c r="T138" i="4"/>
  <c r="T139" i="4"/>
  <c r="T140" i="4"/>
  <c r="T141" i="4"/>
  <c r="T142" i="4"/>
  <c r="T143" i="4"/>
  <c r="T144" i="4"/>
  <c r="T145" i="4"/>
  <c r="T146" i="4"/>
  <c r="T147" i="4"/>
  <c r="T148" i="4"/>
  <c r="T149" i="4"/>
  <c r="T150" i="4"/>
  <c r="T151" i="4"/>
  <c r="T152" i="4"/>
  <c r="T153" i="4"/>
  <c r="T154" i="4"/>
  <c r="T155" i="4"/>
  <c r="T156" i="4"/>
  <c r="T157" i="4"/>
  <c r="T158" i="4"/>
  <c r="T159" i="4"/>
  <c r="T160" i="4"/>
  <c r="T161" i="4"/>
  <c r="T162" i="4"/>
  <c r="T163" i="4"/>
  <c r="T164" i="4"/>
  <c r="T165" i="4"/>
  <c r="T166" i="4"/>
  <c r="T167" i="4"/>
  <c r="T2" i="4"/>
  <c r="S3" i="4"/>
  <c r="S4" i="4"/>
  <c r="S5" i="4"/>
  <c r="S6" i="4"/>
  <c r="S7" i="4"/>
  <c r="S8" i="4"/>
  <c r="S9" i="4"/>
  <c r="S10" i="4"/>
  <c r="S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S53" i="4"/>
  <c r="S54" i="4"/>
  <c r="S55" i="4"/>
  <c r="S56" i="4"/>
  <c r="S57" i="4"/>
  <c r="S58" i="4"/>
  <c r="S59" i="4"/>
  <c r="S60" i="4"/>
  <c r="S61" i="4"/>
  <c r="S62" i="4"/>
  <c r="S63" i="4"/>
  <c r="S64" i="4"/>
  <c r="S65" i="4"/>
  <c r="S66" i="4"/>
  <c r="S67" i="4"/>
  <c r="S68" i="4"/>
  <c r="S69" i="4"/>
  <c r="S70" i="4"/>
  <c r="S71" i="4"/>
  <c r="S72" i="4"/>
  <c r="S73" i="4"/>
  <c r="S74" i="4"/>
  <c r="S75" i="4"/>
  <c r="S76" i="4"/>
  <c r="S77" i="4"/>
  <c r="S78" i="4"/>
  <c r="S79" i="4"/>
  <c r="S80" i="4"/>
  <c r="S81" i="4"/>
  <c r="S82" i="4"/>
  <c r="S83" i="4"/>
  <c r="S84" i="4"/>
  <c r="S85" i="4"/>
  <c r="S86" i="4"/>
  <c r="S87" i="4"/>
  <c r="S88" i="4"/>
  <c r="S89" i="4"/>
  <c r="S90" i="4"/>
  <c r="S91" i="4"/>
  <c r="S92" i="4"/>
  <c r="S93" i="4"/>
  <c r="S94" i="4"/>
  <c r="S95" i="4"/>
  <c r="S96" i="4"/>
  <c r="S97" i="4"/>
  <c r="S98" i="4"/>
  <c r="S99" i="4"/>
  <c r="S100" i="4"/>
  <c r="S101" i="4"/>
  <c r="S102" i="4"/>
  <c r="S103" i="4"/>
  <c r="S104" i="4"/>
  <c r="S105" i="4"/>
  <c r="S106" i="4"/>
  <c r="S107" i="4"/>
  <c r="S108" i="4"/>
  <c r="S109" i="4"/>
  <c r="S110" i="4"/>
  <c r="S111" i="4"/>
  <c r="S112" i="4"/>
  <c r="S113" i="4"/>
  <c r="S114" i="4"/>
  <c r="S115" i="4"/>
  <c r="S116" i="4"/>
  <c r="S117" i="4"/>
  <c r="S118" i="4"/>
  <c r="S119" i="4"/>
  <c r="S120" i="4"/>
  <c r="S121" i="4"/>
  <c r="S122" i="4"/>
  <c r="S123" i="4"/>
  <c r="S124" i="4"/>
  <c r="S125" i="4"/>
  <c r="S126" i="4"/>
  <c r="S127" i="4"/>
  <c r="S128" i="4"/>
  <c r="S129" i="4"/>
  <c r="S130" i="4"/>
  <c r="S131" i="4"/>
  <c r="S132" i="4"/>
  <c r="S133" i="4"/>
  <c r="S134" i="4"/>
  <c r="S135" i="4"/>
  <c r="S136" i="4"/>
  <c r="S137" i="4"/>
  <c r="S138" i="4"/>
  <c r="S139" i="4"/>
  <c r="S140" i="4"/>
  <c r="S141" i="4"/>
  <c r="S142" i="4"/>
  <c r="S143" i="4"/>
  <c r="S144" i="4"/>
  <c r="S145" i="4"/>
  <c r="S146" i="4"/>
  <c r="S147" i="4"/>
  <c r="S148" i="4"/>
  <c r="S149" i="4"/>
  <c r="S150" i="4"/>
  <c r="S151" i="4"/>
  <c r="S152" i="4"/>
  <c r="S153" i="4"/>
  <c r="S154" i="4"/>
  <c r="S155" i="4"/>
  <c r="S156" i="4"/>
  <c r="S157" i="4"/>
  <c r="S158" i="4"/>
  <c r="S159" i="4"/>
  <c r="S160" i="4"/>
  <c r="S161" i="4"/>
  <c r="S162" i="4"/>
  <c r="S163" i="4"/>
  <c r="S164" i="4"/>
  <c r="S165" i="4"/>
  <c r="S166" i="4"/>
  <c r="S167" i="4"/>
  <c r="S2" i="4"/>
  <c r="P3" i="4"/>
  <c r="P4" i="4"/>
  <c r="P5" i="4"/>
  <c r="P6" i="4"/>
  <c r="P7" i="4"/>
  <c r="P8" i="4"/>
  <c r="P9" i="4"/>
  <c r="P10" i="4"/>
  <c r="P11" i="4"/>
  <c r="P12" i="4"/>
  <c r="P13" i="4"/>
  <c r="P14" i="4"/>
  <c r="P15" i="4"/>
  <c r="P16" i="4"/>
  <c r="P17" i="4"/>
  <c r="P18" i="4"/>
  <c r="P19" i="4"/>
  <c r="P20" i="4"/>
  <c r="P21" i="4"/>
  <c r="P22" i="4"/>
  <c r="P23" i="4"/>
  <c r="P24" i="4"/>
  <c r="P25" i="4"/>
  <c r="P26" i="4"/>
  <c r="P27" i="4"/>
  <c r="P28" i="4"/>
  <c r="P29" i="4"/>
  <c r="P30" i="4"/>
  <c r="P31" i="4"/>
  <c r="P32" i="4"/>
  <c r="P33" i="4"/>
  <c r="P34" i="4"/>
  <c r="P35" i="4"/>
  <c r="P36" i="4"/>
  <c r="P37" i="4"/>
  <c r="P38" i="4"/>
  <c r="P39" i="4"/>
  <c r="P40" i="4"/>
  <c r="P41" i="4"/>
  <c r="P42" i="4"/>
  <c r="P43" i="4"/>
  <c r="P44" i="4"/>
  <c r="P45" i="4"/>
  <c r="P46" i="4"/>
  <c r="P47" i="4"/>
  <c r="P48" i="4"/>
  <c r="P49" i="4"/>
  <c r="P50" i="4"/>
  <c r="P51" i="4"/>
  <c r="P52" i="4"/>
  <c r="P53" i="4"/>
  <c r="P54" i="4"/>
  <c r="P55" i="4"/>
  <c r="P56" i="4"/>
  <c r="P57" i="4"/>
  <c r="P58" i="4"/>
  <c r="P59" i="4"/>
  <c r="P60" i="4"/>
  <c r="P61" i="4"/>
  <c r="P62" i="4"/>
  <c r="P63" i="4"/>
  <c r="P64" i="4"/>
  <c r="P65" i="4"/>
  <c r="P66" i="4"/>
  <c r="P67" i="4"/>
  <c r="P68" i="4"/>
  <c r="P69" i="4"/>
  <c r="P70" i="4"/>
  <c r="P71" i="4"/>
  <c r="P72" i="4"/>
  <c r="P73" i="4"/>
  <c r="P74" i="4"/>
  <c r="P75" i="4"/>
  <c r="P76" i="4"/>
  <c r="P77" i="4"/>
  <c r="P78" i="4"/>
  <c r="P79" i="4"/>
  <c r="P80" i="4"/>
  <c r="P81" i="4"/>
  <c r="P82" i="4"/>
  <c r="P83" i="4"/>
  <c r="P84" i="4"/>
  <c r="P85" i="4"/>
  <c r="P86" i="4"/>
  <c r="P87" i="4"/>
  <c r="P88" i="4"/>
  <c r="P89" i="4"/>
  <c r="P90" i="4"/>
  <c r="P91" i="4"/>
  <c r="P92" i="4"/>
  <c r="P93" i="4"/>
  <c r="P94" i="4"/>
  <c r="P95" i="4"/>
  <c r="P96" i="4"/>
  <c r="P97" i="4"/>
  <c r="P98" i="4"/>
  <c r="P99" i="4"/>
  <c r="P100" i="4"/>
  <c r="P101" i="4"/>
  <c r="P102" i="4"/>
  <c r="P103" i="4"/>
  <c r="P104" i="4"/>
  <c r="P105" i="4"/>
  <c r="P106" i="4"/>
  <c r="P107" i="4"/>
  <c r="P108" i="4"/>
  <c r="P109" i="4"/>
  <c r="P110" i="4"/>
  <c r="P111" i="4"/>
  <c r="P112" i="4"/>
  <c r="P113" i="4"/>
  <c r="P114" i="4"/>
  <c r="P115" i="4"/>
  <c r="P116" i="4"/>
  <c r="P117" i="4"/>
  <c r="P118" i="4"/>
  <c r="P119" i="4"/>
  <c r="P120" i="4"/>
  <c r="P121" i="4"/>
  <c r="P122" i="4"/>
  <c r="P123" i="4"/>
  <c r="P124" i="4"/>
  <c r="P125" i="4"/>
  <c r="P126" i="4"/>
  <c r="P127" i="4"/>
  <c r="P128" i="4"/>
  <c r="P129" i="4"/>
  <c r="P130" i="4"/>
  <c r="P131" i="4"/>
  <c r="P132" i="4"/>
  <c r="P133" i="4"/>
  <c r="P134" i="4"/>
  <c r="P135" i="4"/>
  <c r="P136" i="4"/>
  <c r="P137" i="4"/>
  <c r="P138" i="4"/>
  <c r="P139" i="4"/>
  <c r="P140" i="4"/>
  <c r="P141" i="4"/>
  <c r="P142" i="4"/>
  <c r="P143" i="4"/>
  <c r="P144" i="4"/>
  <c r="P145" i="4"/>
  <c r="P146" i="4"/>
  <c r="P147" i="4"/>
  <c r="P148" i="4"/>
  <c r="P149" i="4"/>
  <c r="P150" i="4"/>
  <c r="P151" i="4"/>
  <c r="P152" i="4"/>
  <c r="P153" i="4"/>
  <c r="P154" i="4"/>
  <c r="P155" i="4"/>
  <c r="P156" i="4"/>
  <c r="P157" i="4"/>
  <c r="P158" i="4"/>
  <c r="P159" i="4"/>
  <c r="P160" i="4"/>
  <c r="P161" i="4"/>
  <c r="P162" i="4"/>
  <c r="P163" i="4"/>
  <c r="P164" i="4"/>
  <c r="P165" i="4"/>
  <c r="P166" i="4"/>
  <c r="P167" i="4"/>
  <c r="P2" i="4"/>
  <c r="O3" i="4" l="1"/>
  <c r="O4" i="4"/>
  <c r="O5" i="4"/>
  <c r="O6" i="4"/>
  <c r="O7" i="4"/>
  <c r="O8" i="4"/>
  <c r="O9" i="4"/>
  <c r="O10" i="4"/>
  <c r="O11" i="4"/>
  <c r="O12" i="4"/>
  <c r="O13" i="4"/>
  <c r="O14" i="4"/>
  <c r="O15" i="4"/>
  <c r="O16" i="4"/>
  <c r="O17" i="4"/>
  <c r="O18" i="4"/>
  <c r="O19" i="4"/>
  <c r="O20" i="4"/>
  <c r="O21" i="4"/>
  <c r="O22" i="4"/>
  <c r="O23" i="4"/>
  <c r="O24" i="4"/>
  <c r="O25" i="4"/>
  <c r="O26" i="4"/>
  <c r="O27" i="4"/>
  <c r="O28" i="4"/>
  <c r="O29" i="4"/>
  <c r="O30" i="4"/>
  <c r="O31" i="4"/>
  <c r="O32" i="4"/>
  <c r="O33" i="4"/>
  <c r="O34" i="4"/>
  <c r="O35" i="4"/>
  <c r="O36" i="4"/>
  <c r="O37" i="4"/>
  <c r="O38" i="4"/>
  <c r="O39" i="4"/>
  <c r="O40" i="4"/>
  <c r="O41" i="4"/>
  <c r="O42" i="4"/>
  <c r="O43" i="4"/>
  <c r="O44" i="4"/>
  <c r="O45" i="4"/>
  <c r="O46" i="4"/>
  <c r="O47" i="4"/>
  <c r="O48" i="4"/>
  <c r="O49" i="4"/>
  <c r="O50" i="4"/>
  <c r="O51" i="4"/>
  <c r="O52" i="4"/>
  <c r="O53" i="4"/>
  <c r="O54" i="4"/>
  <c r="O55" i="4"/>
  <c r="O56" i="4"/>
  <c r="O57" i="4"/>
  <c r="O58" i="4"/>
  <c r="O59" i="4"/>
  <c r="O60" i="4"/>
  <c r="O61" i="4"/>
  <c r="O62" i="4"/>
  <c r="O63" i="4"/>
  <c r="O64" i="4"/>
  <c r="O65" i="4"/>
  <c r="O66" i="4"/>
  <c r="O67" i="4"/>
  <c r="O68" i="4"/>
  <c r="O69" i="4"/>
  <c r="O70" i="4"/>
  <c r="O71" i="4"/>
  <c r="O72" i="4"/>
  <c r="O73" i="4"/>
  <c r="O74" i="4"/>
  <c r="O75" i="4"/>
  <c r="O76" i="4"/>
  <c r="O77" i="4"/>
  <c r="O78" i="4"/>
  <c r="O79" i="4"/>
  <c r="O80" i="4"/>
  <c r="O81" i="4"/>
  <c r="O82" i="4"/>
  <c r="O83" i="4"/>
  <c r="O84" i="4"/>
  <c r="O85" i="4"/>
  <c r="O86" i="4"/>
  <c r="O87" i="4"/>
  <c r="O88" i="4"/>
  <c r="O89" i="4"/>
  <c r="O90" i="4"/>
  <c r="O91" i="4"/>
  <c r="O92" i="4"/>
  <c r="O93" i="4"/>
  <c r="O94" i="4"/>
  <c r="O95" i="4"/>
  <c r="O96" i="4"/>
  <c r="O97" i="4"/>
  <c r="O98" i="4"/>
  <c r="O99" i="4"/>
  <c r="O100" i="4"/>
  <c r="O101" i="4"/>
  <c r="O102" i="4"/>
  <c r="O103" i="4"/>
  <c r="O104" i="4"/>
  <c r="O105" i="4"/>
  <c r="O106" i="4"/>
  <c r="O107" i="4"/>
  <c r="O108" i="4"/>
  <c r="O109" i="4"/>
  <c r="O110" i="4"/>
  <c r="O111" i="4"/>
  <c r="O112" i="4"/>
  <c r="O113" i="4"/>
  <c r="O114" i="4"/>
  <c r="O115" i="4"/>
  <c r="O116" i="4"/>
  <c r="O117" i="4"/>
  <c r="O118" i="4"/>
  <c r="O119" i="4"/>
  <c r="O120" i="4"/>
  <c r="O121" i="4"/>
  <c r="O122" i="4"/>
  <c r="O123" i="4"/>
  <c r="O124" i="4"/>
  <c r="O125" i="4"/>
  <c r="O126" i="4"/>
  <c r="O127" i="4"/>
  <c r="O128" i="4"/>
  <c r="O129" i="4"/>
  <c r="O130" i="4"/>
  <c r="O131" i="4"/>
  <c r="O132" i="4"/>
  <c r="O133" i="4"/>
  <c r="O134" i="4"/>
  <c r="O135" i="4"/>
  <c r="O136" i="4"/>
  <c r="O137" i="4"/>
  <c r="O138" i="4"/>
  <c r="O139" i="4"/>
  <c r="O140" i="4"/>
  <c r="O141" i="4"/>
  <c r="O142" i="4"/>
  <c r="O143" i="4"/>
  <c r="O144" i="4"/>
  <c r="O145" i="4"/>
  <c r="O146" i="4"/>
  <c r="O147" i="4"/>
  <c r="O148" i="4"/>
  <c r="O149" i="4"/>
  <c r="O150" i="4"/>
  <c r="O151" i="4"/>
  <c r="O152" i="4"/>
  <c r="O153" i="4"/>
  <c r="O154" i="4"/>
  <c r="O155" i="4"/>
  <c r="O156" i="4"/>
  <c r="O157" i="4"/>
  <c r="O158" i="4"/>
  <c r="O159" i="4"/>
  <c r="O160" i="4"/>
  <c r="O161" i="4"/>
  <c r="O162" i="4"/>
  <c r="O163" i="4"/>
  <c r="O164" i="4"/>
  <c r="O165" i="4"/>
  <c r="O166" i="4"/>
  <c r="O167" i="4"/>
  <c r="O2" i="4"/>
  <c r="J3" i="4"/>
  <c r="K3" i="4"/>
  <c r="L3" i="4"/>
  <c r="J4" i="4"/>
  <c r="K4" i="4"/>
  <c r="L4" i="4"/>
  <c r="J5" i="4"/>
  <c r="K5" i="4"/>
  <c r="L5" i="4"/>
  <c r="J6" i="4"/>
  <c r="K6" i="4"/>
  <c r="L6" i="4"/>
  <c r="J7" i="4"/>
  <c r="K7" i="4"/>
  <c r="L7" i="4"/>
  <c r="J8" i="4"/>
  <c r="K8" i="4"/>
  <c r="L8" i="4"/>
  <c r="J9" i="4"/>
  <c r="K9" i="4"/>
  <c r="L9" i="4"/>
  <c r="J10" i="4"/>
  <c r="K10" i="4"/>
  <c r="L10" i="4"/>
  <c r="J11" i="4"/>
  <c r="K11" i="4"/>
  <c r="L11" i="4"/>
  <c r="J12" i="4"/>
  <c r="K12" i="4"/>
  <c r="L12" i="4"/>
  <c r="J13" i="4"/>
  <c r="K13" i="4"/>
  <c r="L13" i="4"/>
  <c r="J14" i="4"/>
  <c r="K14" i="4"/>
  <c r="L14" i="4"/>
  <c r="J15" i="4"/>
  <c r="K15" i="4"/>
  <c r="L15" i="4"/>
  <c r="J16" i="4"/>
  <c r="K16" i="4"/>
  <c r="L16" i="4"/>
  <c r="J17" i="4"/>
  <c r="K17" i="4"/>
  <c r="L17" i="4"/>
  <c r="J18" i="4"/>
  <c r="K18" i="4"/>
  <c r="L18" i="4"/>
  <c r="J19" i="4"/>
  <c r="K19" i="4"/>
  <c r="L19" i="4"/>
  <c r="J20" i="4"/>
  <c r="K20" i="4"/>
  <c r="L20" i="4"/>
  <c r="J21" i="4"/>
  <c r="K21" i="4"/>
  <c r="L21" i="4"/>
  <c r="J22" i="4"/>
  <c r="K22" i="4"/>
  <c r="L22" i="4"/>
  <c r="J23" i="4"/>
  <c r="K23" i="4"/>
  <c r="L23" i="4"/>
  <c r="J24" i="4"/>
  <c r="K24" i="4"/>
  <c r="L24" i="4"/>
  <c r="J25" i="4"/>
  <c r="K25" i="4"/>
  <c r="L25" i="4"/>
  <c r="J26" i="4"/>
  <c r="K26" i="4"/>
  <c r="L26" i="4"/>
  <c r="J27" i="4"/>
  <c r="K27" i="4"/>
  <c r="L27" i="4"/>
  <c r="J28" i="4"/>
  <c r="K28" i="4"/>
  <c r="L28" i="4"/>
  <c r="J29" i="4"/>
  <c r="K29" i="4"/>
  <c r="L29" i="4"/>
  <c r="J30" i="4"/>
  <c r="K30" i="4"/>
  <c r="L30" i="4"/>
  <c r="J31" i="4"/>
  <c r="K31" i="4"/>
  <c r="L31" i="4"/>
  <c r="J32" i="4"/>
  <c r="K32" i="4"/>
  <c r="L32" i="4"/>
  <c r="J33" i="4"/>
  <c r="K33" i="4"/>
  <c r="L33" i="4"/>
  <c r="J34" i="4"/>
  <c r="K34" i="4"/>
  <c r="L34" i="4"/>
  <c r="J35" i="4"/>
  <c r="K35" i="4"/>
  <c r="L35" i="4"/>
  <c r="J36" i="4"/>
  <c r="K36" i="4"/>
  <c r="L36" i="4"/>
  <c r="J37" i="4"/>
  <c r="K37" i="4"/>
  <c r="L37" i="4"/>
  <c r="J38" i="4"/>
  <c r="K38" i="4"/>
  <c r="L38" i="4"/>
  <c r="J39" i="4"/>
  <c r="K39" i="4"/>
  <c r="L39" i="4"/>
  <c r="J40" i="4"/>
  <c r="K40" i="4"/>
  <c r="L40" i="4"/>
  <c r="J41" i="4"/>
  <c r="K41" i="4"/>
  <c r="L41" i="4"/>
  <c r="J42" i="4"/>
  <c r="K42" i="4"/>
  <c r="L42" i="4"/>
  <c r="J43" i="4"/>
  <c r="K43" i="4"/>
  <c r="L43" i="4"/>
  <c r="J44" i="4"/>
  <c r="K44" i="4"/>
  <c r="L44" i="4"/>
  <c r="J45" i="4"/>
  <c r="K45" i="4"/>
  <c r="L45" i="4"/>
  <c r="J46" i="4"/>
  <c r="K46" i="4"/>
  <c r="L46" i="4"/>
  <c r="J47" i="4"/>
  <c r="K47" i="4"/>
  <c r="L47" i="4"/>
  <c r="J48" i="4"/>
  <c r="K48" i="4"/>
  <c r="L48" i="4"/>
  <c r="J49" i="4"/>
  <c r="K49" i="4"/>
  <c r="L49" i="4"/>
  <c r="J50" i="4"/>
  <c r="K50" i="4"/>
  <c r="L50" i="4"/>
  <c r="J51" i="4"/>
  <c r="K51" i="4"/>
  <c r="L51" i="4"/>
  <c r="J52" i="4"/>
  <c r="K52" i="4"/>
  <c r="L52" i="4"/>
  <c r="J53" i="4"/>
  <c r="K53" i="4"/>
  <c r="L53" i="4"/>
  <c r="J54" i="4"/>
  <c r="K54" i="4"/>
  <c r="L54" i="4"/>
  <c r="J55" i="4"/>
  <c r="K55" i="4"/>
  <c r="L55" i="4"/>
  <c r="J56" i="4"/>
  <c r="K56" i="4"/>
  <c r="L56" i="4"/>
  <c r="J57" i="4"/>
  <c r="K57" i="4"/>
  <c r="L57" i="4"/>
  <c r="J58" i="4"/>
  <c r="K58" i="4"/>
  <c r="L58" i="4"/>
  <c r="J59" i="4"/>
  <c r="K59" i="4"/>
  <c r="L59" i="4"/>
  <c r="J60" i="4"/>
  <c r="K60" i="4"/>
  <c r="L60" i="4"/>
  <c r="J61" i="4"/>
  <c r="K61" i="4"/>
  <c r="L61" i="4"/>
  <c r="J62" i="4"/>
  <c r="K62" i="4"/>
  <c r="L62" i="4"/>
  <c r="J63" i="4"/>
  <c r="K63" i="4"/>
  <c r="L63" i="4"/>
  <c r="J64" i="4"/>
  <c r="K64" i="4"/>
  <c r="L64" i="4"/>
  <c r="J65" i="4"/>
  <c r="K65" i="4"/>
  <c r="L65" i="4"/>
  <c r="J66" i="4"/>
  <c r="K66" i="4"/>
  <c r="L66" i="4"/>
  <c r="J67" i="4"/>
  <c r="K67" i="4"/>
  <c r="L67" i="4"/>
  <c r="J68" i="4"/>
  <c r="K68" i="4"/>
  <c r="L68" i="4"/>
  <c r="J69" i="4"/>
  <c r="K69" i="4"/>
  <c r="L69" i="4"/>
  <c r="J70" i="4"/>
  <c r="K70" i="4"/>
  <c r="L70" i="4"/>
  <c r="J71" i="4"/>
  <c r="K71" i="4"/>
  <c r="L71" i="4"/>
  <c r="J72" i="4"/>
  <c r="K72" i="4"/>
  <c r="L72" i="4"/>
  <c r="J73" i="4"/>
  <c r="K73" i="4"/>
  <c r="L73" i="4"/>
  <c r="J74" i="4"/>
  <c r="K74" i="4"/>
  <c r="L74" i="4"/>
  <c r="J75" i="4"/>
  <c r="K75" i="4"/>
  <c r="L75" i="4"/>
  <c r="J76" i="4"/>
  <c r="K76" i="4"/>
  <c r="L76" i="4"/>
  <c r="J77" i="4"/>
  <c r="K77" i="4"/>
  <c r="L77" i="4"/>
  <c r="J78" i="4"/>
  <c r="K78" i="4"/>
  <c r="L78" i="4"/>
  <c r="J79" i="4"/>
  <c r="K79" i="4"/>
  <c r="L79" i="4"/>
  <c r="J80" i="4"/>
  <c r="K80" i="4"/>
  <c r="L80" i="4"/>
  <c r="J81" i="4"/>
  <c r="K81" i="4"/>
  <c r="L81" i="4"/>
  <c r="J82" i="4"/>
  <c r="K82" i="4"/>
  <c r="L82" i="4"/>
  <c r="J83" i="4"/>
  <c r="K83" i="4"/>
  <c r="L83" i="4"/>
  <c r="J84" i="4"/>
  <c r="K84" i="4"/>
  <c r="L84" i="4"/>
  <c r="J85" i="4"/>
  <c r="K85" i="4"/>
  <c r="L85" i="4"/>
  <c r="J86" i="4"/>
  <c r="K86" i="4"/>
  <c r="L86" i="4"/>
  <c r="J87" i="4"/>
  <c r="K87" i="4"/>
  <c r="L87" i="4"/>
  <c r="J88" i="4"/>
  <c r="K88" i="4"/>
  <c r="L88" i="4"/>
  <c r="J89" i="4"/>
  <c r="K89" i="4"/>
  <c r="L89" i="4"/>
  <c r="J90" i="4"/>
  <c r="K90" i="4"/>
  <c r="L90" i="4"/>
  <c r="J91" i="4"/>
  <c r="K91" i="4"/>
  <c r="L91" i="4"/>
  <c r="J92" i="4"/>
  <c r="K92" i="4"/>
  <c r="L92" i="4"/>
  <c r="J93" i="4"/>
  <c r="K93" i="4"/>
  <c r="L93" i="4"/>
  <c r="J94" i="4"/>
  <c r="K94" i="4"/>
  <c r="L94" i="4"/>
  <c r="J95" i="4"/>
  <c r="K95" i="4"/>
  <c r="L95" i="4"/>
  <c r="J96" i="4"/>
  <c r="K96" i="4"/>
  <c r="L96" i="4"/>
  <c r="J97" i="4"/>
  <c r="K97" i="4"/>
  <c r="L97" i="4"/>
  <c r="J98" i="4"/>
  <c r="K98" i="4"/>
  <c r="L98" i="4"/>
  <c r="J99" i="4"/>
  <c r="K99" i="4"/>
  <c r="L99" i="4"/>
  <c r="J100" i="4"/>
  <c r="K100" i="4"/>
  <c r="L100" i="4"/>
  <c r="J101" i="4"/>
  <c r="K101" i="4"/>
  <c r="L101" i="4"/>
  <c r="J102" i="4"/>
  <c r="K102" i="4"/>
  <c r="L102" i="4"/>
  <c r="J103" i="4"/>
  <c r="K103" i="4"/>
  <c r="L103" i="4"/>
  <c r="J104" i="4"/>
  <c r="K104" i="4"/>
  <c r="L104" i="4"/>
  <c r="J105" i="4"/>
  <c r="K105" i="4"/>
  <c r="L105" i="4"/>
  <c r="J106" i="4"/>
  <c r="K106" i="4"/>
  <c r="L106" i="4"/>
  <c r="J107" i="4"/>
  <c r="K107" i="4"/>
  <c r="L107" i="4"/>
  <c r="J108" i="4"/>
  <c r="K108" i="4"/>
  <c r="L108" i="4"/>
  <c r="J109" i="4"/>
  <c r="K109" i="4"/>
  <c r="L109" i="4"/>
  <c r="J110" i="4"/>
  <c r="K110" i="4"/>
  <c r="L110" i="4"/>
  <c r="J111" i="4"/>
  <c r="K111" i="4"/>
  <c r="L111" i="4"/>
  <c r="J112" i="4"/>
  <c r="K112" i="4"/>
  <c r="L112" i="4"/>
  <c r="J113" i="4"/>
  <c r="K113" i="4"/>
  <c r="L113" i="4"/>
  <c r="J114" i="4"/>
  <c r="K114" i="4"/>
  <c r="L114" i="4"/>
  <c r="J115" i="4"/>
  <c r="K115" i="4"/>
  <c r="L115" i="4"/>
  <c r="J116" i="4"/>
  <c r="K116" i="4"/>
  <c r="L116" i="4"/>
  <c r="J117" i="4"/>
  <c r="K117" i="4"/>
  <c r="L117" i="4"/>
  <c r="J118" i="4"/>
  <c r="K118" i="4"/>
  <c r="L118" i="4"/>
  <c r="J119" i="4"/>
  <c r="K119" i="4"/>
  <c r="L119" i="4"/>
  <c r="J120" i="4"/>
  <c r="K120" i="4"/>
  <c r="L120" i="4"/>
  <c r="J121" i="4"/>
  <c r="K121" i="4"/>
  <c r="L121" i="4"/>
  <c r="J122" i="4"/>
  <c r="K122" i="4"/>
  <c r="L122" i="4"/>
  <c r="J123" i="4"/>
  <c r="K123" i="4"/>
  <c r="L123" i="4"/>
  <c r="J124" i="4"/>
  <c r="K124" i="4"/>
  <c r="L124" i="4"/>
  <c r="J125" i="4"/>
  <c r="K125" i="4"/>
  <c r="L125" i="4"/>
  <c r="J126" i="4"/>
  <c r="K126" i="4"/>
  <c r="L126" i="4"/>
  <c r="J127" i="4"/>
  <c r="K127" i="4"/>
  <c r="L127" i="4"/>
  <c r="J128" i="4"/>
  <c r="K128" i="4"/>
  <c r="L128" i="4"/>
  <c r="J129" i="4"/>
  <c r="K129" i="4"/>
  <c r="L129" i="4"/>
  <c r="J130" i="4"/>
  <c r="K130" i="4"/>
  <c r="L130" i="4"/>
  <c r="J131" i="4"/>
  <c r="K131" i="4"/>
  <c r="L131" i="4"/>
  <c r="J132" i="4"/>
  <c r="K132" i="4"/>
  <c r="L132" i="4"/>
  <c r="J133" i="4"/>
  <c r="K133" i="4"/>
  <c r="L133" i="4"/>
  <c r="J134" i="4"/>
  <c r="K134" i="4"/>
  <c r="L134" i="4"/>
  <c r="J135" i="4"/>
  <c r="K135" i="4"/>
  <c r="L135" i="4"/>
  <c r="J136" i="4"/>
  <c r="K136" i="4"/>
  <c r="L136" i="4"/>
  <c r="J137" i="4"/>
  <c r="K137" i="4"/>
  <c r="L137" i="4"/>
  <c r="J138" i="4"/>
  <c r="K138" i="4"/>
  <c r="L138" i="4"/>
  <c r="J139" i="4"/>
  <c r="K139" i="4"/>
  <c r="L139" i="4"/>
  <c r="J140" i="4"/>
  <c r="K140" i="4"/>
  <c r="L140" i="4"/>
  <c r="J141" i="4"/>
  <c r="K141" i="4"/>
  <c r="L141" i="4"/>
  <c r="J142" i="4"/>
  <c r="K142" i="4"/>
  <c r="L142" i="4"/>
  <c r="J143" i="4"/>
  <c r="K143" i="4"/>
  <c r="L143" i="4"/>
  <c r="J144" i="4"/>
  <c r="K144" i="4"/>
  <c r="L144" i="4"/>
  <c r="J145" i="4"/>
  <c r="K145" i="4"/>
  <c r="L145" i="4"/>
  <c r="J146" i="4"/>
  <c r="K146" i="4"/>
  <c r="L146" i="4"/>
  <c r="J147" i="4"/>
  <c r="K147" i="4"/>
  <c r="L147" i="4"/>
  <c r="J148" i="4"/>
  <c r="K148" i="4"/>
  <c r="L148" i="4"/>
  <c r="J149" i="4"/>
  <c r="K149" i="4"/>
  <c r="L149" i="4"/>
  <c r="J150" i="4"/>
  <c r="K150" i="4"/>
  <c r="L150" i="4"/>
  <c r="J151" i="4"/>
  <c r="K151" i="4"/>
  <c r="L151" i="4"/>
  <c r="J152" i="4"/>
  <c r="K152" i="4"/>
  <c r="L152" i="4"/>
  <c r="J153" i="4"/>
  <c r="K153" i="4"/>
  <c r="L153" i="4"/>
  <c r="J154" i="4"/>
  <c r="K154" i="4"/>
  <c r="L154" i="4"/>
  <c r="J155" i="4"/>
  <c r="K155" i="4"/>
  <c r="L155" i="4"/>
  <c r="J156" i="4"/>
  <c r="K156" i="4"/>
  <c r="L156" i="4"/>
  <c r="J157" i="4"/>
  <c r="K157" i="4"/>
  <c r="L157" i="4"/>
  <c r="J158" i="4"/>
  <c r="K158" i="4"/>
  <c r="L158" i="4"/>
  <c r="J159" i="4"/>
  <c r="K159" i="4"/>
  <c r="L159" i="4"/>
  <c r="J160" i="4"/>
  <c r="K160" i="4"/>
  <c r="L160" i="4"/>
  <c r="J161" i="4"/>
  <c r="K161" i="4"/>
  <c r="L161" i="4"/>
  <c r="J162" i="4"/>
  <c r="K162" i="4"/>
  <c r="L162" i="4"/>
  <c r="J163" i="4"/>
  <c r="K163" i="4"/>
  <c r="L163" i="4"/>
  <c r="J164" i="4"/>
  <c r="K164" i="4"/>
  <c r="L164" i="4"/>
  <c r="J165" i="4"/>
  <c r="K165" i="4"/>
  <c r="L165" i="4"/>
  <c r="J166" i="4"/>
  <c r="K166" i="4"/>
  <c r="L166" i="4"/>
  <c r="J167" i="4"/>
  <c r="K167" i="4"/>
  <c r="L167" i="4"/>
  <c r="J2" i="4"/>
  <c r="K2" i="4"/>
  <c r="L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59" i="4"/>
  <c r="I160" i="4"/>
  <c r="I161" i="4"/>
  <c r="I162" i="4"/>
  <c r="I163" i="4"/>
  <c r="I164" i="4"/>
  <c r="I165" i="4"/>
  <c r="I166" i="4"/>
  <c r="I167" i="4"/>
  <c r="I2" i="4"/>
  <c r="F3" i="4" l="1"/>
  <c r="F4" i="4"/>
  <c r="F5" i="4"/>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2" i="4"/>
  <c r="E3" i="4"/>
  <c r="E4" i="4"/>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2" i="4"/>
  <c r="D3" i="4"/>
  <c r="D4" i="4"/>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2" i="4"/>
  <c r="C3"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2" i="4"/>
  <c r="D3" i="2" l="1"/>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39" i="2"/>
  <c r="D440" i="2"/>
  <c r="D441" i="2"/>
  <c r="D442" i="2"/>
  <c r="D443" i="2"/>
  <c r="D444" i="2"/>
  <c r="D445" i="2"/>
  <c r="D446" i="2"/>
  <c r="D447" i="2"/>
  <c r="D448"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90" i="2"/>
  <c r="D491" i="2"/>
  <c r="D492" i="2"/>
  <c r="D493" i="2"/>
  <c r="D494" i="2"/>
  <c r="D495" i="2"/>
  <c r="D496" i="2"/>
  <c r="D497" i="2"/>
  <c r="D498" i="2"/>
  <c r="D499" i="2"/>
  <c r="D500" i="2"/>
  <c r="D501" i="2"/>
  <c r="D2" i="2"/>
  <c r="AS3" i="1" l="1"/>
  <c r="AS4" i="1"/>
  <c r="AS5" i="1"/>
  <c r="AS6" i="1"/>
  <c r="AS7" i="1"/>
  <c r="AS8" i="1"/>
  <c r="AS9" i="1"/>
  <c r="AS10" i="1"/>
  <c r="AS11" i="1"/>
  <c r="AS12" i="1"/>
  <c r="AS13" i="1"/>
  <c r="AS14" i="1"/>
  <c r="AS15" i="1"/>
  <c r="AS16" i="1"/>
  <c r="AS17" i="1"/>
  <c r="AS18" i="1"/>
  <c r="AS19" i="1"/>
  <c r="AS20" i="1"/>
  <c r="AS21" i="1"/>
  <c r="AS22" i="1"/>
  <c r="AS24" i="1"/>
  <c r="AS25" i="1"/>
  <c r="AS26" i="1"/>
  <c r="AS27" i="1"/>
  <c r="AS28" i="1"/>
  <c r="AS29" i="1"/>
  <c r="AS30" i="1"/>
  <c r="AS31" i="1"/>
  <c r="AS32" i="1"/>
  <c r="AS33" i="1"/>
  <c r="AS35" i="1"/>
  <c r="AS36" i="1"/>
  <c r="AS38" i="1"/>
  <c r="AS40" i="1"/>
  <c r="AS41" i="1"/>
  <c r="AS42" i="1"/>
  <c r="AS44" i="1"/>
  <c r="AS45" i="1"/>
  <c r="AS46" i="1"/>
  <c r="AS48" i="1"/>
  <c r="AS49" i="1"/>
  <c r="AS50" i="1"/>
  <c r="AS51" i="1"/>
  <c r="AS52" i="1"/>
  <c r="AS53" i="1"/>
  <c r="AS54" i="1"/>
  <c r="AS55" i="1"/>
  <c r="AS56" i="1"/>
  <c r="AS57" i="1"/>
  <c r="AS58" i="1"/>
  <c r="AS59" i="1"/>
  <c r="AS60" i="1"/>
  <c r="AS61" i="1"/>
  <c r="AS62" i="1"/>
  <c r="AS63"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5" i="1"/>
  <c r="AS96" i="1"/>
  <c r="AS97" i="1"/>
  <c r="AS98" i="1"/>
  <c r="AS99" i="1"/>
  <c r="AS102" i="1"/>
  <c r="AS103" i="1"/>
  <c r="AS104" i="1"/>
  <c r="AS105" i="1"/>
  <c r="AS106" i="1"/>
  <c r="AS107" i="1"/>
  <c r="AS109" i="1"/>
  <c r="AS110" i="1"/>
  <c r="AS111" i="1"/>
  <c r="AS112" i="1"/>
  <c r="AS113" i="1"/>
  <c r="AS114" i="1"/>
  <c r="AS115" i="1"/>
  <c r="AS116" i="1"/>
  <c r="AS117" i="1"/>
  <c r="AS118" i="1"/>
  <c r="AS119" i="1"/>
  <c r="AS120" i="1"/>
  <c r="AS121" i="1"/>
  <c r="AS122" i="1"/>
  <c r="AS123" i="1"/>
  <c r="AS124" i="1"/>
  <c r="AS125" i="1"/>
  <c r="AS126" i="1"/>
  <c r="AS127" i="1"/>
  <c r="AS128" i="1"/>
  <c r="AS129" i="1"/>
  <c r="AS130" i="1"/>
  <c r="AS131" i="1"/>
  <c r="AS132" i="1"/>
  <c r="AS133" i="1"/>
  <c r="AS134" i="1"/>
  <c r="AS135" i="1"/>
  <c r="AS136" i="1"/>
  <c r="AS2" i="1"/>
  <c r="AY122" i="1" l="1"/>
  <c r="AZ122" i="1"/>
  <c r="AY95" i="1"/>
  <c r="AZ95" i="1"/>
  <c r="AZ69" i="1"/>
  <c r="AY69" i="1"/>
  <c r="AY31" i="1"/>
  <c r="AZ31" i="1"/>
  <c r="AZ2" i="1"/>
  <c r="AY2" i="1"/>
  <c r="AY113" i="1"/>
  <c r="AZ113" i="1"/>
  <c r="AZ76" i="1"/>
  <c r="AY76" i="1"/>
  <c r="AY51" i="1"/>
  <c r="AZ51" i="1"/>
  <c r="AZ21" i="1"/>
  <c r="AY21" i="1"/>
  <c r="AY128" i="1"/>
  <c r="AZ128" i="1"/>
  <c r="AY103" i="1"/>
  <c r="AZ103" i="1"/>
  <c r="AY75" i="1"/>
  <c r="AZ75" i="1"/>
  <c r="AY50" i="1"/>
  <c r="AZ50" i="1"/>
  <c r="AY12" i="1"/>
  <c r="AZ12" i="1"/>
  <c r="AZ134" i="1"/>
  <c r="AY134" i="1"/>
  <c r="AZ126" i="1"/>
  <c r="AY126" i="1"/>
  <c r="AZ118" i="1"/>
  <c r="AY118" i="1"/>
  <c r="AZ110" i="1"/>
  <c r="AY110" i="1"/>
  <c r="AY99" i="1"/>
  <c r="AZ99" i="1"/>
  <c r="AZ89" i="1"/>
  <c r="AY89" i="1"/>
  <c r="AY81" i="1"/>
  <c r="AZ81" i="1"/>
  <c r="AY73" i="1"/>
  <c r="AZ73" i="1"/>
  <c r="AZ65" i="1"/>
  <c r="AY65" i="1"/>
  <c r="AY56" i="1"/>
  <c r="AZ56" i="1"/>
  <c r="AY48" i="1"/>
  <c r="AZ48" i="1"/>
  <c r="AZ36" i="1"/>
  <c r="AY36" i="1"/>
  <c r="AY27" i="1"/>
  <c r="AZ27" i="1"/>
  <c r="AY18" i="1"/>
  <c r="AZ18" i="1"/>
  <c r="AY10" i="1"/>
  <c r="AZ10" i="1"/>
  <c r="AY130" i="1"/>
  <c r="AZ130" i="1"/>
  <c r="AY105" i="1"/>
  <c r="AZ105" i="1"/>
  <c r="AZ77" i="1"/>
  <c r="AY77" i="1"/>
  <c r="AZ52" i="1"/>
  <c r="AY52" i="1"/>
  <c r="AZ22" i="1"/>
  <c r="AY22" i="1"/>
  <c r="AZ129" i="1"/>
  <c r="AY129" i="1"/>
  <c r="AY104" i="1"/>
  <c r="AZ104" i="1"/>
  <c r="AY84" i="1"/>
  <c r="AZ84" i="1"/>
  <c r="AY59" i="1"/>
  <c r="AZ59" i="1"/>
  <c r="AZ30" i="1"/>
  <c r="AY30" i="1"/>
  <c r="AY136" i="1"/>
  <c r="AZ136" i="1"/>
  <c r="AY112" i="1"/>
  <c r="AZ112" i="1"/>
  <c r="AY83" i="1"/>
  <c r="AZ83" i="1"/>
  <c r="AY58" i="1"/>
  <c r="AZ58" i="1"/>
  <c r="AZ29" i="1"/>
  <c r="AY29" i="1"/>
  <c r="AZ133" i="1"/>
  <c r="AY133" i="1"/>
  <c r="AZ125" i="1"/>
  <c r="AY125" i="1"/>
  <c r="AZ117" i="1"/>
  <c r="AY117" i="1"/>
  <c r="AZ109" i="1"/>
  <c r="AY109" i="1"/>
  <c r="AY98" i="1"/>
  <c r="AZ98" i="1"/>
  <c r="AY88" i="1"/>
  <c r="AZ88" i="1"/>
  <c r="AY80" i="1"/>
  <c r="AZ80" i="1"/>
  <c r="AY72" i="1"/>
  <c r="AZ72" i="1"/>
  <c r="AY63" i="1"/>
  <c r="AZ63" i="1"/>
  <c r="AY55" i="1"/>
  <c r="AZ55" i="1"/>
  <c r="AZ46" i="1"/>
  <c r="AY46" i="1"/>
  <c r="AY35" i="1"/>
  <c r="AZ35" i="1"/>
  <c r="AY26" i="1"/>
  <c r="AZ26" i="1"/>
  <c r="AY17" i="1"/>
  <c r="AZ17" i="1"/>
  <c r="AY9" i="1"/>
  <c r="AZ9" i="1"/>
  <c r="AY8" i="1"/>
  <c r="AZ8" i="1"/>
  <c r="AZ132" i="1"/>
  <c r="AY132" i="1"/>
  <c r="AZ124" i="1"/>
  <c r="AY124" i="1"/>
  <c r="AZ116" i="1"/>
  <c r="AY116" i="1"/>
  <c r="AY107" i="1"/>
  <c r="AZ107" i="1"/>
  <c r="AZ97" i="1"/>
  <c r="AY97" i="1"/>
  <c r="AY87" i="1"/>
  <c r="AZ87" i="1"/>
  <c r="AY79" i="1"/>
  <c r="AZ79" i="1"/>
  <c r="AY71" i="1"/>
  <c r="AZ71" i="1"/>
  <c r="AZ62" i="1"/>
  <c r="AY62" i="1"/>
  <c r="AZ54" i="1"/>
  <c r="AY54" i="1"/>
  <c r="AZ45" i="1"/>
  <c r="AY45" i="1"/>
  <c r="AZ33" i="1"/>
  <c r="AY33" i="1"/>
  <c r="AZ25" i="1"/>
  <c r="AY25" i="1"/>
  <c r="AY16" i="1"/>
  <c r="AZ16" i="1"/>
  <c r="AY131" i="1"/>
  <c r="AZ131" i="1"/>
  <c r="AY123" i="1"/>
  <c r="AZ123" i="1"/>
  <c r="AY115" i="1"/>
  <c r="AZ115" i="1"/>
  <c r="AY106" i="1"/>
  <c r="AZ106" i="1"/>
  <c r="AY96" i="1"/>
  <c r="AZ96" i="1"/>
  <c r="AZ86" i="1"/>
  <c r="AY86" i="1"/>
  <c r="AZ78" i="1"/>
  <c r="AY78" i="1"/>
  <c r="AZ70" i="1"/>
  <c r="AY70" i="1"/>
  <c r="AZ61" i="1"/>
  <c r="AY61" i="1"/>
  <c r="AZ53" i="1"/>
  <c r="AY53" i="1"/>
  <c r="AY44" i="1"/>
  <c r="AZ44" i="1"/>
  <c r="AY32" i="1"/>
  <c r="AZ32" i="1"/>
  <c r="AY24" i="1"/>
  <c r="AZ24" i="1"/>
  <c r="AY15" i="1"/>
  <c r="AZ15" i="1"/>
  <c r="AY7" i="1"/>
  <c r="AZ7" i="1"/>
  <c r="AZ6" i="1"/>
  <c r="AY6" i="1"/>
  <c r="AZ5" i="1"/>
  <c r="AY5" i="1"/>
  <c r="AZ4" i="1"/>
  <c r="AY4" i="1"/>
  <c r="AY114" i="1"/>
  <c r="AZ114" i="1"/>
  <c r="AZ85" i="1"/>
  <c r="AY85" i="1"/>
  <c r="AY60" i="1"/>
  <c r="AZ60" i="1"/>
  <c r="AY42" i="1"/>
  <c r="AZ42" i="1"/>
  <c r="AZ14" i="1"/>
  <c r="AY14" i="1"/>
  <c r="AZ121" i="1"/>
  <c r="AY121" i="1"/>
  <c r="AZ92" i="1"/>
  <c r="AY92" i="1"/>
  <c r="AY68" i="1"/>
  <c r="AZ68" i="1"/>
  <c r="AY41" i="1"/>
  <c r="AZ41" i="1"/>
  <c r="AZ13" i="1"/>
  <c r="AY13" i="1"/>
  <c r="AY120" i="1"/>
  <c r="AZ120" i="1"/>
  <c r="AY91" i="1"/>
  <c r="AZ91" i="1"/>
  <c r="AY67" i="1"/>
  <c r="AZ67" i="1"/>
  <c r="AY40" i="1"/>
  <c r="AZ40" i="1"/>
  <c r="AZ20" i="1"/>
  <c r="AY20" i="1"/>
  <c r="AY135" i="1"/>
  <c r="AZ135" i="1"/>
  <c r="AY127" i="1"/>
  <c r="AZ127" i="1"/>
  <c r="AY119" i="1"/>
  <c r="AZ119" i="1"/>
  <c r="AY111" i="1"/>
  <c r="AZ111" i="1"/>
  <c r="AZ102" i="1"/>
  <c r="AY102" i="1"/>
  <c r="AY90" i="1"/>
  <c r="AZ90" i="1"/>
  <c r="AY82" i="1"/>
  <c r="AZ82" i="1"/>
  <c r="AY74" i="1"/>
  <c r="AZ74" i="1"/>
  <c r="AY66" i="1"/>
  <c r="AZ66" i="1"/>
  <c r="AZ57" i="1"/>
  <c r="AY57" i="1"/>
  <c r="AY49" i="1"/>
  <c r="AZ49" i="1"/>
  <c r="AZ38" i="1"/>
  <c r="AY38" i="1"/>
  <c r="AZ28" i="1"/>
  <c r="AY28" i="1"/>
  <c r="AZ19" i="1"/>
  <c r="AY19" i="1"/>
  <c r="AY11" i="1"/>
  <c r="AZ11" i="1"/>
  <c r="AY3" i="1"/>
  <c r="AZ3" i="1"/>
  <c r="AM3" i="1"/>
  <c r="AM4" i="1"/>
  <c r="AM5" i="1"/>
  <c r="AM6" i="1"/>
  <c r="AM7" i="1"/>
  <c r="AM8" i="1"/>
  <c r="AM9" i="1"/>
  <c r="AM10" i="1"/>
  <c r="AM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1" i="1"/>
  <c r="AM112" i="1"/>
  <c r="AM113" i="1"/>
  <c r="AM114" i="1"/>
  <c r="AM115" i="1"/>
  <c r="AM116" i="1"/>
  <c r="AM117" i="1"/>
  <c r="AM118" i="1"/>
  <c r="AM119" i="1"/>
  <c r="AM120" i="1"/>
  <c r="AM121" i="1"/>
  <c r="AM122" i="1"/>
  <c r="AM123" i="1"/>
  <c r="AM124" i="1"/>
  <c r="AM125" i="1"/>
  <c r="AM126" i="1"/>
  <c r="AM127" i="1"/>
  <c r="AM128" i="1"/>
  <c r="AM129" i="1"/>
  <c r="AM130" i="1"/>
  <c r="AM131" i="1"/>
  <c r="AM132" i="1"/>
  <c r="AM133" i="1"/>
  <c r="AM134" i="1"/>
  <c r="AM135" i="1"/>
  <c r="AM136" i="1"/>
  <c r="AM137" i="1"/>
  <c r="AM138" i="1"/>
  <c r="AM139" i="1"/>
  <c r="AM140" i="1"/>
  <c r="AM141" i="1"/>
  <c r="AM142" i="1"/>
  <c r="AM143" i="1"/>
  <c r="AM144" i="1"/>
  <c r="AM145" i="1"/>
  <c r="AM146" i="1"/>
  <c r="AM147" i="1"/>
  <c r="AM148" i="1"/>
  <c r="AM149" i="1"/>
  <c r="AM150" i="1"/>
  <c r="AM151" i="1"/>
  <c r="AM152" i="1"/>
  <c r="AM153" i="1"/>
  <c r="AM154" i="1"/>
  <c r="AM155" i="1"/>
  <c r="AM156" i="1"/>
  <c r="AM157" i="1"/>
  <c r="AM158" i="1"/>
  <c r="AM159" i="1"/>
  <c r="AM160" i="1"/>
  <c r="AM161" i="1"/>
  <c r="AM162" i="1"/>
  <c r="AM163" i="1"/>
  <c r="AM164" i="1"/>
  <c r="AM165" i="1"/>
  <c r="AM166" i="1"/>
  <c r="AM167" i="1"/>
  <c r="AM2" i="1"/>
  <c r="CC3" i="1" l="1"/>
  <c r="CC4" i="1"/>
  <c r="CC5" i="1"/>
  <c r="CC6" i="1"/>
  <c r="CC7" i="1"/>
  <c r="CC8" i="1"/>
  <c r="CC9" i="1"/>
  <c r="CC10" i="1"/>
  <c r="CC11" i="1"/>
  <c r="CC12" i="1"/>
  <c r="CC13" i="1"/>
  <c r="CC14" i="1"/>
  <c r="CC15" i="1"/>
  <c r="CC16" i="1"/>
  <c r="CC17" i="1"/>
  <c r="CC18" i="1"/>
  <c r="CC19" i="1"/>
  <c r="CC20" i="1"/>
  <c r="CC21" i="1"/>
  <c r="CC22" i="1"/>
  <c r="CC23" i="1"/>
  <c r="CC24" i="1"/>
  <c r="CC25" i="1"/>
  <c r="CC26" i="1"/>
  <c r="CC27" i="1"/>
  <c r="CC28" i="1"/>
  <c r="CC29" i="1"/>
  <c r="CC30" i="1"/>
  <c r="CC31" i="1"/>
  <c r="CC32" i="1"/>
  <c r="CC33" i="1"/>
  <c r="CC34" i="1"/>
  <c r="CC35" i="1"/>
  <c r="CC36" i="1"/>
  <c r="CC37" i="1"/>
  <c r="CC38" i="1"/>
  <c r="CC39" i="1"/>
  <c r="CC40" i="1"/>
  <c r="CC41" i="1"/>
  <c r="CC42" i="1"/>
  <c r="CC43" i="1"/>
  <c r="CC44" i="1"/>
  <c r="CC45" i="1"/>
  <c r="CC46" i="1"/>
  <c r="CC47" i="1"/>
  <c r="CC48" i="1"/>
  <c r="CC49" i="1"/>
  <c r="CC50" i="1"/>
  <c r="CC51" i="1"/>
  <c r="CC52" i="1"/>
  <c r="CC53" i="1"/>
  <c r="CC54" i="1"/>
  <c r="CC55" i="1"/>
  <c r="CC56" i="1"/>
  <c r="CC57" i="1"/>
  <c r="CC58" i="1"/>
  <c r="CC59" i="1"/>
  <c r="CC60" i="1"/>
  <c r="CC61" i="1"/>
  <c r="CC62" i="1"/>
  <c r="CC63" i="1"/>
  <c r="CC64" i="1"/>
  <c r="CC65" i="1"/>
  <c r="CC66" i="1"/>
  <c r="CC67" i="1"/>
  <c r="CC68" i="1"/>
  <c r="CC69" i="1"/>
  <c r="CC70" i="1"/>
  <c r="CC71" i="1"/>
  <c r="CC72" i="1"/>
  <c r="CC73" i="1"/>
  <c r="CC74" i="1"/>
  <c r="CC75" i="1"/>
  <c r="CC76" i="1"/>
  <c r="CC77" i="1"/>
  <c r="CC78" i="1"/>
  <c r="CC79" i="1"/>
  <c r="CC80" i="1"/>
  <c r="CC81" i="1"/>
  <c r="CC82" i="1"/>
  <c r="CC83" i="1"/>
  <c r="CC84" i="1"/>
  <c r="CC85" i="1"/>
  <c r="CC86" i="1"/>
  <c r="CC87" i="1"/>
  <c r="CC88" i="1"/>
  <c r="CC89" i="1"/>
  <c r="CC90" i="1"/>
  <c r="CC91" i="1"/>
  <c r="CC92" i="1"/>
  <c r="CC93" i="1"/>
  <c r="CC94" i="1"/>
  <c r="CC95" i="1"/>
  <c r="CC96" i="1"/>
  <c r="CC97" i="1"/>
  <c r="CC98" i="1"/>
  <c r="CC99" i="1"/>
  <c r="CC100" i="1"/>
  <c r="CC101" i="1"/>
  <c r="CC102" i="1"/>
  <c r="CC103" i="1"/>
  <c r="CC104" i="1"/>
  <c r="CC105" i="1"/>
  <c r="CC106" i="1"/>
  <c r="CC107" i="1"/>
  <c r="CC108" i="1"/>
  <c r="CC109" i="1"/>
  <c r="CC110" i="1"/>
  <c r="CC111" i="1"/>
  <c r="CC112" i="1"/>
  <c r="CC113" i="1"/>
  <c r="CC114" i="1"/>
  <c r="CC115" i="1"/>
  <c r="CC116" i="1"/>
  <c r="CC117" i="1"/>
  <c r="CC118" i="1"/>
  <c r="CC119" i="1"/>
  <c r="CC120" i="1"/>
  <c r="CC121" i="1"/>
  <c r="CC122" i="1"/>
  <c r="CC123" i="1"/>
  <c r="CC124" i="1"/>
  <c r="CC125" i="1"/>
  <c r="CC126" i="1"/>
  <c r="CC127" i="1"/>
  <c r="CC128" i="1"/>
  <c r="CC129" i="1"/>
  <c r="CC130" i="1"/>
  <c r="CC131" i="1"/>
  <c r="CC132" i="1"/>
  <c r="CC133" i="1"/>
  <c r="CC134" i="1"/>
  <c r="CC135" i="1"/>
  <c r="CC136" i="1"/>
  <c r="CC137" i="1"/>
  <c r="CC138" i="1"/>
  <c r="CC139" i="1"/>
  <c r="CC140" i="1"/>
  <c r="CC141" i="1"/>
  <c r="CC142" i="1"/>
  <c r="CC143" i="1"/>
  <c r="CC144" i="1"/>
  <c r="CC145" i="1"/>
  <c r="CC146" i="1"/>
  <c r="CC147" i="1"/>
  <c r="CC148" i="1"/>
  <c r="CC149" i="1"/>
  <c r="CC150" i="1"/>
  <c r="CC151" i="1"/>
  <c r="CC152" i="1"/>
  <c r="CC153" i="1"/>
  <c r="CC154" i="1"/>
  <c r="CC155" i="1"/>
  <c r="CC156" i="1"/>
  <c r="CC157" i="1"/>
  <c r="CC158" i="1"/>
  <c r="CC159" i="1"/>
  <c r="CC160" i="1"/>
  <c r="CC161" i="1"/>
  <c r="CC162" i="1"/>
  <c r="CC163" i="1"/>
  <c r="CC164" i="1"/>
  <c r="CC165" i="1"/>
  <c r="CC166" i="1"/>
  <c r="CC167" i="1"/>
  <c r="CC2" i="1"/>
  <c r="BZ3" i="1"/>
  <c r="BZ4" i="1"/>
  <c r="BZ5" i="1"/>
  <c r="BZ6" i="1"/>
  <c r="BZ7" i="1"/>
  <c r="BZ8" i="1"/>
  <c r="BZ9" i="1"/>
  <c r="BZ10" i="1"/>
  <c r="BZ11" i="1"/>
  <c r="BZ12" i="1"/>
  <c r="BZ13" i="1"/>
  <c r="BZ14" i="1"/>
  <c r="BZ15" i="1"/>
  <c r="BZ16" i="1"/>
  <c r="BZ17" i="1"/>
  <c r="BZ18" i="1"/>
  <c r="BZ19" i="1"/>
  <c r="BZ20" i="1"/>
  <c r="BZ21" i="1"/>
  <c r="BZ22" i="1"/>
  <c r="BZ23" i="1"/>
  <c r="BZ24" i="1"/>
  <c r="BZ25" i="1"/>
  <c r="BZ26" i="1"/>
  <c r="BZ27" i="1"/>
  <c r="BZ28" i="1"/>
  <c r="BZ29" i="1"/>
  <c r="BZ30" i="1"/>
  <c r="BZ31" i="1"/>
  <c r="BZ32" i="1"/>
  <c r="BZ33" i="1"/>
  <c r="BZ34" i="1"/>
  <c r="BZ35" i="1"/>
  <c r="BZ36" i="1"/>
  <c r="BZ37" i="1"/>
  <c r="BZ38" i="1"/>
  <c r="BZ39" i="1"/>
  <c r="BZ40" i="1"/>
  <c r="BZ41" i="1"/>
  <c r="BZ42" i="1"/>
  <c r="BZ43" i="1"/>
  <c r="BZ44" i="1"/>
  <c r="BZ45" i="1"/>
  <c r="BZ46" i="1"/>
  <c r="BZ47" i="1"/>
  <c r="BZ48" i="1"/>
  <c r="BZ49" i="1"/>
  <c r="BZ50" i="1"/>
  <c r="BZ51" i="1"/>
  <c r="BZ52" i="1"/>
  <c r="BZ53" i="1"/>
  <c r="BZ54" i="1"/>
  <c r="BZ55" i="1"/>
  <c r="BZ56" i="1"/>
  <c r="BZ57" i="1"/>
  <c r="BZ58" i="1"/>
  <c r="BZ59" i="1"/>
  <c r="BZ60" i="1"/>
  <c r="BZ61" i="1"/>
  <c r="BZ62" i="1"/>
  <c r="BZ63" i="1"/>
  <c r="BZ64" i="1"/>
  <c r="BZ65" i="1"/>
  <c r="BZ66" i="1"/>
  <c r="BZ67" i="1"/>
  <c r="BZ68" i="1"/>
  <c r="BZ69" i="1"/>
  <c r="BZ70" i="1"/>
  <c r="BZ71" i="1"/>
  <c r="BZ72" i="1"/>
  <c r="BZ73" i="1"/>
  <c r="BZ74" i="1"/>
  <c r="BZ75" i="1"/>
  <c r="BZ76" i="1"/>
  <c r="BZ77" i="1"/>
  <c r="BZ78" i="1"/>
  <c r="BZ79" i="1"/>
  <c r="BZ80" i="1"/>
  <c r="BZ81" i="1"/>
  <c r="BZ82" i="1"/>
  <c r="BZ83" i="1"/>
  <c r="BZ84" i="1"/>
  <c r="BZ85" i="1"/>
  <c r="BZ86" i="1"/>
  <c r="BZ87" i="1"/>
  <c r="BZ88" i="1"/>
  <c r="BZ89" i="1"/>
  <c r="BZ90" i="1"/>
  <c r="BZ91" i="1"/>
  <c r="BZ92" i="1"/>
  <c r="BZ93" i="1"/>
  <c r="BZ94" i="1"/>
  <c r="BZ95" i="1"/>
  <c r="BZ96" i="1"/>
  <c r="BZ97" i="1"/>
  <c r="BZ98" i="1"/>
  <c r="BZ99" i="1"/>
  <c r="BZ100" i="1"/>
  <c r="BZ101" i="1"/>
  <c r="BZ102" i="1"/>
  <c r="BZ103" i="1"/>
  <c r="BZ104" i="1"/>
  <c r="BZ105" i="1"/>
  <c r="BZ106" i="1"/>
  <c r="BZ107" i="1"/>
  <c r="BZ108" i="1"/>
  <c r="BZ109" i="1"/>
  <c r="BZ110" i="1"/>
  <c r="BZ111" i="1"/>
  <c r="BZ112" i="1"/>
  <c r="BZ113" i="1"/>
  <c r="BZ114" i="1"/>
  <c r="BZ115" i="1"/>
  <c r="BZ116" i="1"/>
  <c r="BZ117" i="1"/>
  <c r="BZ118" i="1"/>
  <c r="BZ119" i="1"/>
  <c r="BZ120" i="1"/>
  <c r="BZ121" i="1"/>
  <c r="BZ122" i="1"/>
  <c r="BZ123" i="1"/>
  <c r="BZ124" i="1"/>
  <c r="BZ125" i="1"/>
  <c r="BZ126" i="1"/>
  <c r="BZ127" i="1"/>
  <c r="BZ128" i="1"/>
  <c r="BZ129" i="1"/>
  <c r="BZ130" i="1"/>
  <c r="BZ131" i="1"/>
  <c r="BZ132" i="1"/>
  <c r="BZ133" i="1"/>
  <c r="BZ134" i="1"/>
  <c r="BZ135" i="1"/>
  <c r="BZ136" i="1"/>
  <c r="BZ137" i="1"/>
  <c r="BZ138" i="1"/>
  <c r="BZ139" i="1"/>
  <c r="BZ140" i="1"/>
  <c r="BZ141" i="1"/>
  <c r="BZ142" i="1"/>
  <c r="BZ143" i="1"/>
  <c r="BZ144" i="1"/>
  <c r="BZ145" i="1"/>
  <c r="BZ146" i="1"/>
  <c r="BZ147" i="1"/>
  <c r="BZ148" i="1"/>
  <c r="BZ149" i="1"/>
  <c r="BZ150" i="1"/>
  <c r="BZ151" i="1"/>
  <c r="BZ152" i="1"/>
  <c r="BZ153" i="1"/>
  <c r="BZ154" i="1"/>
  <c r="BZ155" i="1"/>
  <c r="BZ156" i="1"/>
  <c r="BZ157" i="1"/>
  <c r="BZ158" i="1"/>
  <c r="BZ159" i="1"/>
  <c r="BZ160" i="1"/>
  <c r="BZ161" i="1"/>
  <c r="BZ162" i="1"/>
  <c r="BZ163" i="1"/>
  <c r="BZ164" i="1"/>
  <c r="BZ165" i="1"/>
  <c r="BZ166" i="1"/>
  <c r="BZ167" i="1"/>
  <c r="BZ2" i="1"/>
  <c r="BN3" i="1" l="1"/>
  <c r="BO3" i="1"/>
  <c r="BP3" i="1"/>
  <c r="BN4" i="1"/>
  <c r="BO4" i="1"/>
  <c r="BP4" i="1"/>
  <c r="BN5" i="1"/>
  <c r="BO5" i="1"/>
  <c r="BP5" i="1"/>
  <c r="BN6" i="1"/>
  <c r="BO6" i="1"/>
  <c r="BP6" i="1"/>
  <c r="BN7" i="1"/>
  <c r="BO7" i="1"/>
  <c r="BP7" i="1"/>
  <c r="BN8" i="1"/>
  <c r="BO8" i="1"/>
  <c r="BP8" i="1"/>
  <c r="BN9" i="1"/>
  <c r="BO9" i="1"/>
  <c r="BP9" i="1"/>
  <c r="BN10" i="1"/>
  <c r="BO10" i="1"/>
  <c r="BP10" i="1"/>
  <c r="BN11" i="1"/>
  <c r="BO11" i="1"/>
  <c r="BP11" i="1"/>
  <c r="BN12" i="1"/>
  <c r="BO12" i="1"/>
  <c r="BP12" i="1"/>
  <c r="BN13" i="1"/>
  <c r="BO13" i="1"/>
  <c r="BP13" i="1"/>
  <c r="BN14" i="1"/>
  <c r="BO14" i="1"/>
  <c r="BP14" i="1"/>
  <c r="BN15" i="1"/>
  <c r="BO15" i="1"/>
  <c r="BP15" i="1"/>
  <c r="BN16" i="1"/>
  <c r="BO16" i="1"/>
  <c r="BP16" i="1"/>
  <c r="BN17" i="1"/>
  <c r="BO17" i="1"/>
  <c r="BP17" i="1"/>
  <c r="BN18" i="1"/>
  <c r="BO18" i="1"/>
  <c r="BP18" i="1"/>
  <c r="BN19" i="1"/>
  <c r="BO19" i="1"/>
  <c r="BP19" i="1"/>
  <c r="BN20" i="1"/>
  <c r="BO20" i="1"/>
  <c r="BP20" i="1"/>
  <c r="BN21" i="1"/>
  <c r="BO21" i="1"/>
  <c r="BP21" i="1"/>
  <c r="BN22" i="1"/>
  <c r="BO22" i="1"/>
  <c r="BP22" i="1"/>
  <c r="BN23" i="1"/>
  <c r="BO23" i="1"/>
  <c r="BP23" i="1"/>
  <c r="BN24" i="1"/>
  <c r="BO24" i="1"/>
  <c r="BP24" i="1"/>
  <c r="BN25" i="1"/>
  <c r="BO25" i="1"/>
  <c r="BP25" i="1"/>
  <c r="BN26" i="1"/>
  <c r="BO26" i="1"/>
  <c r="BP26" i="1"/>
  <c r="BN27" i="1"/>
  <c r="BO27" i="1"/>
  <c r="BP27" i="1"/>
  <c r="BN28" i="1"/>
  <c r="BO28" i="1"/>
  <c r="BP28" i="1"/>
  <c r="BN29" i="1"/>
  <c r="BO29" i="1"/>
  <c r="BP29" i="1"/>
  <c r="BN30" i="1"/>
  <c r="BO30" i="1"/>
  <c r="BP30" i="1"/>
  <c r="BN31" i="1"/>
  <c r="BO31" i="1"/>
  <c r="BP31" i="1"/>
  <c r="BN32" i="1"/>
  <c r="BO32" i="1"/>
  <c r="BP32" i="1"/>
  <c r="BN33" i="1"/>
  <c r="BO33" i="1"/>
  <c r="BP33" i="1"/>
  <c r="BN34" i="1"/>
  <c r="BO34" i="1"/>
  <c r="BP34" i="1"/>
  <c r="BN35" i="1"/>
  <c r="BO35" i="1"/>
  <c r="BP35" i="1"/>
  <c r="BN36" i="1"/>
  <c r="BO36" i="1"/>
  <c r="BP36" i="1"/>
  <c r="BN37" i="1"/>
  <c r="BO37" i="1"/>
  <c r="BP37" i="1"/>
  <c r="BN38" i="1"/>
  <c r="BO38" i="1"/>
  <c r="BP38" i="1"/>
  <c r="BN39" i="1"/>
  <c r="BO39" i="1"/>
  <c r="BP39" i="1"/>
  <c r="BN40" i="1"/>
  <c r="BO40" i="1"/>
  <c r="BP40" i="1"/>
  <c r="BN41" i="1"/>
  <c r="BO41" i="1"/>
  <c r="BP41" i="1"/>
  <c r="BN42" i="1"/>
  <c r="BO42" i="1"/>
  <c r="BP42" i="1"/>
  <c r="BN43" i="1"/>
  <c r="BO43" i="1"/>
  <c r="BP43" i="1"/>
  <c r="BN44" i="1"/>
  <c r="BO44" i="1"/>
  <c r="BP44" i="1"/>
  <c r="BN45" i="1"/>
  <c r="BO45" i="1"/>
  <c r="BP45" i="1"/>
  <c r="BN46" i="1"/>
  <c r="BO46" i="1"/>
  <c r="BP46" i="1"/>
  <c r="BN47" i="1"/>
  <c r="BO47" i="1"/>
  <c r="BP47" i="1"/>
  <c r="BN48" i="1"/>
  <c r="BO48" i="1"/>
  <c r="BP48" i="1"/>
  <c r="BN49" i="1"/>
  <c r="BO49" i="1"/>
  <c r="BP49" i="1"/>
  <c r="BN50" i="1"/>
  <c r="BO50" i="1"/>
  <c r="BP50" i="1"/>
  <c r="BN51" i="1"/>
  <c r="BO51" i="1"/>
  <c r="BP51" i="1"/>
  <c r="BN52" i="1"/>
  <c r="BO52" i="1"/>
  <c r="BP52" i="1"/>
  <c r="BN53" i="1"/>
  <c r="BO53" i="1"/>
  <c r="BP53" i="1"/>
  <c r="BN54" i="1"/>
  <c r="BO54" i="1"/>
  <c r="BP54" i="1"/>
  <c r="BN55" i="1"/>
  <c r="BO55" i="1"/>
  <c r="BP55" i="1"/>
  <c r="BN56" i="1"/>
  <c r="BO56" i="1"/>
  <c r="BP56" i="1"/>
  <c r="BN57" i="1"/>
  <c r="BO57" i="1"/>
  <c r="BP57" i="1"/>
  <c r="BN58" i="1"/>
  <c r="BO58" i="1"/>
  <c r="BP58" i="1"/>
  <c r="BN59" i="1"/>
  <c r="BO59" i="1"/>
  <c r="BP59" i="1"/>
  <c r="BN60" i="1"/>
  <c r="BO60" i="1"/>
  <c r="BP60" i="1"/>
  <c r="BN61" i="1"/>
  <c r="BO61" i="1"/>
  <c r="BP61" i="1"/>
  <c r="BN62" i="1"/>
  <c r="BO62" i="1"/>
  <c r="BP62" i="1"/>
  <c r="BN63" i="1"/>
  <c r="BO63" i="1"/>
  <c r="BP63" i="1"/>
  <c r="BN64" i="1"/>
  <c r="BO64" i="1"/>
  <c r="BP64" i="1"/>
  <c r="BN65" i="1"/>
  <c r="BO65" i="1"/>
  <c r="BP65" i="1"/>
  <c r="BN66" i="1"/>
  <c r="BO66" i="1"/>
  <c r="BP66" i="1"/>
  <c r="BN67" i="1"/>
  <c r="BO67" i="1"/>
  <c r="BP67" i="1"/>
  <c r="BN68" i="1"/>
  <c r="BO68" i="1"/>
  <c r="BP68" i="1"/>
  <c r="BN69" i="1"/>
  <c r="BO69" i="1"/>
  <c r="BP69" i="1"/>
  <c r="BN70" i="1"/>
  <c r="BO70" i="1"/>
  <c r="BP70" i="1"/>
  <c r="BN71" i="1"/>
  <c r="BO71" i="1"/>
  <c r="BP71" i="1"/>
  <c r="BN72" i="1"/>
  <c r="BO72" i="1"/>
  <c r="BP72" i="1"/>
  <c r="BN73" i="1"/>
  <c r="BO73" i="1"/>
  <c r="BP73" i="1"/>
  <c r="BN74" i="1"/>
  <c r="BO74" i="1"/>
  <c r="BP74" i="1"/>
  <c r="BN75" i="1"/>
  <c r="BO75" i="1"/>
  <c r="BP75" i="1"/>
  <c r="BN76" i="1"/>
  <c r="BO76" i="1"/>
  <c r="BP76" i="1"/>
  <c r="BN77" i="1"/>
  <c r="BO77" i="1"/>
  <c r="BP77" i="1"/>
  <c r="BN78" i="1"/>
  <c r="BO78" i="1"/>
  <c r="BP78" i="1"/>
  <c r="BN79" i="1"/>
  <c r="BO79" i="1"/>
  <c r="BP79" i="1"/>
  <c r="BN80" i="1"/>
  <c r="BO80" i="1"/>
  <c r="BP80" i="1"/>
  <c r="BN81" i="1"/>
  <c r="BO81" i="1"/>
  <c r="BP81" i="1"/>
  <c r="BN82" i="1"/>
  <c r="BO82" i="1"/>
  <c r="BP82" i="1"/>
  <c r="BN83" i="1"/>
  <c r="BO83" i="1"/>
  <c r="BP83" i="1"/>
  <c r="BN84" i="1"/>
  <c r="BO84" i="1"/>
  <c r="BP84" i="1"/>
  <c r="BN85" i="1"/>
  <c r="BO85" i="1"/>
  <c r="BP85" i="1"/>
  <c r="BN86" i="1"/>
  <c r="BO86" i="1"/>
  <c r="BP86" i="1"/>
  <c r="BN87" i="1"/>
  <c r="BO87" i="1"/>
  <c r="BP87" i="1"/>
  <c r="BN88" i="1"/>
  <c r="BO88" i="1"/>
  <c r="BP88" i="1"/>
  <c r="BN89" i="1"/>
  <c r="BO89" i="1"/>
  <c r="BP89" i="1"/>
  <c r="BN90" i="1"/>
  <c r="BO90" i="1"/>
  <c r="BP90" i="1"/>
  <c r="BN91" i="1"/>
  <c r="BO91" i="1"/>
  <c r="BP91" i="1"/>
  <c r="BN92" i="1"/>
  <c r="BO92" i="1"/>
  <c r="BP92" i="1"/>
  <c r="BN93" i="1"/>
  <c r="BO93" i="1"/>
  <c r="BP93" i="1"/>
  <c r="BN94" i="1"/>
  <c r="BO94" i="1"/>
  <c r="BP94" i="1"/>
  <c r="BN95" i="1"/>
  <c r="BO95" i="1"/>
  <c r="BP95" i="1"/>
  <c r="BN96" i="1"/>
  <c r="BO96" i="1"/>
  <c r="BP96" i="1"/>
  <c r="BN97" i="1"/>
  <c r="BO97" i="1"/>
  <c r="BP97" i="1"/>
  <c r="BN98" i="1"/>
  <c r="BO98" i="1"/>
  <c r="BP98" i="1"/>
  <c r="BN99" i="1"/>
  <c r="BO99" i="1"/>
  <c r="BP99" i="1"/>
  <c r="BN100" i="1"/>
  <c r="BO100" i="1"/>
  <c r="BP100" i="1"/>
  <c r="BN101" i="1"/>
  <c r="BO101" i="1"/>
  <c r="BP101" i="1"/>
  <c r="BN102" i="1"/>
  <c r="BO102" i="1"/>
  <c r="BP102" i="1"/>
  <c r="BN103" i="1"/>
  <c r="BO103" i="1"/>
  <c r="BP103" i="1"/>
  <c r="BN104" i="1"/>
  <c r="BO104" i="1"/>
  <c r="BP104" i="1"/>
  <c r="BN105" i="1"/>
  <c r="BO105" i="1"/>
  <c r="BP105" i="1"/>
  <c r="BN106" i="1"/>
  <c r="BO106" i="1"/>
  <c r="BP106" i="1"/>
  <c r="BN107" i="1"/>
  <c r="BO107" i="1"/>
  <c r="BP107" i="1"/>
  <c r="BN108" i="1"/>
  <c r="BO108" i="1"/>
  <c r="BP108" i="1"/>
  <c r="BN109" i="1"/>
  <c r="BO109" i="1"/>
  <c r="BP109" i="1"/>
  <c r="BN110" i="1"/>
  <c r="BO110" i="1"/>
  <c r="BP110" i="1"/>
  <c r="BN111" i="1"/>
  <c r="BO111" i="1"/>
  <c r="BP111" i="1"/>
  <c r="BN112" i="1"/>
  <c r="BO112" i="1"/>
  <c r="BP112" i="1"/>
  <c r="BN113" i="1"/>
  <c r="BO113" i="1"/>
  <c r="BP113" i="1"/>
  <c r="BN114" i="1"/>
  <c r="BO114" i="1"/>
  <c r="BP114" i="1"/>
  <c r="BN115" i="1"/>
  <c r="BO115" i="1"/>
  <c r="BP115" i="1"/>
  <c r="BN116" i="1"/>
  <c r="BO116" i="1"/>
  <c r="BP116" i="1"/>
  <c r="BN117" i="1"/>
  <c r="BO117" i="1"/>
  <c r="BP117" i="1"/>
  <c r="BN118" i="1"/>
  <c r="BO118" i="1"/>
  <c r="BP118" i="1"/>
  <c r="BN119" i="1"/>
  <c r="BO119" i="1"/>
  <c r="BP119" i="1"/>
  <c r="BN120" i="1"/>
  <c r="BO120" i="1"/>
  <c r="BP120" i="1"/>
  <c r="BN121" i="1"/>
  <c r="BO121" i="1"/>
  <c r="BP121" i="1"/>
  <c r="BN122" i="1"/>
  <c r="BO122" i="1"/>
  <c r="BP122" i="1"/>
  <c r="BN123" i="1"/>
  <c r="BO123" i="1"/>
  <c r="BP123" i="1"/>
  <c r="BN124" i="1"/>
  <c r="BO124" i="1"/>
  <c r="BP124" i="1"/>
  <c r="BN125" i="1"/>
  <c r="BO125" i="1"/>
  <c r="BP125" i="1"/>
  <c r="BN126" i="1"/>
  <c r="BO126" i="1"/>
  <c r="BP126" i="1"/>
  <c r="BN127" i="1"/>
  <c r="BO127" i="1"/>
  <c r="BP127" i="1"/>
  <c r="BN128" i="1"/>
  <c r="BO128" i="1"/>
  <c r="BP128" i="1"/>
  <c r="BN129" i="1"/>
  <c r="BO129" i="1"/>
  <c r="BP129" i="1"/>
  <c r="BN130" i="1"/>
  <c r="BO130" i="1"/>
  <c r="BP130" i="1"/>
  <c r="BN131" i="1"/>
  <c r="BO131" i="1"/>
  <c r="BP131" i="1"/>
  <c r="BN132" i="1"/>
  <c r="BO132" i="1"/>
  <c r="BP132" i="1"/>
  <c r="BN133" i="1"/>
  <c r="BO133" i="1"/>
  <c r="BP133" i="1"/>
  <c r="BN134" i="1"/>
  <c r="BO134" i="1"/>
  <c r="BP134" i="1"/>
  <c r="BN135" i="1"/>
  <c r="BO135" i="1"/>
  <c r="BP135" i="1"/>
  <c r="BN136" i="1"/>
  <c r="BO136" i="1"/>
  <c r="BP136" i="1"/>
  <c r="BN137" i="1"/>
  <c r="BO137" i="1"/>
  <c r="BP137" i="1"/>
  <c r="BN138" i="1"/>
  <c r="BO138" i="1"/>
  <c r="BP138" i="1"/>
  <c r="BN139" i="1"/>
  <c r="BO139" i="1"/>
  <c r="BP139" i="1"/>
  <c r="BN140" i="1"/>
  <c r="BO140" i="1"/>
  <c r="BP140" i="1"/>
  <c r="BN141" i="1"/>
  <c r="BO141" i="1"/>
  <c r="BP141" i="1"/>
  <c r="BN142" i="1"/>
  <c r="BO142" i="1"/>
  <c r="BP142" i="1"/>
  <c r="BN143" i="1"/>
  <c r="BO143" i="1"/>
  <c r="BP143" i="1"/>
  <c r="BN144" i="1"/>
  <c r="BO144" i="1"/>
  <c r="BP144" i="1"/>
  <c r="BN145" i="1"/>
  <c r="BO145" i="1"/>
  <c r="BP145" i="1"/>
  <c r="BN146" i="1"/>
  <c r="BO146" i="1"/>
  <c r="BP146" i="1"/>
  <c r="BN147" i="1"/>
  <c r="BO147" i="1"/>
  <c r="BP147" i="1"/>
  <c r="BN148" i="1"/>
  <c r="BO148" i="1"/>
  <c r="BP148" i="1"/>
  <c r="BN149" i="1"/>
  <c r="BO149" i="1"/>
  <c r="BP149" i="1"/>
  <c r="BN150" i="1"/>
  <c r="BO150" i="1"/>
  <c r="BP150" i="1"/>
  <c r="BN151" i="1"/>
  <c r="BO151" i="1"/>
  <c r="BP151" i="1"/>
  <c r="BN152" i="1"/>
  <c r="BO152" i="1"/>
  <c r="BP152" i="1"/>
  <c r="BN153" i="1"/>
  <c r="BO153" i="1"/>
  <c r="BP153" i="1"/>
  <c r="BN154" i="1"/>
  <c r="BO154" i="1"/>
  <c r="BP154" i="1"/>
  <c r="BN155" i="1"/>
  <c r="BO155" i="1"/>
  <c r="BP155" i="1"/>
  <c r="BN156" i="1"/>
  <c r="BO156" i="1"/>
  <c r="BP156" i="1"/>
  <c r="BN157" i="1"/>
  <c r="BO157" i="1"/>
  <c r="BP157" i="1"/>
  <c r="BN158" i="1"/>
  <c r="BO158" i="1"/>
  <c r="BP158" i="1"/>
  <c r="BN159" i="1"/>
  <c r="BO159" i="1"/>
  <c r="BP159" i="1"/>
  <c r="BN160" i="1"/>
  <c r="BO160" i="1"/>
  <c r="BP160" i="1"/>
  <c r="BN161" i="1"/>
  <c r="BO161" i="1"/>
  <c r="BP161" i="1"/>
  <c r="BN162" i="1"/>
  <c r="BO162" i="1"/>
  <c r="BP162" i="1"/>
  <c r="BN163" i="1"/>
  <c r="BO163" i="1"/>
  <c r="BP163" i="1"/>
  <c r="BN164" i="1"/>
  <c r="BO164" i="1"/>
  <c r="BP164" i="1"/>
  <c r="BN165" i="1"/>
  <c r="BO165" i="1"/>
  <c r="BP165" i="1"/>
  <c r="BN166" i="1"/>
  <c r="BO166" i="1"/>
  <c r="BP166" i="1"/>
  <c r="BN167" i="1"/>
  <c r="BO167" i="1"/>
  <c r="BP167" i="1"/>
  <c r="BN2" i="1"/>
  <c r="BO2" i="1"/>
  <c r="BP2" i="1"/>
  <c r="BM3" i="1"/>
  <c r="BM4" i="1"/>
  <c r="BM5" i="1"/>
  <c r="BM6" i="1"/>
  <c r="BM7" i="1"/>
  <c r="BM8" i="1"/>
  <c r="BM9" i="1"/>
  <c r="BM10" i="1"/>
  <c r="BM11" i="1"/>
  <c r="BM12" i="1"/>
  <c r="BM13" i="1"/>
  <c r="BM14" i="1"/>
  <c r="BM15" i="1"/>
  <c r="BM16" i="1"/>
  <c r="BM17" i="1"/>
  <c r="BM18" i="1"/>
  <c r="BM19" i="1"/>
  <c r="BM20" i="1"/>
  <c r="BM21" i="1"/>
  <c r="BM22" i="1"/>
  <c r="BM23" i="1"/>
  <c r="BM24" i="1"/>
  <c r="BM25" i="1"/>
  <c r="BM26" i="1"/>
  <c r="BM27" i="1"/>
  <c r="BM28" i="1"/>
  <c r="BM29" i="1"/>
  <c r="BM30" i="1"/>
  <c r="BM31" i="1"/>
  <c r="BM32" i="1"/>
  <c r="BM33" i="1"/>
  <c r="BM34" i="1"/>
  <c r="BM35" i="1"/>
  <c r="BM36" i="1"/>
  <c r="BM37" i="1"/>
  <c r="BM38" i="1"/>
  <c r="BM39" i="1"/>
  <c r="BM40" i="1"/>
  <c r="BM41" i="1"/>
  <c r="BM42" i="1"/>
  <c r="BM43" i="1"/>
  <c r="BM44" i="1"/>
  <c r="BM45" i="1"/>
  <c r="BM46" i="1"/>
  <c r="BM47" i="1"/>
  <c r="BM48" i="1"/>
  <c r="BM49" i="1"/>
  <c r="BM50" i="1"/>
  <c r="BM51" i="1"/>
  <c r="BM52" i="1"/>
  <c r="BM53" i="1"/>
  <c r="BM54" i="1"/>
  <c r="BM55" i="1"/>
  <c r="BM56" i="1"/>
  <c r="BM57" i="1"/>
  <c r="BM58" i="1"/>
  <c r="BM59" i="1"/>
  <c r="BM60" i="1"/>
  <c r="BM61" i="1"/>
  <c r="BM62" i="1"/>
  <c r="BM63" i="1"/>
  <c r="BM64" i="1"/>
  <c r="BM65" i="1"/>
  <c r="BM66" i="1"/>
  <c r="BM67" i="1"/>
  <c r="BM68" i="1"/>
  <c r="BM69" i="1"/>
  <c r="BM70" i="1"/>
  <c r="BM71" i="1"/>
  <c r="BM72" i="1"/>
  <c r="BM73" i="1"/>
  <c r="BM74" i="1"/>
  <c r="BM75" i="1"/>
  <c r="BM76" i="1"/>
  <c r="BM77" i="1"/>
  <c r="BM78" i="1"/>
  <c r="BM79" i="1"/>
  <c r="BM80" i="1"/>
  <c r="BM81" i="1"/>
  <c r="BM82" i="1"/>
  <c r="BM83" i="1"/>
  <c r="BM84" i="1"/>
  <c r="BM85" i="1"/>
  <c r="BM86" i="1"/>
  <c r="BM87" i="1"/>
  <c r="BM88" i="1"/>
  <c r="BM89" i="1"/>
  <c r="BM90" i="1"/>
  <c r="BM91" i="1"/>
  <c r="BM92" i="1"/>
  <c r="BM93" i="1"/>
  <c r="BM94" i="1"/>
  <c r="BM95" i="1"/>
  <c r="BM96" i="1"/>
  <c r="BM97" i="1"/>
  <c r="BM98" i="1"/>
  <c r="BM99" i="1"/>
  <c r="BM100" i="1"/>
  <c r="BM101" i="1"/>
  <c r="BM102" i="1"/>
  <c r="BM103" i="1"/>
  <c r="BM104" i="1"/>
  <c r="BM105" i="1"/>
  <c r="BM106" i="1"/>
  <c r="BM107" i="1"/>
  <c r="BM108" i="1"/>
  <c r="BM109" i="1"/>
  <c r="BM110" i="1"/>
  <c r="BM111" i="1"/>
  <c r="BM112" i="1"/>
  <c r="BM113" i="1"/>
  <c r="BM114" i="1"/>
  <c r="BM115" i="1"/>
  <c r="BM116" i="1"/>
  <c r="BM117" i="1"/>
  <c r="BM118" i="1"/>
  <c r="BM119" i="1"/>
  <c r="BM120" i="1"/>
  <c r="BM121" i="1"/>
  <c r="BM122" i="1"/>
  <c r="BM123" i="1"/>
  <c r="BM124" i="1"/>
  <c r="BM125" i="1"/>
  <c r="BM126" i="1"/>
  <c r="BM127" i="1"/>
  <c r="BM128" i="1"/>
  <c r="BM129" i="1"/>
  <c r="BM130" i="1"/>
  <c r="BM131" i="1"/>
  <c r="BM132" i="1"/>
  <c r="BM133" i="1"/>
  <c r="BM134" i="1"/>
  <c r="BM135" i="1"/>
  <c r="BM136" i="1"/>
  <c r="BM137" i="1"/>
  <c r="BM138" i="1"/>
  <c r="BM139" i="1"/>
  <c r="BM140" i="1"/>
  <c r="BM141" i="1"/>
  <c r="BM142" i="1"/>
  <c r="BM143" i="1"/>
  <c r="BM144" i="1"/>
  <c r="BM145" i="1"/>
  <c r="BM146" i="1"/>
  <c r="BM147" i="1"/>
  <c r="BM148" i="1"/>
  <c r="BM149" i="1"/>
  <c r="BM150" i="1"/>
  <c r="BM151" i="1"/>
  <c r="BM152" i="1"/>
  <c r="BM153" i="1"/>
  <c r="BM154" i="1"/>
  <c r="BM155" i="1"/>
  <c r="BM156" i="1"/>
  <c r="BM157" i="1"/>
  <c r="BM158" i="1"/>
  <c r="BM159" i="1"/>
  <c r="BM160" i="1"/>
  <c r="BM161" i="1"/>
  <c r="BM162" i="1"/>
  <c r="BM163" i="1"/>
  <c r="BM164" i="1"/>
  <c r="BM165" i="1"/>
  <c r="BM166" i="1"/>
  <c r="BM167" i="1"/>
  <c r="BM2" i="1"/>
  <c r="Y3" i="1" l="1"/>
  <c r="Y4" i="1"/>
  <c r="Y5" i="1"/>
  <c r="Y6" i="1"/>
  <c r="Y7" i="1"/>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2" i="1"/>
  <c r="Y163" i="1"/>
  <c r="Y164" i="1"/>
  <c r="Y165" i="1"/>
  <c r="Y166" i="1"/>
  <c r="Y167" i="1"/>
  <c r="Y2" i="1"/>
  <c r="L2" i="1"/>
  <c r="L3" i="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AV4" i="3" l="1"/>
  <c r="AT2" i="3"/>
  <c r="AU3" i="3"/>
  <c r="AT3" i="3"/>
  <c r="AV3" i="3"/>
  <c r="AV2" i="3"/>
  <c r="AT4" i="3"/>
  <c r="AU4" i="3"/>
  <c r="AU2" i="3"/>
  <c r="B3" i="3"/>
  <c r="AW3" i="3"/>
  <c r="AY4" i="3"/>
  <c r="AW2" i="3"/>
  <c r="AY3" i="3"/>
  <c r="AX4" i="3"/>
  <c r="AX2" i="3"/>
  <c r="AY2" i="3"/>
  <c r="AX3" i="3"/>
  <c r="AW4" i="3"/>
  <c r="BL6" i="1"/>
  <c r="BL38" i="1"/>
  <c r="BL46" i="1"/>
  <c r="BL62" i="1"/>
  <c r="BL78" i="1"/>
  <c r="BL94" i="1"/>
  <c r="BL102" i="1"/>
  <c r="BL110" i="1"/>
  <c r="BL126" i="1"/>
  <c r="BL16" i="1"/>
  <c r="BL32" i="1"/>
  <c r="BL48" i="1"/>
  <c r="BL64" i="1"/>
  <c r="BL80" i="1"/>
  <c r="BL96" i="1"/>
  <c r="BL112" i="1"/>
  <c r="BL128" i="1"/>
  <c r="BL144" i="1"/>
  <c r="BL160" i="1"/>
  <c r="BL2" i="1"/>
  <c r="BL166" i="1"/>
  <c r="BL165" i="1"/>
  <c r="BL164" i="1"/>
  <c r="BL163" i="1"/>
  <c r="BL158" i="1"/>
  <c r="BL157" i="1"/>
  <c r="BL156" i="1"/>
  <c r="BL155" i="1"/>
  <c r="BL152" i="1"/>
  <c r="BL149" i="1"/>
  <c r="BL148" i="1"/>
  <c r="BL147" i="1"/>
  <c r="BL142" i="1"/>
  <c r="BL141" i="1"/>
  <c r="BL140" i="1"/>
  <c r="BL139" i="1"/>
  <c r="BL136" i="1"/>
  <c r="BL134" i="1"/>
  <c r="BL133" i="1"/>
  <c r="BL132" i="1"/>
  <c r="BL131" i="1"/>
  <c r="BL125" i="1"/>
  <c r="BL124" i="1"/>
  <c r="BL123" i="1"/>
  <c r="BL120" i="1"/>
  <c r="BL117" i="1"/>
  <c r="BL116" i="1"/>
  <c r="BL115" i="1"/>
  <c r="BL109" i="1"/>
  <c r="BL108" i="1"/>
  <c r="BL107" i="1"/>
  <c r="BL104" i="1"/>
  <c r="BL101" i="1"/>
  <c r="BL100" i="1"/>
  <c r="BL99" i="1"/>
  <c r="BL93" i="1"/>
  <c r="BL92" i="1"/>
  <c r="BL91" i="1"/>
  <c r="BL88" i="1"/>
  <c r="BL85" i="1"/>
  <c r="BL84" i="1"/>
  <c r="BL83" i="1"/>
  <c r="BL77" i="1"/>
  <c r="BL76" i="1"/>
  <c r="BL75" i="1"/>
  <c r="BL72" i="1"/>
  <c r="BL70" i="1"/>
  <c r="BL69" i="1"/>
  <c r="BL68" i="1"/>
  <c r="BL67" i="1"/>
  <c r="BL61" i="1"/>
  <c r="BL60" i="1"/>
  <c r="BL59" i="1"/>
  <c r="BL56" i="1"/>
  <c r="BL53" i="1"/>
  <c r="BL52" i="1"/>
  <c r="BL51" i="1"/>
  <c r="BL45" i="1"/>
  <c r="BL44" i="1"/>
  <c r="BL43" i="1"/>
  <c r="BL40" i="1"/>
  <c r="BL37" i="1"/>
  <c r="BL36" i="1"/>
  <c r="BL35" i="1"/>
  <c r="BL30" i="1"/>
  <c r="BL29" i="1"/>
  <c r="BL28" i="1"/>
  <c r="BL27" i="1"/>
  <c r="BL24" i="1"/>
  <c r="BL21" i="1"/>
  <c r="BL20" i="1"/>
  <c r="BL19" i="1"/>
  <c r="BL14" i="1"/>
  <c r="BL13" i="1"/>
  <c r="BL12" i="1"/>
  <c r="BL11" i="1"/>
  <c r="BL8" i="1"/>
  <c r="BL5" i="1"/>
  <c r="BL4" i="1"/>
  <c r="BL3" i="1"/>
  <c r="BA4" i="3" l="1"/>
  <c r="AZ3" i="3"/>
  <c r="BB3" i="3"/>
  <c r="AZ4" i="3"/>
  <c r="BB2" i="3"/>
  <c r="BA3" i="3"/>
  <c r="AZ2" i="3"/>
  <c r="BA2" i="3"/>
  <c r="BB4" i="3"/>
  <c r="BL162" i="1"/>
  <c r="BL146" i="1"/>
  <c r="BL130" i="1"/>
  <c r="BL114" i="1"/>
  <c r="BL98" i="1"/>
  <c r="BL82" i="1"/>
  <c r="BL66" i="1"/>
  <c r="BL50" i="1"/>
  <c r="BL34" i="1"/>
  <c r="BL18" i="1"/>
  <c r="BL161" i="1"/>
  <c r="BL153" i="1"/>
  <c r="BL145" i="1"/>
  <c r="BL137" i="1"/>
  <c r="BL129" i="1"/>
  <c r="BL121" i="1"/>
  <c r="BL113" i="1"/>
  <c r="BL105" i="1"/>
  <c r="BL97" i="1"/>
  <c r="BL89" i="1"/>
  <c r="BL81" i="1"/>
  <c r="BL73" i="1"/>
  <c r="BL65" i="1"/>
  <c r="BL57" i="1"/>
  <c r="BL49" i="1"/>
  <c r="BL41" i="1"/>
  <c r="BL33" i="1"/>
  <c r="BL25" i="1"/>
  <c r="BL17" i="1"/>
  <c r="BL9" i="1"/>
  <c r="T3" i="3" s="1"/>
  <c r="BL167" i="1"/>
  <c r="BL151" i="1"/>
  <c r="BL135" i="1"/>
  <c r="BL119" i="1"/>
  <c r="BL103" i="1"/>
  <c r="BL87" i="1"/>
  <c r="BL71" i="1"/>
  <c r="BL55" i="1"/>
  <c r="BL39" i="1"/>
  <c r="BL23" i="1"/>
  <c r="BL7" i="1"/>
  <c r="BL150" i="1"/>
  <c r="BL118" i="1"/>
  <c r="BL86" i="1"/>
  <c r="BL54" i="1"/>
  <c r="BL22" i="1"/>
  <c r="BL154" i="1"/>
  <c r="BL138" i="1"/>
  <c r="BL122" i="1"/>
  <c r="BL106" i="1"/>
  <c r="BL90" i="1"/>
  <c r="BL74" i="1"/>
  <c r="BL58" i="1"/>
  <c r="BL42" i="1"/>
  <c r="BL26" i="1"/>
  <c r="BL10" i="1"/>
  <c r="BL159" i="1"/>
  <c r="BL143" i="1"/>
  <c r="BL127" i="1"/>
  <c r="BL111" i="1"/>
  <c r="BL95" i="1"/>
  <c r="BL79" i="1"/>
  <c r="BL63" i="1"/>
  <c r="BL47" i="1"/>
  <c r="BL31" i="1"/>
  <c r="BL15" i="1"/>
  <c r="BL3" i="3" l="1"/>
  <c r="BC2" i="3"/>
  <c r="BC3" i="3"/>
  <c r="BD2" i="3"/>
  <c r="BM2" i="3"/>
  <c r="BE2" i="3"/>
  <c r="Z4" i="3"/>
  <c r="BM4" i="3"/>
  <c r="BC4" i="3"/>
  <c r="V3" i="3"/>
  <c r="BI3" i="3"/>
  <c r="BK4" i="3"/>
  <c r="V2" i="3"/>
  <c r="AA2" i="3"/>
  <c r="BJ2" i="3"/>
  <c r="BN2" i="3"/>
  <c r="BI2" i="3"/>
  <c r="AB2" i="3"/>
  <c r="BN3" i="3"/>
  <c r="AA3" i="3"/>
  <c r="BL2" i="3"/>
  <c r="U2" i="3"/>
  <c r="BE4" i="3"/>
  <c r="U4" i="3"/>
  <c r="AB3" i="3"/>
  <c r="BJ4" i="3"/>
  <c r="T4" i="3"/>
  <c r="BM3" i="3"/>
  <c r="BE3" i="3"/>
  <c r="Z3" i="3"/>
  <c r="BL4" i="3"/>
  <c r="BK3" i="3"/>
  <c r="BN4" i="3"/>
  <c r="V4" i="3"/>
  <c r="Z2" i="3"/>
  <c r="BI4" i="3"/>
  <c r="AB4" i="3"/>
  <c r="BJ3" i="3"/>
  <c r="U3" i="3"/>
  <c r="BD3" i="3"/>
  <c r="T2" i="3"/>
  <c r="AA4" i="3"/>
  <c r="BK2" i="3"/>
  <c r="BD4" i="3"/>
  <c r="AN3" i="1"/>
  <c r="AN4" i="1"/>
  <c r="AN5" i="1"/>
  <c r="AN6" i="1"/>
  <c r="AN7" i="1"/>
  <c r="AN8" i="1"/>
  <c r="AN9" i="1"/>
  <c r="AN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1" i="1"/>
  <c r="AN112" i="1"/>
  <c r="AN113" i="1"/>
  <c r="AN114" i="1"/>
  <c r="AN115" i="1"/>
  <c r="AN116" i="1"/>
  <c r="AN117" i="1"/>
  <c r="AN118" i="1"/>
  <c r="AN119" i="1"/>
  <c r="AN120" i="1"/>
  <c r="AN121" i="1"/>
  <c r="AN122" i="1"/>
  <c r="AN123" i="1"/>
  <c r="AN124" i="1"/>
  <c r="AN125" i="1"/>
  <c r="AN126" i="1"/>
  <c r="AN127" i="1"/>
  <c r="AN128" i="1"/>
  <c r="AN129" i="1"/>
  <c r="AN130" i="1"/>
  <c r="AN131" i="1"/>
  <c r="AN132" i="1"/>
  <c r="AN133" i="1"/>
  <c r="AN134" i="1"/>
  <c r="AN135" i="1"/>
  <c r="AN136" i="1"/>
  <c r="AN137" i="1"/>
  <c r="AN138" i="1"/>
  <c r="AN139" i="1"/>
  <c r="AN140" i="1"/>
  <c r="AN141" i="1"/>
  <c r="AN142" i="1"/>
  <c r="AN143" i="1"/>
  <c r="AN144" i="1"/>
  <c r="AN145" i="1"/>
  <c r="AN146" i="1"/>
  <c r="AN147" i="1"/>
  <c r="AN148" i="1"/>
  <c r="AN149" i="1"/>
  <c r="AN150" i="1"/>
  <c r="AN151" i="1"/>
  <c r="AN152" i="1"/>
  <c r="AN153" i="1"/>
  <c r="AN154" i="1"/>
  <c r="AN155" i="1"/>
  <c r="AN156" i="1"/>
  <c r="AN157" i="1"/>
  <c r="AN158" i="1"/>
  <c r="AN159" i="1"/>
  <c r="AN160" i="1"/>
  <c r="AN161" i="1"/>
  <c r="AN162" i="1"/>
  <c r="AN163" i="1"/>
  <c r="AN164" i="1"/>
  <c r="AN165" i="1"/>
  <c r="AN166" i="1"/>
  <c r="AN167" i="1"/>
  <c r="AN2" i="1"/>
  <c r="Z3" i="1"/>
  <c r="Z4" i="1"/>
  <c r="Z5" i="1"/>
  <c r="Z6" i="1"/>
  <c r="Z7" i="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2" i="1"/>
  <c r="BO3" i="3" l="1"/>
  <c r="BP2" i="3"/>
  <c r="BP4" i="3"/>
  <c r="BQ3" i="3"/>
  <c r="BO4" i="3"/>
  <c r="BP3" i="3"/>
  <c r="BO2" i="3"/>
  <c r="BQ4" i="3"/>
  <c r="BQ2" i="3"/>
  <c r="AE2" i="3"/>
  <c r="AD4" i="3"/>
  <c r="AD2" i="3"/>
  <c r="AC4" i="3"/>
  <c r="AC3" i="3"/>
  <c r="AC2" i="3"/>
  <c r="AH2" i="3"/>
  <c r="X2" i="3"/>
  <c r="AF4" i="3"/>
  <c r="AF2" i="3"/>
  <c r="BR4" i="3" l="1"/>
  <c r="BS2" i="3"/>
  <c r="BR2" i="3"/>
  <c r="BS3" i="3"/>
  <c r="BR3" i="3"/>
  <c r="BS4" i="3"/>
  <c r="BT2" i="3"/>
  <c r="BT4" i="3"/>
  <c r="BT3" i="3"/>
  <c r="X3" i="3"/>
  <c r="AG4" i="3"/>
  <c r="AD3" i="3"/>
  <c r="Y4" i="3"/>
  <c r="Y3" i="3"/>
  <c r="AE3" i="3"/>
  <c r="W4" i="3"/>
  <c r="AE4" i="3"/>
  <c r="AG2" i="3"/>
  <c r="AH4" i="3"/>
  <c r="X4" i="3"/>
  <c r="W2" i="3"/>
  <c r="AH3" i="3"/>
  <c r="AG3" i="3"/>
  <c r="W3" i="3"/>
  <c r="AF3" i="3"/>
  <c r="AI3" i="3" s="1"/>
  <c r="Y2" i="3"/>
  <c r="J4" i="3"/>
  <c r="J3" i="3"/>
  <c r="J2" i="3"/>
  <c r="I4" i="3"/>
  <c r="I3" i="3"/>
  <c r="I2" i="3"/>
  <c r="H4" i="3"/>
  <c r="B4" i="3"/>
  <c r="H3" i="3"/>
  <c r="H2" i="3"/>
  <c r="B2" i="3"/>
  <c r="AK4" i="3" l="1"/>
  <c r="AJ2" i="3"/>
  <c r="AI4" i="3"/>
  <c r="AJ4" i="3"/>
  <c r="AJ3" i="3"/>
  <c r="AI2" i="3"/>
  <c r="AK3" i="3"/>
  <c r="AK2" i="3"/>
  <c r="L3" i="3"/>
  <c r="M3" i="3"/>
  <c r="K3" i="3"/>
  <c r="K4" i="3"/>
  <c r="K2" i="3"/>
  <c r="M2" i="3"/>
  <c r="L4" i="3"/>
  <c r="N3" i="3"/>
  <c r="M4" i="3"/>
  <c r="L2" i="3"/>
  <c r="N2" i="3"/>
  <c r="N4" i="3"/>
  <c r="E2" i="3"/>
  <c r="E3" i="3"/>
  <c r="E4" i="3"/>
  <c r="D2" i="3"/>
  <c r="D3" i="3"/>
  <c r="D4" i="3"/>
  <c r="C2" i="3"/>
  <c r="C3" i="3"/>
  <c r="C4" i="3"/>
  <c r="Q3" i="3" l="1"/>
  <c r="Q4" i="3"/>
  <c r="Q2" i="3"/>
  <c r="O2" i="3"/>
  <c r="F2" i="3"/>
  <c r="P4" i="3"/>
  <c r="G4" i="3"/>
  <c r="P3" i="3"/>
  <c r="G3" i="3"/>
  <c r="P2" i="3"/>
  <c r="G2" i="3"/>
  <c r="O3" i="3"/>
  <c r="F3" i="3"/>
  <c r="O4" i="3"/>
  <c r="F4" i="3"/>
  <c r="R4" i="3" l="1"/>
  <c r="S4" i="3"/>
  <c r="S2" i="3"/>
  <c r="S3" i="3"/>
  <c r="R3" i="3"/>
  <c r="R2" i="3"/>
  <c r="BG3" i="1" l="1"/>
  <c r="BG4" i="1"/>
  <c r="BG5" i="1"/>
  <c r="BG6" i="1"/>
  <c r="BG7" i="1"/>
  <c r="BG8"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84" i="1"/>
  <c r="BG85" i="1"/>
  <c r="BG86" i="1"/>
  <c r="BG87" i="1"/>
  <c r="BG88" i="1"/>
  <c r="BG89" i="1"/>
  <c r="BG90" i="1"/>
  <c r="BG91" i="1"/>
  <c r="BG92" i="1"/>
  <c r="BG93" i="1"/>
  <c r="BG94" i="1"/>
  <c r="BG95" i="1"/>
  <c r="BG96" i="1"/>
  <c r="BG97" i="1"/>
  <c r="BG98" i="1"/>
  <c r="BG99" i="1"/>
  <c r="BG100" i="1"/>
  <c r="BG101" i="1"/>
  <c r="BG102" i="1"/>
  <c r="BG103" i="1"/>
  <c r="BG104" i="1"/>
  <c r="BG105" i="1"/>
  <c r="BG106" i="1"/>
  <c r="BG107" i="1"/>
  <c r="BG108" i="1"/>
  <c r="BG109" i="1"/>
  <c r="BG110" i="1"/>
  <c r="BG111" i="1"/>
  <c r="BG112" i="1"/>
  <c r="BG113" i="1"/>
  <c r="BG114" i="1"/>
  <c r="BG115" i="1"/>
  <c r="BG116" i="1"/>
  <c r="BG117" i="1"/>
  <c r="BG118" i="1"/>
  <c r="BG119" i="1"/>
  <c r="BG120" i="1"/>
  <c r="BG121" i="1"/>
  <c r="BG122" i="1"/>
  <c r="BG123" i="1"/>
  <c r="BG124" i="1"/>
  <c r="BG125" i="1"/>
  <c r="BG126" i="1"/>
  <c r="BG127" i="1"/>
  <c r="BG128" i="1"/>
  <c r="BG129" i="1"/>
  <c r="BG130" i="1"/>
  <c r="BG131" i="1"/>
  <c r="BG132" i="1"/>
  <c r="BG133" i="1"/>
  <c r="BG134" i="1"/>
  <c r="BG135" i="1"/>
  <c r="BG136" i="1"/>
  <c r="BG137" i="1"/>
  <c r="BG138" i="1"/>
  <c r="BG139" i="1"/>
  <c r="BG140" i="1"/>
  <c r="BG141" i="1"/>
  <c r="BG142" i="1"/>
  <c r="BG143" i="1"/>
  <c r="BG144" i="1"/>
  <c r="BG145" i="1"/>
  <c r="BG146" i="1"/>
  <c r="BG147" i="1"/>
  <c r="BG148" i="1"/>
  <c r="BG149" i="1"/>
  <c r="BG150" i="1"/>
  <c r="BG151" i="1"/>
  <c r="BG152" i="1"/>
  <c r="BG153" i="1"/>
  <c r="BG154" i="1"/>
  <c r="BG155" i="1"/>
  <c r="BG156" i="1"/>
  <c r="BG157" i="1"/>
  <c r="BG158" i="1"/>
  <c r="BG159" i="1"/>
  <c r="BG160" i="1"/>
  <c r="BG161" i="1"/>
  <c r="BG162" i="1"/>
  <c r="BG163" i="1"/>
  <c r="BG164" i="1"/>
  <c r="BG165" i="1"/>
  <c r="BG166" i="1"/>
  <c r="BG167" i="1"/>
  <c r="BG2" i="1"/>
  <c r="AO3" i="1" l="1"/>
  <c r="AO4" i="1"/>
  <c r="AO5" i="1"/>
  <c r="AP137" i="1" s="1"/>
  <c r="AO6" i="1"/>
  <c r="AP7" i="1" s="1"/>
  <c r="AO7" i="1"/>
  <c r="AP6" i="1" s="1"/>
  <c r="AO8" i="1"/>
  <c r="AP19" i="1" s="1"/>
  <c r="AO9" i="1"/>
  <c r="AO10" i="1"/>
  <c r="AO11" i="1"/>
  <c r="AO12" i="1"/>
  <c r="AP17" i="1" s="1"/>
  <c r="AO13" i="1"/>
  <c r="AO14" i="1"/>
  <c r="AO15" i="1"/>
  <c r="AO16" i="1"/>
  <c r="AO17" i="1"/>
  <c r="AO18" i="1"/>
  <c r="AO19" i="1"/>
  <c r="AO20" i="1"/>
  <c r="AO21" i="1"/>
  <c r="AP22" i="1" s="1"/>
  <c r="AO22" i="1"/>
  <c r="AO23" i="1"/>
  <c r="BT23" i="1" s="1"/>
  <c r="BU23" i="1" s="1"/>
  <c r="AO24" i="1"/>
  <c r="AP23" i="1" s="1"/>
  <c r="AO25" i="1"/>
  <c r="AO26" i="1"/>
  <c r="AP103" i="1" s="1"/>
  <c r="AO27" i="1"/>
  <c r="AO28" i="1"/>
  <c r="AO29" i="1"/>
  <c r="AO30" i="1"/>
  <c r="AP121" i="1" s="1"/>
  <c r="AO31" i="1"/>
  <c r="AO32" i="1"/>
  <c r="AO33" i="1"/>
  <c r="AO34" i="1"/>
  <c r="BT34" i="1" s="1"/>
  <c r="BU34" i="1" s="1"/>
  <c r="AO35" i="1"/>
  <c r="AO36" i="1"/>
  <c r="AO37" i="1"/>
  <c r="BT37" i="1" s="1"/>
  <c r="BU37" i="1" s="1"/>
  <c r="AO38" i="1"/>
  <c r="AO39" i="1"/>
  <c r="BT39" i="1" s="1"/>
  <c r="BU39" i="1" s="1"/>
  <c r="AO40" i="1"/>
  <c r="AO41" i="1"/>
  <c r="AO42" i="1"/>
  <c r="AP125" i="1" s="1"/>
  <c r="AO43" i="1"/>
  <c r="BT43" i="1" s="1"/>
  <c r="BU43" i="1" s="1"/>
  <c r="AO44" i="1"/>
  <c r="AP143" i="1" s="1"/>
  <c r="AO45" i="1"/>
  <c r="AP124" i="1" s="1"/>
  <c r="AO46" i="1"/>
  <c r="AP38" i="1" s="1"/>
  <c r="AO47" i="1"/>
  <c r="BT47" i="1" s="1"/>
  <c r="BU47" i="1" s="1"/>
  <c r="AO48" i="1"/>
  <c r="AO49" i="1"/>
  <c r="AO50" i="1"/>
  <c r="AP51" i="1" s="1"/>
  <c r="AO51" i="1"/>
  <c r="AP50" i="1" s="1"/>
  <c r="AO52" i="1"/>
  <c r="AP144" i="1" s="1"/>
  <c r="AO53" i="1"/>
  <c r="AO54" i="1"/>
  <c r="AO55" i="1"/>
  <c r="AP56" i="1" s="1"/>
  <c r="AO56" i="1"/>
  <c r="AP55" i="1" s="1"/>
  <c r="AO57" i="1"/>
  <c r="AO58" i="1"/>
  <c r="AO59" i="1"/>
  <c r="AP58" i="1" s="1"/>
  <c r="AO60" i="1"/>
  <c r="AO61" i="1"/>
  <c r="AO62" i="1"/>
  <c r="AO63" i="1"/>
  <c r="AO64" i="1"/>
  <c r="BT64" i="1" s="1"/>
  <c r="BU64" i="1" s="1"/>
  <c r="AO65" i="1"/>
  <c r="AO66" i="1"/>
  <c r="AO67" i="1"/>
  <c r="AP10" i="1" s="1"/>
  <c r="AO68" i="1"/>
  <c r="AP67" i="1" s="1"/>
  <c r="AO69" i="1"/>
  <c r="AP70" i="1" s="1"/>
  <c r="AO70" i="1"/>
  <c r="AP69" i="1" s="1"/>
  <c r="AO71" i="1"/>
  <c r="AO72" i="1"/>
  <c r="AP71" i="1" s="1"/>
  <c r="AO73" i="1"/>
  <c r="AO74" i="1"/>
  <c r="AP72" i="1" s="1"/>
  <c r="AO75" i="1"/>
  <c r="AP73" i="1" s="1"/>
  <c r="AO76" i="1"/>
  <c r="AO77" i="1"/>
  <c r="AP141" i="1" s="1"/>
  <c r="AO78" i="1"/>
  <c r="AO79" i="1"/>
  <c r="AO80" i="1"/>
  <c r="AO81" i="1"/>
  <c r="AO82" i="1"/>
  <c r="AP83" i="1" s="1"/>
  <c r="AO83" i="1"/>
  <c r="AO84" i="1"/>
  <c r="AO85" i="1"/>
  <c r="AO86" i="1"/>
  <c r="AP87" i="1" s="1"/>
  <c r="AO87" i="1"/>
  <c r="AP86" i="1" s="1"/>
  <c r="AO88" i="1"/>
  <c r="AP89" i="1" s="1"/>
  <c r="AO89" i="1"/>
  <c r="AO90" i="1"/>
  <c r="AP142" i="1" s="1"/>
  <c r="AO91" i="1"/>
  <c r="AP93" i="1" s="1"/>
  <c r="AO92" i="1"/>
  <c r="AP94" i="1" s="1"/>
  <c r="AO93" i="1"/>
  <c r="AO94" i="1"/>
  <c r="BT94" i="1" s="1"/>
  <c r="BU94" i="1" s="1"/>
  <c r="AO95" i="1"/>
  <c r="AO96" i="1"/>
  <c r="AP95" i="1" s="1"/>
  <c r="AO97" i="1"/>
  <c r="AO98" i="1"/>
  <c r="AO99" i="1"/>
  <c r="AP100" i="1" s="1"/>
  <c r="AO100" i="1"/>
  <c r="AO101" i="1"/>
  <c r="BT101" i="1" s="1"/>
  <c r="BU101" i="1" s="1"/>
  <c r="AO102" i="1"/>
  <c r="AP140" i="1" s="1"/>
  <c r="AO103" i="1"/>
  <c r="AP25" i="1" s="1"/>
  <c r="AO104" i="1"/>
  <c r="AP27" i="1" s="1"/>
  <c r="AO105" i="1"/>
  <c r="AO106" i="1"/>
  <c r="AO107" i="1"/>
  <c r="AP145" i="1" s="1"/>
  <c r="AO108" i="1"/>
  <c r="AO109" i="1"/>
  <c r="AO110" i="1"/>
  <c r="AP112" i="1" s="1"/>
  <c r="AO111" i="1"/>
  <c r="AO112" i="1"/>
  <c r="AP110" i="1" s="1"/>
  <c r="AO113" i="1"/>
  <c r="AO114" i="1"/>
  <c r="AO115" i="1"/>
  <c r="AO116" i="1"/>
  <c r="AP119" i="1" s="1"/>
  <c r="AO117" i="1"/>
  <c r="AP120" i="1" s="1"/>
  <c r="AO118" i="1"/>
  <c r="AP53" i="1" s="1"/>
  <c r="AO119" i="1"/>
  <c r="AO120" i="1"/>
  <c r="AO121" i="1"/>
  <c r="AO122" i="1"/>
  <c r="AO123" i="1"/>
  <c r="AO124" i="1"/>
  <c r="AO125" i="1"/>
  <c r="AP42" i="1" s="1"/>
  <c r="AO126" i="1"/>
  <c r="AO127" i="1"/>
  <c r="AO128" i="1"/>
  <c r="AP15" i="1" s="1"/>
  <c r="AO129" i="1"/>
  <c r="AO130" i="1"/>
  <c r="AO131" i="1"/>
  <c r="AO132" i="1"/>
  <c r="AO133" i="1"/>
  <c r="AP36" i="1" s="1"/>
  <c r="AO134" i="1"/>
  <c r="AO135" i="1"/>
  <c r="AO136" i="1"/>
  <c r="AO137" i="1"/>
  <c r="AO138" i="1"/>
  <c r="BT138" i="1" s="1"/>
  <c r="AO139" i="1"/>
  <c r="AO140" i="1"/>
  <c r="AO141" i="1"/>
  <c r="AO142" i="1"/>
  <c r="AO143" i="1"/>
  <c r="AO144" i="1"/>
  <c r="AO145" i="1"/>
  <c r="AO146" i="1"/>
  <c r="AO147" i="1"/>
  <c r="BT147" i="1" s="1"/>
  <c r="AO148" i="1"/>
  <c r="AO149" i="1"/>
  <c r="AO150" i="1"/>
  <c r="AO151" i="1"/>
  <c r="AO152" i="1"/>
  <c r="AO153" i="1"/>
  <c r="AO154" i="1"/>
  <c r="BT154" i="1" s="1"/>
  <c r="AO155" i="1"/>
  <c r="BT155" i="1" s="1"/>
  <c r="BU155" i="1" s="1"/>
  <c r="AO156" i="1"/>
  <c r="BT156" i="1" s="1"/>
  <c r="BU156" i="1" s="1"/>
  <c r="AO157" i="1"/>
  <c r="BT157" i="1" s="1"/>
  <c r="BU157" i="1" s="1"/>
  <c r="AO158" i="1"/>
  <c r="BT158" i="1" s="1"/>
  <c r="BU158" i="1" s="1"/>
  <c r="AO159" i="1"/>
  <c r="BT159" i="1" s="1"/>
  <c r="BU159" i="1" s="1"/>
  <c r="AO160" i="1"/>
  <c r="BT160" i="1" s="1"/>
  <c r="BU160" i="1" s="1"/>
  <c r="AO161" i="1"/>
  <c r="BT161" i="1" s="1"/>
  <c r="BU161" i="1" s="1"/>
  <c r="AO162" i="1"/>
  <c r="BT162" i="1" s="1"/>
  <c r="BU162" i="1" s="1"/>
  <c r="AO163" i="1"/>
  <c r="BT163" i="1" s="1"/>
  <c r="BU163" i="1" s="1"/>
  <c r="AO164" i="1"/>
  <c r="BT164" i="1" s="1"/>
  <c r="BU164" i="1" s="1"/>
  <c r="AO165" i="1"/>
  <c r="BT165" i="1" s="1"/>
  <c r="BU165" i="1" s="1"/>
  <c r="AO166" i="1"/>
  <c r="BT166" i="1" s="1"/>
  <c r="BU166" i="1" s="1"/>
  <c r="AO167" i="1"/>
  <c r="BT167" i="1" s="1"/>
  <c r="BU167" i="1" s="1"/>
  <c r="AO2" i="1"/>
  <c r="AA3" i="1"/>
  <c r="AA4" i="1"/>
  <c r="AA5" i="1"/>
  <c r="AA6" i="1"/>
  <c r="AB7" i="1" s="1"/>
  <c r="AA7" i="1"/>
  <c r="AB6" i="1" s="1"/>
  <c r="AA8" i="1"/>
  <c r="AB19" i="1" s="1"/>
  <c r="AA9" i="1"/>
  <c r="AB98" i="1" s="1"/>
  <c r="AA10" i="1"/>
  <c r="AA11" i="1"/>
  <c r="AA12" i="1"/>
  <c r="AB17" i="1" s="1"/>
  <c r="AA13" i="1"/>
  <c r="AA14" i="1"/>
  <c r="AA15" i="1"/>
  <c r="AA16" i="1"/>
  <c r="AA17" i="1"/>
  <c r="AB18" i="1" s="1"/>
  <c r="AA18" i="1"/>
  <c r="AA19" i="1"/>
  <c r="AB8" i="1" s="1"/>
  <c r="AA20" i="1"/>
  <c r="AB16" i="1" s="1"/>
  <c r="AA21" i="1"/>
  <c r="AA22" i="1"/>
  <c r="AA23" i="1"/>
  <c r="AB24" i="1" s="1"/>
  <c r="AA24" i="1"/>
  <c r="AB23" i="1" s="1"/>
  <c r="AA25" i="1"/>
  <c r="AA26" i="1"/>
  <c r="AB103" i="1" s="1"/>
  <c r="AA27" i="1"/>
  <c r="AA28" i="1"/>
  <c r="AB123" i="1" s="1"/>
  <c r="AA29" i="1"/>
  <c r="AA30" i="1"/>
  <c r="AB121" i="1" s="1"/>
  <c r="AA31" i="1"/>
  <c r="AA32" i="1"/>
  <c r="AA33" i="1"/>
  <c r="AA34" i="1"/>
  <c r="AA35" i="1"/>
  <c r="AA36" i="1"/>
  <c r="AA37" i="1"/>
  <c r="AA38" i="1"/>
  <c r="AA39" i="1"/>
  <c r="AB40" i="1" s="1"/>
  <c r="AA40" i="1"/>
  <c r="AB39" i="1" s="1"/>
  <c r="AA41" i="1"/>
  <c r="AB43" i="1" s="1"/>
  <c r="AA42" i="1"/>
  <c r="AB125" i="1" s="1"/>
  <c r="AA43" i="1"/>
  <c r="AB41" i="1" s="1"/>
  <c r="AA44" i="1"/>
  <c r="AA45" i="1"/>
  <c r="AB124" i="1" s="1"/>
  <c r="AA46" i="1"/>
  <c r="AB38" i="1" s="1"/>
  <c r="AA47" i="1"/>
  <c r="AB48" i="1" s="1"/>
  <c r="AA48" i="1"/>
  <c r="AA49" i="1"/>
  <c r="AA50" i="1"/>
  <c r="AB51" i="1" s="1"/>
  <c r="AA51" i="1"/>
  <c r="AB50" i="1" s="1"/>
  <c r="AA52" i="1"/>
  <c r="AA53" i="1"/>
  <c r="AA54" i="1"/>
  <c r="AA55" i="1"/>
  <c r="AB56" i="1" s="1"/>
  <c r="AA56" i="1"/>
  <c r="AB55" i="1" s="1"/>
  <c r="AA57" i="1"/>
  <c r="AA58" i="1"/>
  <c r="AA59" i="1"/>
  <c r="AA60" i="1"/>
  <c r="AB61" i="1" s="1"/>
  <c r="AA61" i="1"/>
  <c r="AB60" i="1" s="1"/>
  <c r="AA62" i="1"/>
  <c r="AB64" i="1" s="1"/>
  <c r="AA63" i="1"/>
  <c r="AB68" i="1" s="1"/>
  <c r="AA64" i="1"/>
  <c r="AA65" i="1"/>
  <c r="AB66" i="1" s="1"/>
  <c r="AA66" i="1"/>
  <c r="AB65" i="1" s="1"/>
  <c r="AA67" i="1"/>
  <c r="AB10" i="1" s="1"/>
  <c r="AA68" i="1"/>
  <c r="AB67" i="1" s="1"/>
  <c r="AA69" i="1"/>
  <c r="AB70" i="1" s="1"/>
  <c r="AA70" i="1"/>
  <c r="AB69" i="1" s="1"/>
  <c r="AA71" i="1"/>
  <c r="AA72" i="1"/>
  <c r="AA73" i="1"/>
  <c r="AB75" i="1" s="1"/>
  <c r="AA74" i="1"/>
  <c r="AA75" i="1"/>
  <c r="AA76" i="1"/>
  <c r="AA77" i="1"/>
  <c r="AA78" i="1"/>
  <c r="AA79" i="1"/>
  <c r="AA80" i="1"/>
  <c r="AA81" i="1"/>
  <c r="AA82" i="1"/>
  <c r="AB83" i="1" s="1"/>
  <c r="AA83" i="1"/>
  <c r="AA84" i="1"/>
  <c r="AA85" i="1"/>
  <c r="AA86" i="1"/>
  <c r="AB87" i="1" s="1"/>
  <c r="AA87" i="1"/>
  <c r="AA88" i="1"/>
  <c r="AA89" i="1"/>
  <c r="AA90" i="1"/>
  <c r="AB80" i="1" s="1"/>
  <c r="AA91" i="1"/>
  <c r="AA92" i="1"/>
  <c r="AB94" i="1" s="1"/>
  <c r="AA93" i="1"/>
  <c r="AB91" i="1" s="1"/>
  <c r="AA94" i="1"/>
  <c r="AA95" i="1"/>
  <c r="AA96" i="1"/>
  <c r="AB95" i="1" s="1"/>
  <c r="AA97" i="1"/>
  <c r="AB78" i="1" s="1"/>
  <c r="AA98" i="1"/>
  <c r="AB9" i="1" s="1"/>
  <c r="AA99" i="1"/>
  <c r="AB100" i="1" s="1"/>
  <c r="AA100" i="1"/>
  <c r="AB99" i="1" s="1"/>
  <c r="AA101" i="1"/>
  <c r="AA102" i="1"/>
  <c r="AA103" i="1"/>
  <c r="AA104" i="1"/>
  <c r="AB27" i="1" s="1"/>
  <c r="AA105" i="1"/>
  <c r="AB106" i="1" s="1"/>
  <c r="AA106" i="1"/>
  <c r="AA107" i="1"/>
  <c r="AB108" i="1" s="1"/>
  <c r="AA108" i="1"/>
  <c r="AA109" i="1"/>
  <c r="AA110" i="1"/>
  <c r="AB112" i="1" s="1"/>
  <c r="AA111" i="1"/>
  <c r="AA112" i="1"/>
  <c r="AB110" i="1" s="1"/>
  <c r="AA113" i="1"/>
  <c r="AB134" i="1" s="1"/>
  <c r="AA114" i="1"/>
  <c r="AA115" i="1"/>
  <c r="AA116" i="1"/>
  <c r="AB119" i="1" s="1"/>
  <c r="AA117" i="1"/>
  <c r="AB120" i="1" s="1"/>
  <c r="AA118" i="1"/>
  <c r="AB53" i="1" s="1"/>
  <c r="AA119" i="1"/>
  <c r="AA120" i="1"/>
  <c r="AA121" i="1"/>
  <c r="AB30" i="1" s="1"/>
  <c r="AA122" i="1"/>
  <c r="AA123" i="1"/>
  <c r="AA124" i="1"/>
  <c r="AA125" i="1"/>
  <c r="AB42" i="1" s="1"/>
  <c r="AA126" i="1"/>
  <c r="AA127" i="1"/>
  <c r="AA128" i="1"/>
  <c r="AB15" i="1" s="1"/>
  <c r="AA129" i="1"/>
  <c r="AB127" i="1" s="1"/>
  <c r="AA130" i="1"/>
  <c r="AA131" i="1"/>
  <c r="AA132" i="1"/>
  <c r="AB44" i="1" s="1"/>
  <c r="AA133" i="1"/>
  <c r="AB36" i="1" s="1"/>
  <c r="AA134" i="1"/>
  <c r="AA135" i="1"/>
  <c r="AA136" i="1"/>
  <c r="AA2" i="1"/>
  <c r="M3" i="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BT57" i="1" l="1"/>
  <c r="BT25" i="1"/>
  <c r="AB132" i="1"/>
  <c r="AB45" i="1"/>
  <c r="AB58" i="1"/>
  <c r="AB52" i="1"/>
  <c r="AB105" i="1"/>
  <c r="AB115" i="1"/>
  <c r="AB57" i="1"/>
  <c r="AB59" i="1"/>
  <c r="BT152" i="1"/>
  <c r="AP32" i="1"/>
  <c r="BT144" i="1"/>
  <c r="BU144" i="1" s="1"/>
  <c r="AP52" i="1"/>
  <c r="AP47" i="1"/>
  <c r="AP49" i="1"/>
  <c r="AP41" i="1"/>
  <c r="AP39" i="1"/>
  <c r="AB92" i="1"/>
  <c r="AB88" i="1"/>
  <c r="AB31" i="1"/>
  <c r="AB35" i="1"/>
  <c r="BT151" i="1"/>
  <c r="AP65" i="1"/>
  <c r="BT143" i="1"/>
  <c r="AP44" i="1"/>
  <c r="AP29" i="1"/>
  <c r="AP122" i="1"/>
  <c r="AP12" i="1"/>
  <c r="AP129" i="1"/>
  <c r="AP117" i="1"/>
  <c r="AP116" i="1"/>
  <c r="AP68" i="1"/>
  <c r="AP62" i="1"/>
  <c r="AP33" i="1"/>
  <c r="AP34" i="1"/>
  <c r="AP13" i="1"/>
  <c r="AP128" i="1"/>
  <c r="AB26" i="1"/>
  <c r="AB104" i="1"/>
  <c r="AB96" i="1"/>
  <c r="AB72" i="1"/>
  <c r="AB89" i="1"/>
  <c r="AB5" i="1"/>
  <c r="AB71" i="1"/>
  <c r="AB74" i="1"/>
  <c r="AB63" i="1"/>
  <c r="AB62" i="1"/>
  <c r="AB47" i="1"/>
  <c r="AB49" i="1"/>
  <c r="BT150" i="1"/>
  <c r="AP149" i="1"/>
  <c r="AP80" i="1"/>
  <c r="AP96" i="1"/>
  <c r="BT142" i="1"/>
  <c r="BU142" i="1" s="1"/>
  <c r="AP90" i="1"/>
  <c r="AP113" i="1"/>
  <c r="AP114" i="1"/>
  <c r="AP111" i="1"/>
  <c r="AP97" i="1"/>
  <c r="AP79" i="1"/>
  <c r="AP63" i="1"/>
  <c r="AP64" i="1"/>
  <c r="AP46" i="1"/>
  <c r="AP126" i="1"/>
  <c r="AP131" i="1"/>
  <c r="AP21" i="1"/>
  <c r="AP130" i="1"/>
  <c r="AB101" i="1"/>
  <c r="AB109" i="1"/>
  <c r="AB107" i="1"/>
  <c r="AB37" i="1"/>
  <c r="AB133" i="1"/>
  <c r="BT146" i="1"/>
  <c r="AP61" i="1"/>
  <c r="AP115" i="1"/>
  <c r="AP105" i="1"/>
  <c r="AP9" i="1"/>
  <c r="AP154" i="1"/>
  <c r="BU154" i="1" s="1"/>
  <c r="AB90" i="1"/>
  <c r="AB93" i="1"/>
  <c r="AB84" i="1"/>
  <c r="AB82" i="1"/>
  <c r="AB73" i="1"/>
  <c r="AB76" i="1"/>
  <c r="AB77" i="1"/>
  <c r="AB4" i="1"/>
  <c r="AB2" i="1"/>
  <c r="BT153" i="1"/>
  <c r="AP20" i="1"/>
  <c r="BT137" i="1"/>
  <c r="AP5" i="1"/>
  <c r="BT121" i="1"/>
  <c r="AP30" i="1"/>
  <c r="BT105" i="1"/>
  <c r="AP106" i="1"/>
  <c r="BT81" i="1"/>
  <c r="AP139" i="1"/>
  <c r="BT33" i="1"/>
  <c r="AP35" i="1"/>
  <c r="AP31" i="1"/>
  <c r="AB13" i="1"/>
  <c r="AB128" i="1"/>
  <c r="BT93" i="1"/>
  <c r="BU93" i="1" s="1"/>
  <c r="AP91" i="1"/>
  <c r="AP60" i="1"/>
  <c r="AP146" i="1"/>
  <c r="BU146" i="1" s="1"/>
  <c r="AP54" i="1"/>
  <c r="AP118" i="1"/>
  <c r="AP135" i="1"/>
  <c r="AP136" i="1"/>
  <c r="AP11" i="1"/>
  <c r="AP14" i="1"/>
  <c r="AB111" i="1"/>
  <c r="AB113" i="1"/>
  <c r="AB114" i="1"/>
  <c r="AB79" i="1"/>
  <c r="AB97" i="1"/>
  <c r="AB46" i="1"/>
  <c r="AB126" i="1"/>
  <c r="AB131" i="1"/>
  <c r="AB21" i="1"/>
  <c r="AB130" i="1"/>
  <c r="BT148" i="1"/>
  <c r="AP123" i="1"/>
  <c r="AP152" i="1"/>
  <c r="BU152" i="1" s="1"/>
  <c r="BT140" i="1"/>
  <c r="BU140" i="1" s="1"/>
  <c r="AP102" i="1"/>
  <c r="AP24" i="1"/>
  <c r="AP45" i="1"/>
  <c r="AP132" i="1"/>
  <c r="BT108" i="1"/>
  <c r="BU108" i="1" s="1"/>
  <c r="AP101" i="1"/>
  <c r="AP109" i="1"/>
  <c r="BT100" i="1"/>
  <c r="BU100" i="1" s="1"/>
  <c r="AP99" i="1"/>
  <c r="AP37" i="1"/>
  <c r="AP133" i="1"/>
  <c r="AP16" i="1"/>
  <c r="AP153" i="1"/>
  <c r="BU153" i="1" s="1"/>
  <c r="AP3" i="1"/>
  <c r="AP85" i="1"/>
  <c r="AB3" i="1"/>
  <c r="AB85" i="1"/>
  <c r="AP59" i="1"/>
  <c r="AP57" i="1"/>
  <c r="AB32" i="1"/>
  <c r="AB28" i="1"/>
  <c r="BT145" i="1"/>
  <c r="BU145" i="1" s="1"/>
  <c r="AP107" i="1"/>
  <c r="AP108" i="1"/>
  <c r="BT129" i="1"/>
  <c r="AP127" i="1"/>
  <c r="BT113" i="1"/>
  <c r="AP147" i="1"/>
  <c r="BU147" i="1" s="1"/>
  <c r="AP134" i="1"/>
  <c r="BT97" i="1"/>
  <c r="AP78" i="1"/>
  <c r="BT89" i="1"/>
  <c r="AP92" i="1"/>
  <c r="AP88" i="1"/>
  <c r="BT73" i="1"/>
  <c r="AP75" i="1"/>
  <c r="BT65" i="1"/>
  <c r="AP151" i="1"/>
  <c r="AP66" i="1"/>
  <c r="BT49" i="1"/>
  <c r="AP48" i="1"/>
  <c r="BT41" i="1"/>
  <c r="AP43" i="1"/>
  <c r="AP40" i="1"/>
  <c r="BT17" i="1"/>
  <c r="AP18" i="1"/>
  <c r="BT9" i="1"/>
  <c r="AP98" i="1"/>
  <c r="AB122" i="1"/>
  <c r="AB29" i="1"/>
  <c r="AB129" i="1"/>
  <c r="AB12" i="1"/>
  <c r="AB116" i="1"/>
  <c r="AB117" i="1"/>
  <c r="AB25" i="1"/>
  <c r="AB102" i="1"/>
  <c r="AB81" i="1"/>
  <c r="AB86" i="1"/>
  <c r="AB33" i="1"/>
  <c r="AB34" i="1"/>
  <c r="BT149" i="1"/>
  <c r="AP150" i="1"/>
  <c r="BU150" i="1" s="1"/>
  <c r="AP74" i="1"/>
  <c r="BT141" i="1"/>
  <c r="BU141" i="1" s="1"/>
  <c r="AP77" i="1"/>
  <c r="AP76" i="1"/>
  <c r="AB54" i="1"/>
  <c r="AB118" i="1"/>
  <c r="AB135" i="1"/>
  <c r="AB136" i="1"/>
  <c r="AB20" i="1"/>
  <c r="AB22" i="1"/>
  <c r="AB11" i="1"/>
  <c r="AB14" i="1"/>
  <c r="BT139" i="1"/>
  <c r="BU139" i="1" s="1"/>
  <c r="AP81" i="1"/>
  <c r="AP28" i="1"/>
  <c r="AP148" i="1"/>
  <c r="AP84" i="1"/>
  <c r="AP82" i="1"/>
  <c r="AP104" i="1"/>
  <c r="AP26" i="1"/>
  <c r="AP8" i="1"/>
  <c r="AP138" i="1"/>
  <c r="BU138" i="1" s="1"/>
  <c r="AP4" i="1"/>
  <c r="AP2" i="1"/>
  <c r="BT127" i="1"/>
  <c r="BT95" i="1"/>
  <c r="BT63" i="1"/>
  <c r="BT31" i="1"/>
  <c r="BT132" i="1"/>
  <c r="BT124" i="1"/>
  <c r="BT92" i="1"/>
  <c r="BT76" i="1"/>
  <c r="BT68" i="1"/>
  <c r="BT60" i="1"/>
  <c r="BT44" i="1"/>
  <c r="BT36" i="1"/>
  <c r="BT28" i="1"/>
  <c r="BT12" i="1"/>
  <c r="BT4" i="1"/>
  <c r="BT2" i="1"/>
  <c r="BT116" i="1"/>
  <c r="BT84" i="1"/>
  <c r="BT52" i="1"/>
  <c r="BT20" i="1"/>
  <c r="BT135" i="1"/>
  <c r="BT119" i="1"/>
  <c r="BT111" i="1"/>
  <c r="BT103" i="1"/>
  <c r="BT87" i="1"/>
  <c r="BT79" i="1"/>
  <c r="BT71" i="1"/>
  <c r="BT55" i="1"/>
  <c r="BT15" i="1"/>
  <c r="BT7" i="1"/>
  <c r="BT134" i="1"/>
  <c r="BT126" i="1"/>
  <c r="BT118" i="1"/>
  <c r="BT110" i="1"/>
  <c r="BT102" i="1"/>
  <c r="BT86" i="1"/>
  <c r="BT78" i="1"/>
  <c r="BT70" i="1"/>
  <c r="BT62" i="1"/>
  <c r="BT54" i="1"/>
  <c r="BT46" i="1"/>
  <c r="BT38" i="1"/>
  <c r="BT30" i="1"/>
  <c r="BT22" i="1"/>
  <c r="BT14" i="1"/>
  <c r="BT6" i="1"/>
  <c r="BT133" i="1"/>
  <c r="BT125" i="1"/>
  <c r="BT117" i="1"/>
  <c r="BT109" i="1"/>
  <c r="BT85" i="1"/>
  <c r="BT77" i="1"/>
  <c r="BT69" i="1"/>
  <c r="BT61" i="1"/>
  <c r="BT53" i="1"/>
  <c r="BT45" i="1"/>
  <c r="BT29" i="1"/>
  <c r="BT21" i="1"/>
  <c r="BT13" i="1"/>
  <c r="BT5" i="1"/>
  <c r="BT131" i="1"/>
  <c r="BT123" i="1"/>
  <c r="BT115" i="1"/>
  <c r="BT107" i="1"/>
  <c r="BT99" i="1"/>
  <c r="BT91" i="1"/>
  <c r="BT83" i="1"/>
  <c r="BT75" i="1"/>
  <c r="BT67" i="1"/>
  <c r="BT59" i="1"/>
  <c r="BT51" i="1"/>
  <c r="BT35" i="1"/>
  <c r="BT27" i="1"/>
  <c r="BT19" i="1"/>
  <c r="BT11" i="1"/>
  <c r="BT3" i="1"/>
  <c r="BT130" i="1"/>
  <c r="BT122" i="1"/>
  <c r="BT114" i="1"/>
  <c r="BT106" i="1"/>
  <c r="BT98" i="1"/>
  <c r="BT90" i="1"/>
  <c r="BT82" i="1"/>
  <c r="BT74" i="1"/>
  <c r="BT66" i="1"/>
  <c r="BT58" i="1"/>
  <c r="BT50" i="1"/>
  <c r="BT42" i="1"/>
  <c r="BT26" i="1"/>
  <c r="BT18" i="1"/>
  <c r="BT10" i="1"/>
  <c r="BT136" i="1"/>
  <c r="BT128" i="1"/>
  <c r="BT120" i="1"/>
  <c r="BT112" i="1"/>
  <c r="BT104" i="1"/>
  <c r="BT96" i="1"/>
  <c r="BT88" i="1"/>
  <c r="BT80" i="1"/>
  <c r="BT72" i="1"/>
  <c r="BT56" i="1"/>
  <c r="BT48" i="1"/>
  <c r="BT40" i="1"/>
  <c r="BT32" i="1"/>
  <c r="BT24" i="1"/>
  <c r="BT16" i="1"/>
  <c r="BT8" i="1"/>
  <c r="BU137" i="1"/>
  <c r="BU143" i="1"/>
  <c r="BU148" i="1" l="1"/>
  <c r="BU151" i="1"/>
  <c r="BU149" i="1"/>
  <c r="BU132" i="1"/>
  <c r="BU124" i="1"/>
  <c r="BU116" i="1"/>
  <c r="BU84" i="1"/>
  <c r="BU68" i="1"/>
  <c r="BU60" i="1"/>
  <c r="BU52" i="1"/>
  <c r="BU44" i="1"/>
  <c r="BU36" i="1"/>
  <c r="BU28" i="1"/>
  <c r="BU20" i="1"/>
  <c r="BU12" i="1"/>
  <c r="BU131" i="1"/>
  <c r="BU123" i="1"/>
  <c r="BU99" i="1"/>
  <c r="BU91" i="1"/>
  <c r="BU75" i="1"/>
  <c r="BU67" i="1"/>
  <c r="BU59" i="1"/>
  <c r="BU27" i="1"/>
  <c r="BU19" i="1"/>
  <c r="BU3" i="1"/>
  <c r="BU4" i="1"/>
  <c r="BU92" i="1"/>
  <c r="BU135" i="1"/>
  <c r="BU127" i="1"/>
  <c r="BU95" i="1"/>
  <c r="BU87" i="1"/>
  <c r="BU79" i="1"/>
  <c r="BU63" i="1"/>
  <c r="BU119" i="1"/>
  <c r="BU15" i="1"/>
  <c r="BU76" i="1"/>
  <c r="BU53" i="1"/>
  <c r="BU13" i="1"/>
  <c r="BU107" i="1"/>
  <c r="BU35" i="1"/>
  <c r="BU2" i="1"/>
  <c r="BU61" i="1"/>
  <c r="BU5" i="1"/>
  <c r="BU103" i="1"/>
  <c r="BU55" i="1"/>
  <c r="BU31" i="1"/>
  <c r="BU7" i="1"/>
  <c r="BU77" i="1"/>
  <c r="BU21" i="1"/>
  <c r="BU126" i="1"/>
  <c r="BU118" i="1"/>
  <c r="BU110" i="1"/>
  <c r="BU86" i="1"/>
  <c r="BU78" i="1"/>
  <c r="BU54" i="1"/>
  <c r="BU46" i="1"/>
  <c r="BU38" i="1"/>
  <c r="BU22" i="1"/>
  <c r="BU14" i="1"/>
  <c r="BU111" i="1"/>
  <c r="BU71" i="1"/>
  <c r="BU51" i="1"/>
  <c r="BU18" i="1"/>
  <c r="BU122" i="1"/>
  <c r="BU115" i="1"/>
  <c r="BU134" i="1"/>
  <c r="BU102" i="1"/>
  <c r="BU62" i="1"/>
  <c r="BU129" i="1"/>
  <c r="BU121" i="1"/>
  <c r="BU113" i="1"/>
  <c r="BU105" i="1"/>
  <c r="BU97" i="1"/>
  <c r="BU89" i="1"/>
  <c r="BU81" i="1"/>
  <c r="BU73" i="1"/>
  <c r="BU65" i="1"/>
  <c r="BU57" i="1"/>
  <c r="BU49" i="1"/>
  <c r="BU41" i="1"/>
  <c r="BU33" i="1"/>
  <c r="BU25" i="1"/>
  <c r="BU17" i="1"/>
  <c r="BU9" i="1"/>
  <c r="BU98" i="1"/>
  <c r="BU50" i="1"/>
  <c r="BU11" i="1"/>
  <c r="BU114" i="1"/>
  <c r="BU106" i="1"/>
  <c r="BU58" i="1"/>
  <c r="BU42" i="1"/>
  <c r="BU26" i="1"/>
  <c r="BU10" i="1"/>
  <c r="BU16" i="1"/>
  <c r="BU88" i="1"/>
  <c r="BU83" i="1"/>
  <c r="BU24" i="1"/>
  <c r="BU70" i="1"/>
  <c r="BU30" i="1"/>
  <c r="BU6" i="1"/>
  <c r="BU133" i="1"/>
  <c r="BU125" i="1"/>
  <c r="BU117" i="1"/>
  <c r="BU109" i="1"/>
  <c r="BU85" i="1"/>
  <c r="BU69" i="1"/>
  <c r="BU45" i="1"/>
  <c r="BU29" i="1"/>
  <c r="BU96" i="1"/>
  <c r="BU130" i="1"/>
  <c r="BU90" i="1"/>
  <c r="BU82" i="1"/>
  <c r="BU74" i="1"/>
  <c r="BU66" i="1"/>
  <c r="BU32" i="1"/>
  <c r="BU104" i="1"/>
  <c r="BU40" i="1"/>
  <c r="BU112" i="1"/>
  <c r="BU48" i="1"/>
  <c r="BU120" i="1"/>
  <c r="BU56" i="1"/>
  <c r="BU128" i="1"/>
  <c r="BU72" i="1"/>
  <c r="BU136" i="1"/>
  <c r="BU8" i="1"/>
  <c r="BU80" i="1"/>
  <c r="BQ3" i="1"/>
  <c r="BR3" i="1" s="1"/>
  <c r="BQ4" i="1"/>
  <c r="BR4" i="1" s="1"/>
  <c r="BQ5" i="1"/>
  <c r="BR5" i="1" s="1"/>
  <c r="BQ6" i="1"/>
  <c r="BR6" i="1" s="1"/>
  <c r="BQ7" i="1"/>
  <c r="BR7" i="1" s="1"/>
  <c r="BQ8" i="1"/>
  <c r="BR8" i="1" s="1"/>
  <c r="BQ9" i="1"/>
  <c r="BR9" i="1" s="1"/>
  <c r="BQ10" i="1"/>
  <c r="BR10" i="1" s="1"/>
  <c r="BQ11" i="1"/>
  <c r="BR11" i="1" s="1"/>
  <c r="BQ12" i="1"/>
  <c r="BR12" i="1" s="1"/>
  <c r="BQ13" i="1"/>
  <c r="BR13" i="1" s="1"/>
  <c r="BQ14" i="1"/>
  <c r="BR14" i="1" s="1"/>
  <c r="BQ15" i="1"/>
  <c r="BR15" i="1" s="1"/>
  <c r="BQ16" i="1"/>
  <c r="BR16" i="1" s="1"/>
  <c r="BQ17" i="1"/>
  <c r="BR17" i="1" s="1"/>
  <c r="BQ18" i="1"/>
  <c r="BR18" i="1" s="1"/>
  <c r="BQ19" i="1"/>
  <c r="BR19" i="1" s="1"/>
  <c r="BQ20" i="1"/>
  <c r="BR20" i="1" s="1"/>
  <c r="BQ21" i="1"/>
  <c r="BR21" i="1" s="1"/>
  <c r="BQ22" i="1"/>
  <c r="BR22" i="1" s="1"/>
  <c r="BQ23" i="1"/>
  <c r="BR23" i="1" s="1"/>
  <c r="BQ24" i="1"/>
  <c r="BR24" i="1" s="1"/>
  <c r="BQ25" i="1"/>
  <c r="BR25" i="1" s="1"/>
  <c r="BQ26" i="1"/>
  <c r="BR26" i="1" s="1"/>
  <c r="BQ27" i="1"/>
  <c r="BR27" i="1" s="1"/>
  <c r="BQ28" i="1"/>
  <c r="BR28" i="1" s="1"/>
  <c r="BQ29" i="1"/>
  <c r="BR29" i="1" s="1"/>
  <c r="BQ30" i="1"/>
  <c r="BR30" i="1" s="1"/>
  <c r="BQ31" i="1"/>
  <c r="BR31" i="1" s="1"/>
  <c r="BQ32" i="1"/>
  <c r="BR32" i="1" s="1"/>
  <c r="BQ33" i="1"/>
  <c r="BR33" i="1" s="1"/>
  <c r="BQ34" i="1"/>
  <c r="BR34" i="1" s="1"/>
  <c r="BQ35" i="1"/>
  <c r="BR35" i="1" s="1"/>
  <c r="BQ36" i="1"/>
  <c r="BR36" i="1" s="1"/>
  <c r="BQ37" i="1"/>
  <c r="BR37" i="1" s="1"/>
  <c r="BQ38" i="1"/>
  <c r="BR38" i="1" s="1"/>
  <c r="BQ39" i="1"/>
  <c r="BR39" i="1" s="1"/>
  <c r="BQ40" i="1"/>
  <c r="BR40" i="1" s="1"/>
  <c r="BQ41" i="1"/>
  <c r="BR41" i="1" s="1"/>
  <c r="BQ42" i="1"/>
  <c r="BR42" i="1" s="1"/>
  <c r="BQ43" i="1"/>
  <c r="BR43" i="1" s="1"/>
  <c r="BQ44" i="1"/>
  <c r="BR44" i="1" s="1"/>
  <c r="BQ45" i="1"/>
  <c r="BR45" i="1" s="1"/>
  <c r="BQ46" i="1"/>
  <c r="BR46" i="1" s="1"/>
  <c r="BQ47" i="1"/>
  <c r="BR47" i="1" s="1"/>
  <c r="BQ48" i="1"/>
  <c r="BR48" i="1" s="1"/>
  <c r="BQ49" i="1"/>
  <c r="BR49" i="1" s="1"/>
  <c r="BQ50" i="1"/>
  <c r="BR50" i="1" s="1"/>
  <c r="BQ51" i="1"/>
  <c r="BR51" i="1" s="1"/>
  <c r="BQ52" i="1"/>
  <c r="BR52" i="1" s="1"/>
  <c r="BQ53" i="1"/>
  <c r="BR53" i="1" s="1"/>
  <c r="BQ54" i="1"/>
  <c r="BR54" i="1" s="1"/>
  <c r="BQ55" i="1"/>
  <c r="BR55" i="1" s="1"/>
  <c r="BQ56" i="1"/>
  <c r="BR56" i="1" s="1"/>
  <c r="BQ57" i="1"/>
  <c r="BR57" i="1" s="1"/>
  <c r="BQ58" i="1"/>
  <c r="BR58" i="1" s="1"/>
  <c r="BQ59" i="1"/>
  <c r="BR59" i="1" s="1"/>
  <c r="BQ60" i="1"/>
  <c r="BR60" i="1" s="1"/>
  <c r="BQ61" i="1"/>
  <c r="BR61" i="1" s="1"/>
  <c r="BQ62" i="1"/>
  <c r="BR62" i="1" s="1"/>
  <c r="BQ63" i="1"/>
  <c r="BR63" i="1" s="1"/>
  <c r="BQ64" i="1"/>
  <c r="BR64" i="1" s="1"/>
  <c r="BQ65" i="1"/>
  <c r="BR65" i="1" s="1"/>
  <c r="BQ66" i="1"/>
  <c r="BR66" i="1" s="1"/>
  <c r="BQ67" i="1"/>
  <c r="BR67" i="1" s="1"/>
  <c r="BQ68" i="1"/>
  <c r="BR68" i="1" s="1"/>
  <c r="BQ69" i="1"/>
  <c r="BR69" i="1" s="1"/>
  <c r="BQ70" i="1"/>
  <c r="BR70" i="1" s="1"/>
  <c r="BQ71" i="1"/>
  <c r="BR71" i="1" s="1"/>
  <c r="BQ72" i="1"/>
  <c r="BR72" i="1" s="1"/>
  <c r="BQ73" i="1"/>
  <c r="BR73" i="1" s="1"/>
  <c r="BQ74" i="1"/>
  <c r="BR74" i="1" s="1"/>
  <c r="BQ75" i="1"/>
  <c r="BR75" i="1" s="1"/>
  <c r="BQ76" i="1"/>
  <c r="BR76" i="1" s="1"/>
  <c r="BQ77" i="1"/>
  <c r="BR77" i="1" s="1"/>
  <c r="BQ78" i="1"/>
  <c r="BR78" i="1" s="1"/>
  <c r="BQ79" i="1"/>
  <c r="BR79" i="1" s="1"/>
  <c r="BQ80" i="1"/>
  <c r="BR80" i="1" s="1"/>
  <c r="BQ81" i="1"/>
  <c r="BR81" i="1" s="1"/>
  <c r="BQ82" i="1"/>
  <c r="BR82" i="1" s="1"/>
  <c r="BQ83" i="1"/>
  <c r="BR83" i="1" s="1"/>
  <c r="BQ84" i="1"/>
  <c r="BR84" i="1" s="1"/>
  <c r="BQ85" i="1"/>
  <c r="BR85" i="1" s="1"/>
  <c r="BQ86" i="1"/>
  <c r="BR86" i="1" s="1"/>
  <c r="BQ87" i="1"/>
  <c r="BR87" i="1" s="1"/>
  <c r="BQ88" i="1"/>
  <c r="BR88" i="1" s="1"/>
  <c r="BQ89" i="1"/>
  <c r="BR89" i="1" s="1"/>
  <c r="BQ90" i="1"/>
  <c r="BR90" i="1" s="1"/>
  <c r="BQ91" i="1"/>
  <c r="BR91" i="1" s="1"/>
  <c r="BQ92" i="1"/>
  <c r="BR92" i="1" s="1"/>
  <c r="BQ93" i="1"/>
  <c r="BR93" i="1" s="1"/>
  <c r="BQ94" i="1"/>
  <c r="BR94" i="1" s="1"/>
  <c r="BQ95" i="1"/>
  <c r="BR95" i="1" s="1"/>
  <c r="BQ96" i="1"/>
  <c r="BR96" i="1" s="1"/>
  <c r="BQ97" i="1"/>
  <c r="BR97" i="1" s="1"/>
  <c r="BQ98" i="1"/>
  <c r="BR98" i="1" s="1"/>
  <c r="BQ99" i="1"/>
  <c r="BR99" i="1" s="1"/>
  <c r="BQ100" i="1"/>
  <c r="BR100" i="1" s="1"/>
  <c r="BQ101" i="1"/>
  <c r="BR101" i="1" s="1"/>
  <c r="BQ102" i="1"/>
  <c r="BR102" i="1" s="1"/>
  <c r="BQ103" i="1"/>
  <c r="BR103" i="1" s="1"/>
  <c r="BQ104" i="1"/>
  <c r="BR104" i="1" s="1"/>
  <c r="BQ105" i="1"/>
  <c r="BR105" i="1" s="1"/>
  <c r="BQ106" i="1"/>
  <c r="BR106" i="1" s="1"/>
  <c r="BQ107" i="1"/>
  <c r="BR107" i="1" s="1"/>
  <c r="BQ108" i="1"/>
  <c r="BR108" i="1" s="1"/>
  <c r="BQ109" i="1"/>
  <c r="BR109" i="1" s="1"/>
  <c r="BQ110" i="1"/>
  <c r="BR110" i="1" s="1"/>
  <c r="BQ111" i="1"/>
  <c r="BR111" i="1" s="1"/>
  <c r="BQ112" i="1"/>
  <c r="BR112" i="1" s="1"/>
  <c r="BQ113" i="1"/>
  <c r="BR113" i="1" s="1"/>
  <c r="BQ114" i="1"/>
  <c r="BR114" i="1" s="1"/>
  <c r="BQ115" i="1"/>
  <c r="BR115" i="1" s="1"/>
  <c r="BQ116" i="1"/>
  <c r="BR116" i="1" s="1"/>
  <c r="BQ117" i="1"/>
  <c r="BR117" i="1" s="1"/>
  <c r="BQ118" i="1"/>
  <c r="BR118" i="1" s="1"/>
  <c r="BQ119" i="1"/>
  <c r="BR119" i="1" s="1"/>
  <c r="BQ120" i="1"/>
  <c r="BR120" i="1" s="1"/>
  <c r="BQ121" i="1"/>
  <c r="BR121" i="1" s="1"/>
  <c r="BQ122" i="1"/>
  <c r="BR122" i="1" s="1"/>
  <c r="BQ123" i="1"/>
  <c r="BR123" i="1" s="1"/>
  <c r="BQ124" i="1"/>
  <c r="BR124" i="1" s="1"/>
  <c r="BQ125" i="1"/>
  <c r="BR125" i="1" s="1"/>
  <c r="BQ126" i="1"/>
  <c r="BR126" i="1" s="1"/>
  <c r="BQ127" i="1"/>
  <c r="BR127" i="1" s="1"/>
  <c r="BQ128" i="1"/>
  <c r="BR128" i="1" s="1"/>
  <c r="BQ129" i="1"/>
  <c r="BR129" i="1" s="1"/>
  <c r="BQ130" i="1"/>
  <c r="BR130" i="1" s="1"/>
  <c r="BQ131" i="1"/>
  <c r="BR131" i="1" s="1"/>
  <c r="BQ132" i="1"/>
  <c r="BR132" i="1" s="1"/>
  <c r="BQ133" i="1"/>
  <c r="BR133" i="1" s="1"/>
  <c r="BQ134" i="1"/>
  <c r="BR134" i="1" s="1"/>
  <c r="BQ135" i="1"/>
  <c r="BR135" i="1" s="1"/>
  <c r="BQ136" i="1"/>
  <c r="BR136" i="1" s="1"/>
  <c r="BQ137" i="1"/>
  <c r="BR137" i="1" s="1"/>
  <c r="BQ138" i="1"/>
  <c r="BR138" i="1" s="1"/>
  <c r="BQ139" i="1"/>
  <c r="BR139" i="1" s="1"/>
  <c r="BQ140" i="1"/>
  <c r="BR140" i="1" s="1"/>
  <c r="BQ141" i="1"/>
  <c r="BR141" i="1" s="1"/>
  <c r="BQ142" i="1"/>
  <c r="BR142" i="1" s="1"/>
  <c r="BQ143" i="1"/>
  <c r="BR143" i="1" s="1"/>
  <c r="BQ144" i="1"/>
  <c r="BR144" i="1" s="1"/>
  <c r="BQ145" i="1"/>
  <c r="BR145" i="1" s="1"/>
  <c r="BQ146" i="1"/>
  <c r="BR146" i="1" s="1"/>
  <c r="BQ147" i="1"/>
  <c r="BR147" i="1" s="1"/>
  <c r="BQ148" i="1"/>
  <c r="BR148" i="1" s="1"/>
  <c r="BQ149" i="1"/>
  <c r="BR149" i="1" s="1"/>
  <c r="BQ150" i="1"/>
  <c r="BR150" i="1" s="1"/>
  <c r="BQ151" i="1"/>
  <c r="BR151" i="1" s="1"/>
  <c r="BQ152" i="1"/>
  <c r="BR152" i="1" s="1"/>
  <c r="BQ153" i="1"/>
  <c r="BR153" i="1" s="1"/>
  <c r="BQ154" i="1"/>
  <c r="BR154" i="1" s="1"/>
  <c r="BQ155" i="1"/>
  <c r="BR155" i="1" s="1"/>
  <c r="BQ156" i="1"/>
  <c r="BR156" i="1" s="1"/>
  <c r="BQ157" i="1"/>
  <c r="BR157" i="1" s="1"/>
  <c r="BQ158" i="1"/>
  <c r="BR158" i="1" s="1"/>
  <c r="BQ159" i="1"/>
  <c r="BR159" i="1" s="1"/>
  <c r="BQ160" i="1"/>
  <c r="BR160" i="1" s="1"/>
  <c r="BQ161" i="1"/>
  <c r="BR161" i="1" s="1"/>
  <c r="BQ162" i="1"/>
  <c r="BR162" i="1" s="1"/>
  <c r="BQ163" i="1"/>
  <c r="BR163" i="1" s="1"/>
  <c r="BQ164" i="1"/>
  <c r="BR164" i="1" s="1"/>
  <c r="BQ165" i="1"/>
  <c r="BR165" i="1" s="1"/>
  <c r="BQ166" i="1"/>
  <c r="BR166" i="1" s="1"/>
  <c r="BQ167" i="1"/>
  <c r="BR167" i="1" s="1"/>
  <c r="BQ2" i="1"/>
  <c r="BR2" i="1" s="1"/>
  <c r="BS144" i="1"/>
  <c r="BS152" i="1"/>
  <c r="BS149" i="1" l="1"/>
  <c r="BS141" i="1"/>
  <c r="BS153" i="1"/>
  <c r="BS145" i="1"/>
  <c r="BS137" i="1"/>
  <c r="BS151" i="1"/>
  <c r="BS143" i="1"/>
  <c r="BS39" i="1"/>
  <c r="BS150" i="1"/>
  <c r="BS142" i="1"/>
  <c r="BS53" i="1"/>
  <c r="BS148" i="1"/>
  <c r="BS140" i="1"/>
  <c r="BS84" i="1"/>
  <c r="BS20" i="1"/>
  <c r="BS12" i="1"/>
  <c r="BS147" i="1"/>
  <c r="BS139" i="1"/>
  <c r="BS115" i="1"/>
  <c r="BS105" i="1"/>
  <c r="BS89" i="1"/>
  <c r="BS154" i="1"/>
  <c r="BS146" i="1"/>
  <c r="BS138" i="1"/>
  <c r="BS98" i="1"/>
  <c r="BS90" i="1"/>
  <c r="BS3" i="1"/>
  <c r="BS4" i="1"/>
  <c r="BS5" i="1"/>
  <c r="BS6" i="1"/>
  <c r="BS7" i="1"/>
  <c r="BS8" i="1"/>
  <c r="BS9" i="1"/>
  <c r="BS10" i="1"/>
  <c r="BS11" i="1"/>
  <c r="BS13" i="1"/>
  <c r="BS14" i="1"/>
  <c r="BS15" i="1"/>
  <c r="BS16" i="1"/>
  <c r="BS17" i="1"/>
  <c r="BS18" i="1"/>
  <c r="BS19" i="1"/>
  <c r="BS21" i="1"/>
  <c r="BS22" i="1"/>
  <c r="BS23" i="1"/>
  <c r="BS24" i="1"/>
  <c r="BS25" i="1"/>
  <c r="BS26" i="1"/>
  <c r="BS27" i="1"/>
  <c r="BS28" i="1"/>
  <c r="BS29" i="1"/>
  <c r="BS30" i="1"/>
  <c r="BS31" i="1"/>
  <c r="BS32" i="1"/>
  <c r="BS33" i="1"/>
  <c r="BS34" i="1"/>
  <c r="BS35" i="1"/>
  <c r="BS36" i="1"/>
  <c r="BS37" i="1"/>
  <c r="BS38" i="1"/>
  <c r="BS40" i="1"/>
  <c r="BS41" i="1"/>
  <c r="BS42" i="1"/>
  <c r="BS43" i="1"/>
  <c r="BS44" i="1"/>
  <c r="BS45" i="1"/>
  <c r="BS46" i="1"/>
  <c r="BS47" i="1"/>
  <c r="BS48" i="1"/>
  <c r="BS49" i="1"/>
  <c r="BS50" i="1"/>
  <c r="BS51" i="1"/>
  <c r="BS52" i="1"/>
  <c r="BS54" i="1"/>
  <c r="BS55" i="1"/>
  <c r="BS56" i="1"/>
  <c r="BS57" i="1"/>
  <c r="BS58" i="1"/>
  <c r="BS59" i="1"/>
  <c r="BS60" i="1"/>
  <c r="BS61" i="1"/>
  <c r="BS62" i="1"/>
  <c r="BS63" i="1"/>
  <c r="BS64" i="1"/>
  <c r="BS65" i="1"/>
  <c r="BS66" i="1"/>
  <c r="BS67" i="1"/>
  <c r="BS68" i="1"/>
  <c r="BS69" i="1"/>
  <c r="BS70" i="1"/>
  <c r="BS71" i="1"/>
  <c r="BS72" i="1"/>
  <c r="BS73" i="1"/>
  <c r="BS74" i="1"/>
  <c r="BS75" i="1"/>
  <c r="BS76" i="1"/>
  <c r="BS77" i="1"/>
  <c r="BS78" i="1"/>
  <c r="BS79" i="1"/>
  <c r="BS80" i="1"/>
  <c r="BS81" i="1"/>
  <c r="BS82" i="1"/>
  <c r="BS83" i="1"/>
  <c r="BS85" i="1"/>
  <c r="BS86" i="1"/>
  <c r="BS87" i="1"/>
  <c r="BS88" i="1"/>
  <c r="BS91" i="1"/>
  <c r="BS92" i="1"/>
  <c r="BS93" i="1"/>
  <c r="BS94" i="1"/>
  <c r="BS95" i="1"/>
  <c r="BS96" i="1"/>
  <c r="BS97" i="1"/>
  <c r="BS99" i="1"/>
  <c r="BS100" i="1"/>
  <c r="BS101" i="1"/>
  <c r="BS102" i="1"/>
  <c r="BS103" i="1"/>
  <c r="BS104" i="1"/>
  <c r="BS106" i="1"/>
  <c r="BS107" i="1"/>
  <c r="BS108" i="1"/>
  <c r="BS109" i="1"/>
  <c r="BS110" i="1"/>
  <c r="BS111" i="1"/>
  <c r="BS112" i="1"/>
  <c r="BS113" i="1"/>
  <c r="BS114" i="1"/>
  <c r="BS116" i="1"/>
  <c r="BS117" i="1"/>
  <c r="BS118" i="1"/>
  <c r="BS119" i="1"/>
  <c r="BS120" i="1"/>
  <c r="BS121" i="1"/>
  <c r="BS122" i="1"/>
  <c r="BS123" i="1"/>
  <c r="BS124" i="1"/>
  <c r="BS125" i="1"/>
  <c r="BS126" i="1"/>
  <c r="BS127" i="1"/>
  <c r="BS128" i="1"/>
  <c r="BS129" i="1"/>
  <c r="BS130" i="1"/>
  <c r="BS131" i="1"/>
  <c r="BS132" i="1"/>
  <c r="BS133" i="1"/>
  <c r="BS134" i="1"/>
  <c r="BS135" i="1"/>
  <c r="BS136" i="1"/>
  <c r="M2" i="1"/>
  <c r="BS2" i="1" s="1"/>
</calcChain>
</file>

<file path=xl/comments1.xml><?xml version="1.0" encoding="utf-8"?>
<comments xmlns="http://schemas.openxmlformats.org/spreadsheetml/2006/main">
  <authors>
    <author>Author</author>
  </authors>
  <commentList>
    <comment ref="B1" authorId="0">
      <text>
        <r>
          <rPr>
            <sz val="9"/>
            <color indexed="81"/>
            <rFont val="Tahoma"/>
            <charset val="1"/>
          </rPr>
          <t>number of dominant males in the territory in 2011</t>
        </r>
      </text>
    </comment>
    <comment ref="C1" authorId="0">
      <text>
        <r>
          <rPr>
            <sz val="9"/>
            <color indexed="81"/>
            <rFont val="Tahoma"/>
            <charset val="1"/>
          </rPr>
          <t>number of dominant females in the territory in 2011</t>
        </r>
      </text>
    </comment>
    <comment ref="D1" authorId="0">
      <text>
        <r>
          <rPr>
            <sz val="9"/>
            <color indexed="81"/>
            <rFont val="Tahoma"/>
            <charset val="1"/>
          </rPr>
          <t>number of large helpers (&gt;3.5cm SL) in the territory in 2011</t>
        </r>
      </text>
    </comment>
    <comment ref="E1" authorId="0">
      <text>
        <r>
          <rPr>
            <sz val="9"/>
            <color indexed="81"/>
            <rFont val="Tahoma"/>
            <charset val="1"/>
          </rPr>
          <t>number of medium helpers (2.5-3.4cm SL) in the territory in 2011</t>
        </r>
      </text>
    </comment>
    <comment ref="F1" authorId="0">
      <text>
        <r>
          <rPr>
            <sz val="9"/>
            <color indexed="81"/>
            <rFont val="Tahoma"/>
            <charset val="1"/>
          </rPr>
          <t>number of small helpers (1.5-2.4cm SL) in the territory in 2011</t>
        </r>
      </text>
    </comment>
    <comment ref="G1" authorId="0">
      <text>
        <r>
          <rPr>
            <sz val="9"/>
            <color indexed="81"/>
            <rFont val="Tahoma"/>
            <charset val="1"/>
          </rPr>
          <t>number of nonhelpers (0.5-1.4cm SL) in the territory in 2011</t>
        </r>
      </text>
    </comment>
    <comment ref="H1" authorId="0">
      <text>
        <r>
          <rPr>
            <sz val="9"/>
            <color indexed="81"/>
            <rFont val="Tahoma"/>
            <charset val="1"/>
          </rPr>
          <t>were there fry observed at some point in 2011?
y: yes, fry were observed
n: we never observed fry in that territory</t>
        </r>
      </text>
    </comment>
    <comment ref="I1" authorId="0">
      <text>
        <r>
          <rPr>
            <sz val="9"/>
            <color indexed="81"/>
            <rFont val="Tahoma"/>
            <charset val="1"/>
          </rPr>
          <t>was the territory reproductively active in 2011, i.e. Did we see fry or juveniles?
1: yes, the territory was active
0: no, the territory was not active</t>
        </r>
      </text>
    </comment>
    <comment ref="J1" authorId="0">
      <text>
        <r>
          <rPr>
            <sz val="9"/>
            <color indexed="81"/>
            <rFont val="Tahoma"/>
            <charset val="1"/>
          </rPr>
          <t>total number of territories the dominant male defended in 2011</t>
        </r>
      </text>
    </comment>
    <comment ref="K1" authorId="0">
      <text>
        <r>
          <rPr>
            <sz val="9"/>
            <color indexed="81"/>
            <rFont val="Tahoma"/>
            <charset val="1"/>
          </rPr>
          <t>group size (sum of fish &gt;1.5cm SL) in 2011</t>
        </r>
      </text>
    </comment>
    <comment ref="L1" authorId="0">
      <text>
        <r>
          <rPr>
            <sz val="9"/>
            <color indexed="81"/>
            <rFont val="Tahoma"/>
            <charset val="1"/>
          </rPr>
          <t>size class in 2011
A: 1-4 individuals
B: 5-6 individuals
C: 7+ individuals</t>
        </r>
      </text>
    </comment>
    <comment ref="M1" authorId="0">
      <text>
        <r>
          <rPr>
            <sz val="9"/>
            <color indexed="81"/>
            <rFont val="Tahoma"/>
            <charset val="1"/>
          </rPr>
          <t>group size (sum of fish &gt;1.5cm SL) of the nearest neighbour in 2011</t>
        </r>
      </text>
    </comment>
    <comment ref="N1" authorId="0">
      <text>
        <r>
          <rPr>
            <sz val="9"/>
            <color indexed="81"/>
            <rFont val="Tahoma"/>
            <charset val="1"/>
          </rPr>
          <t>number of dominant males in the territory in 2012</t>
        </r>
      </text>
    </comment>
    <comment ref="O1" authorId="0">
      <text>
        <r>
          <rPr>
            <sz val="9"/>
            <color indexed="81"/>
            <rFont val="Tahoma"/>
            <charset val="1"/>
          </rPr>
          <t>number of dominant females in the territory in 2012</t>
        </r>
      </text>
    </comment>
    <comment ref="P1" authorId="0">
      <text>
        <r>
          <rPr>
            <sz val="9"/>
            <color indexed="81"/>
            <rFont val="Tahoma"/>
            <charset val="1"/>
          </rPr>
          <t>number of large helpers (&gt;3.5cm SL) in the territory in 2012</t>
        </r>
      </text>
    </comment>
    <comment ref="Q1" authorId="0">
      <text>
        <r>
          <rPr>
            <sz val="9"/>
            <color indexed="81"/>
            <rFont val="Tahoma"/>
            <charset val="1"/>
          </rPr>
          <t>number of medium helpers (2.5-3.4cm SL) in the territory in 2012</t>
        </r>
      </text>
    </comment>
    <comment ref="R1" authorId="0">
      <text>
        <r>
          <rPr>
            <sz val="9"/>
            <color indexed="81"/>
            <rFont val="Tahoma"/>
            <charset val="1"/>
          </rPr>
          <t>number of small helpers (1.5-2.4cm SL) in the territory in 2012</t>
        </r>
      </text>
    </comment>
    <comment ref="S1" authorId="0">
      <text>
        <r>
          <rPr>
            <sz val="9"/>
            <color indexed="81"/>
            <rFont val="Tahoma"/>
            <charset val="1"/>
          </rPr>
          <t>number of nonhelpers (0.5-1.4cm SL) in the territory in 2012</t>
        </r>
      </text>
    </comment>
    <comment ref="T1" authorId="0">
      <text>
        <r>
          <rPr>
            <sz val="9"/>
            <color indexed="81"/>
            <rFont val="Tahoma"/>
            <charset val="1"/>
          </rPr>
          <t>cleared number of nonhelpers (0.5-1.4cm SL) in the territory in 2012: extinct territories are counted as NAs</t>
        </r>
      </text>
    </comment>
    <comment ref="U1" authorId="0">
      <text>
        <r>
          <rPr>
            <sz val="9"/>
            <color indexed="81"/>
            <rFont val="Tahoma"/>
            <charset val="1"/>
          </rPr>
          <t>were there fry observed at some point in 2012?
y: yes, fry were observed
n: we never observed fry in that territory</t>
        </r>
      </text>
    </comment>
    <comment ref="V1" authorId="0">
      <text>
        <r>
          <rPr>
            <sz val="9"/>
            <color indexed="81"/>
            <rFont val="Tahoma"/>
            <charset val="1"/>
          </rPr>
          <t>was the territory reproductively active in 2012, i.e. Did we see fry or juveniles?
1: yes, the territory was active
0: no, the territory was not active</t>
        </r>
      </text>
    </comment>
    <comment ref="W1" authorId="0">
      <text>
        <r>
          <rPr>
            <sz val="9"/>
            <color indexed="81"/>
            <rFont val="Tahoma"/>
            <charset val="1"/>
          </rPr>
          <t>total number of territories the dominant male defended in 2012</t>
        </r>
      </text>
    </comment>
    <comment ref="X1" authorId="0">
      <text>
        <r>
          <rPr>
            <sz val="9"/>
            <color indexed="81"/>
            <rFont val="Tahoma"/>
            <charset val="1"/>
          </rPr>
          <t>group size (sum of fish &gt;1.5cm SL) in 2012</t>
        </r>
      </text>
    </comment>
    <comment ref="Y1" authorId="0">
      <text>
        <r>
          <rPr>
            <sz val="9"/>
            <color indexed="81"/>
            <rFont val="Tahoma"/>
            <charset val="1"/>
          </rPr>
          <t>size class in 2012
A: 1-4 individuals
B: 5-6 individuals
C: 7+ individuals</t>
        </r>
      </text>
    </comment>
    <comment ref="Z1" authorId="0">
      <text>
        <r>
          <rPr>
            <sz val="9"/>
            <color indexed="81"/>
            <rFont val="Tahoma"/>
            <charset val="1"/>
          </rPr>
          <t>group size (sum of fish &gt;1.5cm SL) of the nearest neighbour in 2012</t>
        </r>
      </text>
    </comment>
    <comment ref="AA1" authorId="0">
      <text>
        <r>
          <rPr>
            <sz val="9"/>
            <color indexed="81"/>
            <rFont val="Tahoma"/>
            <charset val="1"/>
          </rPr>
          <t>change in group size from 2011 to 2012</t>
        </r>
      </text>
    </comment>
    <comment ref="AB1" authorId="0">
      <text>
        <r>
          <rPr>
            <sz val="9"/>
            <color indexed="81"/>
            <rFont val="Tahoma"/>
            <charset val="1"/>
          </rPr>
          <t>change in group size from 2011 to 2012 for the nearest neighbouring group</t>
        </r>
      </text>
    </comment>
    <comment ref="AC1" authorId="0">
      <text>
        <r>
          <rPr>
            <sz val="9"/>
            <color indexed="81"/>
            <rFont val="Tahoma"/>
            <charset val="1"/>
          </rPr>
          <t>number of dominant males in the territory in 2013</t>
        </r>
      </text>
    </comment>
    <comment ref="AD1" authorId="0">
      <text>
        <r>
          <rPr>
            <sz val="9"/>
            <color indexed="81"/>
            <rFont val="Tahoma"/>
            <charset val="1"/>
          </rPr>
          <t>number of dominant females in the territory in 2013</t>
        </r>
      </text>
    </comment>
    <comment ref="AE1" authorId="0">
      <text>
        <r>
          <rPr>
            <sz val="9"/>
            <color indexed="81"/>
            <rFont val="Tahoma"/>
            <charset val="1"/>
          </rPr>
          <t>number of large helpers (&gt;3.5cm SL) in the territory in 2013</t>
        </r>
      </text>
    </comment>
    <comment ref="AF1" authorId="0">
      <text>
        <r>
          <rPr>
            <sz val="9"/>
            <color indexed="81"/>
            <rFont val="Tahoma"/>
            <charset val="1"/>
          </rPr>
          <t>number of medium helpers (2.5-3.4cm SL) in the territory in 2013</t>
        </r>
      </text>
    </comment>
    <comment ref="AG1" authorId="0">
      <text>
        <r>
          <rPr>
            <sz val="9"/>
            <color indexed="81"/>
            <rFont val="Tahoma"/>
            <charset val="1"/>
          </rPr>
          <t>number of small helpers (1.5-2.4cm SL) in the territory in 2013</t>
        </r>
      </text>
    </comment>
    <comment ref="AH1" authorId="0">
      <text>
        <r>
          <rPr>
            <sz val="9"/>
            <color indexed="81"/>
            <rFont val="Tahoma"/>
            <charset val="1"/>
          </rPr>
          <t>number of nonhelpers (0.5-1.4cm SL) in the territory in 2013</t>
        </r>
      </text>
    </comment>
    <comment ref="AI1" authorId="0">
      <text>
        <r>
          <rPr>
            <sz val="9"/>
            <color indexed="81"/>
            <rFont val="Tahoma"/>
            <charset val="1"/>
          </rPr>
          <t>were there fry observed at some point in 2013?
y: yes, fry were observed
n: we never observed fry in that territory</t>
        </r>
      </text>
    </comment>
    <comment ref="AJ1" authorId="0">
      <text>
        <r>
          <rPr>
            <sz val="9"/>
            <color indexed="81"/>
            <rFont val="Tahoma"/>
            <charset val="1"/>
          </rPr>
          <t>was the territory reproductively active in 2013, i.e. Did we see fry or juveniles?
1: yes, the territory was active
0: no, the territory was not active</t>
        </r>
      </text>
    </comment>
    <comment ref="AK1" authorId="0">
      <text>
        <r>
          <rPr>
            <sz val="9"/>
            <color indexed="81"/>
            <rFont val="Tahoma"/>
            <charset val="1"/>
          </rPr>
          <t>total number of territories the dominant male defended in 2013</t>
        </r>
      </text>
    </comment>
    <comment ref="AL1" authorId="0">
      <text>
        <r>
          <rPr>
            <sz val="9"/>
            <color indexed="81"/>
            <rFont val="Tahoma"/>
            <charset val="1"/>
          </rPr>
          <t>group size (sum of fish &gt;1.5cm SL) in 2013</t>
        </r>
      </text>
    </comment>
    <comment ref="AM1" authorId="0">
      <text>
        <r>
          <rPr>
            <sz val="9"/>
            <color indexed="81"/>
            <rFont val="Tahoma"/>
            <charset val="1"/>
          </rPr>
          <t>size class in 2013
A: 1-4 individuals
B: 5-6 individuals
C: 7+ individuals</t>
        </r>
      </text>
    </comment>
    <comment ref="AN1" authorId="0">
      <text>
        <r>
          <rPr>
            <sz val="9"/>
            <color indexed="81"/>
            <rFont val="Tahoma"/>
            <charset val="1"/>
          </rPr>
          <t>group size (sum of fish &gt;1.5cm SL) of the nearest neighbour in 2013</t>
        </r>
      </text>
    </comment>
    <comment ref="AO1" authorId="0">
      <text>
        <r>
          <rPr>
            <sz val="9"/>
            <color indexed="81"/>
            <rFont val="Tahoma"/>
            <charset val="1"/>
          </rPr>
          <t>change in group size from 2012 to 2013</t>
        </r>
      </text>
    </comment>
    <comment ref="AP1" authorId="0">
      <text>
        <r>
          <rPr>
            <sz val="9"/>
            <color indexed="81"/>
            <rFont val="Tahoma"/>
            <charset val="1"/>
          </rPr>
          <t>change in group size from 2012 to 2013 for the nearest neighbouring group</t>
        </r>
      </text>
    </comment>
    <comment ref="AQ1" authorId="0">
      <text>
        <r>
          <rPr>
            <sz val="9"/>
            <color indexed="81"/>
            <rFont val="Tahoma"/>
            <charset val="1"/>
          </rPr>
          <t>surv: the territory survived  from 2011 to 2012
ext: the territory was initially marked in 2011 and did not support a group in 2012
found: the territory was newly founded in 2012</t>
        </r>
      </text>
    </comment>
    <comment ref="AR1" authorId="0">
      <text>
        <r>
          <rPr>
            <sz val="9"/>
            <color indexed="81"/>
            <rFont val="Tahoma"/>
            <charset val="1"/>
          </rPr>
          <t>surv: the territory survived  from 2012 to 2013
ext: the territory was initially marked in 2012 and did not support a group in 2013
stext: the territory stayed extinct: it had gone extinct from 2011 to 2012 already and was not recolonised by 2013
found: the territory was newly founded in 2013
re: the territory was recolonised: it had gone extinct from 2011 to 2012 but was recolonised by 2013</t>
        </r>
      </text>
    </comment>
    <comment ref="AS1" authorId="0">
      <text>
        <r>
          <rPr>
            <sz val="9"/>
            <color indexed="81"/>
            <rFont val="Tahoma"/>
            <charset val="1"/>
          </rPr>
          <t>surv: the territory survived  from 2011 to 2013
ext: the territory was initially marked in 2011 and did not support a group in 2012 or 2013
found: the territory was newly founded in 2012 or 2013 and survived to 2013
re: the territory was initially marked in 2011, went extinct in 2012 and was recolonised in 2013</t>
        </r>
      </text>
    </comment>
    <comment ref="AT1" authorId="0">
      <text>
        <r>
          <rPr>
            <sz val="9"/>
            <color indexed="81"/>
            <rFont val="Tahoma"/>
            <charset val="1"/>
          </rPr>
          <t xml:space="preserve">surv: the territory survived  from 2011 to 2013
ext: the territory went extinct at some point
</t>
        </r>
      </text>
    </comment>
    <comment ref="AU1" authorId="0">
      <text>
        <r>
          <rPr>
            <sz val="9"/>
            <color indexed="81"/>
            <rFont val="Tahoma"/>
            <charset val="1"/>
          </rPr>
          <t>the size of the group before it went extinct. For groups that did not go extinct, the average group size is provided</t>
        </r>
      </text>
    </comment>
    <comment ref="AW1" authorId="0">
      <text>
        <r>
          <rPr>
            <sz val="9"/>
            <color indexed="81"/>
            <rFont val="Tahoma"/>
            <charset val="1"/>
          </rPr>
          <t>did the group go extinct?
1: no, the group survived
0: yes, the group went extinct</t>
        </r>
      </text>
    </comment>
    <comment ref="AX1" authorId="0">
      <text>
        <r>
          <rPr>
            <sz val="9"/>
            <color indexed="81"/>
            <rFont val="Tahoma"/>
            <charset val="1"/>
          </rPr>
          <t>did the group go extinct?
1: no, the group survived
0: yes, the group went extinct</t>
        </r>
      </text>
    </comment>
    <comment ref="AY1" authorId="0">
      <text>
        <r>
          <rPr>
            <sz val="9"/>
            <color indexed="81"/>
            <rFont val="Tahoma"/>
            <charset val="1"/>
          </rPr>
          <t>did the group go extinct?
1: no, the group survived
0: yes, the group went extinct</t>
        </r>
      </text>
    </comment>
    <comment ref="AZ1" authorId="0">
      <text>
        <r>
          <rPr>
            <sz val="9"/>
            <color indexed="81"/>
            <rFont val="Tahoma"/>
            <charset val="1"/>
          </rPr>
          <t>had the group existed the year before?
1: yes, the group had survived from the last year
0: no, the group was newly founded</t>
        </r>
      </text>
    </comment>
    <comment ref="BA1" authorId="0">
      <text>
        <r>
          <rPr>
            <sz val="9"/>
            <color indexed="81"/>
            <rFont val="Tahoma"/>
            <charset val="1"/>
          </rPr>
          <t xml:space="preserve">nearest neighbour in 2011
</t>
        </r>
      </text>
    </comment>
    <comment ref="BB1" authorId="0">
      <text>
        <r>
          <rPr>
            <sz val="9"/>
            <color indexed="81"/>
            <rFont val="Tahoma"/>
            <charset val="1"/>
          </rPr>
          <t xml:space="preserve">nearest neighbour in 2012
</t>
        </r>
      </text>
    </comment>
    <comment ref="BC1" authorId="0">
      <text>
        <r>
          <rPr>
            <sz val="9"/>
            <color indexed="81"/>
            <rFont val="Tahoma"/>
            <charset val="1"/>
          </rPr>
          <t xml:space="preserve">nearest neighbour in 2013
</t>
        </r>
      </text>
    </comment>
    <comment ref="BD1" authorId="0">
      <text>
        <r>
          <rPr>
            <sz val="9"/>
            <color indexed="81"/>
            <rFont val="Tahoma"/>
            <charset val="1"/>
          </rPr>
          <t>number of foreign territories within 2 meters around the focal territory (center to center)</t>
        </r>
      </text>
    </comment>
    <comment ref="BE1" authorId="0">
      <text>
        <r>
          <rPr>
            <sz val="9"/>
            <color indexed="81"/>
            <rFont val="Tahoma"/>
            <charset val="1"/>
          </rPr>
          <t>number of foreign territories within 2 meters around the focal territory (center to center)</t>
        </r>
      </text>
    </comment>
    <comment ref="BF1" authorId="0">
      <text>
        <r>
          <rPr>
            <sz val="9"/>
            <color indexed="81"/>
            <rFont val="Tahoma"/>
            <charset val="1"/>
          </rPr>
          <t>number of foreign territories within 2 meters around the focal territory (center to center)</t>
        </r>
      </text>
    </comment>
    <comment ref="BH1" authorId="0">
      <text>
        <r>
          <rPr>
            <sz val="9"/>
            <color indexed="81"/>
            <rFont val="Tahoma"/>
            <charset val="1"/>
          </rPr>
          <t>distance [m] to the nearest neighboring territory (center to center) in 2011</t>
        </r>
      </text>
    </comment>
    <comment ref="BI1" authorId="0">
      <text>
        <r>
          <rPr>
            <sz val="9"/>
            <color indexed="81"/>
            <rFont val="Tahoma"/>
            <charset val="1"/>
          </rPr>
          <t>distance [m] to the nearest neighboring territory (center to center) in 2012</t>
        </r>
      </text>
    </comment>
    <comment ref="BJ1" authorId="0">
      <text>
        <r>
          <rPr>
            <sz val="9"/>
            <color indexed="81"/>
            <rFont val="Tahoma"/>
            <charset val="1"/>
          </rPr>
          <t>distance [m] to the nearest neighboring territory (center to center) in 2013</t>
        </r>
      </text>
    </comment>
    <comment ref="BK1" authorId="0">
      <text>
        <r>
          <rPr>
            <sz val="9"/>
            <color indexed="81"/>
            <rFont val="Tahoma"/>
            <charset val="1"/>
          </rPr>
          <t>avergae nearest neighbour distance in meters from 2011 to 2012</t>
        </r>
      </text>
    </comment>
    <comment ref="BL1" authorId="0">
      <text>
        <r>
          <rPr>
            <sz val="9"/>
            <color indexed="81"/>
            <rFont val="Tahoma"/>
            <charset val="1"/>
          </rPr>
          <t>distance class of nearest neighbour distance
N: near (&lt;0.5m)
M: medium (0.5-1m)
F: far (&gt;1m)</t>
        </r>
      </text>
    </comment>
    <comment ref="BM1" authorId="0">
      <text>
        <r>
          <rPr>
            <sz val="9"/>
            <color indexed="81"/>
            <rFont val="Tahoma"/>
            <charset val="1"/>
          </rPr>
          <t xml:space="preserve">average number of large helpers (&gt;3.5cm SL) between 2011 and 2013
</t>
        </r>
      </text>
    </comment>
    <comment ref="BN1" authorId="0">
      <text>
        <r>
          <rPr>
            <sz val="9"/>
            <color indexed="81"/>
            <rFont val="Tahoma"/>
            <charset val="1"/>
          </rPr>
          <t xml:space="preserve">average number of medium helpers (2.5-3.5cm SL) between 2011 and 2013
</t>
        </r>
      </text>
    </comment>
    <comment ref="BO1" authorId="0">
      <text>
        <r>
          <rPr>
            <sz val="9"/>
            <color indexed="81"/>
            <rFont val="Tahoma"/>
            <charset val="1"/>
          </rPr>
          <t xml:space="preserve">average number of small helpers (1.5-2.5cm SL) between 2011 and 2013
</t>
        </r>
      </text>
    </comment>
    <comment ref="BP1" authorId="0">
      <text>
        <r>
          <rPr>
            <sz val="9"/>
            <color indexed="81"/>
            <rFont val="Tahoma"/>
            <charset val="1"/>
          </rPr>
          <t xml:space="preserve">average number of nonhelpers (0.5-1.5cm SL) between 2011 and 2013
</t>
        </r>
      </text>
    </comment>
    <comment ref="BQ1" authorId="0">
      <text>
        <r>
          <rPr>
            <sz val="9"/>
            <color indexed="81"/>
            <rFont val="Tahoma"/>
            <charset val="1"/>
          </rPr>
          <t>average group size (2011 to 2013)</t>
        </r>
      </text>
    </comment>
    <comment ref="BR1" authorId="0">
      <text>
        <r>
          <rPr>
            <sz val="9"/>
            <color indexed="81"/>
            <rFont val="Tahoma"/>
            <charset val="1"/>
          </rPr>
          <t>size class in 2011-2013
A: 1-4 individuals
B: 5-6 individuals
C: 7+ individuals</t>
        </r>
      </text>
    </comment>
    <comment ref="BS1" authorId="0">
      <text>
        <r>
          <rPr>
            <sz val="9"/>
            <color indexed="81"/>
            <rFont val="Tahoma"/>
            <charset val="1"/>
          </rPr>
          <t>avergare nearest neighbouring group size (2011 to 2012)</t>
        </r>
      </text>
    </comment>
    <comment ref="BT1" authorId="0">
      <text>
        <r>
          <rPr>
            <sz val="9"/>
            <color indexed="81"/>
            <rFont val="Tahoma"/>
            <charset val="1"/>
          </rPr>
          <t>average change in group size</t>
        </r>
      </text>
    </comment>
    <comment ref="BU1" authorId="0">
      <text>
        <r>
          <rPr>
            <sz val="9"/>
            <color indexed="81"/>
            <rFont val="Tahoma"/>
            <charset val="1"/>
          </rPr>
          <t>average nearest neighbouring group size change</t>
        </r>
      </text>
    </comment>
    <comment ref="BV1" authorId="0">
      <text>
        <r>
          <rPr>
            <sz val="9"/>
            <color indexed="81"/>
            <rFont val="Tahoma"/>
            <charset val="1"/>
          </rPr>
          <t>did the dominant male remain the same between 2011 and 2012?
NA: the dominant male was not marked in 2011
s: the same male defended the territory in 2011 and 2012
c: the dominant male changed between 2011 and 2012</t>
        </r>
      </text>
    </comment>
    <comment ref="BW1" authorId="0">
      <text>
        <r>
          <rPr>
            <sz val="9"/>
            <color indexed="81"/>
            <rFont val="Tahoma"/>
            <charset val="1"/>
          </rPr>
          <t>did the dominant female remain the same between 2011 and 2012?
NA: the dominant female was not marked in 2011
s: the same female defended the territory in 2011 and 2012
c: the dominant female changed between 2011 and 2012</t>
        </r>
      </text>
    </comment>
    <comment ref="BX1" authorId="0">
      <text>
        <r>
          <rPr>
            <sz val="9"/>
            <color indexed="81"/>
            <rFont val="Tahoma"/>
            <charset val="1"/>
          </rPr>
          <t>did the dominant male remain the same between 2012 and 2013?
NA: the dominant male was not marked in 2012
s: the same male defended the territory in 2012 and 2013
c: the dominant male changed between 2012 and 2013</t>
        </r>
      </text>
    </comment>
    <comment ref="BY1" authorId="0">
      <text>
        <r>
          <rPr>
            <sz val="9"/>
            <color indexed="81"/>
            <rFont val="Tahoma"/>
            <charset val="1"/>
          </rPr>
          <t>did the dominant female remain the same between 2011 and 2011?
NA: the dominant female was not marked in 2011
s: the same female defended the territory in 2011 and 2012
c: the dominant female changed between 2011 and 2012</t>
        </r>
      </text>
    </comment>
    <comment ref="BZ1" authorId="0">
      <text>
        <r>
          <rPr>
            <sz val="9"/>
            <color indexed="81"/>
            <rFont val="Tahoma"/>
            <charset val="1"/>
          </rPr>
          <t>did the majority of helpers stay in the territory or leave it (go missing) between 2011 and 2012?
NA: there were no helpers marked in 2011
s: most of the helpers marked in 2011 remained in the territory
c: most of the helpers marked in 2011 left the territory
e: equal numbers of marked helpers stayed and left</t>
        </r>
      </text>
    </comment>
    <comment ref="CA1" authorId="0">
      <text>
        <r>
          <rPr>
            <sz val="9"/>
            <color indexed="81"/>
            <rFont val="Tahoma"/>
            <charset val="1"/>
          </rPr>
          <t>how many helpers marked in 2011 remained in the territory in 2012 (as helpers or dominants)?</t>
        </r>
      </text>
    </comment>
    <comment ref="CB1" authorId="0">
      <text>
        <r>
          <rPr>
            <sz val="9"/>
            <color indexed="81"/>
            <rFont val="Tahoma"/>
            <charset val="1"/>
          </rPr>
          <t>how many helpers marked in 2011 had left the territory by 2012?</t>
        </r>
      </text>
    </comment>
    <comment ref="CC1" authorId="0">
      <text>
        <r>
          <rPr>
            <sz val="9"/>
            <color indexed="81"/>
            <rFont val="Tahoma"/>
            <charset val="1"/>
          </rPr>
          <t>did the majority of helpers stay in the territory or leave it (go missing) between 2012 and 2013?
NA: there were no helpers marked in 2012
s: most of the helpers marked in 2012 remained in the territory
c: most of the helpers marked in 2012 left the territory</t>
        </r>
      </text>
    </comment>
    <comment ref="CD1" authorId="0">
      <text>
        <r>
          <rPr>
            <sz val="9"/>
            <color indexed="81"/>
            <rFont val="Tahoma"/>
            <charset val="1"/>
          </rPr>
          <t>how many helpers marked in 2012 remained in the territory in 2013 (as helpers or dominants)?</t>
        </r>
      </text>
    </comment>
    <comment ref="CE1" authorId="0">
      <text>
        <r>
          <rPr>
            <sz val="9"/>
            <color indexed="81"/>
            <rFont val="Tahoma"/>
            <charset val="1"/>
          </rPr>
          <t>how many helpers marked in 2012 had left the territory by 2013?</t>
        </r>
      </text>
    </comment>
    <comment ref="CF1" authorId="0">
      <text>
        <r>
          <rPr>
            <sz val="9"/>
            <color indexed="81"/>
            <rFont val="Tahoma"/>
            <charset val="1"/>
          </rPr>
          <t>number of dominant males that dispersed into the territory between 2011 and 2012</t>
        </r>
      </text>
    </comment>
    <comment ref="CG1" authorId="0">
      <text>
        <r>
          <rPr>
            <sz val="9"/>
            <color indexed="81"/>
            <rFont val="Tahoma"/>
            <charset val="1"/>
          </rPr>
          <t>number of dominant males that dispersed out of the territory between 2011 and 2012</t>
        </r>
      </text>
    </comment>
    <comment ref="CH1" authorId="0">
      <text>
        <r>
          <rPr>
            <sz val="9"/>
            <color indexed="81"/>
            <rFont val="Tahoma"/>
            <charset val="1"/>
          </rPr>
          <t>number of dominant females that dispersed into the territory between 2011 and 2012</t>
        </r>
      </text>
    </comment>
    <comment ref="CI1" authorId="0">
      <text>
        <r>
          <rPr>
            <sz val="9"/>
            <color indexed="81"/>
            <rFont val="Tahoma"/>
            <charset val="1"/>
          </rPr>
          <t>number of dominant females that dispersed out of the territory between 2011 and 2012</t>
        </r>
      </text>
    </comment>
    <comment ref="CJ1" authorId="0">
      <text>
        <r>
          <rPr>
            <sz val="9"/>
            <color indexed="81"/>
            <rFont val="Tahoma"/>
            <charset val="1"/>
          </rPr>
          <t>number of subordinate males that dispersed into the territory between 2011 and 2012</t>
        </r>
      </text>
    </comment>
    <comment ref="CK1" authorId="0">
      <text>
        <r>
          <rPr>
            <sz val="9"/>
            <color indexed="81"/>
            <rFont val="Tahoma"/>
            <charset val="1"/>
          </rPr>
          <t>number of subordinate males that dispersed out of the territory between 2011 and 2012</t>
        </r>
      </text>
    </comment>
    <comment ref="CL1" authorId="0">
      <text>
        <r>
          <rPr>
            <sz val="9"/>
            <color indexed="81"/>
            <rFont val="Tahoma"/>
            <charset val="1"/>
          </rPr>
          <t>number of subordinate females that dispersed into the territory between 2011 and 2012</t>
        </r>
      </text>
    </comment>
    <comment ref="CM1" authorId="0">
      <text>
        <r>
          <rPr>
            <sz val="9"/>
            <color indexed="81"/>
            <rFont val="Tahoma"/>
            <charset val="1"/>
          </rPr>
          <t>number of subordinate females that dispersed out of the territory between 2011 and 2012</t>
        </r>
      </text>
    </comment>
    <comment ref="CN1" authorId="0">
      <text>
        <r>
          <rPr>
            <sz val="9"/>
            <color indexed="81"/>
            <rFont val="Tahoma"/>
            <charset val="1"/>
          </rPr>
          <t>number of dominant males that dispersed into the territory between 2012 and 2013</t>
        </r>
      </text>
    </comment>
    <comment ref="CO1" authorId="0">
      <text>
        <r>
          <rPr>
            <sz val="9"/>
            <color indexed="81"/>
            <rFont val="Tahoma"/>
            <charset val="1"/>
          </rPr>
          <t>number of dominant males that dispersed out of the territory between 2012 and 2013</t>
        </r>
      </text>
    </comment>
    <comment ref="CP1" authorId="0">
      <text>
        <r>
          <rPr>
            <sz val="9"/>
            <color indexed="81"/>
            <rFont val="Tahoma"/>
            <charset val="1"/>
          </rPr>
          <t>number of dominant females that dispersed into the territory between 2012 and 2013</t>
        </r>
      </text>
    </comment>
    <comment ref="CQ1" authorId="0">
      <text>
        <r>
          <rPr>
            <sz val="9"/>
            <color indexed="81"/>
            <rFont val="Tahoma"/>
            <charset val="1"/>
          </rPr>
          <t>number of dominant females that dispersed out of the territory between 2012 and 2013</t>
        </r>
      </text>
    </comment>
    <comment ref="CR1" authorId="0">
      <text>
        <r>
          <rPr>
            <sz val="9"/>
            <color indexed="81"/>
            <rFont val="Tahoma"/>
            <charset val="1"/>
          </rPr>
          <t>number of subordinate males that dispersed into the territory between 2012 and 2013</t>
        </r>
      </text>
    </comment>
    <comment ref="CS1" authorId="0">
      <text>
        <r>
          <rPr>
            <sz val="9"/>
            <color indexed="81"/>
            <rFont val="Tahoma"/>
            <charset val="1"/>
          </rPr>
          <t>number of subordinate males that dispersed out of the territory between 2012 and 2013</t>
        </r>
      </text>
    </comment>
    <comment ref="CT1" authorId="0">
      <text>
        <r>
          <rPr>
            <sz val="9"/>
            <color indexed="81"/>
            <rFont val="Tahoma"/>
            <charset val="1"/>
          </rPr>
          <t>number of subordinate females that dispersed into the territory between 2012 and 2013</t>
        </r>
      </text>
    </comment>
    <comment ref="CU1" authorId="0">
      <text>
        <r>
          <rPr>
            <sz val="9"/>
            <color indexed="81"/>
            <rFont val="Tahoma"/>
            <charset val="1"/>
          </rPr>
          <t>number of subordinate females that dispersed out of the territory between 2012 and 2013</t>
        </r>
      </text>
    </comment>
    <comment ref="CV1" authorId="0">
      <text>
        <r>
          <rPr>
            <sz val="9"/>
            <color indexed="81"/>
            <rFont val="Tahoma"/>
            <charset val="1"/>
          </rPr>
          <t>number of dominant males that survived in the territory between 2011 and 2012</t>
        </r>
      </text>
    </comment>
    <comment ref="CW1" authorId="0">
      <text>
        <r>
          <rPr>
            <sz val="9"/>
            <color indexed="81"/>
            <rFont val="Tahoma"/>
            <charset val="1"/>
          </rPr>
          <t>number of dominant males that died in the territory between 2011 and 2012</t>
        </r>
      </text>
    </comment>
    <comment ref="CX1" authorId="0">
      <text>
        <r>
          <rPr>
            <sz val="9"/>
            <color indexed="81"/>
            <rFont val="Tahoma"/>
            <charset val="1"/>
          </rPr>
          <t>number of dominant females that survived in the territory between 2011 and 2012</t>
        </r>
      </text>
    </comment>
    <comment ref="CY1" authorId="0">
      <text>
        <r>
          <rPr>
            <sz val="9"/>
            <color indexed="81"/>
            <rFont val="Tahoma"/>
            <charset val="1"/>
          </rPr>
          <t>number of dominant females that died in the territory between 2011 and 2012</t>
        </r>
      </text>
    </comment>
    <comment ref="CZ1" authorId="0">
      <text>
        <r>
          <rPr>
            <sz val="9"/>
            <color indexed="81"/>
            <rFont val="Tahoma"/>
            <charset val="1"/>
          </rPr>
          <t>number of subordinate males that survived in the territory between 2011 and 2012</t>
        </r>
      </text>
    </comment>
    <comment ref="DA1" authorId="0">
      <text>
        <r>
          <rPr>
            <sz val="9"/>
            <color indexed="81"/>
            <rFont val="Tahoma"/>
            <charset val="1"/>
          </rPr>
          <t>number of subordinate males that died in the territory between 2011 and 2012</t>
        </r>
      </text>
    </comment>
    <comment ref="DB1" authorId="0">
      <text>
        <r>
          <rPr>
            <sz val="9"/>
            <color indexed="81"/>
            <rFont val="Tahoma"/>
            <charset val="1"/>
          </rPr>
          <t>number of subordinate females that survived the territory between 2011 and 2012</t>
        </r>
      </text>
    </comment>
    <comment ref="DC1" authorId="0">
      <text>
        <r>
          <rPr>
            <sz val="9"/>
            <color indexed="81"/>
            <rFont val="Tahoma"/>
            <charset val="1"/>
          </rPr>
          <t>number of subordinate females that died in the territory between 2011 and 2012</t>
        </r>
      </text>
    </comment>
    <comment ref="DD1" authorId="0">
      <text>
        <r>
          <rPr>
            <sz val="9"/>
            <color indexed="81"/>
            <rFont val="Tahoma"/>
            <charset val="1"/>
          </rPr>
          <t>number of dominant males that survived in the territory between 2012 and 2013</t>
        </r>
      </text>
    </comment>
    <comment ref="DE1" authorId="0">
      <text>
        <r>
          <rPr>
            <sz val="9"/>
            <color indexed="81"/>
            <rFont val="Tahoma"/>
            <charset val="1"/>
          </rPr>
          <t>number of dominant males that died in the territory between 2012 and 2013</t>
        </r>
      </text>
    </comment>
    <comment ref="DF1" authorId="0">
      <text>
        <r>
          <rPr>
            <sz val="9"/>
            <color indexed="81"/>
            <rFont val="Tahoma"/>
            <charset val="1"/>
          </rPr>
          <t>number of dominant females that survived in the territory between 2012 and 2013</t>
        </r>
      </text>
    </comment>
    <comment ref="DG1" authorId="0">
      <text>
        <r>
          <rPr>
            <sz val="9"/>
            <color indexed="81"/>
            <rFont val="Tahoma"/>
            <charset val="1"/>
          </rPr>
          <t>number of dominant females that died in the territory between 2012 and 2013</t>
        </r>
      </text>
    </comment>
    <comment ref="DH1" authorId="0">
      <text>
        <r>
          <rPr>
            <sz val="9"/>
            <color indexed="81"/>
            <rFont val="Tahoma"/>
            <charset val="1"/>
          </rPr>
          <t>number of subordinate males that survived in the territory between 2012 and 2013</t>
        </r>
      </text>
    </comment>
    <comment ref="DI1" authorId="0">
      <text>
        <r>
          <rPr>
            <sz val="9"/>
            <color indexed="81"/>
            <rFont val="Tahoma"/>
            <charset val="1"/>
          </rPr>
          <t>number of subordinate males that died in the territory between 2012 and 2013</t>
        </r>
      </text>
    </comment>
    <comment ref="DJ1" authorId="0">
      <text>
        <r>
          <rPr>
            <sz val="9"/>
            <color indexed="81"/>
            <rFont val="Tahoma"/>
            <charset val="1"/>
          </rPr>
          <t>number of subordinate females that survived the territory between 2012 and 2013</t>
        </r>
      </text>
    </comment>
    <comment ref="DK1" authorId="0">
      <text>
        <r>
          <rPr>
            <sz val="9"/>
            <color indexed="81"/>
            <rFont val="Tahoma"/>
            <charset val="1"/>
          </rPr>
          <t>number of subordinate females that died in the territory between 2012 and 2013</t>
        </r>
      </text>
    </comment>
    <comment ref="DL1" authorId="0">
      <text>
        <r>
          <rPr>
            <sz val="9"/>
            <color indexed="81"/>
            <rFont val="Tahoma"/>
            <charset val="1"/>
          </rPr>
          <t>number of marked dominant males that were registered as being a member of the group in 2011 and/or 2012</t>
        </r>
      </text>
    </comment>
    <comment ref="DM1" authorId="0">
      <text>
        <r>
          <rPr>
            <sz val="9"/>
            <color indexed="81"/>
            <rFont val="Tahoma"/>
            <charset val="1"/>
          </rPr>
          <t>number of marked dominant females that were registered as being a member of the group in 2011 and/or 2012</t>
        </r>
      </text>
    </comment>
    <comment ref="DN1" authorId="0">
      <text>
        <r>
          <rPr>
            <sz val="9"/>
            <color indexed="81"/>
            <rFont val="Tahoma"/>
            <charset val="1"/>
          </rPr>
          <t>number of marked male helpers that were registered as being a member of the group in 2011 and/or 2012</t>
        </r>
      </text>
    </comment>
    <comment ref="DO1" authorId="0">
      <text>
        <r>
          <rPr>
            <sz val="9"/>
            <color indexed="81"/>
            <rFont val="Tahoma"/>
            <charset val="1"/>
          </rPr>
          <t>number of marked female helpers that were registered as being a member of the group in 2011 and/or 2012</t>
        </r>
      </text>
    </comment>
    <comment ref="DP1" authorId="0">
      <text>
        <r>
          <rPr>
            <sz val="9"/>
            <color indexed="81"/>
            <rFont val="Tahoma"/>
            <charset val="1"/>
          </rPr>
          <t>number of marked dominant males that were registered as being a member of the group in 2012 and/or 2013</t>
        </r>
      </text>
    </comment>
    <comment ref="DQ1" authorId="0">
      <text>
        <r>
          <rPr>
            <sz val="9"/>
            <color indexed="81"/>
            <rFont val="Tahoma"/>
            <charset val="1"/>
          </rPr>
          <t>number of marked dominant females that were registered as being a member of the group in 2012 and/or 2013</t>
        </r>
      </text>
    </comment>
    <comment ref="DR1" authorId="0">
      <text>
        <r>
          <rPr>
            <sz val="9"/>
            <color indexed="81"/>
            <rFont val="Tahoma"/>
            <charset val="1"/>
          </rPr>
          <t>number of marked male helpers that were registered as being a member of the group in 2012 and/or 2013</t>
        </r>
      </text>
    </comment>
    <comment ref="DS1" authorId="0">
      <text>
        <r>
          <rPr>
            <sz val="9"/>
            <color indexed="81"/>
            <rFont val="Tahoma"/>
            <charset val="1"/>
          </rPr>
          <t>number of marked female helpers that were registered as being a member of the group in 2012 and/or 2013</t>
        </r>
      </text>
    </comment>
    <comment ref="DT1" authorId="0">
      <text>
        <r>
          <rPr>
            <sz val="9"/>
            <color indexed="81"/>
            <rFont val="Tahoma"/>
            <charset val="1"/>
          </rPr>
          <t>total number of dominant males we registered joinging the group from outside</t>
        </r>
      </text>
    </comment>
    <comment ref="DU1" authorId="0">
      <text>
        <r>
          <rPr>
            <sz val="9"/>
            <color indexed="81"/>
            <rFont val="Tahoma"/>
            <charset val="1"/>
          </rPr>
          <t>total number of dominant males we registered leaving the group</t>
        </r>
      </text>
    </comment>
    <comment ref="DV1" authorId="0">
      <text>
        <r>
          <rPr>
            <sz val="9"/>
            <color indexed="81"/>
            <rFont val="Tahoma"/>
            <charset val="1"/>
          </rPr>
          <t>total number of dominant females we registered joinging the group from outside</t>
        </r>
      </text>
    </comment>
    <comment ref="DW1" authorId="0">
      <text>
        <r>
          <rPr>
            <sz val="9"/>
            <color indexed="81"/>
            <rFont val="Tahoma"/>
            <charset val="1"/>
          </rPr>
          <t>total number of dominant females we registered leaving the group</t>
        </r>
      </text>
    </comment>
    <comment ref="DX1" authorId="0">
      <text>
        <r>
          <rPr>
            <sz val="9"/>
            <color indexed="81"/>
            <rFont val="Tahoma"/>
            <charset val="1"/>
          </rPr>
          <t>total number of subordinate males we registered joinging the group from outside</t>
        </r>
      </text>
    </comment>
    <comment ref="DY1" authorId="0">
      <text>
        <r>
          <rPr>
            <sz val="9"/>
            <color indexed="81"/>
            <rFont val="Tahoma"/>
            <charset val="1"/>
          </rPr>
          <t>total number of subordinate males we registered leaving the group</t>
        </r>
      </text>
    </comment>
    <comment ref="DZ1" authorId="0">
      <text>
        <r>
          <rPr>
            <sz val="9"/>
            <color indexed="81"/>
            <rFont val="Tahoma"/>
            <charset val="1"/>
          </rPr>
          <t>total number of subordinate females we registered joinging the group from outside</t>
        </r>
      </text>
    </comment>
    <comment ref="EA1" authorId="0">
      <text>
        <r>
          <rPr>
            <sz val="9"/>
            <color indexed="81"/>
            <rFont val="Tahoma"/>
            <charset val="1"/>
          </rPr>
          <t>total number of subordinate females we registered leaving the group</t>
        </r>
      </text>
    </comment>
    <comment ref="EB1" authorId="0">
      <text>
        <r>
          <rPr>
            <sz val="9"/>
            <color indexed="81"/>
            <rFont val="Tahoma"/>
            <charset val="1"/>
          </rPr>
          <t>total number of dominant males we registered in the territory to survive to the next year</t>
        </r>
      </text>
    </comment>
    <comment ref="EC1" authorId="0">
      <text>
        <r>
          <rPr>
            <sz val="9"/>
            <color indexed="81"/>
            <rFont val="Tahoma"/>
            <charset val="1"/>
          </rPr>
          <t>total number of dominant males we registered as dying in the territory</t>
        </r>
      </text>
    </comment>
    <comment ref="ED1" authorId="0">
      <text>
        <r>
          <rPr>
            <sz val="9"/>
            <color indexed="81"/>
            <rFont val="Tahoma"/>
            <charset val="1"/>
          </rPr>
          <t>total number of dominant females we registered in the territory to survive to the next year</t>
        </r>
      </text>
    </comment>
    <comment ref="EE1" authorId="0">
      <text>
        <r>
          <rPr>
            <sz val="9"/>
            <color indexed="81"/>
            <rFont val="Tahoma"/>
            <charset val="1"/>
          </rPr>
          <t>total number of dominant females we registered as dying in the territory</t>
        </r>
      </text>
    </comment>
    <comment ref="EF1" authorId="0">
      <text>
        <r>
          <rPr>
            <sz val="9"/>
            <color indexed="81"/>
            <rFont val="Tahoma"/>
            <charset val="1"/>
          </rPr>
          <t>total number of subordinate males we registered in the territory to survive to the next year</t>
        </r>
      </text>
    </comment>
    <comment ref="EG1" authorId="0">
      <text>
        <r>
          <rPr>
            <sz val="9"/>
            <color indexed="81"/>
            <rFont val="Tahoma"/>
            <charset val="1"/>
          </rPr>
          <t>total number of subordinate males we registered as dying in the territory</t>
        </r>
      </text>
    </comment>
    <comment ref="EH1" authorId="0">
      <text>
        <r>
          <rPr>
            <sz val="9"/>
            <color indexed="81"/>
            <rFont val="Tahoma"/>
            <charset val="1"/>
          </rPr>
          <t>total number of subordinate females we registered in the territory to survive to the next year</t>
        </r>
      </text>
    </comment>
    <comment ref="EI1" authorId="0">
      <text>
        <r>
          <rPr>
            <sz val="9"/>
            <color indexed="81"/>
            <rFont val="Tahoma"/>
            <charset val="1"/>
          </rPr>
          <t>total number of subordinate females we registered as dying in the territory</t>
        </r>
      </text>
    </comment>
    <comment ref="EJ1" authorId="0">
      <text>
        <r>
          <rPr>
            <sz val="9"/>
            <color indexed="81"/>
            <rFont val="Tahoma"/>
            <charset val="1"/>
          </rPr>
          <t>total number of marked dominant males we ever registered in that territory</t>
        </r>
      </text>
    </comment>
    <comment ref="EK1" authorId="0">
      <text>
        <r>
          <rPr>
            <sz val="9"/>
            <color indexed="81"/>
            <rFont val="Tahoma"/>
            <charset val="1"/>
          </rPr>
          <t>total number of marked dominant females we ever registered in that territory</t>
        </r>
      </text>
    </comment>
    <comment ref="EL1" authorId="0">
      <text>
        <r>
          <rPr>
            <sz val="9"/>
            <color indexed="81"/>
            <rFont val="Tahoma"/>
            <charset val="1"/>
          </rPr>
          <t>total number of marked subordinate males we ever registered in that territory</t>
        </r>
      </text>
    </comment>
    <comment ref="EM1" authorId="0">
      <text>
        <r>
          <rPr>
            <sz val="9"/>
            <color indexed="81"/>
            <rFont val="Tahoma"/>
            <charset val="1"/>
          </rPr>
          <t>total number of marked subordinate females we ever registered in that territory</t>
        </r>
      </text>
    </comment>
    <comment ref="EN1" authorId="0">
      <text>
        <r>
          <rPr>
            <sz val="9"/>
            <color indexed="81"/>
            <rFont val="Tahoma"/>
            <charset val="1"/>
          </rPr>
          <t>proportion of marked dominant males in the territory in 2011 that survived to 2012 in that territory</t>
        </r>
      </text>
    </comment>
    <comment ref="EO1" authorId="0">
      <text>
        <r>
          <rPr>
            <sz val="9"/>
            <color indexed="81"/>
            <rFont val="Tahoma"/>
            <charset val="1"/>
          </rPr>
          <t>proportion of marked dominant females in the territory in 2011 that survived to 2012 in that territory</t>
        </r>
      </text>
    </comment>
    <comment ref="EP1" authorId="0">
      <text>
        <r>
          <rPr>
            <sz val="9"/>
            <color indexed="81"/>
            <rFont val="Tahoma"/>
            <charset val="1"/>
          </rPr>
          <t>proportion of marked subordinant males in the territory in 2011 that survived to 2012 in that territory</t>
        </r>
      </text>
    </comment>
    <comment ref="EQ1" authorId="0">
      <text>
        <r>
          <rPr>
            <sz val="9"/>
            <color indexed="81"/>
            <rFont val="Tahoma"/>
            <charset val="1"/>
          </rPr>
          <t>proportion of marked subrodinate females in the territory in 2011 that survived to 2012 in that territory</t>
        </r>
      </text>
    </comment>
    <comment ref="ER1" authorId="0">
      <text>
        <r>
          <rPr>
            <sz val="9"/>
            <color indexed="81"/>
            <rFont val="Tahoma"/>
            <charset val="1"/>
          </rPr>
          <t>proportion of marked dominant males in the territory in 2012 that survived to 2013 in that territory</t>
        </r>
      </text>
    </comment>
    <comment ref="ES1" authorId="0">
      <text>
        <r>
          <rPr>
            <sz val="9"/>
            <color indexed="81"/>
            <rFont val="Tahoma"/>
            <charset val="1"/>
          </rPr>
          <t>proportion of marked dominant females in the territory in 2012 that survived to 2013 in that territory</t>
        </r>
      </text>
    </comment>
    <comment ref="ET1" authorId="0">
      <text>
        <r>
          <rPr>
            <sz val="9"/>
            <color indexed="81"/>
            <rFont val="Tahoma"/>
            <charset val="1"/>
          </rPr>
          <t>proportion of marked subordinant males in the territory in 2012 that survived to 2013 in that territory</t>
        </r>
      </text>
    </comment>
    <comment ref="EU1" authorId="0">
      <text>
        <r>
          <rPr>
            <sz val="9"/>
            <color indexed="81"/>
            <rFont val="Tahoma"/>
            <charset val="1"/>
          </rPr>
          <t>proportion of marked subrodinate females in the territory in 2012 that survived to 2013 in that territory</t>
        </r>
      </text>
    </comment>
    <comment ref="EV1" authorId="0">
      <text>
        <r>
          <rPr>
            <sz val="9"/>
            <color indexed="81"/>
            <rFont val="Tahoma"/>
            <charset val="1"/>
          </rPr>
          <t>total proportion of all marked dominant males in that territory that survived at least one year</t>
        </r>
      </text>
    </comment>
    <comment ref="EW1" authorId="0">
      <text>
        <r>
          <rPr>
            <sz val="9"/>
            <color indexed="81"/>
            <rFont val="Tahoma"/>
            <charset val="1"/>
          </rPr>
          <t>total proportion of all marked dominant females in that territory that survived at least one year</t>
        </r>
      </text>
    </comment>
    <comment ref="EX1" authorId="0">
      <text>
        <r>
          <rPr>
            <sz val="9"/>
            <color indexed="81"/>
            <rFont val="Tahoma"/>
            <charset val="1"/>
          </rPr>
          <t>total proportion of all marked subordinate males in that territory that survived at least one year</t>
        </r>
      </text>
    </comment>
    <comment ref="EY1" authorId="0">
      <text>
        <r>
          <rPr>
            <sz val="9"/>
            <color indexed="81"/>
            <rFont val="Tahoma"/>
            <charset val="1"/>
          </rPr>
          <t>total proportion of all marked subordinate females in that territory that survived at least one year</t>
        </r>
      </text>
    </comment>
    <comment ref="EZ1" authorId="0">
      <text>
        <r>
          <rPr>
            <sz val="9"/>
            <color indexed="81"/>
            <rFont val="Tahoma"/>
            <charset val="1"/>
          </rPr>
          <t>migration of marked dominant males into and out of the territory
positive numbers: more individuals joined the territory than left
0: equal numbers of joiners and leavers
negative numbers: more individuals left the territory than joined</t>
        </r>
      </text>
    </comment>
    <comment ref="FA1" authorId="0">
      <text>
        <r>
          <rPr>
            <sz val="9"/>
            <color indexed="81"/>
            <rFont val="Tahoma"/>
            <charset val="1"/>
          </rPr>
          <t>migration of marked dominant females into and out of the territory
positive numbers: more individuals joined the territory than left
0: equal numbers of joiners and leavers
negative numbers: more individuals left the territory than joined</t>
        </r>
      </text>
    </comment>
    <comment ref="FB1" authorId="0">
      <text>
        <r>
          <rPr>
            <sz val="9"/>
            <color indexed="81"/>
            <rFont val="Tahoma"/>
            <charset val="1"/>
          </rPr>
          <t>migration of marked subordinate males into and out of the territory
positive numbers: more individuals joined the territory than left
0: equal numbers of joiners and leavers
negative numbers: more individuals left the territory than joined</t>
        </r>
      </text>
    </comment>
    <comment ref="FC1" authorId="0">
      <text>
        <r>
          <rPr>
            <sz val="9"/>
            <color indexed="81"/>
            <rFont val="Tahoma"/>
            <charset val="1"/>
          </rPr>
          <t>migration of marked subordinate females into and out of the territory
positive numbers: more individuals joined the territory than left
0: equal numbers of joiners and leavers
negative numbers: more individuals left the territory than joined</t>
        </r>
      </text>
    </comment>
    <comment ref="FD1" authorId="0">
      <text>
        <r>
          <rPr>
            <sz val="9"/>
            <color indexed="81"/>
            <rFont val="Tahoma"/>
            <charset val="1"/>
          </rPr>
          <t>the ratio of potentially defending individuals (&gt;3.5cm) to individuals that need protection (&lt;3.5cm)</t>
        </r>
      </text>
    </comment>
    <comment ref="FE1" authorId="0">
      <text>
        <r>
          <rPr>
            <sz val="9"/>
            <color indexed="81"/>
            <rFont val="Tahoma"/>
            <charset val="1"/>
          </rPr>
          <t>the ratio of potentially defending individuals (&gt;3.5cm) to individuals that need protection (&lt;3.5cm)</t>
        </r>
      </text>
    </comment>
    <comment ref="FF1" authorId="0">
      <text>
        <r>
          <rPr>
            <sz val="9"/>
            <color indexed="81"/>
            <rFont val="Tahoma"/>
            <charset val="1"/>
          </rPr>
          <t>the ratio of potentially defending individuals (&gt;3.5cm) to individuals that need protection (&lt;3.5cm)</t>
        </r>
      </text>
    </comment>
  </commentList>
</comments>
</file>

<file path=xl/comments2.xml><?xml version="1.0" encoding="utf-8"?>
<comments xmlns="http://schemas.openxmlformats.org/spreadsheetml/2006/main">
  <authors>
    <author>Author</author>
  </authors>
  <commentList>
    <comment ref="C1" authorId="0">
      <text>
        <r>
          <rPr>
            <sz val="9"/>
            <color indexed="81"/>
            <rFont val="Tahoma"/>
            <charset val="1"/>
          </rPr>
          <t>number of dominant males in the territory in 2011</t>
        </r>
      </text>
    </comment>
    <comment ref="D1" authorId="0">
      <text>
        <r>
          <rPr>
            <sz val="9"/>
            <color indexed="81"/>
            <rFont val="Tahoma"/>
            <charset val="1"/>
          </rPr>
          <t>number of dominant females in the territory in 2011</t>
        </r>
      </text>
    </comment>
    <comment ref="E1" authorId="0">
      <text>
        <r>
          <rPr>
            <sz val="9"/>
            <color indexed="81"/>
            <rFont val="Tahoma"/>
            <charset val="1"/>
          </rPr>
          <t>number of large helpers (&gt;3.5cm SL) in the territory in 2011</t>
        </r>
      </text>
    </comment>
    <comment ref="F1" authorId="0">
      <text>
        <r>
          <rPr>
            <sz val="9"/>
            <color indexed="81"/>
            <rFont val="Tahoma"/>
            <charset val="1"/>
          </rPr>
          <t>number of medium helpers (2.5-3.4cm SL) in the territory in 2011</t>
        </r>
      </text>
    </comment>
    <comment ref="G1" authorId="0">
      <text>
        <r>
          <rPr>
            <sz val="9"/>
            <color indexed="81"/>
            <rFont val="Tahoma"/>
            <charset val="1"/>
          </rPr>
          <t>number of small helpers (1.5-2.4cm SL) in the territory in 2011</t>
        </r>
      </text>
    </comment>
    <comment ref="H1" authorId="0">
      <text>
        <r>
          <rPr>
            <sz val="9"/>
            <color indexed="81"/>
            <rFont val="Tahoma"/>
            <charset val="1"/>
          </rPr>
          <t>number of nonhelpers (0.5-1.4cm SL) in the territory in 2011</t>
        </r>
      </text>
    </comment>
    <comment ref="I1" authorId="0">
      <text>
        <r>
          <rPr>
            <sz val="9"/>
            <color indexed="81"/>
            <rFont val="Tahoma"/>
            <charset val="1"/>
          </rPr>
          <t>were there fry observed at some point in 2011?
y: yes, fry were observed
n: we never observed fry in that territory</t>
        </r>
      </text>
    </comment>
    <comment ref="J1" authorId="0">
      <text>
        <r>
          <rPr>
            <sz val="9"/>
            <color indexed="81"/>
            <rFont val="Tahoma"/>
            <charset val="1"/>
          </rPr>
          <t>was the territory reproductively active in 2011, i.e. Did we see fry or juveniles?
1: yes, the territory was active
0: no, the territory was not active</t>
        </r>
      </text>
    </comment>
    <comment ref="K1" authorId="0">
      <text>
        <r>
          <rPr>
            <sz val="9"/>
            <color indexed="81"/>
            <rFont val="Tahoma"/>
            <charset val="1"/>
          </rPr>
          <t>total number of territories the dominant male defended in 2011</t>
        </r>
      </text>
    </comment>
    <comment ref="L1" authorId="0">
      <text>
        <r>
          <rPr>
            <sz val="9"/>
            <color indexed="81"/>
            <rFont val="Tahoma"/>
            <charset val="1"/>
          </rPr>
          <t>group size (sum of fish &gt;1.5cm SL) in 2011</t>
        </r>
      </text>
    </comment>
    <comment ref="M1" authorId="0">
      <text>
        <r>
          <rPr>
            <sz val="9"/>
            <color indexed="81"/>
            <rFont val="Tahoma"/>
            <charset val="1"/>
          </rPr>
          <t>size class in 2011
A: 1-4 individuals
B: 5-6 individuals
C: 7+ individuals</t>
        </r>
      </text>
    </comment>
    <comment ref="N1" authorId="0">
      <text>
        <r>
          <rPr>
            <sz val="9"/>
            <color indexed="81"/>
            <rFont val="Tahoma"/>
            <charset val="1"/>
          </rPr>
          <t>group size (sum of fish &gt;1.5cm SL) of the nearest neighbour in 2011</t>
        </r>
      </text>
    </comment>
    <comment ref="O1" authorId="0">
      <text>
        <r>
          <rPr>
            <sz val="9"/>
            <color indexed="81"/>
            <rFont val="Tahoma"/>
            <charset val="1"/>
          </rPr>
          <t>number of dominant males in the territory in 2012</t>
        </r>
      </text>
    </comment>
    <comment ref="P1" authorId="0">
      <text>
        <r>
          <rPr>
            <sz val="9"/>
            <color indexed="81"/>
            <rFont val="Tahoma"/>
            <charset val="1"/>
          </rPr>
          <t>number of dominant females in the territory in 2012</t>
        </r>
      </text>
    </comment>
    <comment ref="Q1" authorId="0">
      <text>
        <r>
          <rPr>
            <sz val="9"/>
            <color indexed="81"/>
            <rFont val="Tahoma"/>
            <charset val="1"/>
          </rPr>
          <t>number of large helpers (&gt;3.5cm SL) in the territory in 2012</t>
        </r>
      </text>
    </comment>
    <comment ref="R1" authorId="0">
      <text>
        <r>
          <rPr>
            <sz val="9"/>
            <color indexed="81"/>
            <rFont val="Tahoma"/>
            <charset val="1"/>
          </rPr>
          <t>number of medium helpers (2.5-3.4cm SL) in the territory in 2012</t>
        </r>
      </text>
    </comment>
    <comment ref="S1" authorId="0">
      <text>
        <r>
          <rPr>
            <sz val="9"/>
            <color indexed="81"/>
            <rFont val="Tahoma"/>
            <charset val="1"/>
          </rPr>
          <t>number of small helpers (1.5-2.4cm SL) in the territory in 2012</t>
        </r>
      </text>
    </comment>
    <comment ref="T1" authorId="0">
      <text>
        <r>
          <rPr>
            <sz val="9"/>
            <color indexed="81"/>
            <rFont val="Tahoma"/>
            <charset val="1"/>
          </rPr>
          <t>number of nonhelpers (0.5-1.4cm SL) in the territory in 2012</t>
        </r>
      </text>
    </comment>
    <comment ref="U1" authorId="0">
      <text>
        <r>
          <rPr>
            <sz val="9"/>
            <color indexed="81"/>
            <rFont val="Tahoma"/>
            <charset val="1"/>
          </rPr>
          <t>cleared number of nonhelpers (0.5-1.4cm SL) in the territory in 2012: extinct territories are counted as NAs</t>
        </r>
      </text>
    </comment>
    <comment ref="V1" authorId="0">
      <text>
        <r>
          <rPr>
            <sz val="9"/>
            <color indexed="81"/>
            <rFont val="Tahoma"/>
            <charset val="1"/>
          </rPr>
          <t>were there fry observed at some point in 2012?
y: yes, fry were observed
n: we never observed fry in that territory</t>
        </r>
      </text>
    </comment>
    <comment ref="W1" authorId="0">
      <text>
        <r>
          <rPr>
            <sz val="9"/>
            <color indexed="81"/>
            <rFont val="Tahoma"/>
            <charset val="1"/>
          </rPr>
          <t>was the territory reproductively active in 2012, i.e. Did we see fry or juveniles?
1: yes, the territory was active
0: no, the territory was not active</t>
        </r>
      </text>
    </comment>
    <comment ref="X1" authorId="0">
      <text>
        <r>
          <rPr>
            <sz val="9"/>
            <color indexed="81"/>
            <rFont val="Tahoma"/>
            <charset val="1"/>
          </rPr>
          <t>total number of territories the dominant male defended in 2012</t>
        </r>
      </text>
    </comment>
    <comment ref="Y1" authorId="0">
      <text>
        <r>
          <rPr>
            <sz val="9"/>
            <color indexed="81"/>
            <rFont val="Tahoma"/>
            <charset val="1"/>
          </rPr>
          <t>group size (sum of fish &gt;1.5cm SL) in 2012</t>
        </r>
      </text>
    </comment>
    <comment ref="Z1" authorId="0">
      <text>
        <r>
          <rPr>
            <sz val="9"/>
            <color indexed="81"/>
            <rFont val="Tahoma"/>
            <charset val="1"/>
          </rPr>
          <t>size class in 2012
A: 1-4 individuals
B: 5-6 individuals
C: 7+ individuals</t>
        </r>
      </text>
    </comment>
    <comment ref="AA1" authorId="0">
      <text>
        <r>
          <rPr>
            <sz val="9"/>
            <color indexed="81"/>
            <rFont val="Tahoma"/>
            <charset val="1"/>
          </rPr>
          <t>group size (sum of fish &gt;1.5cm SL) of the nearest neighbour in 2012</t>
        </r>
      </text>
    </comment>
    <comment ref="AB1" authorId="0">
      <text>
        <r>
          <rPr>
            <sz val="9"/>
            <color indexed="81"/>
            <rFont val="Tahoma"/>
            <charset val="1"/>
          </rPr>
          <t>change in group size from 2011 to 2012</t>
        </r>
      </text>
    </comment>
    <comment ref="AC1" authorId="0">
      <text>
        <r>
          <rPr>
            <sz val="9"/>
            <color indexed="81"/>
            <rFont val="Tahoma"/>
            <charset val="1"/>
          </rPr>
          <t>change in group size from 2011 to 2012 for the nearest neighbouring group</t>
        </r>
      </text>
    </comment>
    <comment ref="AD1" authorId="0">
      <text>
        <r>
          <rPr>
            <sz val="9"/>
            <color indexed="81"/>
            <rFont val="Tahoma"/>
            <charset val="1"/>
          </rPr>
          <t>number of dominant males in the territory in 2013</t>
        </r>
      </text>
    </comment>
    <comment ref="AE1" authorId="0">
      <text>
        <r>
          <rPr>
            <sz val="9"/>
            <color indexed="81"/>
            <rFont val="Tahoma"/>
            <charset val="1"/>
          </rPr>
          <t>number of dominant females in the territory in 2013</t>
        </r>
      </text>
    </comment>
    <comment ref="AF1" authorId="0">
      <text>
        <r>
          <rPr>
            <sz val="9"/>
            <color indexed="81"/>
            <rFont val="Tahoma"/>
            <charset val="1"/>
          </rPr>
          <t>number of large helpers (&gt;3.5cm SL) in the territory in 2013</t>
        </r>
      </text>
    </comment>
    <comment ref="AG1" authorId="0">
      <text>
        <r>
          <rPr>
            <sz val="9"/>
            <color indexed="81"/>
            <rFont val="Tahoma"/>
            <charset val="1"/>
          </rPr>
          <t>number of medium helpers (2.5-3.4cm SL) in the territory in 2013</t>
        </r>
      </text>
    </comment>
    <comment ref="AH1" authorId="0">
      <text>
        <r>
          <rPr>
            <sz val="9"/>
            <color indexed="81"/>
            <rFont val="Tahoma"/>
            <charset val="1"/>
          </rPr>
          <t>number of small helpers (1.5-2.4cm SL) in the territory in 2013</t>
        </r>
      </text>
    </comment>
    <comment ref="AI1" authorId="0">
      <text>
        <r>
          <rPr>
            <sz val="9"/>
            <color indexed="81"/>
            <rFont val="Tahoma"/>
            <charset val="1"/>
          </rPr>
          <t>number of nonhelpers (0.5-1.4cm SL) in the territory in 2013</t>
        </r>
      </text>
    </comment>
    <comment ref="AJ1" authorId="0">
      <text>
        <r>
          <rPr>
            <sz val="9"/>
            <color indexed="81"/>
            <rFont val="Tahoma"/>
            <charset val="1"/>
          </rPr>
          <t>were there fry observed at some point in 2013?
y: yes, fry were observed
n: we never observed fry in that territory</t>
        </r>
      </text>
    </comment>
    <comment ref="AK1" authorId="0">
      <text>
        <r>
          <rPr>
            <sz val="9"/>
            <color indexed="81"/>
            <rFont val="Tahoma"/>
            <charset val="1"/>
          </rPr>
          <t>was the territory reproductively active in 2013, i.e. Did we see fry or juveniles?
1: yes, the territory was active
0: no, the territory was not active</t>
        </r>
      </text>
    </comment>
    <comment ref="AL1" authorId="0">
      <text>
        <r>
          <rPr>
            <sz val="9"/>
            <color indexed="81"/>
            <rFont val="Tahoma"/>
            <charset val="1"/>
          </rPr>
          <t>total number of territories the dominant male defended in 2013</t>
        </r>
      </text>
    </comment>
    <comment ref="AM1" authorId="0">
      <text>
        <r>
          <rPr>
            <sz val="9"/>
            <color indexed="81"/>
            <rFont val="Tahoma"/>
            <charset val="1"/>
          </rPr>
          <t>group size (sum of fish &gt;1.5cm SL) in 2013</t>
        </r>
      </text>
    </comment>
    <comment ref="AN1" authorId="0">
      <text>
        <r>
          <rPr>
            <sz val="9"/>
            <color indexed="81"/>
            <rFont val="Tahoma"/>
            <charset val="1"/>
          </rPr>
          <t>size class in 2013
A: 1-4 individuals
B: 5-6 individuals
C: 7+ individuals</t>
        </r>
      </text>
    </comment>
    <comment ref="AO1" authorId="0">
      <text>
        <r>
          <rPr>
            <sz val="9"/>
            <color indexed="81"/>
            <rFont val="Tahoma"/>
            <charset val="1"/>
          </rPr>
          <t>group size (sum of fish &gt;1.5cm SL) of the nearest neighbour in 2013</t>
        </r>
      </text>
    </comment>
    <comment ref="AP1" authorId="0">
      <text>
        <r>
          <rPr>
            <sz val="9"/>
            <color indexed="81"/>
            <rFont val="Tahoma"/>
            <charset val="1"/>
          </rPr>
          <t>change in group size from 2012 to 2013</t>
        </r>
      </text>
    </comment>
    <comment ref="AQ1" authorId="0">
      <text>
        <r>
          <rPr>
            <sz val="9"/>
            <color indexed="81"/>
            <rFont val="Tahoma"/>
            <charset val="1"/>
          </rPr>
          <t>change in group size from 2012 to 2013 for the nearest neighbouring group</t>
        </r>
      </text>
    </comment>
    <comment ref="AR1" authorId="0">
      <text>
        <r>
          <rPr>
            <sz val="9"/>
            <color indexed="81"/>
            <rFont val="Tahoma"/>
            <charset val="1"/>
          </rPr>
          <t>surv: the territory survived  from 2011 to 2012
ext: the territory was initially marked in 2011 and did not support a group in 2012
found: the territory was newly founded in 2012</t>
        </r>
      </text>
    </comment>
    <comment ref="AS1" authorId="0">
      <text>
        <r>
          <rPr>
            <sz val="9"/>
            <color indexed="81"/>
            <rFont val="Tahoma"/>
            <charset val="1"/>
          </rPr>
          <t>surv: the territory survived  from 2012 to 2013
ext: the territory was initially marked in 2012 and did not support a group in 2013
stext: the territory stayed extinct: it had gone extinct from 2011 to 2012 already and was not recolonised by 2013
found: the territory was newly founded in 2013
re: the territory was recolonised: it had gone extinct from 2011 to 2012 but was recolonised by 2013</t>
        </r>
      </text>
    </comment>
    <comment ref="AT1" authorId="0">
      <text>
        <r>
          <rPr>
            <sz val="9"/>
            <color indexed="81"/>
            <rFont val="Tahoma"/>
            <charset val="1"/>
          </rPr>
          <t>surv: the territory survived  from 2011 to 2013
ext: the territory was initially marked in 2011 and did not support a group in 2012 or 2013
found: the territory was newly founded in 2012 or 2013 and survived to 2013
re: the territory was initially marked in 2011, went extinct in 2012 and was recolonised in 2013</t>
        </r>
      </text>
    </comment>
    <comment ref="AU1" authorId="0">
      <text>
        <r>
          <rPr>
            <sz val="9"/>
            <color indexed="81"/>
            <rFont val="Tahoma"/>
            <charset val="1"/>
          </rPr>
          <t xml:space="preserve">surv: the territory survived  from 2011 to 2013
ext: the territory went extinct at some point
</t>
        </r>
      </text>
    </comment>
    <comment ref="AV1" authorId="0">
      <text>
        <r>
          <rPr>
            <sz val="9"/>
            <color indexed="81"/>
            <rFont val="Tahoma"/>
            <charset val="1"/>
          </rPr>
          <t>the size of the group before it went extinct. For groups that did not go extinct, the average group size is provided</t>
        </r>
      </text>
    </comment>
    <comment ref="AX1" authorId="0">
      <text>
        <r>
          <rPr>
            <sz val="9"/>
            <color indexed="81"/>
            <rFont val="Tahoma"/>
            <charset val="1"/>
          </rPr>
          <t>did the group go extinct?
1: no, the group survived
0: yes, the group went extinct</t>
        </r>
      </text>
    </comment>
    <comment ref="AY1" authorId="0">
      <text>
        <r>
          <rPr>
            <sz val="9"/>
            <color indexed="81"/>
            <rFont val="Tahoma"/>
            <charset val="1"/>
          </rPr>
          <t>did the group go extinct?
1: no, the group survived
0: yes, the group went extinct</t>
        </r>
      </text>
    </comment>
    <comment ref="AZ1" authorId="0">
      <text>
        <r>
          <rPr>
            <sz val="9"/>
            <color indexed="81"/>
            <rFont val="Tahoma"/>
            <charset val="1"/>
          </rPr>
          <t>did the group go extinct?
1: no, the group survived
0: yes, the group went extinct</t>
        </r>
      </text>
    </comment>
    <comment ref="BA1" authorId="0">
      <text>
        <r>
          <rPr>
            <sz val="9"/>
            <color indexed="81"/>
            <rFont val="Tahoma"/>
            <charset val="1"/>
          </rPr>
          <t>had the group existed the year before?
1: yes, the group had survived from the last year
0: no, the group was newly founded</t>
        </r>
      </text>
    </comment>
    <comment ref="BB1" authorId="0">
      <text>
        <r>
          <rPr>
            <sz val="9"/>
            <color indexed="81"/>
            <rFont val="Tahoma"/>
            <charset val="1"/>
          </rPr>
          <t xml:space="preserve">nearest neighbour in 2011
</t>
        </r>
      </text>
    </comment>
    <comment ref="BC1" authorId="0">
      <text>
        <r>
          <rPr>
            <sz val="9"/>
            <color indexed="81"/>
            <rFont val="Tahoma"/>
            <charset val="1"/>
          </rPr>
          <t xml:space="preserve">nearest neighbour in 2012
</t>
        </r>
      </text>
    </comment>
    <comment ref="BD1" authorId="0">
      <text>
        <r>
          <rPr>
            <sz val="9"/>
            <color indexed="81"/>
            <rFont val="Tahoma"/>
            <charset val="1"/>
          </rPr>
          <t xml:space="preserve">nearest neighbour in 2013
</t>
        </r>
      </text>
    </comment>
    <comment ref="BE1" authorId="0">
      <text>
        <r>
          <rPr>
            <sz val="9"/>
            <color indexed="81"/>
            <rFont val="Tahoma"/>
            <charset val="1"/>
          </rPr>
          <t>number of foreign territories within 2 meters around the focal territory (center to center)</t>
        </r>
      </text>
    </comment>
    <comment ref="BF1" authorId="0">
      <text>
        <r>
          <rPr>
            <sz val="9"/>
            <color indexed="81"/>
            <rFont val="Tahoma"/>
            <charset val="1"/>
          </rPr>
          <t>number of foreign territories within 2 meters around the focal territory (center to center)</t>
        </r>
      </text>
    </comment>
    <comment ref="BG1" authorId="0">
      <text>
        <r>
          <rPr>
            <sz val="9"/>
            <color indexed="81"/>
            <rFont val="Tahoma"/>
            <charset val="1"/>
          </rPr>
          <t>number of foreign territories within 2 meters around the focal territory (center to center)</t>
        </r>
      </text>
    </comment>
    <comment ref="BI1" authorId="0">
      <text>
        <r>
          <rPr>
            <sz val="9"/>
            <color indexed="81"/>
            <rFont val="Tahoma"/>
            <charset val="1"/>
          </rPr>
          <t>distance [m] to the nearest neighboring territory (center to center) in 2011</t>
        </r>
      </text>
    </comment>
    <comment ref="BJ1" authorId="0">
      <text>
        <r>
          <rPr>
            <sz val="9"/>
            <color indexed="81"/>
            <rFont val="Tahoma"/>
            <charset val="1"/>
          </rPr>
          <t>distance [m] to the nearest neighboring territory (center to center) in 2012</t>
        </r>
      </text>
    </comment>
    <comment ref="BK1" authorId="0">
      <text>
        <r>
          <rPr>
            <sz val="9"/>
            <color indexed="81"/>
            <rFont val="Tahoma"/>
            <charset val="1"/>
          </rPr>
          <t>distance [m] to the nearest neighboring territory (center to center) in 2013</t>
        </r>
      </text>
    </comment>
    <comment ref="BL1" authorId="0">
      <text>
        <r>
          <rPr>
            <sz val="9"/>
            <color indexed="81"/>
            <rFont val="Tahoma"/>
            <charset val="1"/>
          </rPr>
          <t>avergae nearest neighbour distance in meters from 2011 to 2012</t>
        </r>
      </text>
    </comment>
    <comment ref="BM1" authorId="0">
      <text>
        <r>
          <rPr>
            <sz val="9"/>
            <color indexed="81"/>
            <rFont val="Tahoma"/>
            <charset val="1"/>
          </rPr>
          <t>distance class of nearest neighbour distance
N: near (&lt;0.5m)
M: medium (0.5-1m)
F: far (&gt;1m)</t>
        </r>
      </text>
    </comment>
    <comment ref="BN1" authorId="0">
      <text>
        <r>
          <rPr>
            <sz val="9"/>
            <color indexed="81"/>
            <rFont val="Tahoma"/>
            <charset val="1"/>
          </rPr>
          <t xml:space="preserve">average number of large helpers (&gt;3.5cm SL) between 2011 and 2013
</t>
        </r>
      </text>
    </comment>
    <comment ref="BO1" authorId="0">
      <text>
        <r>
          <rPr>
            <sz val="9"/>
            <color indexed="81"/>
            <rFont val="Tahoma"/>
            <charset val="1"/>
          </rPr>
          <t xml:space="preserve">average number of medium helpers (2.5-3.5cm SL) between 2011 and 2013
</t>
        </r>
      </text>
    </comment>
    <comment ref="BP1" authorId="0">
      <text>
        <r>
          <rPr>
            <sz val="9"/>
            <color indexed="81"/>
            <rFont val="Tahoma"/>
            <charset val="1"/>
          </rPr>
          <t xml:space="preserve">average number of small helpers (1.5-2.5cm SL) between 2011 and 2013
</t>
        </r>
      </text>
    </comment>
    <comment ref="BQ1" authorId="0">
      <text>
        <r>
          <rPr>
            <sz val="9"/>
            <color indexed="81"/>
            <rFont val="Tahoma"/>
            <charset val="1"/>
          </rPr>
          <t xml:space="preserve">average number of nonhelpers (0.5-1.5cm SL) between 2011 and 2013
</t>
        </r>
      </text>
    </comment>
    <comment ref="BR1" authorId="0">
      <text>
        <r>
          <rPr>
            <sz val="9"/>
            <color indexed="81"/>
            <rFont val="Tahoma"/>
            <charset val="1"/>
          </rPr>
          <t>average group size (2011 to 2013)</t>
        </r>
      </text>
    </comment>
    <comment ref="BS1" authorId="0">
      <text>
        <r>
          <rPr>
            <sz val="9"/>
            <color indexed="81"/>
            <rFont val="Tahoma"/>
            <charset val="1"/>
          </rPr>
          <t>size class in 2011-2013
A: 1-4 individuals
B: 5-6 individuals
C: 7+ individuals</t>
        </r>
      </text>
    </comment>
    <comment ref="BT1" authorId="0">
      <text>
        <r>
          <rPr>
            <sz val="9"/>
            <color indexed="81"/>
            <rFont val="Tahoma"/>
            <charset val="1"/>
          </rPr>
          <t>avergare nearest neighbouring group size (2011 to 2012)</t>
        </r>
      </text>
    </comment>
    <comment ref="BU1" authorId="0">
      <text>
        <r>
          <rPr>
            <sz val="9"/>
            <color indexed="81"/>
            <rFont val="Tahoma"/>
            <charset val="1"/>
          </rPr>
          <t>average change in group size</t>
        </r>
      </text>
    </comment>
    <comment ref="BV1" authorId="0">
      <text>
        <r>
          <rPr>
            <sz val="9"/>
            <color indexed="81"/>
            <rFont val="Tahoma"/>
            <charset val="1"/>
          </rPr>
          <t>average nearest neighbouring group size change</t>
        </r>
      </text>
    </comment>
    <comment ref="BW1" authorId="0">
      <text>
        <r>
          <rPr>
            <sz val="9"/>
            <color indexed="81"/>
            <rFont val="Tahoma"/>
            <charset val="1"/>
          </rPr>
          <t>did the dominant male remain the same between 2011 and 2012?
NA: the dominant male was not marked in 2011
s: the same male defended the territory in 2011 and 2012
c: the dominant male changed between 2011 and 2012</t>
        </r>
      </text>
    </comment>
    <comment ref="BX1" authorId="0">
      <text>
        <r>
          <rPr>
            <sz val="9"/>
            <color indexed="81"/>
            <rFont val="Tahoma"/>
            <charset val="1"/>
          </rPr>
          <t>did the dominant female remain the same between 2011 and 2012?
NA: the dominant female was not marked in 2011
s: the same female defended the territory in 2011 and 2012
c: the dominant female changed between 2011 and 2012</t>
        </r>
      </text>
    </comment>
    <comment ref="BY1" authorId="0">
      <text>
        <r>
          <rPr>
            <sz val="9"/>
            <color indexed="81"/>
            <rFont val="Tahoma"/>
            <charset val="1"/>
          </rPr>
          <t>did the dominant male remain the same between 2012 and 2013?
NA: the dominant male was not marked in 2012
s: the same male defended the territory in 2012 and 2013
c: the dominant male changed between 2012 and 2013</t>
        </r>
      </text>
    </comment>
    <comment ref="BZ1" authorId="0">
      <text>
        <r>
          <rPr>
            <sz val="9"/>
            <color indexed="81"/>
            <rFont val="Tahoma"/>
            <charset val="1"/>
          </rPr>
          <t>did the dominant female remain the same between 2011 and 2011?
NA: the dominant female was not marked in 2011
s: the same female defended the territory in 2011 and 2012
c: the dominant female changed between 2011 and 2012</t>
        </r>
      </text>
    </comment>
    <comment ref="CA1" authorId="0">
      <text>
        <r>
          <rPr>
            <sz val="9"/>
            <color indexed="81"/>
            <rFont val="Tahoma"/>
            <charset val="1"/>
          </rPr>
          <t>did the majority of helpers stay in the territory or leave it (go missing) between 2011 and 2012?
NA: there were no helpers marked in 2011
s: most of the helpers marked in 2011 remained in the territory
c: most of the helpers marked in 2011 left the territory
e: equal numbers of marked helpers stayed and left</t>
        </r>
      </text>
    </comment>
    <comment ref="CB1" authorId="0">
      <text>
        <r>
          <rPr>
            <sz val="9"/>
            <color indexed="81"/>
            <rFont val="Tahoma"/>
            <charset val="1"/>
          </rPr>
          <t>how many helpers marked in 2011 remained in the territory in 2012 (as helpers or dominants)?</t>
        </r>
      </text>
    </comment>
    <comment ref="CC1" authorId="0">
      <text>
        <r>
          <rPr>
            <sz val="9"/>
            <color indexed="81"/>
            <rFont val="Tahoma"/>
            <charset val="1"/>
          </rPr>
          <t>how many helpers marked in 2011 had left the territory by 2012?</t>
        </r>
      </text>
    </comment>
    <comment ref="CD1" authorId="0">
      <text>
        <r>
          <rPr>
            <sz val="9"/>
            <color indexed="81"/>
            <rFont val="Tahoma"/>
            <charset val="1"/>
          </rPr>
          <t>did the majority of helpers stay in the territory or leave it (go missing) between 2012 and 2013?
NA: there were no helpers marked in 2012
s: most of the helpers marked in 2012 remained in the territory
c: most of the helpers marked in 2012 left the territory</t>
        </r>
      </text>
    </comment>
    <comment ref="CE1" authorId="0">
      <text>
        <r>
          <rPr>
            <sz val="9"/>
            <color indexed="81"/>
            <rFont val="Tahoma"/>
            <charset val="1"/>
          </rPr>
          <t>how many helpers marked in 2012 remained in the territory in 2013 (as helpers or dominants)?</t>
        </r>
      </text>
    </comment>
    <comment ref="CF1" authorId="0">
      <text>
        <r>
          <rPr>
            <sz val="9"/>
            <color indexed="81"/>
            <rFont val="Tahoma"/>
            <charset val="1"/>
          </rPr>
          <t>how many helpers marked in 2012 had left the territory by 2013?</t>
        </r>
      </text>
    </comment>
    <comment ref="CG1" authorId="0">
      <text>
        <r>
          <rPr>
            <sz val="9"/>
            <color indexed="81"/>
            <rFont val="Tahoma"/>
            <charset val="1"/>
          </rPr>
          <t>number of dominant males that dispersed into the territory between 2011 and 2012</t>
        </r>
      </text>
    </comment>
    <comment ref="CH1" authorId="0">
      <text>
        <r>
          <rPr>
            <sz val="9"/>
            <color indexed="81"/>
            <rFont val="Tahoma"/>
            <charset val="1"/>
          </rPr>
          <t>number of dominant males that dispersed out of the territory between 2011 and 2012</t>
        </r>
      </text>
    </comment>
    <comment ref="CI1" authorId="0">
      <text>
        <r>
          <rPr>
            <sz val="9"/>
            <color indexed="81"/>
            <rFont val="Tahoma"/>
            <charset val="1"/>
          </rPr>
          <t>number of dominant females that dispersed into the territory between 2011 and 2012</t>
        </r>
      </text>
    </comment>
    <comment ref="CJ1" authorId="0">
      <text>
        <r>
          <rPr>
            <sz val="9"/>
            <color indexed="81"/>
            <rFont val="Tahoma"/>
            <charset val="1"/>
          </rPr>
          <t>number of dominant females that dispersed out of the territory between 2011 and 2012</t>
        </r>
      </text>
    </comment>
    <comment ref="CK1" authorId="0">
      <text>
        <r>
          <rPr>
            <sz val="9"/>
            <color indexed="81"/>
            <rFont val="Tahoma"/>
            <charset val="1"/>
          </rPr>
          <t>number of subordinate males that dispersed into the territory between 2011 and 2012</t>
        </r>
      </text>
    </comment>
    <comment ref="CL1" authorId="0">
      <text>
        <r>
          <rPr>
            <sz val="9"/>
            <color indexed="81"/>
            <rFont val="Tahoma"/>
            <charset val="1"/>
          </rPr>
          <t>number of subordinate males that dispersed out of the territory between 2011 and 2012</t>
        </r>
      </text>
    </comment>
    <comment ref="CM1" authorId="0">
      <text>
        <r>
          <rPr>
            <sz val="9"/>
            <color indexed="81"/>
            <rFont val="Tahoma"/>
            <charset val="1"/>
          </rPr>
          <t>number of subordinate females that dispersed into the territory between 2011 and 2012</t>
        </r>
      </text>
    </comment>
    <comment ref="CN1" authorId="0">
      <text>
        <r>
          <rPr>
            <sz val="9"/>
            <color indexed="81"/>
            <rFont val="Tahoma"/>
            <charset val="1"/>
          </rPr>
          <t>number of subordinate females that dispersed out of the territory between 2011 and 2012</t>
        </r>
      </text>
    </comment>
    <comment ref="CO1" authorId="0">
      <text>
        <r>
          <rPr>
            <sz val="9"/>
            <color indexed="81"/>
            <rFont val="Tahoma"/>
            <charset val="1"/>
          </rPr>
          <t>number of dominant males that dispersed into the territory between 2012 and 2013</t>
        </r>
      </text>
    </comment>
    <comment ref="CP1" authorId="0">
      <text>
        <r>
          <rPr>
            <sz val="9"/>
            <color indexed="81"/>
            <rFont val="Tahoma"/>
            <charset val="1"/>
          </rPr>
          <t>number of dominant males that dispersed out of the territory between 2012 and 2013</t>
        </r>
      </text>
    </comment>
    <comment ref="CQ1" authorId="0">
      <text>
        <r>
          <rPr>
            <sz val="9"/>
            <color indexed="81"/>
            <rFont val="Tahoma"/>
            <charset val="1"/>
          </rPr>
          <t>number of dominant females that dispersed into the territory between 2012 and 2013</t>
        </r>
      </text>
    </comment>
    <comment ref="CR1" authorId="0">
      <text>
        <r>
          <rPr>
            <sz val="9"/>
            <color indexed="81"/>
            <rFont val="Tahoma"/>
            <charset val="1"/>
          </rPr>
          <t>number of dominant females that dispersed out of the territory between 2012 and 2013</t>
        </r>
      </text>
    </comment>
    <comment ref="CS1" authorId="0">
      <text>
        <r>
          <rPr>
            <sz val="9"/>
            <color indexed="81"/>
            <rFont val="Tahoma"/>
            <charset val="1"/>
          </rPr>
          <t>number of subordinate males that dispersed into the territory between 2012 and 2013</t>
        </r>
      </text>
    </comment>
    <comment ref="CT1" authorId="0">
      <text>
        <r>
          <rPr>
            <sz val="9"/>
            <color indexed="81"/>
            <rFont val="Tahoma"/>
            <charset val="1"/>
          </rPr>
          <t>number of subordinate males that dispersed out of the territory between 2012 and 2013</t>
        </r>
      </text>
    </comment>
    <comment ref="CU1" authorId="0">
      <text>
        <r>
          <rPr>
            <sz val="9"/>
            <color indexed="81"/>
            <rFont val="Tahoma"/>
            <charset val="1"/>
          </rPr>
          <t>number of subordinate females that dispersed into the territory between 2012 and 2013</t>
        </r>
      </text>
    </comment>
    <comment ref="CV1" authorId="0">
      <text>
        <r>
          <rPr>
            <sz val="9"/>
            <color indexed="81"/>
            <rFont val="Tahoma"/>
            <charset val="1"/>
          </rPr>
          <t>number of subordinate females that dispersed out of the territory between 2012 and 2013</t>
        </r>
      </text>
    </comment>
    <comment ref="CW1" authorId="0">
      <text>
        <r>
          <rPr>
            <sz val="9"/>
            <color indexed="81"/>
            <rFont val="Tahoma"/>
            <charset val="1"/>
          </rPr>
          <t>number of dominant males that survived in the territory between 2011 and 2012</t>
        </r>
      </text>
    </comment>
    <comment ref="CX1" authorId="0">
      <text>
        <r>
          <rPr>
            <sz val="9"/>
            <color indexed="81"/>
            <rFont val="Tahoma"/>
            <charset val="1"/>
          </rPr>
          <t>number of dominant males that died in the territory between 2011 and 2012</t>
        </r>
      </text>
    </comment>
    <comment ref="CY1" authorId="0">
      <text>
        <r>
          <rPr>
            <sz val="9"/>
            <color indexed="81"/>
            <rFont val="Tahoma"/>
            <charset val="1"/>
          </rPr>
          <t>number of dominant females that survived in the territory between 2011 and 2012</t>
        </r>
      </text>
    </comment>
    <comment ref="CZ1" authorId="0">
      <text>
        <r>
          <rPr>
            <sz val="9"/>
            <color indexed="81"/>
            <rFont val="Tahoma"/>
            <charset val="1"/>
          </rPr>
          <t>number of dominant females that died in the territory between 2011 and 2012</t>
        </r>
      </text>
    </comment>
    <comment ref="DA1" authorId="0">
      <text>
        <r>
          <rPr>
            <sz val="9"/>
            <color indexed="81"/>
            <rFont val="Tahoma"/>
            <charset val="1"/>
          </rPr>
          <t>number of subordinate males that survived in the territory between 2011 and 2012</t>
        </r>
      </text>
    </comment>
    <comment ref="DB1" authorId="0">
      <text>
        <r>
          <rPr>
            <sz val="9"/>
            <color indexed="81"/>
            <rFont val="Tahoma"/>
            <charset val="1"/>
          </rPr>
          <t>number of subordinate males that died in the territory between 2011 and 2012</t>
        </r>
      </text>
    </comment>
    <comment ref="DC1" authorId="0">
      <text>
        <r>
          <rPr>
            <sz val="9"/>
            <color indexed="81"/>
            <rFont val="Tahoma"/>
            <charset val="1"/>
          </rPr>
          <t>number of subordinate females that survived the territory between 2011 and 2012</t>
        </r>
      </text>
    </comment>
    <comment ref="DD1" authorId="0">
      <text>
        <r>
          <rPr>
            <sz val="9"/>
            <color indexed="81"/>
            <rFont val="Tahoma"/>
            <charset val="1"/>
          </rPr>
          <t>number of subordinate females that died in the territory between 2011 and 2012</t>
        </r>
      </text>
    </comment>
    <comment ref="DE1" authorId="0">
      <text>
        <r>
          <rPr>
            <sz val="9"/>
            <color indexed="81"/>
            <rFont val="Tahoma"/>
            <charset val="1"/>
          </rPr>
          <t>number of dominant males that survived in the territory between 2012 and 2013</t>
        </r>
      </text>
    </comment>
    <comment ref="DF1" authorId="0">
      <text>
        <r>
          <rPr>
            <sz val="9"/>
            <color indexed="81"/>
            <rFont val="Tahoma"/>
            <charset val="1"/>
          </rPr>
          <t>number of dominant males that died in the territory between 2012 and 2013</t>
        </r>
      </text>
    </comment>
    <comment ref="DG1" authorId="0">
      <text>
        <r>
          <rPr>
            <sz val="9"/>
            <color indexed="81"/>
            <rFont val="Tahoma"/>
            <charset val="1"/>
          </rPr>
          <t>number of dominant females that survived in the territory between 2012 and 2013</t>
        </r>
      </text>
    </comment>
    <comment ref="DH1" authorId="0">
      <text>
        <r>
          <rPr>
            <sz val="9"/>
            <color indexed="81"/>
            <rFont val="Tahoma"/>
            <charset val="1"/>
          </rPr>
          <t>number of dominant females that died in the territory between 2012 and 2013</t>
        </r>
      </text>
    </comment>
    <comment ref="DI1" authorId="0">
      <text>
        <r>
          <rPr>
            <sz val="9"/>
            <color indexed="81"/>
            <rFont val="Tahoma"/>
            <charset val="1"/>
          </rPr>
          <t>number of subordinate males that survived in the territory between 2012 and 2013</t>
        </r>
      </text>
    </comment>
    <comment ref="DJ1" authorId="0">
      <text>
        <r>
          <rPr>
            <sz val="9"/>
            <color indexed="81"/>
            <rFont val="Tahoma"/>
            <charset val="1"/>
          </rPr>
          <t>number of subordinate males that died in the territory between 2012 and 2013</t>
        </r>
      </text>
    </comment>
    <comment ref="DK1" authorId="0">
      <text>
        <r>
          <rPr>
            <sz val="9"/>
            <color indexed="81"/>
            <rFont val="Tahoma"/>
            <charset val="1"/>
          </rPr>
          <t>number of subordinate females that survived the territory between 2012 and 2013</t>
        </r>
      </text>
    </comment>
    <comment ref="DL1" authorId="0">
      <text>
        <r>
          <rPr>
            <sz val="9"/>
            <color indexed="81"/>
            <rFont val="Tahoma"/>
            <charset val="1"/>
          </rPr>
          <t>number of subordinate females that died in the territory between 2012 and 2013</t>
        </r>
      </text>
    </comment>
    <comment ref="DM1" authorId="0">
      <text>
        <r>
          <rPr>
            <sz val="9"/>
            <color indexed="81"/>
            <rFont val="Tahoma"/>
            <charset val="1"/>
          </rPr>
          <t>number of marked dominant males that were registered as being a member of the group in 2011 and/or 2012</t>
        </r>
      </text>
    </comment>
    <comment ref="DN1" authorId="0">
      <text>
        <r>
          <rPr>
            <sz val="9"/>
            <color indexed="81"/>
            <rFont val="Tahoma"/>
            <charset val="1"/>
          </rPr>
          <t>number of marked dominant females that were registered as being a member of the group in 2011 and/or 2012</t>
        </r>
      </text>
    </comment>
    <comment ref="DO1" authorId="0">
      <text>
        <r>
          <rPr>
            <sz val="9"/>
            <color indexed="81"/>
            <rFont val="Tahoma"/>
            <charset val="1"/>
          </rPr>
          <t>number of marked male helpers that were registered as being a member of the group in 2011 and/or 2012</t>
        </r>
      </text>
    </comment>
    <comment ref="DP1" authorId="0">
      <text>
        <r>
          <rPr>
            <sz val="9"/>
            <color indexed="81"/>
            <rFont val="Tahoma"/>
            <charset val="1"/>
          </rPr>
          <t>number of marked female helpers that were registered as being a member of the group in 2011 and/or 2012</t>
        </r>
      </text>
    </comment>
    <comment ref="DQ1" authorId="0">
      <text>
        <r>
          <rPr>
            <sz val="9"/>
            <color indexed="81"/>
            <rFont val="Tahoma"/>
            <charset val="1"/>
          </rPr>
          <t>number of marked dominant males that were registered as being a member of the group in 2012 and/or 2013</t>
        </r>
      </text>
    </comment>
    <comment ref="DR1" authorId="0">
      <text>
        <r>
          <rPr>
            <sz val="9"/>
            <color indexed="81"/>
            <rFont val="Tahoma"/>
            <charset val="1"/>
          </rPr>
          <t>number of marked dominant females that were registered as being a member of the group in 2012 and/or 2013</t>
        </r>
      </text>
    </comment>
    <comment ref="DS1" authorId="0">
      <text>
        <r>
          <rPr>
            <sz val="9"/>
            <color indexed="81"/>
            <rFont val="Tahoma"/>
            <charset val="1"/>
          </rPr>
          <t>number of marked male helpers that were registered as being a member of the group in 2012 and/or 2013</t>
        </r>
      </text>
    </comment>
    <comment ref="DT1" authorId="0">
      <text>
        <r>
          <rPr>
            <sz val="9"/>
            <color indexed="81"/>
            <rFont val="Tahoma"/>
            <charset val="1"/>
          </rPr>
          <t>number of marked female helpers that were registered as being a member of the group in 2012 and/or 2013</t>
        </r>
      </text>
    </comment>
    <comment ref="DU1" authorId="0">
      <text>
        <r>
          <rPr>
            <sz val="9"/>
            <color indexed="81"/>
            <rFont val="Tahoma"/>
            <charset val="1"/>
          </rPr>
          <t>total number of dominant males we registered joinging the group from outside</t>
        </r>
      </text>
    </comment>
    <comment ref="DV1" authorId="0">
      <text>
        <r>
          <rPr>
            <sz val="9"/>
            <color indexed="81"/>
            <rFont val="Tahoma"/>
            <charset val="1"/>
          </rPr>
          <t>total number of dominant males we registered leaving the group</t>
        </r>
      </text>
    </comment>
    <comment ref="DW1" authorId="0">
      <text>
        <r>
          <rPr>
            <sz val="9"/>
            <color indexed="81"/>
            <rFont val="Tahoma"/>
            <charset val="1"/>
          </rPr>
          <t>total number of dominant females we registered joinging the group from outside</t>
        </r>
      </text>
    </comment>
    <comment ref="DX1" authorId="0">
      <text>
        <r>
          <rPr>
            <sz val="9"/>
            <color indexed="81"/>
            <rFont val="Tahoma"/>
            <charset val="1"/>
          </rPr>
          <t>total number of dominant females we registered leaving the group</t>
        </r>
      </text>
    </comment>
    <comment ref="DY1" authorId="0">
      <text>
        <r>
          <rPr>
            <sz val="9"/>
            <color indexed="81"/>
            <rFont val="Tahoma"/>
            <charset val="1"/>
          </rPr>
          <t>total number of subordinate males we registered joinging the group from outside</t>
        </r>
      </text>
    </comment>
    <comment ref="DZ1" authorId="0">
      <text>
        <r>
          <rPr>
            <sz val="9"/>
            <color indexed="81"/>
            <rFont val="Tahoma"/>
            <charset val="1"/>
          </rPr>
          <t>total number of subordinate males we registered leaving the group</t>
        </r>
      </text>
    </comment>
    <comment ref="EA1" authorId="0">
      <text>
        <r>
          <rPr>
            <sz val="9"/>
            <color indexed="81"/>
            <rFont val="Tahoma"/>
            <charset val="1"/>
          </rPr>
          <t>total number of subordinate females we registered joinging the group from outside</t>
        </r>
      </text>
    </comment>
    <comment ref="EB1" authorId="0">
      <text>
        <r>
          <rPr>
            <sz val="9"/>
            <color indexed="81"/>
            <rFont val="Tahoma"/>
            <charset val="1"/>
          </rPr>
          <t>total number of subordinate females we registered leaving the group</t>
        </r>
      </text>
    </comment>
    <comment ref="EC1" authorId="0">
      <text>
        <r>
          <rPr>
            <sz val="9"/>
            <color indexed="81"/>
            <rFont val="Tahoma"/>
            <charset val="1"/>
          </rPr>
          <t>total number of dominant males we registered in the territory to survive to the next year</t>
        </r>
      </text>
    </comment>
    <comment ref="ED1" authorId="0">
      <text>
        <r>
          <rPr>
            <sz val="9"/>
            <color indexed="81"/>
            <rFont val="Tahoma"/>
            <charset val="1"/>
          </rPr>
          <t>total number of dominant males we registered as dying in the territory</t>
        </r>
      </text>
    </comment>
    <comment ref="EE1" authorId="0">
      <text>
        <r>
          <rPr>
            <sz val="9"/>
            <color indexed="81"/>
            <rFont val="Tahoma"/>
            <charset val="1"/>
          </rPr>
          <t>total number of dominant females we registered in the territory to survive to the next year</t>
        </r>
      </text>
    </comment>
    <comment ref="EF1" authorId="0">
      <text>
        <r>
          <rPr>
            <sz val="9"/>
            <color indexed="81"/>
            <rFont val="Tahoma"/>
            <charset val="1"/>
          </rPr>
          <t>total number of dominant females we registered as dying in the territory</t>
        </r>
      </text>
    </comment>
    <comment ref="EG1" authorId="0">
      <text>
        <r>
          <rPr>
            <sz val="9"/>
            <color indexed="81"/>
            <rFont val="Tahoma"/>
            <charset val="1"/>
          </rPr>
          <t>total number of subordinate males we registered in the territory to survive to the next year</t>
        </r>
      </text>
    </comment>
    <comment ref="EH1" authorId="0">
      <text>
        <r>
          <rPr>
            <sz val="9"/>
            <color indexed="81"/>
            <rFont val="Tahoma"/>
            <charset val="1"/>
          </rPr>
          <t>total number of subordinate males we registered as dying in the territory</t>
        </r>
      </text>
    </comment>
    <comment ref="EI1" authorId="0">
      <text>
        <r>
          <rPr>
            <sz val="9"/>
            <color indexed="81"/>
            <rFont val="Tahoma"/>
            <charset val="1"/>
          </rPr>
          <t>total number of subordinate females we registered in the territory to survive to the next year</t>
        </r>
      </text>
    </comment>
    <comment ref="EJ1" authorId="0">
      <text>
        <r>
          <rPr>
            <sz val="9"/>
            <color indexed="81"/>
            <rFont val="Tahoma"/>
            <charset val="1"/>
          </rPr>
          <t>total number of subordinate females we registered as dying in the territory</t>
        </r>
      </text>
    </comment>
    <comment ref="EK1" authorId="0">
      <text>
        <r>
          <rPr>
            <sz val="9"/>
            <color indexed="81"/>
            <rFont val="Tahoma"/>
            <charset val="1"/>
          </rPr>
          <t>total number of marked dominant males we ever registered in that territory</t>
        </r>
      </text>
    </comment>
    <comment ref="EL1" authorId="0">
      <text>
        <r>
          <rPr>
            <sz val="9"/>
            <color indexed="81"/>
            <rFont val="Tahoma"/>
            <charset val="1"/>
          </rPr>
          <t>total number of marked dominant females we ever registered in that territory</t>
        </r>
      </text>
    </comment>
    <comment ref="EM1" authorId="0">
      <text>
        <r>
          <rPr>
            <sz val="9"/>
            <color indexed="81"/>
            <rFont val="Tahoma"/>
            <charset val="1"/>
          </rPr>
          <t>total number of marked subordinate males we ever registered in that territory</t>
        </r>
      </text>
    </comment>
    <comment ref="EN1" authorId="0">
      <text>
        <r>
          <rPr>
            <sz val="9"/>
            <color indexed="81"/>
            <rFont val="Tahoma"/>
            <charset val="1"/>
          </rPr>
          <t>total number of marked subordinate females we ever registered in that territory</t>
        </r>
      </text>
    </comment>
    <comment ref="EO1" authorId="0">
      <text>
        <r>
          <rPr>
            <sz val="9"/>
            <color indexed="81"/>
            <rFont val="Tahoma"/>
            <charset val="1"/>
          </rPr>
          <t>proportion of marked dominant males in the territory in 2011 that survived to 2012 in that territory</t>
        </r>
      </text>
    </comment>
    <comment ref="EP1" authorId="0">
      <text>
        <r>
          <rPr>
            <sz val="9"/>
            <color indexed="81"/>
            <rFont val="Tahoma"/>
            <charset val="1"/>
          </rPr>
          <t>proportion of marked dominant females in the territory in 2011 that survived to 2012 in that territory</t>
        </r>
      </text>
    </comment>
    <comment ref="EQ1" authorId="0">
      <text>
        <r>
          <rPr>
            <sz val="9"/>
            <color indexed="81"/>
            <rFont val="Tahoma"/>
            <charset val="1"/>
          </rPr>
          <t>proportion of marked subordinant males in the territory in 2011 that survived to 2012 in that territory</t>
        </r>
      </text>
    </comment>
    <comment ref="ER1" authorId="0">
      <text>
        <r>
          <rPr>
            <sz val="9"/>
            <color indexed="81"/>
            <rFont val="Tahoma"/>
            <charset val="1"/>
          </rPr>
          <t>proportion of marked subrodinate females in the territory in 2011 that survived to 2012 in that territory</t>
        </r>
      </text>
    </comment>
    <comment ref="ES1" authorId="0">
      <text>
        <r>
          <rPr>
            <sz val="9"/>
            <color indexed="81"/>
            <rFont val="Tahoma"/>
            <charset val="1"/>
          </rPr>
          <t>proportion of marked dominant males in the territory in 2012 that survived to 2013 in that territory</t>
        </r>
      </text>
    </comment>
    <comment ref="ET1" authorId="0">
      <text>
        <r>
          <rPr>
            <sz val="9"/>
            <color indexed="81"/>
            <rFont val="Tahoma"/>
            <charset val="1"/>
          </rPr>
          <t>proportion of marked dominant females in the territory in 2012 that survived to 2013 in that territory</t>
        </r>
      </text>
    </comment>
    <comment ref="EU1" authorId="0">
      <text>
        <r>
          <rPr>
            <sz val="9"/>
            <color indexed="81"/>
            <rFont val="Tahoma"/>
            <charset val="1"/>
          </rPr>
          <t>proportion of marked subordinant males in the territory in 2012 that survived to 2013 in that territory</t>
        </r>
      </text>
    </comment>
    <comment ref="EV1" authorId="0">
      <text>
        <r>
          <rPr>
            <sz val="9"/>
            <color indexed="81"/>
            <rFont val="Tahoma"/>
            <charset val="1"/>
          </rPr>
          <t>proportion of marked subrodinate females in the territory in 2012 that survived to 2013 in that territory</t>
        </r>
      </text>
    </comment>
    <comment ref="EW1" authorId="0">
      <text>
        <r>
          <rPr>
            <sz val="9"/>
            <color indexed="81"/>
            <rFont val="Tahoma"/>
            <charset val="1"/>
          </rPr>
          <t>total proportion of all marked dominant males in that territory that survived at least one year</t>
        </r>
      </text>
    </comment>
    <comment ref="EX1" authorId="0">
      <text>
        <r>
          <rPr>
            <sz val="9"/>
            <color indexed="81"/>
            <rFont val="Tahoma"/>
            <charset val="1"/>
          </rPr>
          <t>total proportion of all marked dominant females in that territory that survived at least one year</t>
        </r>
      </text>
    </comment>
    <comment ref="EY1" authorId="0">
      <text>
        <r>
          <rPr>
            <sz val="9"/>
            <color indexed="81"/>
            <rFont val="Tahoma"/>
            <charset val="1"/>
          </rPr>
          <t>total proportion of all marked subordinate males in that territory that survived at least one year</t>
        </r>
      </text>
    </comment>
    <comment ref="EZ1" authorId="0">
      <text>
        <r>
          <rPr>
            <sz val="9"/>
            <color indexed="81"/>
            <rFont val="Tahoma"/>
            <charset val="1"/>
          </rPr>
          <t>total proportion of all marked subordinate females in that territory that survived at least one year</t>
        </r>
      </text>
    </comment>
    <comment ref="FA1" authorId="0">
      <text>
        <r>
          <rPr>
            <sz val="9"/>
            <color indexed="81"/>
            <rFont val="Tahoma"/>
            <charset val="1"/>
          </rPr>
          <t>migration of marked dominant males into and out of the territory
positive numbers: more individuals joined the territory than left
0: equal numbers of joiners and leavers
negative numbers: more individuals left the territory than joined</t>
        </r>
      </text>
    </comment>
    <comment ref="FB1" authorId="0">
      <text>
        <r>
          <rPr>
            <sz val="9"/>
            <color indexed="81"/>
            <rFont val="Tahoma"/>
            <charset val="1"/>
          </rPr>
          <t>migration of marked dominant females into and out of the territory
positive numbers: more individuals joined the territory than left
0: equal numbers of joiners and leavers
negative numbers: more individuals left the territory than joined</t>
        </r>
      </text>
    </comment>
    <comment ref="FC1" authorId="0">
      <text>
        <r>
          <rPr>
            <sz val="9"/>
            <color indexed="81"/>
            <rFont val="Tahoma"/>
            <charset val="1"/>
          </rPr>
          <t>migration of marked subordinate males into and out of the territory
positive numbers: more individuals joined the territory than left
0: equal numbers of joiners and leavers
negative numbers: more individuals left the territory than joined</t>
        </r>
      </text>
    </comment>
    <comment ref="FD1" authorId="0">
      <text>
        <r>
          <rPr>
            <sz val="9"/>
            <color indexed="81"/>
            <rFont val="Tahoma"/>
            <charset val="1"/>
          </rPr>
          <t>migration of marked subordinate females into and out of the territory
positive numbers: more individuals joined the territory than left
0: equal numbers of joiners and leavers
negative numbers: more individuals left the territory than joined</t>
        </r>
      </text>
    </comment>
    <comment ref="FE1" authorId="0">
      <text>
        <r>
          <rPr>
            <sz val="9"/>
            <color indexed="81"/>
            <rFont val="Tahoma"/>
            <charset val="1"/>
          </rPr>
          <t>the ratio of potentially defending individuals (&gt;3.5cm) to individuals that need protection (&lt;3.5cm)</t>
        </r>
      </text>
    </comment>
    <comment ref="FF1" authorId="0">
      <text>
        <r>
          <rPr>
            <sz val="9"/>
            <color indexed="81"/>
            <rFont val="Tahoma"/>
            <charset val="1"/>
          </rPr>
          <t>the ratio of potentially defending individuals (&gt;3.5cm) to individuals that need protection (&lt;3.5cm)</t>
        </r>
      </text>
    </comment>
    <comment ref="FG1" authorId="0">
      <text>
        <r>
          <rPr>
            <sz val="9"/>
            <color indexed="81"/>
            <rFont val="Tahoma"/>
            <charset val="1"/>
          </rPr>
          <t>the ratio of potentially defending individuals (&gt;3.5cm) to individuals that need protection (&lt;3.5cm)</t>
        </r>
      </text>
    </comment>
  </commentList>
</comments>
</file>

<file path=xl/comments3.xml><?xml version="1.0" encoding="utf-8"?>
<comments xmlns="http://schemas.openxmlformats.org/spreadsheetml/2006/main">
  <authors>
    <author>Author</author>
  </authors>
  <commentList>
    <comment ref="B1" authorId="0">
      <text>
        <r>
          <rPr>
            <sz val="9"/>
            <color indexed="81"/>
            <rFont val="Tahoma"/>
            <charset val="1"/>
          </rPr>
          <t>the year in which the group was measured</t>
        </r>
      </text>
    </comment>
    <comment ref="C1" authorId="0">
      <text>
        <r>
          <rPr>
            <sz val="9"/>
            <color indexed="81"/>
            <rFont val="Tahoma"/>
            <charset val="1"/>
          </rPr>
          <t>group size (sum of fish &gt;1.5cm SL)</t>
        </r>
      </text>
    </comment>
    <comment ref="D1" authorId="0">
      <text>
        <r>
          <rPr>
            <sz val="9"/>
            <color indexed="81"/>
            <rFont val="Tahoma"/>
            <charset val="1"/>
          </rPr>
          <t>group size only in numbers (NA=0)</t>
        </r>
      </text>
    </comment>
  </commentList>
</comments>
</file>

<file path=xl/comments4.xml><?xml version="1.0" encoding="utf-8"?>
<comments xmlns="http://schemas.openxmlformats.org/spreadsheetml/2006/main">
  <authors>
    <author>Author</author>
  </authors>
  <commentList>
    <comment ref="B1" authorId="0">
      <text>
        <r>
          <rPr>
            <sz val="9"/>
            <color indexed="81"/>
            <rFont val="Tahoma"/>
            <charset val="1"/>
          </rPr>
          <t>did the breeders change between 2011 and 2012 for groups of size 2-4 (S)?
A: both breeders remained the same
B: one breeder was exchanged
C: both breeders were exchanged</t>
        </r>
      </text>
    </comment>
    <comment ref="C1" authorId="0">
      <text>
        <r>
          <rPr>
            <sz val="9"/>
            <color indexed="81"/>
            <rFont val="Tahoma"/>
            <charset val="1"/>
          </rPr>
          <t>did the breeders change between 2011 and 2012 for groups of size 5-6 (M)?
A: both breeders remained the same
B: one breeder was exchanged
C: both breeders were exchanged</t>
        </r>
      </text>
    </comment>
    <comment ref="D1" authorId="0">
      <text>
        <r>
          <rPr>
            <sz val="9"/>
            <color indexed="81"/>
            <rFont val="Tahoma"/>
            <charset val="1"/>
          </rPr>
          <t>did the breeders change between 2011 and 2012 for groups of size 7+ (L)?
A: both breeders remained the same
B: one breeder was exchanged
C: both breeders were exchanged</t>
        </r>
      </text>
    </comment>
    <comment ref="E1" authorId="0">
      <text>
        <r>
          <rPr>
            <sz val="9"/>
            <color indexed="81"/>
            <rFont val="Tahoma"/>
            <charset val="1"/>
          </rPr>
          <t>did the breeders change between 2011 and 2012 for groups of size 2-4 (S)?
A: both breeders remained the same
B: one breeder was exchanged
C: both breeders were exchanged</t>
        </r>
      </text>
    </comment>
    <comment ref="F1" authorId="0">
      <text>
        <r>
          <rPr>
            <sz val="9"/>
            <color indexed="81"/>
            <rFont val="Tahoma"/>
            <charset val="1"/>
          </rPr>
          <t>did the breeders change between 2011 and 2012 for groups of size 5-6 (M)?
A: both breeders remained the same
B: one breeder was exchanged
C: both breeders were exchanged</t>
        </r>
      </text>
    </comment>
    <comment ref="G1" authorId="0">
      <text>
        <r>
          <rPr>
            <sz val="9"/>
            <color indexed="81"/>
            <rFont val="Tahoma"/>
            <charset val="1"/>
          </rPr>
          <t>did the breeders change between 2011 and 2012 for groups of size 7+ (L)?
A: both breeders remained the same
B: one breeder was exchanged
C: both breeders were exchanged</t>
        </r>
      </text>
    </comment>
    <comment ref="H1" authorId="0">
      <text>
        <r>
          <rPr>
            <sz val="9"/>
            <color indexed="81"/>
            <rFont val="Tahoma"/>
            <charset val="1"/>
          </rPr>
          <t>did the breeders change between 2012 and 2013 for groups of size 2-4 (S)?
A: both breeders remained the same
B: one breeder was exchanged
C: both breeders were exchanged</t>
        </r>
      </text>
    </comment>
    <comment ref="I1" authorId="0">
      <text>
        <r>
          <rPr>
            <sz val="9"/>
            <color indexed="81"/>
            <rFont val="Tahoma"/>
            <charset val="1"/>
          </rPr>
          <t>did the breeders change between 2012 and 2013 for groups of size 5-6 (M)?
A: both breeders remained the same
B: one breeder was exchanged
C: both breeders were exchanged</t>
        </r>
      </text>
    </comment>
    <comment ref="J1" authorId="0">
      <text>
        <r>
          <rPr>
            <sz val="9"/>
            <color indexed="81"/>
            <rFont val="Tahoma"/>
            <charset val="1"/>
          </rPr>
          <t>did the breeders change between 2012 and 2013 for groups of size 7+ (L)?
A: both breeders remained the same
B: one breeder was exchanged
C: both breeders were exchanged</t>
        </r>
      </text>
    </comment>
    <comment ref="K1" authorId="0">
      <text>
        <r>
          <rPr>
            <sz val="9"/>
            <color indexed="81"/>
            <rFont val="Tahoma"/>
            <charset val="1"/>
          </rPr>
          <t>did the breeders change between 2012 and 2013 for groups of size 2-4 (S)?
A: both breeders remained the same
B: one breeder was exchanged
C: both breeders were exchanged</t>
        </r>
      </text>
    </comment>
    <comment ref="L1" authorId="0">
      <text>
        <r>
          <rPr>
            <sz val="9"/>
            <color indexed="81"/>
            <rFont val="Tahoma"/>
            <charset val="1"/>
          </rPr>
          <t>did the breeders change between 2012 and 2013 for groups of size 5-6 (M)?
A: both breeders remained the same
B: one breeder was exchanged
C: both breeders were exchanged</t>
        </r>
      </text>
    </comment>
    <comment ref="M1" authorId="0">
      <text>
        <r>
          <rPr>
            <sz val="9"/>
            <color indexed="81"/>
            <rFont val="Tahoma"/>
            <charset val="1"/>
          </rPr>
          <t>did the breeders change between 2012 and 2013 for groups of size 7+ (L)?
A: both breeders remained the same
B: one breeder was exchanged
C: both breeders were exchanged</t>
        </r>
      </text>
    </comment>
    <comment ref="N1" authorId="0">
      <text>
        <r>
          <rPr>
            <sz val="9"/>
            <color indexed="81"/>
            <rFont val="Tahoma"/>
            <charset val="1"/>
          </rPr>
          <t>did breeders in a territory in which at least one breeder was marked change to the next year? Territories classified as small (1-4 individuals)
A: both breeders remained the same
B: one breeder was exchanged
C: both breeders were exchanged</t>
        </r>
      </text>
    </comment>
    <comment ref="O1" authorId="0">
      <text>
        <r>
          <rPr>
            <sz val="9"/>
            <color indexed="81"/>
            <rFont val="Tahoma"/>
            <charset val="1"/>
          </rPr>
          <t>did breeders in a territory in which at least one breeder was marked change to the next year? Territories classified as medium (5-6)
A: both breeders remained the same
B: one breeder was exchanged
C: both breeders were exchanged</t>
        </r>
      </text>
    </comment>
    <comment ref="P1" authorId="0">
      <text>
        <r>
          <rPr>
            <sz val="9"/>
            <color indexed="81"/>
            <rFont val="Tahoma"/>
            <charset val="1"/>
          </rPr>
          <t>did breeders in a territory in which at least one breeder was marked change to the next year? Territories classified as large (7+ individuals)
A: both breeders remained the same
B: one breeder was exchanged
C: both breeders were exchanged</t>
        </r>
      </text>
    </comment>
    <comment ref="T1" authorId="0">
      <text>
        <r>
          <rPr>
            <sz val="9"/>
            <color indexed="81"/>
            <rFont val="Tahoma"/>
            <family val="2"/>
          </rPr>
          <t xml:space="preserve">did breeders in a territory in which at least one breeder was marked in 2011 change to 2012? Territories with near neighbours (&lt;0.5m)
A: both breeders remained the same
B: one breeder was exchanged
C: both breeders were exchanged </t>
        </r>
      </text>
    </comment>
    <comment ref="U1" authorId="0">
      <text>
        <r>
          <rPr>
            <sz val="9"/>
            <color indexed="81"/>
            <rFont val="Tahoma"/>
            <family val="2"/>
          </rPr>
          <t xml:space="preserve">did breeders in a territory in which at least one breeder was marked in 2011 change to 2012? Territories with medium near neighbours (&gt;0.5m &lt;1.5m)
A: both breeders remained the same
B: one breeder was exchanged
C: both breeders were exchanged </t>
        </r>
      </text>
    </comment>
    <comment ref="V1" authorId="0">
      <text>
        <r>
          <rPr>
            <sz val="9"/>
            <color indexed="81"/>
            <rFont val="Tahoma"/>
            <family val="2"/>
          </rPr>
          <t xml:space="preserve">did breeders in a territory in which at least one breeder was marked in 2011 change to 2012? Territories with far neighbours (&gt;1.5m)
A: both breeders remained the same
B: one breeder was exchanged
C: both breeders were exchanged </t>
        </r>
      </text>
    </comment>
    <comment ref="W1" authorId="0">
      <text>
        <r>
          <rPr>
            <sz val="9"/>
            <color indexed="81"/>
            <rFont val="Tahoma"/>
            <family val="2"/>
          </rPr>
          <t xml:space="preserve">did breeders in a territory in which at least one breeder was marked in 2011 change to 2012? Territories with near neighbours (&lt;0.5m)
A: both breeders remained the same
B: one breeder was exchanged
C: both breeders were exchanged </t>
        </r>
      </text>
    </comment>
    <comment ref="X1" authorId="0">
      <text>
        <r>
          <rPr>
            <sz val="9"/>
            <color indexed="81"/>
            <rFont val="Tahoma"/>
            <family val="2"/>
          </rPr>
          <t xml:space="preserve">did breeders in a territory in which at least one breeder was marked in 2011 change to 2012? Territories with medium near neighbours (&gt;0.5m &lt;1.5m)
A: both breeders remained the same
B: one breeder was exchanged
C: both breeders were exchanged </t>
        </r>
      </text>
    </comment>
    <comment ref="Y1" authorId="0">
      <text>
        <r>
          <rPr>
            <sz val="9"/>
            <color indexed="81"/>
            <rFont val="Tahoma"/>
            <family val="2"/>
          </rPr>
          <t xml:space="preserve">did breeders in a territory in which at least one breeder was marked in 2011 change to 2012? Territories with far neighbours (&gt;1.5m)
A: both breeders remained the same
B: one breeder was exchanged
C: both breeders were exchanged </t>
        </r>
      </text>
    </comment>
    <comment ref="Z1" authorId="0">
      <text>
        <r>
          <rPr>
            <sz val="9"/>
            <color indexed="81"/>
            <rFont val="Tahoma"/>
            <family val="2"/>
          </rPr>
          <t xml:space="preserve">did breeders in a territory in which at least one breeder was marked in 2012 change to 2013? Territories with near neighbours (&lt;0.5m)
A: both breeders remained the same
B: one breeder was exchanged
C: both breeders were exchanged </t>
        </r>
      </text>
    </comment>
    <comment ref="AA1" authorId="0">
      <text>
        <r>
          <rPr>
            <sz val="9"/>
            <color indexed="81"/>
            <rFont val="Tahoma"/>
            <family val="2"/>
          </rPr>
          <t xml:space="preserve">did breeders in a territory in which at least one breeder was marked in 2012 change to 2013? Territories with medium near neighbours (&gt;0.5m &lt;1.5m)
A: both breeders remained the same
B: one breeder was exchanged
C: both breeders were exchanged </t>
        </r>
      </text>
    </comment>
    <comment ref="AB1" authorId="0">
      <text>
        <r>
          <rPr>
            <sz val="9"/>
            <color indexed="81"/>
            <rFont val="Tahoma"/>
            <family val="2"/>
          </rPr>
          <t xml:space="preserve">did breeders in a territory in which at least one breeder was marked in 2012 change to 2013? Territories with far neighbours (&gt;1.5m)
A: both breeders remained the same
B: one breeder was exchanged
C: both breeders were exchanged </t>
        </r>
      </text>
    </comment>
    <comment ref="AC1" authorId="0">
      <text>
        <r>
          <rPr>
            <sz val="9"/>
            <color indexed="81"/>
            <rFont val="Tahoma"/>
            <family val="2"/>
          </rPr>
          <t xml:space="preserve">did breeders in a territory in which at least one breeder was marked in 2012 change to 2013? Territories with near neighbours (&lt;0.5m)
A: both breeders remained the same
B: one breeder was exchanged
C: both breeders were exchanged </t>
        </r>
      </text>
    </comment>
    <comment ref="AD1" authorId="0">
      <text>
        <r>
          <rPr>
            <sz val="9"/>
            <color indexed="81"/>
            <rFont val="Tahoma"/>
            <family val="2"/>
          </rPr>
          <t xml:space="preserve">did breeders in a territory in which at least one breeder was marked in 2012 change to 2013? Territories with medium near neighbours (&gt;0.5m &lt;1.5m)
A: both breeders remained the same
B: one breeder was exchanged
C: both breeders were exchanged </t>
        </r>
      </text>
    </comment>
    <comment ref="AE1" authorId="0">
      <text>
        <r>
          <rPr>
            <sz val="9"/>
            <color indexed="81"/>
            <rFont val="Tahoma"/>
            <family val="2"/>
          </rPr>
          <t xml:space="preserve">did breeders in a territory in which at least one breeder was marked in 2012 change to 2013? Territories with far neighbours (&gt;1.5m)
A: both breeders remained the same
B: one breeder was exchanged
C: both breeders were exchanged </t>
        </r>
      </text>
    </comment>
    <comment ref="AF1" authorId="0">
      <text>
        <r>
          <rPr>
            <sz val="9"/>
            <color indexed="81"/>
            <rFont val="Tahoma"/>
            <charset val="1"/>
          </rPr>
          <t>did breeders in a territory in which at least one breeder was marked change to the next year? Territories with near neighbours (&lt;0.5m)
A: both breeders remained the same
B: one breeder was exchanged
C: both breeders were exchanged</t>
        </r>
      </text>
    </comment>
    <comment ref="AG1" authorId="0">
      <text>
        <r>
          <rPr>
            <sz val="9"/>
            <color indexed="81"/>
            <rFont val="Tahoma"/>
            <charset val="1"/>
          </rPr>
          <t>did breeders in a territory in which at least one breeder was marked change to the next year? Territories with medium near neighbours (&gt;0.5m &lt;1.5m)
A: both breeders remained the same
B: one breeder was exchanged
C: both breeders were exchanged</t>
        </r>
      </text>
    </comment>
    <comment ref="AH1" authorId="0">
      <text>
        <r>
          <rPr>
            <sz val="9"/>
            <color indexed="81"/>
            <rFont val="Tahoma"/>
            <charset val="1"/>
          </rPr>
          <t>did breeders in a territory in which at least one breeder was marked change to the next year? Territories with far neighbours (&gt;1.5m)
A: both breeders remained the same
B: one breeder was exchanged
C: both breeders were exchanged</t>
        </r>
      </text>
    </comment>
    <comment ref="AL1" authorId="0">
      <text>
        <r>
          <rPr>
            <sz val="9"/>
            <color indexed="81"/>
            <rFont val="Tahoma"/>
            <charset val="1"/>
          </rPr>
          <t>category of average group size (i.e. Fish &gt;1.5cm)
1: small: 2-4 individuals
2: medium: 5-6 individuals
3: large: 7+ individuals</t>
        </r>
      </text>
    </comment>
    <comment ref="AM1" authorId="0">
      <text>
        <r>
          <rPr>
            <sz val="9"/>
            <color indexed="81"/>
            <rFont val="Tahoma"/>
            <charset val="1"/>
          </rPr>
          <t xml:space="preserve">both breeders remained the same between the year of marking and the recheck
</t>
        </r>
      </text>
    </comment>
    <comment ref="AN1" authorId="0">
      <text>
        <r>
          <rPr>
            <sz val="9"/>
            <color indexed="81"/>
            <rFont val="Tahoma"/>
            <charset val="1"/>
          </rPr>
          <t>one breeder was exchanged between the year of marking and the recheck</t>
        </r>
      </text>
    </comment>
    <comment ref="AO1" authorId="0">
      <text>
        <r>
          <rPr>
            <sz val="9"/>
            <color indexed="81"/>
            <rFont val="Tahoma"/>
            <charset val="1"/>
          </rPr>
          <t>both breeders were exchanged between the year of marking and the recheck</t>
        </r>
      </text>
    </comment>
    <comment ref="AP1" authorId="0">
      <text>
        <r>
          <rPr>
            <sz val="9"/>
            <color indexed="81"/>
            <rFont val="Tahoma"/>
            <charset val="1"/>
          </rPr>
          <t>nearest neighbour distance
1: near: &lt;0.5,
2: medium: 0.5-1.5m
3: far: &gt;1.5m</t>
        </r>
      </text>
    </comment>
    <comment ref="AQ1" authorId="0">
      <text>
        <r>
          <rPr>
            <sz val="9"/>
            <color indexed="81"/>
            <rFont val="Tahoma"/>
            <charset val="1"/>
          </rPr>
          <t xml:space="preserve">both breeders remained the same between the year of marking and the recheck
</t>
        </r>
      </text>
    </comment>
    <comment ref="AR1" authorId="0">
      <text>
        <r>
          <rPr>
            <sz val="9"/>
            <color indexed="81"/>
            <rFont val="Tahoma"/>
            <charset val="1"/>
          </rPr>
          <t>one breeder was exchanged between the year of marking and the recheck</t>
        </r>
      </text>
    </comment>
    <comment ref="AS1" authorId="0">
      <text>
        <r>
          <rPr>
            <sz val="9"/>
            <color indexed="81"/>
            <rFont val="Tahoma"/>
            <charset val="1"/>
          </rPr>
          <t>both breeders were exchanged between the year of marking and the recheck</t>
        </r>
      </text>
    </comment>
    <comment ref="AT1" authorId="0">
      <text>
        <r>
          <rPr>
            <sz val="9"/>
            <color indexed="81"/>
            <rFont val="Tahoma"/>
            <charset val="1"/>
          </rPr>
          <t>did more marked helpers (H) leave small territories (S) than stayed from 2011 to 2012?
A: more helpers stayed (s in H20112012 in "GroupSizes)
B: the same number of helpers left and stayed (e in H20112012 in GroupSizes)
C: more helpers left (c in H20112012 in GroupSIzes)</t>
        </r>
      </text>
    </comment>
    <comment ref="AU1" authorId="0">
      <text>
        <r>
          <rPr>
            <sz val="9"/>
            <color indexed="81"/>
            <rFont val="Tahoma"/>
            <charset val="1"/>
          </rPr>
          <t>did more marked helpers (H) leave medium territories (M) than stayed from 2011 to 2012?
A: more helpers stayed (s in H20112012 in "GroupSizes)
B: the same number of helpers left and stayed (e in H20112012 in GroupSizes)
C: more helpers left (c in H20112012 in GroupSIzes)</t>
        </r>
      </text>
    </comment>
    <comment ref="AV1" authorId="0">
      <text>
        <r>
          <rPr>
            <sz val="9"/>
            <color indexed="81"/>
            <rFont val="Tahoma"/>
            <charset val="1"/>
          </rPr>
          <t>did more marked helpers (H) leave large territories (L) than stayed from 2011 to 2012?
A: more helpers stayed (s in H20112012 in "GroupSizes)
B: the same number of helpers left and stayed (e in H20112012 in GroupSizes)
C: more helpers left (c in H20112012 in GroupSIzes)</t>
        </r>
      </text>
    </comment>
    <comment ref="AW1" authorId="0">
      <text>
        <r>
          <rPr>
            <sz val="9"/>
            <color indexed="81"/>
            <rFont val="Tahoma"/>
            <charset val="1"/>
          </rPr>
          <t>did more marked helpers (H) leave small territories (S) than stayed from 2012 to 2013?
A: more helpers stayed (s in H20122013 in "GroupSizes)
B: the same number of helpers left and stayed (e in H20122013 in GroupSizes)
C: more helpers left (c in H20122013 in GroupSIzes)</t>
        </r>
      </text>
    </comment>
    <comment ref="AX1" authorId="0">
      <text>
        <r>
          <rPr>
            <sz val="9"/>
            <color indexed="81"/>
            <rFont val="Tahoma"/>
            <charset val="1"/>
          </rPr>
          <t>did more marked helpers (H) leave medium territories (M) than stayed from 2012 to 2013?
A: more helpers stayed (s in H20122013 in "GroupSizes)
B: the same number of helpers left and stayed (e in H20122013 in GroupSizes)
C: more helpers left (c in H20122013 in GroupSIzes)</t>
        </r>
      </text>
    </comment>
    <comment ref="AY1" authorId="0">
      <text>
        <r>
          <rPr>
            <sz val="9"/>
            <color indexed="81"/>
            <rFont val="Tahoma"/>
            <charset val="1"/>
          </rPr>
          <t>did more marked helpers (H) leave large territories (L) than stayed from 2012 to 2013?
A: more helpers stayed (s in H20122013 in "GroupSizes)
B: the same number of helpers left and stayed (e in H20122013 in GroupSizes)
C: more helpers left (c in H20122013 in GroupSIzes)</t>
        </r>
      </text>
    </comment>
    <comment ref="AZ1" authorId="0">
      <text>
        <r>
          <rPr>
            <sz val="9"/>
            <color indexed="81"/>
            <rFont val="Tahoma"/>
            <charset val="1"/>
          </rPr>
          <t>did more marked helpers (H) leave small territories (S) than stayed from 2011 to 2012 and from 2012 to 2013?
A: more helpers stayed 
B: the same number of helpers left and stayed 
C: more helpers left</t>
        </r>
      </text>
    </comment>
    <comment ref="BA1" authorId="0">
      <text>
        <r>
          <rPr>
            <sz val="9"/>
            <color indexed="81"/>
            <rFont val="Tahoma"/>
            <charset val="1"/>
          </rPr>
          <t>did more marked helpers (H) leave medium territories (M) than stayed from 2011 to 2012 and from 2012 to 2013?
A: more helpers stayed 
B: the same number of helpers left and stayed 
C: more helpers left</t>
        </r>
      </text>
    </comment>
    <comment ref="BB1" authorId="0">
      <text>
        <r>
          <rPr>
            <sz val="9"/>
            <color indexed="81"/>
            <rFont val="Tahoma"/>
            <charset val="1"/>
          </rPr>
          <t>did more marked helpers (H) leave large territories (L) than stayed from 2011 to 2012 and from 2012 to 2013?
A: more helpers stayed 
B: the same number of helpers left and stayed 
C: more helpers left</t>
        </r>
      </text>
    </comment>
    <comment ref="BF1" authorId="0">
      <text>
        <r>
          <rPr>
            <sz val="9"/>
            <color indexed="81"/>
            <rFont val="Tahoma"/>
            <charset val="1"/>
          </rPr>
          <t>more helpers remained in the territory than left
ordered for analysis with regard to GS</t>
        </r>
      </text>
    </comment>
    <comment ref="BG1" authorId="0">
      <text>
        <r>
          <rPr>
            <sz val="9"/>
            <color indexed="81"/>
            <rFont val="Tahoma"/>
            <charset val="1"/>
          </rPr>
          <t>equal numbers of helpers remained in the territory and left
ordered for analysis with regard to GS</t>
        </r>
      </text>
    </comment>
    <comment ref="BH1" authorId="0">
      <text>
        <r>
          <rPr>
            <sz val="9"/>
            <color indexed="81"/>
            <rFont val="Tahoma"/>
            <charset val="1"/>
          </rPr>
          <t>more helpers left the territory than remained
ordered for analysis with regard to GS</t>
        </r>
      </text>
    </comment>
    <comment ref="BI1" authorId="0">
      <text>
        <r>
          <rPr>
            <sz val="9"/>
            <color indexed="81"/>
            <rFont val="Tahoma"/>
            <charset val="1"/>
          </rPr>
          <t>did more marked helpers (H) leave territories with near neighbours (N) than stayed from 2011 to 2012?
A: more helpers stayed (s in H20112012 in "GroupSizes)
B: the same number of helpers left and stayed (e in H20112012 in GroupSizes)
C: more helpers left (c in H20112012 in GroupSIzes)</t>
        </r>
      </text>
    </comment>
    <comment ref="BJ1" authorId="0">
      <text>
        <r>
          <rPr>
            <sz val="9"/>
            <color indexed="81"/>
            <rFont val="Tahoma"/>
            <charset val="1"/>
          </rPr>
          <t>did more marked helpers (H) leave territories with medium near neighbours (M) than stayed from 2011 to 2012?
A: more helpers stayed (s in H20112012 in "GroupSizes)
B: the same number of helpers left and stayed (e in H20112012 in GroupSizes)
C: more helpers left (c in H20112012 in GroupSIzes)</t>
        </r>
      </text>
    </comment>
    <comment ref="BK1" authorId="0">
      <text>
        <r>
          <rPr>
            <sz val="9"/>
            <color indexed="81"/>
            <rFont val="Tahoma"/>
            <charset val="1"/>
          </rPr>
          <t>did more marked helpers (H) leave territories with far neighbours (F) than stayed from 2011 to 2012?
A: more helpers stayed (s in H20112012 in "GroupSizes)
B: the same number of helpers left and stayed (e in H20112012 in GroupSizes)
C: more helpers left (c in H20112012 in GroupSIzes)</t>
        </r>
      </text>
    </comment>
    <comment ref="BL1" authorId="0">
      <text>
        <r>
          <rPr>
            <sz val="9"/>
            <color indexed="81"/>
            <rFont val="Tahoma"/>
            <charset val="1"/>
          </rPr>
          <t>did more marked helpers (H) leave territories with near neighbours (N) than stayed from 2011 to 2012?
A: more helpers stayed (s in H20112012 in "GroupSizes)
B: the same number of helpers left and stayed (e in H20112012 in GroupSizes)
C: more helpers left (c in H20112012 in GroupSIzes)</t>
        </r>
      </text>
    </comment>
    <comment ref="BM1" authorId="0">
      <text>
        <r>
          <rPr>
            <sz val="9"/>
            <color indexed="81"/>
            <rFont val="Tahoma"/>
            <charset val="1"/>
          </rPr>
          <t>did more marked helpers (H) leave territories with medium near neighbours (M) than stayed from 2011 to 2012?
A: more helpers stayed (s in H20112012 in "GroupSizes)
B: the same number of helpers left and stayed (e in H20112012 in GroupSizes)
C: more helpers left (c in H20112012 in GroupSIzes)</t>
        </r>
      </text>
    </comment>
    <comment ref="BN1" authorId="0">
      <text>
        <r>
          <rPr>
            <sz val="9"/>
            <color indexed="81"/>
            <rFont val="Tahoma"/>
            <charset val="1"/>
          </rPr>
          <t>did more marked helpers (H) leave territories with far neighbours (F) than stayed from 2011 to 2012?
A: more helpers stayed (s in H20112012 in "GroupSizes)
B: the same number of helpers left and stayed (e in H20112012 in GroupSizes)
C: more helpers left (c in H20112012 in GroupSIzes)</t>
        </r>
      </text>
    </comment>
    <comment ref="BO1" authorId="0">
      <text>
        <r>
          <rPr>
            <sz val="9"/>
            <color indexed="81"/>
            <rFont val="Tahoma"/>
            <charset val="1"/>
          </rPr>
          <t>did more marked helpers (H) leave territories with near neighbours (N) than stayed from 2011 to 2012 and from 2012 to 2013?
A: more helpers stayed 
B: the same number of helpers left and stayed 
C: more helpers left</t>
        </r>
      </text>
    </comment>
    <comment ref="BP1" authorId="0">
      <text>
        <r>
          <rPr>
            <sz val="9"/>
            <color indexed="81"/>
            <rFont val="Tahoma"/>
            <charset val="1"/>
          </rPr>
          <t>did more marked helpers (H) leave territories with medium near neighbours (M) than stayed from 2011 to 2012 and from 2012 to 2013?
A: more helpers stayed 
B: the same number of helpers left and stayed 
C: more helpers left</t>
        </r>
      </text>
    </comment>
    <comment ref="BQ1" authorId="0">
      <text>
        <r>
          <rPr>
            <sz val="9"/>
            <color indexed="81"/>
            <rFont val="Tahoma"/>
            <charset val="1"/>
          </rPr>
          <t>did more marked helpers (H) leave territories with distant neighbours (F) than stayed from 2011 to 2012 and from 2012 to 2013?
A: more helpers stayed 
B: the same number of helpers left and stayed 
C: more helpers left</t>
        </r>
      </text>
    </comment>
  </commentList>
</comments>
</file>

<file path=xl/comments5.xml><?xml version="1.0" encoding="utf-8"?>
<comments xmlns="http://schemas.openxmlformats.org/spreadsheetml/2006/main">
  <authors>
    <author>Author</author>
  </authors>
  <commentList>
    <comment ref="C1" authorId="0">
      <text>
        <r>
          <rPr>
            <sz val="9"/>
            <color indexed="81"/>
            <rFont val="Tahoma"/>
            <charset val="1"/>
          </rPr>
          <t>number of large helpers in the territory in 2011
a= none
b= few (less than 2)
c= many (2 or more)</t>
        </r>
      </text>
    </comment>
    <comment ref="D1" authorId="0">
      <text>
        <r>
          <rPr>
            <sz val="9"/>
            <color indexed="81"/>
            <rFont val="Tahoma"/>
            <charset val="1"/>
          </rPr>
          <t>number of medium helpers in the territory in 2011
a= none
b= few (less than 2)
c= many (2 or more)</t>
        </r>
      </text>
    </comment>
    <comment ref="E1" authorId="0">
      <text>
        <r>
          <rPr>
            <sz val="9"/>
            <color indexed="81"/>
            <rFont val="Tahoma"/>
            <charset val="1"/>
          </rPr>
          <t>number of small helpers in the territory in 2011
a= none
b= few (less than 2)
c= many (2 or more)</t>
        </r>
      </text>
    </comment>
    <comment ref="F1" authorId="0">
      <text>
        <r>
          <rPr>
            <sz val="9"/>
            <color indexed="81"/>
            <rFont val="Tahoma"/>
            <charset val="1"/>
          </rPr>
          <t>number of non-helpers in the territory in 2011
a= none
b= few (less than 2)
c= many (2 or more)</t>
        </r>
      </text>
    </comment>
    <comment ref="G1" authorId="0">
      <text>
        <r>
          <rPr>
            <sz val="9"/>
            <color indexed="81"/>
            <rFont val="Tahoma"/>
            <charset val="1"/>
          </rPr>
          <t>group size (sum of fish &gt;1.5cm SL) in 2011</t>
        </r>
      </text>
    </comment>
    <comment ref="H1" authorId="0">
      <text>
        <r>
          <rPr>
            <sz val="9"/>
            <color indexed="81"/>
            <rFont val="Tahoma"/>
            <charset val="1"/>
          </rPr>
          <t>size class in 2011
A: 1-4 individuals
B: 5-6 individuals
C: 7+ individuals</t>
        </r>
      </text>
    </comment>
    <comment ref="I1" authorId="0">
      <text>
        <r>
          <rPr>
            <sz val="9"/>
            <color indexed="81"/>
            <rFont val="Tahoma"/>
            <charset val="1"/>
          </rPr>
          <t>number of large helpers in the territory in 2012
a= none
b= few (less than 2)
c= many (2 or more)</t>
        </r>
      </text>
    </comment>
    <comment ref="J1" authorId="0">
      <text>
        <r>
          <rPr>
            <sz val="9"/>
            <color indexed="81"/>
            <rFont val="Tahoma"/>
            <charset val="1"/>
          </rPr>
          <t>number of medium helpers in the territory in 2012
a= none
b= few (less than 2)
c= many (2 or more)</t>
        </r>
      </text>
    </comment>
    <comment ref="K1" authorId="0">
      <text>
        <r>
          <rPr>
            <sz val="9"/>
            <color indexed="81"/>
            <rFont val="Tahoma"/>
            <charset val="1"/>
          </rPr>
          <t>number of small helpers in the territory in 2012
a= none
b= few (less than 2)
c= many (2 or more)</t>
        </r>
      </text>
    </comment>
    <comment ref="L1" authorId="0">
      <text>
        <r>
          <rPr>
            <sz val="9"/>
            <color indexed="81"/>
            <rFont val="Tahoma"/>
            <charset val="1"/>
          </rPr>
          <t>number of non-helpers in the territory in 2012
a= none
b= few (less than 2)
c= many (2 or more)</t>
        </r>
      </text>
    </comment>
    <comment ref="M1" authorId="0">
      <text>
        <r>
          <rPr>
            <sz val="9"/>
            <color indexed="81"/>
            <rFont val="Tahoma"/>
            <charset val="1"/>
          </rPr>
          <t>group size (sum of fish &gt;1.5cm SL) in 2012</t>
        </r>
      </text>
    </comment>
    <comment ref="N1" authorId="0">
      <text>
        <r>
          <rPr>
            <sz val="9"/>
            <color indexed="81"/>
            <rFont val="Tahoma"/>
            <charset val="1"/>
          </rPr>
          <t>group size (sum of fish &gt;1.5cm SL) in 2012 without zero values</t>
        </r>
      </text>
    </comment>
    <comment ref="O1" authorId="0">
      <text>
        <r>
          <rPr>
            <sz val="9"/>
            <color indexed="81"/>
            <rFont val="Tahoma"/>
            <charset val="1"/>
          </rPr>
          <t>size class in 2012
A: 1-4 individuals
B: 5-6 individuals
C: 7+ individuals</t>
        </r>
      </text>
    </comment>
    <comment ref="P1" authorId="0">
      <text>
        <r>
          <rPr>
            <sz val="9"/>
            <color indexed="81"/>
            <rFont val="Tahoma"/>
            <charset val="1"/>
          </rPr>
          <t>did the group shrink or grow between 2011 and 2012?
A: the group shrank
B: the group remained the same or grew</t>
        </r>
      </text>
    </comment>
    <comment ref="Q1" authorId="0">
      <text>
        <r>
          <rPr>
            <sz val="9"/>
            <color indexed="81"/>
            <rFont val="Tahoma"/>
            <charset val="1"/>
          </rPr>
          <t>group size (sum of fish &gt;1.5cm SL) in 2013</t>
        </r>
      </text>
    </comment>
    <comment ref="R1" authorId="0">
      <text>
        <r>
          <rPr>
            <sz val="9"/>
            <color indexed="81"/>
            <rFont val="Tahoma"/>
            <charset val="1"/>
          </rPr>
          <t xml:space="preserve">group size (sum of fish &gt;1.5cm SL) in 2013 without zero values
</t>
        </r>
      </text>
    </comment>
    <comment ref="S1" authorId="0">
      <text>
        <r>
          <rPr>
            <sz val="9"/>
            <color indexed="81"/>
            <rFont val="Tahoma"/>
            <charset val="1"/>
          </rPr>
          <t>did the group shrink or grow between 2012 and 2013?
A: the group shrank
B: the group remained the same or grew</t>
        </r>
      </text>
    </comment>
    <comment ref="T1" authorId="0">
      <text>
        <r>
          <rPr>
            <sz val="9"/>
            <color indexed="81"/>
            <rFont val="Tahoma"/>
            <charset val="1"/>
          </rPr>
          <t>did the territory only support three fish, i.e. Breeding pair plus one helper in 2012?
1: yes, there were only three or less fish
0: no, the group had 4 or more fish</t>
        </r>
      </text>
    </comment>
    <comment ref="U1" authorId="0">
      <text>
        <r>
          <rPr>
            <sz val="9"/>
            <color indexed="81"/>
            <rFont val="Tahoma"/>
            <charset val="1"/>
          </rPr>
          <t>did the territory only support three fish, i.e. Breeding pair plus one helper in 2013?
1: yes, there were only three or less fish
0: no, the group had 4 or more fish</t>
        </r>
      </text>
    </comment>
    <comment ref="V1" authorId="0">
      <text>
        <r>
          <rPr>
            <sz val="9"/>
            <color indexed="81"/>
            <rFont val="Tahoma"/>
            <charset val="1"/>
          </rPr>
          <t>was the territory reproductively active in 2012, i.e. Did we see fry or juveniles?
1: yes, the territory was active
0: no, the territory was not active</t>
        </r>
      </text>
    </comment>
    <comment ref="W1" authorId="0">
      <text>
        <r>
          <rPr>
            <sz val="9"/>
            <color indexed="81"/>
            <rFont val="Tahoma"/>
            <charset val="1"/>
          </rPr>
          <t>was the territory reproductively active in 2013, i.e. Did we see fry or juveniles?
1: yes, the territory was active
0: no, the territory was not active</t>
        </r>
      </text>
    </comment>
    <comment ref="X1" authorId="0">
      <text>
        <r>
          <rPr>
            <sz val="9"/>
            <color indexed="81"/>
            <rFont val="Tahoma"/>
            <charset val="1"/>
          </rPr>
          <t>distance [m] to the nearest neighboring territory (center to center) in 2011</t>
        </r>
      </text>
    </comment>
    <comment ref="Y1" authorId="0">
      <text>
        <r>
          <rPr>
            <sz val="9"/>
            <color indexed="81"/>
            <rFont val="Tahoma"/>
            <charset val="1"/>
          </rPr>
          <t>distance [m] to the nearest neighboring territory (center to center) in 2012</t>
        </r>
      </text>
    </comment>
    <comment ref="Z1" authorId="0">
      <text>
        <r>
          <rPr>
            <sz val="9"/>
            <color indexed="81"/>
            <rFont val="Tahoma"/>
            <charset val="1"/>
          </rPr>
          <t>distance [m] to the nearest neighboring territory (center to center) in 2013</t>
        </r>
      </text>
    </comment>
    <comment ref="AA1" authorId="0">
      <text>
        <r>
          <rPr>
            <sz val="9"/>
            <color indexed="81"/>
            <rFont val="Tahoma"/>
            <charset val="1"/>
          </rPr>
          <t>avergae nearest neighbour distance in meters from 2011 to 2012</t>
        </r>
      </text>
    </comment>
  </commentList>
</comments>
</file>

<file path=xl/comments6.xml><?xml version="1.0" encoding="utf-8"?>
<comments xmlns="http://schemas.openxmlformats.org/spreadsheetml/2006/main">
  <authors>
    <author>Author</author>
  </authors>
  <commentList>
    <comment ref="A1" authorId="0">
      <text>
        <r>
          <rPr>
            <sz val="9"/>
            <color indexed="81"/>
            <rFont val="Tahoma"/>
            <charset val="1"/>
          </rPr>
          <t>the group's ID</t>
        </r>
      </text>
    </comment>
    <comment ref="B1" authorId="0">
      <text>
        <r>
          <rPr>
            <sz val="9"/>
            <color indexed="81"/>
            <rFont val="Tahoma"/>
            <charset val="1"/>
          </rPr>
          <t>the year in which the data were recorded (T)</t>
        </r>
      </text>
    </comment>
    <comment ref="C1" authorId="0">
      <text>
        <r>
          <rPr>
            <sz val="9"/>
            <color indexed="81"/>
            <rFont val="Tahoma"/>
            <charset val="1"/>
          </rPr>
          <t>group size (sum of fish &gt;1.5cm SL) in Year T</t>
        </r>
      </text>
    </comment>
    <comment ref="D1" authorId="0">
      <text>
        <r>
          <rPr>
            <sz val="9"/>
            <color indexed="81"/>
            <rFont val="Tahoma"/>
            <charset val="1"/>
          </rPr>
          <t>group size (sum of fish &gt;1.5cm SL) in Year T+1</t>
        </r>
      </text>
    </comment>
    <comment ref="E1" authorId="0">
      <text>
        <r>
          <rPr>
            <sz val="9"/>
            <color indexed="81"/>
            <rFont val="Tahoma"/>
            <charset val="1"/>
          </rPr>
          <t>distance [m] to the nearest neighboring territory (center to center) in year T</t>
        </r>
      </text>
    </comment>
    <comment ref="F1" authorId="0">
      <text>
        <r>
          <rPr>
            <sz val="9"/>
            <color indexed="81"/>
            <rFont val="Tahoma"/>
            <charset val="1"/>
          </rPr>
          <t>distance [m] to the nearest neighboring territory (center to center) in year T+1</t>
        </r>
      </text>
    </comment>
    <comment ref="G1" authorId="0">
      <text>
        <r>
          <rPr>
            <sz val="9"/>
            <color indexed="81"/>
            <rFont val="Tahoma"/>
            <charset val="1"/>
          </rPr>
          <t>did the group survive to the next year?
1: yes, the group survived from T to T+1
0: no, the group went extinct between year T and year T+1</t>
        </r>
      </text>
    </comment>
    <comment ref="H1" authorId="0">
      <text>
        <r>
          <rPr>
            <sz val="9"/>
            <color indexed="81"/>
            <rFont val="Tahoma"/>
            <charset val="1"/>
          </rPr>
          <t>was the territory reproductively active in year T1, i.e. Did we see fry or juveniles?
1: yes, the territory was active
0: no, the territory was not active</t>
        </r>
      </text>
    </comment>
    <comment ref="I1" authorId="0">
      <text>
        <r>
          <rPr>
            <sz val="9"/>
            <color indexed="81"/>
            <rFont val="Tahoma"/>
            <charset val="1"/>
          </rPr>
          <t>number of territories within 2 meters around the territory in year T</t>
        </r>
      </text>
    </comment>
    <comment ref="J1" authorId="0">
      <text>
        <r>
          <rPr>
            <sz val="9"/>
            <color indexed="81"/>
            <rFont val="Tahoma"/>
            <charset val="1"/>
          </rPr>
          <t>number of helpers in year T</t>
        </r>
      </text>
    </comment>
    <comment ref="K1" authorId="0">
      <text>
        <r>
          <rPr>
            <sz val="9"/>
            <color indexed="81"/>
            <rFont val="Tahoma"/>
            <charset val="1"/>
          </rPr>
          <t>number of helpers in year T+1</t>
        </r>
      </text>
    </comment>
    <comment ref="L1" authorId="0">
      <text>
        <r>
          <rPr>
            <sz val="9"/>
            <color indexed="81"/>
            <rFont val="Tahoma"/>
            <charset val="1"/>
          </rPr>
          <t>number of large helpers in year T</t>
        </r>
      </text>
    </comment>
    <comment ref="M1" authorId="0">
      <text>
        <r>
          <rPr>
            <sz val="9"/>
            <color indexed="81"/>
            <rFont val="Tahoma"/>
            <charset val="1"/>
          </rPr>
          <t>number of juveniles in year T</t>
        </r>
      </text>
    </comment>
    <comment ref="N1" authorId="0">
      <text>
        <r>
          <rPr>
            <sz val="9"/>
            <color indexed="81"/>
            <rFont val="Tahoma"/>
            <charset val="1"/>
          </rPr>
          <t>number of juveniles in year T+1</t>
        </r>
      </text>
    </comment>
    <comment ref="O1" authorId="0">
      <text>
        <r>
          <rPr>
            <sz val="9"/>
            <color indexed="81"/>
            <rFont val="Tahoma"/>
            <charset val="1"/>
          </rPr>
          <t>the ratio of potentially defending individuals (&gt;3.5cm) to individuals that need protection (&lt;3.5cm)
(DM+DF+LH)/(MH+SH+NH)</t>
        </r>
      </text>
    </comment>
    <comment ref="P1" authorId="0">
      <text>
        <r>
          <rPr>
            <sz val="9"/>
            <color indexed="81"/>
            <rFont val="Tahoma"/>
            <charset val="1"/>
          </rPr>
          <t>the ratio of potentially defending individuals (&gt;3.5cm) to individuals that need protection (&lt;3.5cm)</t>
        </r>
      </text>
    </comment>
    <comment ref="Q1" authorId="0">
      <text>
        <r>
          <rPr>
            <sz val="9"/>
            <color indexed="81"/>
            <rFont val="Tahoma"/>
            <charset val="1"/>
          </rPr>
          <t>the potential direct fitness large subordinate males may have gained in the territory:
fertilization succcess estimates based on experimental data multiplied by the number of juveniles divided by the number of large helpers</t>
        </r>
      </text>
    </comment>
    <comment ref="R1" authorId="0">
      <text>
        <r>
          <rPr>
            <sz val="9"/>
            <color indexed="81"/>
            <rFont val="Tahoma"/>
            <charset val="1"/>
          </rPr>
          <t>the potential direct fitness large subordinate females may have gained in the territory:
fertilization succcess estimates based on experimental data multiplied by the number of juveniles divided by the number of large helpers</t>
        </r>
      </text>
    </comment>
    <comment ref="S1" authorId="0">
      <text>
        <r>
          <rPr>
            <sz val="9"/>
            <color indexed="81"/>
            <rFont val="Tahoma"/>
            <charset val="1"/>
          </rPr>
          <t>the potential indirect fitness large subordinates may have gained in the territory:
relatedness between subordinates and dominants estimated as 0.1 (cf. Dierkes 2005) multiplied by the number of juveniles the dominants produced in addition due to the helper's contributions (0.25*Juveniles; 25% increased juvenile numbers due to a helper: Taborsky 1984)</t>
        </r>
      </text>
    </comment>
  </commentList>
</comments>
</file>

<file path=xl/comments7.xml><?xml version="1.0" encoding="utf-8"?>
<comments xmlns="http://schemas.openxmlformats.org/spreadsheetml/2006/main">
  <authors>
    <author>Author</author>
  </authors>
  <commentList>
    <comment ref="A1" authorId="0">
      <text>
        <r>
          <rPr>
            <sz val="9"/>
            <color indexed="81"/>
            <rFont val="Tahoma"/>
            <charset val="1"/>
          </rPr>
          <t>each individual gets a number based on genetic identification.</t>
        </r>
      </text>
    </comment>
    <comment ref="B1" authorId="0">
      <text>
        <r>
          <rPr>
            <sz val="9"/>
            <color indexed="81"/>
            <rFont val="Tahoma"/>
            <charset val="1"/>
          </rPr>
          <t>size at capture</t>
        </r>
      </text>
    </comment>
    <comment ref="D1" authorId="0">
      <text>
        <r>
          <rPr>
            <sz val="9"/>
            <color indexed="81"/>
            <rFont val="Tahoma"/>
            <family val="2"/>
          </rPr>
          <t>the role the fish had when it was first caught
H: helper
D: dominant</t>
        </r>
      </text>
    </comment>
    <comment ref="E1" authorId="0">
      <text>
        <r>
          <rPr>
            <sz val="9"/>
            <color indexed="81"/>
            <rFont val="Tahoma"/>
            <charset val="1"/>
          </rPr>
          <t>the individual's class in the first year (T) it was observes</t>
        </r>
      </text>
    </comment>
    <comment ref="F1" authorId="0">
      <text>
        <r>
          <rPr>
            <sz val="9"/>
            <color indexed="81"/>
            <rFont val="Tahoma"/>
            <charset val="1"/>
          </rPr>
          <t>the individual's class in the second year (T+1) it was observes</t>
        </r>
      </text>
    </comment>
    <comment ref="G1" authorId="0">
      <text>
        <r>
          <rPr>
            <sz val="9"/>
            <color indexed="81"/>
            <rFont val="Tahoma"/>
            <charset val="1"/>
          </rPr>
          <t>the individual's class in the third year (T+2) it was observes</t>
        </r>
      </text>
    </comment>
    <comment ref="H1" authorId="0">
      <text>
        <r>
          <rPr>
            <sz val="9"/>
            <color indexed="81"/>
            <rFont val="Tahoma"/>
            <charset val="1"/>
          </rPr>
          <t>year of capture
year in which the fish was first caught</t>
        </r>
      </text>
    </comment>
    <comment ref="I1" authorId="0">
      <text>
        <r>
          <rPr>
            <sz val="9"/>
            <color indexed="81"/>
            <rFont val="Tahoma"/>
            <charset val="1"/>
          </rPr>
          <t>years of observation
that is: how many years did the fish live after its initial capture</t>
        </r>
      </text>
    </comment>
    <comment ref="J1" authorId="0">
      <text>
        <r>
          <rPr>
            <sz val="9"/>
            <color indexed="81"/>
            <rFont val="Tahoma"/>
            <charset val="1"/>
          </rPr>
          <t>year of dominance
the year the fish was first observed as dominant</t>
        </r>
      </text>
    </comment>
    <comment ref="K1" authorId="0">
      <text>
        <r>
          <rPr>
            <sz val="9"/>
            <color indexed="81"/>
            <rFont val="Tahoma"/>
            <charset val="1"/>
          </rPr>
          <t>territory in which the fish was first caught</t>
        </r>
      </text>
    </comment>
    <comment ref="L1" authorId="0">
      <text>
        <r>
          <rPr>
            <sz val="9"/>
            <color indexed="81"/>
            <rFont val="Tahoma"/>
            <charset val="1"/>
          </rPr>
          <t>territory in which the individual was found in the second (T+1) year it was observed</t>
        </r>
      </text>
    </comment>
    <comment ref="M1" authorId="0">
      <text>
        <r>
          <rPr>
            <sz val="9"/>
            <color indexed="81"/>
            <rFont val="Tahoma"/>
            <charset val="1"/>
          </rPr>
          <t>territory in which the individual was found in the third (T+2) year it was observed</t>
        </r>
      </text>
    </comment>
    <comment ref="N1" authorId="0">
      <text>
        <r>
          <rPr>
            <sz val="9"/>
            <color indexed="81"/>
            <rFont val="Tahoma"/>
            <charset val="1"/>
          </rPr>
          <t>group size of the territory in which the fish was first caught for the year in which it was first caught.
For polygynous males average sizes are given</t>
        </r>
      </text>
    </comment>
    <comment ref="O1" authorId="0">
      <text>
        <r>
          <rPr>
            <sz val="9"/>
            <color indexed="81"/>
            <rFont val="Tahoma"/>
            <charset val="1"/>
          </rPr>
          <t>group size of the territory in which the fish was first caught for the second time.
For polygynous males average sizes are given</t>
        </r>
      </text>
    </comment>
    <comment ref="P1" authorId="0">
      <text>
        <r>
          <rPr>
            <sz val="9"/>
            <color indexed="81"/>
            <rFont val="Tahoma"/>
            <charset val="1"/>
          </rPr>
          <t>group size of the territory in which the fish was first caught for the third time.
For polygynous males average sizes are given</t>
        </r>
      </text>
    </comment>
    <comment ref="Q1" authorId="0">
      <text>
        <r>
          <rPr>
            <sz val="9"/>
            <color indexed="81"/>
            <rFont val="Tahoma"/>
            <charset val="1"/>
          </rPr>
          <t>number of large helpers (&gt;3.5cm) in the fish's home territory in the first year (T) it was observed</t>
        </r>
      </text>
    </comment>
    <comment ref="R1" authorId="0">
      <text>
        <r>
          <rPr>
            <sz val="9"/>
            <color indexed="81"/>
            <rFont val="Tahoma"/>
            <charset val="1"/>
          </rPr>
          <t>number of large helpers (&gt;3.5cm) in the fish's home territory in the second year (T+1) it was observed</t>
        </r>
      </text>
    </comment>
    <comment ref="S1" authorId="0">
      <text>
        <r>
          <rPr>
            <sz val="9"/>
            <color indexed="81"/>
            <rFont val="Tahoma"/>
            <charset val="1"/>
          </rPr>
          <t>number of large helpers (&gt;3.5cm) in the fish's home territory in the third year (T+2) it was observed</t>
        </r>
      </text>
    </comment>
    <comment ref="T1" authorId="0">
      <text>
        <r>
          <rPr>
            <sz val="9"/>
            <color indexed="81"/>
            <rFont val="Tahoma"/>
            <charset val="1"/>
          </rPr>
          <t>number of juveniles (&lt;1.5cm) present in the territory in the first year the individual was caught</t>
        </r>
      </text>
    </comment>
    <comment ref="U1" authorId="0">
      <text>
        <r>
          <rPr>
            <sz val="9"/>
            <color indexed="81"/>
            <rFont val="Tahoma"/>
            <charset val="1"/>
          </rPr>
          <t>number of juveniles (&lt;1.5cm) present in the territory in the second year the individual was caught</t>
        </r>
      </text>
    </comment>
    <comment ref="V1" authorId="0">
      <text>
        <r>
          <rPr>
            <sz val="9"/>
            <color indexed="81"/>
            <rFont val="Tahoma"/>
            <charset val="1"/>
          </rPr>
          <t>number of juveniles (&lt;1.5cm) present in the territory in the third year the individual was caught</t>
        </r>
      </text>
    </comment>
    <comment ref="W1" authorId="0">
      <text>
        <r>
          <rPr>
            <sz val="9"/>
            <color indexed="81"/>
            <rFont val="Tahoma"/>
            <charset val="1"/>
          </rPr>
          <t>nearest neighbour distance of the territory in which the fish was first caught for the year in which it was first caught.
For polygynous males average NNDs are given</t>
        </r>
      </text>
    </comment>
    <comment ref="X1" authorId="0">
      <text>
        <r>
          <rPr>
            <sz val="9"/>
            <color indexed="81"/>
            <rFont val="Tahoma"/>
            <charset val="1"/>
          </rPr>
          <t>did the individual disperse at all?
y=yes, dispersed
n=no dispersal</t>
        </r>
      </text>
    </comment>
    <comment ref="Y1" authorId="0">
      <text>
        <r>
          <rPr>
            <sz val="9"/>
            <color indexed="81"/>
            <rFont val="Tahoma"/>
            <charset val="1"/>
          </rPr>
          <t>did the fish survive at least for one inter-season interval?
1: yes, the fish lived for 2011-2012 or for 2012-2013 
0: the fish was marked in one season and never observed alive in another</t>
        </r>
      </text>
    </comment>
    <comment ref="Z1" authorId="0">
      <text>
        <r>
          <rPr>
            <sz val="9"/>
            <color indexed="81"/>
            <rFont val="Tahoma"/>
            <charset val="1"/>
          </rPr>
          <t>dominance by the next year: did a fish that was caught as a subordinate reach dominance in the consecutive year?
1: yes, the fish became dominant
0: no, the fish remained a subordinate</t>
        </r>
      </text>
    </comment>
    <comment ref="AA1" authorId="0">
      <text>
        <r>
          <rPr>
            <sz val="9"/>
            <color indexed="81"/>
            <rFont val="Tahoma"/>
            <charset val="1"/>
          </rPr>
          <t xml:space="preserve">the means by which the individual reached dominance:
0=queueing
1=dispersal
NA=no dominance change during the observation period
</t>
        </r>
      </text>
    </comment>
    <comment ref="AB1" authorId="0">
      <text>
        <r>
          <rPr>
            <sz val="9"/>
            <color indexed="81"/>
            <rFont val="Tahoma"/>
            <family val="2"/>
          </rPr>
          <t>NumberOfVisitsWhileFocalTerritory
the number of visits to other territories while the fish's home territory was the focal territory of a 60 minutes all occurrence observation</t>
        </r>
      </text>
    </comment>
    <comment ref="AC1" authorId="0">
      <text>
        <r>
          <rPr>
            <sz val="9"/>
            <color indexed="81"/>
            <rFont val="Tahoma"/>
            <charset val="1"/>
          </rPr>
          <t>number of territories visited
the number of different territories the fish visited while its home territory was the focal territory for a 60 minutes all occurrence observation</t>
        </r>
      </text>
    </comment>
    <comment ref="AD1" authorId="0">
      <text>
        <r>
          <rPr>
            <sz val="9"/>
            <color indexed="81"/>
            <rFont val="Tahoma"/>
            <charset val="1"/>
          </rPr>
          <t>(average) distance the dispersal event(s) spanned in meters</t>
        </r>
      </text>
    </comment>
    <comment ref="AE1" authorId="0">
      <text>
        <r>
          <rPr>
            <sz val="9"/>
            <color indexed="81"/>
            <rFont val="Tahoma"/>
            <charset val="1"/>
          </rPr>
          <t>the helper's respective dominant male (FishID)
i.e. the male dominant in the helper's home territory in the year the helper was caught</t>
        </r>
      </text>
    </comment>
    <comment ref="AF1" authorId="0">
      <text>
        <r>
          <rPr>
            <sz val="9"/>
            <color indexed="81"/>
            <rFont val="Tahoma"/>
            <charset val="1"/>
          </rPr>
          <t>the helper's respective dominant female (FishID)
i.e. the female dominant in the helper's home territory in the year the helper was caught</t>
        </r>
      </text>
    </comment>
    <comment ref="AG1" authorId="0">
      <text>
        <r>
          <rPr>
            <sz val="9"/>
            <color indexed="81"/>
            <rFont val="Tahoma"/>
            <charset val="1"/>
          </rPr>
          <t>an individual's direct fitness in year the first year it was caught.
DM: the number of total juveniles (JuvT) minus the number of juveniles produced by large male helpers  (LHT*0.5*0.0574) times 0.5 (relatedness to own offspring)
DF: the number of total juveniles (JuvT) minus the number of juveniles produced by large female helpers  (LHT*0.5*0.0707) times 0.5 (relatedness to own offspring)
MH: the number of total juveniles (JuvT) minus the number of juveniles produced by large helpers  (LHT*0.5*0.06405) times the average share of male helpers (0.0574) times 0.5 (relatedness to own offspring)
MH: the number of total juveniles (JuvT) minus the number of juveniles produced by large helpers  (LHT*0.5*0.06405) times the average share of female helpers (0.0707) times 0.5 (relatedness to own offspring)</t>
        </r>
      </text>
    </comment>
    <comment ref="AH1" authorId="0">
      <text>
        <r>
          <rPr>
            <sz val="9"/>
            <color indexed="81"/>
            <rFont val="Tahoma"/>
            <charset val="1"/>
          </rPr>
          <t>an individual's direct fitness in year the second year it was caught.
DM: the number of total juveniles (JuvT) minus the number of juveniles produced by large male helpers  (LHT*0.5*0.0574) times 0.5 (relatedness to own offspring)
DF: the number of total juveniles (JuvT) minus the number of juveniles produced by large female helpers  (LHT*0.5*0.0707) times 0.5 (relatedness to own offspring)
MH: the number of total juveniles (JuvT) minus the number of juveniles produced by large helpers  (LHT*0.5*0.06405) times the average share of male helpers (0.0574) times 0.5 (relatedness to own offspring)
MH: the number of total juveniles (JuvT) minus the number of juveniles produced by large helpers  (LHT*0.5*0.06405) times the average share of female helpers (0.0707) times 0.5 (relatedness to own offspring)</t>
        </r>
      </text>
    </comment>
    <comment ref="AI1" authorId="0">
      <text>
        <r>
          <rPr>
            <sz val="9"/>
            <color indexed="81"/>
            <rFont val="Tahoma"/>
            <charset val="1"/>
          </rPr>
          <t>an individual's direct fitness in year the third year it was caught.
DM: the number of total juveniles (JuvT) minus the number of juveniles produced by large male helpers  (LHT*0.5*0.0574) times 0.5 (relatedness to own offspring)
DF: the number of total juveniles (JuvT) minus the number of juveniles produced by large female helpers  (LHT*0.5*0.0707) times 0.5 (relatedness to own offspring)
MH: the number of total juveniles (JuvT) minus the number of juveniles produced by large helpers  (LHT*0.5*0.06405) times the average share of male helpers (0.0574) times 0.5 (relatedness to own offspring)
MH: the number of total juveniles (JuvT) minus the number of juveniles produced by large helpers  (LHT*0.5*0.06405) times the average share of female helpers (0.0707) times 0.5 (relatedness to own offspring)</t>
        </r>
      </text>
    </comment>
    <comment ref="AJ1" authorId="0">
      <text>
        <r>
          <rPr>
            <sz val="9"/>
            <color indexed="81"/>
            <rFont val="Tahoma"/>
            <charset val="1"/>
          </rPr>
          <t>an individual's indirect fitness in the first year it was caught
DM: the total number of juveniles (JuvT) times the number of potentially reproducing large helpers (LHT) times the average share of large helpers (0.06405) times their average relatedness to the DM (0.05)
DF: the total number of juveniles (JuvT) times the number of potentially reproducing large helpers (LHT) times the average share of large helpers (0.06405) times their average relatedness to the DM (0.2)
MH/FH: the total number of juveniles (JuvT) minus the share of large helpers (LHT*0.5*0.06405) times average relatedness to breeders (0.1) plus the total number of juveniles times the number of large helpers (LHT) times their share (0.06405) times relatedness between large helpers (0.2)</t>
        </r>
      </text>
    </comment>
    <comment ref="AK1" authorId="0">
      <text>
        <r>
          <rPr>
            <sz val="9"/>
            <color indexed="81"/>
            <rFont val="Tahoma"/>
            <charset val="1"/>
          </rPr>
          <t>an individual's indirect fitness in the second year it was caught
DM: the total number of juveniles (JuvT) times the number of potentially reproducing large helpers (LHT) times the average share of large helpers (0.06405) times their average relatedness to the DM (0.05)
DF: the total number of juveniles (JuvT) times the number of potentially reproducing large helpers (LHT) times the average share of large helpers (0.06405) times their average relatedness to the DM (0.2)
MH/FH: the total number of juveniles (JuvT) minus the share of large helpers (LHT*0.5*0.06405) times average relatedness to breeders (0.1) plus the total number of juveniles times the number of large helpers (LHT) times their share (0.06405) times relatedness between large helpers (0.2)</t>
        </r>
      </text>
    </comment>
    <comment ref="AL1" authorId="0">
      <text>
        <r>
          <rPr>
            <sz val="9"/>
            <color indexed="81"/>
            <rFont val="Tahoma"/>
            <charset val="1"/>
          </rPr>
          <t>an individual's indirect fitness in the third year it was caught
DM: the total number of juveniles (JuvT) times the number of potentially reproducing large helpers (LHT) times the average share of large helpers (0.06405) times their average relatedness to the DM (0.05)
DF: the total number of juveniles (JuvT) times the number of potentially reproducing large helpers (LHT) times the average share of large helpers (0.06405) times their average relatedness to the DM (0.2)
MH/FH: the total number of juveniles (JuvT) minus the share of large helpers (LHT*0.5*0.06405) times average relatedness to breeders (0.1) plus the total number of juveniles times the number of large helpers (LHT) times their share (0.06405) times relatedness between large helpers (0.2)</t>
        </r>
      </text>
    </comment>
    <comment ref="AM1" authorId="0">
      <text>
        <r>
          <rPr>
            <sz val="9"/>
            <color indexed="81"/>
            <rFont val="Tahoma"/>
            <charset val="1"/>
          </rPr>
          <t>total direct fitness estimates over all observation years</t>
        </r>
      </text>
    </comment>
    <comment ref="AN1" authorId="0">
      <text>
        <r>
          <rPr>
            <sz val="9"/>
            <color indexed="81"/>
            <rFont val="Tahoma"/>
            <charset val="1"/>
          </rPr>
          <t>total indirect fitness estimates over all observation years</t>
        </r>
      </text>
    </comment>
    <comment ref="AO1" authorId="0">
      <text>
        <r>
          <rPr>
            <sz val="9"/>
            <color indexed="81"/>
            <rFont val="Tahoma"/>
            <charset val="1"/>
          </rPr>
          <t>average group size over all observation years</t>
        </r>
      </text>
    </comment>
  </commentList>
</comments>
</file>

<file path=xl/comments8.xml><?xml version="1.0" encoding="utf-8"?>
<comments xmlns="http://schemas.openxmlformats.org/spreadsheetml/2006/main">
  <authors>
    <author>Author</author>
  </authors>
  <commentList>
    <comment ref="A1" authorId="0">
      <text>
        <r>
          <rPr>
            <sz val="9"/>
            <color indexed="81"/>
            <rFont val="Tahoma"/>
            <charset val="1"/>
          </rPr>
          <t>each individual gets a number based on genetic identification.</t>
        </r>
      </text>
    </comment>
    <comment ref="B1" authorId="0">
      <text>
        <r>
          <rPr>
            <sz val="9"/>
            <color indexed="81"/>
            <rFont val="Tahoma"/>
            <charset val="1"/>
          </rPr>
          <t>size at capture</t>
        </r>
      </text>
    </comment>
    <comment ref="D1" authorId="0">
      <text>
        <r>
          <rPr>
            <sz val="9"/>
            <color indexed="81"/>
            <rFont val="Tahoma"/>
            <family val="2"/>
          </rPr>
          <t>the role the fish had when it was first caught
H: helper
D: dominant</t>
        </r>
      </text>
    </comment>
    <comment ref="E1" authorId="0">
      <text>
        <r>
          <rPr>
            <sz val="9"/>
            <color indexed="81"/>
            <rFont val="Tahoma"/>
            <charset val="1"/>
          </rPr>
          <t>the individual's class in the first year (T) it was observes</t>
        </r>
      </text>
    </comment>
    <comment ref="F1" authorId="0">
      <text>
        <r>
          <rPr>
            <sz val="9"/>
            <color indexed="81"/>
            <rFont val="Tahoma"/>
            <charset val="1"/>
          </rPr>
          <t>the individual's class in the second year (T+1) it was observes</t>
        </r>
      </text>
    </comment>
    <comment ref="G1" authorId="0">
      <text>
        <r>
          <rPr>
            <sz val="9"/>
            <color indexed="81"/>
            <rFont val="Tahoma"/>
            <charset val="1"/>
          </rPr>
          <t>the individual's class in the third year (T+2) it was observes</t>
        </r>
      </text>
    </comment>
    <comment ref="H1" authorId="0">
      <text>
        <r>
          <rPr>
            <sz val="9"/>
            <color indexed="81"/>
            <rFont val="Tahoma"/>
            <charset val="1"/>
          </rPr>
          <t>year of capture
year in which the fish was first caught</t>
        </r>
      </text>
    </comment>
    <comment ref="I1" authorId="0">
      <text>
        <r>
          <rPr>
            <sz val="9"/>
            <color indexed="81"/>
            <rFont val="Tahoma"/>
            <charset val="1"/>
          </rPr>
          <t>years of observation
that is: how many years did the fish live after its initial capture</t>
        </r>
      </text>
    </comment>
    <comment ref="J1" authorId="0">
      <text>
        <r>
          <rPr>
            <sz val="9"/>
            <color indexed="81"/>
            <rFont val="Tahoma"/>
            <charset val="1"/>
          </rPr>
          <t>year of dominance
the year the fish was first observed as dominant</t>
        </r>
      </text>
    </comment>
    <comment ref="K1" authorId="0">
      <text>
        <r>
          <rPr>
            <sz val="9"/>
            <color indexed="81"/>
            <rFont val="Tahoma"/>
            <charset val="1"/>
          </rPr>
          <t>territory in which the fish was first caught</t>
        </r>
      </text>
    </comment>
    <comment ref="L1" authorId="0">
      <text>
        <r>
          <rPr>
            <sz val="9"/>
            <color indexed="81"/>
            <rFont val="Tahoma"/>
            <charset val="1"/>
          </rPr>
          <t>territory in which the individual was found in the second (T+1) year it was observed</t>
        </r>
      </text>
    </comment>
    <comment ref="M1" authorId="0">
      <text>
        <r>
          <rPr>
            <sz val="9"/>
            <color indexed="81"/>
            <rFont val="Tahoma"/>
            <charset val="1"/>
          </rPr>
          <t>territory in which the individual was found in the third (T+2) year it was observed</t>
        </r>
      </text>
    </comment>
    <comment ref="N1" authorId="0">
      <text>
        <r>
          <rPr>
            <sz val="9"/>
            <color indexed="81"/>
            <rFont val="Tahoma"/>
            <charset val="1"/>
          </rPr>
          <t>group size of the territory in which the fish was first caught for the year in which it was first caught.
For polygynous males average sizes are given</t>
        </r>
      </text>
    </comment>
    <comment ref="O1" authorId="0">
      <text>
        <r>
          <rPr>
            <sz val="9"/>
            <color indexed="81"/>
            <rFont val="Tahoma"/>
            <charset val="1"/>
          </rPr>
          <t>group size of the territory in which the fish was first caught for the second time.
For polygynous males average sizes are given</t>
        </r>
      </text>
    </comment>
    <comment ref="P1" authorId="0">
      <text>
        <r>
          <rPr>
            <sz val="9"/>
            <color indexed="81"/>
            <rFont val="Tahoma"/>
            <charset val="1"/>
          </rPr>
          <t>group size of the territory in which the fish was first caught for the third time.
For polygynous males average sizes are given</t>
        </r>
      </text>
    </comment>
    <comment ref="Q1" authorId="0">
      <text>
        <r>
          <rPr>
            <sz val="9"/>
            <color indexed="81"/>
            <rFont val="Tahoma"/>
            <charset val="1"/>
          </rPr>
          <t>number of large helpers (&gt;3.5cm) in the fish's home territory in the first year (T) it was observed</t>
        </r>
      </text>
    </comment>
    <comment ref="R1" authorId="0">
      <text>
        <r>
          <rPr>
            <sz val="9"/>
            <color indexed="81"/>
            <rFont val="Tahoma"/>
            <charset val="1"/>
          </rPr>
          <t>number of large helpers (&gt;3.5cm) in the fish's home territory in the second year (T+1) it was observed</t>
        </r>
      </text>
    </comment>
    <comment ref="S1" authorId="0">
      <text>
        <r>
          <rPr>
            <sz val="9"/>
            <color indexed="81"/>
            <rFont val="Tahoma"/>
            <charset val="1"/>
          </rPr>
          <t>number of large helpers (&gt;3.5cm) in the fish's home territory in the third year (T+2) it was observed</t>
        </r>
      </text>
    </comment>
    <comment ref="T1" authorId="0">
      <text>
        <r>
          <rPr>
            <sz val="9"/>
            <color indexed="81"/>
            <rFont val="Tahoma"/>
            <charset val="1"/>
          </rPr>
          <t>number of juveniles (&lt;1.5cm) present in the territory in the first year the individual was caught</t>
        </r>
      </text>
    </comment>
    <comment ref="U1" authorId="0">
      <text>
        <r>
          <rPr>
            <sz val="9"/>
            <color indexed="81"/>
            <rFont val="Tahoma"/>
            <charset val="1"/>
          </rPr>
          <t>number of juveniles (&lt;1.5cm) present in the territory in the second year the individual was caught</t>
        </r>
      </text>
    </comment>
    <comment ref="V1" authorId="0">
      <text>
        <r>
          <rPr>
            <sz val="9"/>
            <color indexed="81"/>
            <rFont val="Tahoma"/>
            <charset val="1"/>
          </rPr>
          <t>number of juveniles (&lt;1.5cm) present in the territory in the third year the individual was caught</t>
        </r>
      </text>
    </comment>
    <comment ref="W1" authorId="0">
      <text>
        <r>
          <rPr>
            <sz val="9"/>
            <color indexed="81"/>
            <rFont val="Tahoma"/>
            <charset val="1"/>
          </rPr>
          <t>nearest neighbour distance of the territory in which the fish was first caught for the year in which it was first caught.
For polygynous males average NNDs are given</t>
        </r>
      </text>
    </comment>
    <comment ref="X1" authorId="0">
      <text>
        <r>
          <rPr>
            <sz val="9"/>
            <color indexed="81"/>
            <rFont val="Tahoma"/>
            <charset val="1"/>
          </rPr>
          <t>did the individual disperse at all?
y=yes, dispersed
n=no dispersal</t>
        </r>
      </text>
    </comment>
    <comment ref="Y1" authorId="0">
      <text>
        <r>
          <rPr>
            <sz val="9"/>
            <color indexed="81"/>
            <rFont val="Tahoma"/>
            <charset val="1"/>
          </rPr>
          <t>did the fish survive at least for one inter-season interval?
1: yes, the fish lived for 2011-2012 or for 2012-2013 
0: the fish was marked in one season and never observed alive in another</t>
        </r>
      </text>
    </comment>
    <comment ref="Z1" authorId="0">
      <text>
        <r>
          <rPr>
            <sz val="9"/>
            <color indexed="81"/>
            <rFont val="Tahoma"/>
            <charset val="1"/>
          </rPr>
          <t>dominance by the next year: did a fish that was caught as a subordinate reach dominance in the consecutive year?
1: yes, the fish became dominant
0: no, the fish remained a subordinate</t>
        </r>
      </text>
    </comment>
    <comment ref="AA1" authorId="0">
      <text>
        <r>
          <rPr>
            <sz val="9"/>
            <color indexed="81"/>
            <rFont val="Tahoma"/>
            <charset val="1"/>
          </rPr>
          <t xml:space="preserve">the means by which the individual reached dominance:
0=queueing
1=dispersal
NA=no dominance change during the observation period
</t>
        </r>
      </text>
    </comment>
    <comment ref="AB1" authorId="0">
      <text>
        <r>
          <rPr>
            <sz val="9"/>
            <color indexed="81"/>
            <rFont val="Tahoma"/>
            <family val="2"/>
          </rPr>
          <t>NumberOfVisitsWhileFocalTerritory
the number of visits to other territories while the fish's home territory was the focal territory of a 60 minutes all occurrence observation</t>
        </r>
      </text>
    </comment>
    <comment ref="AC1" authorId="0">
      <text>
        <r>
          <rPr>
            <sz val="9"/>
            <color indexed="81"/>
            <rFont val="Tahoma"/>
            <charset val="1"/>
          </rPr>
          <t>number of territories visited
the number of different territories the fish visited while its home territory was the focal territory for a 60 minutes all occurrence observation</t>
        </r>
      </text>
    </comment>
    <comment ref="AD1" authorId="0">
      <text>
        <r>
          <rPr>
            <sz val="9"/>
            <color indexed="81"/>
            <rFont val="Tahoma"/>
            <charset val="1"/>
          </rPr>
          <t>(average) distance the dispersal event(s) spanned in meters</t>
        </r>
      </text>
    </comment>
    <comment ref="AE1" authorId="0">
      <text>
        <r>
          <rPr>
            <sz val="9"/>
            <color indexed="81"/>
            <rFont val="Tahoma"/>
            <charset val="1"/>
          </rPr>
          <t>the helper's respective dominant male (FishID)
i.e. the male dominant in the helper's home territory in the year the helper was caught</t>
        </r>
      </text>
    </comment>
    <comment ref="AF1" authorId="0">
      <text>
        <r>
          <rPr>
            <sz val="9"/>
            <color indexed="81"/>
            <rFont val="Tahoma"/>
            <charset val="1"/>
          </rPr>
          <t>the helper's respective dominant female (FishID)
i.e. the female dominant in the helper's home territory in the year the helper was caught</t>
        </r>
      </text>
    </comment>
    <comment ref="AG1" authorId="0">
      <text>
        <r>
          <rPr>
            <sz val="9"/>
            <color indexed="81"/>
            <rFont val="Tahoma"/>
            <charset val="1"/>
          </rPr>
          <t>an individual's direct fitness in year the first year it was caught.
DM: the number of total juveniles (JuvT) minus the number of juveniles produced by large male helpers  (LHT*0.5*0.0574) times 0.5 (relatedness to own offspring)
DF: the number of total juveniles (JuvT) minus the number of juveniles produced by large female helpers  (LHT*0.5*0.0707) times 0.5 (relatedness to own offspring)
MH: the number of total juveniles (JuvT) minus the number of juveniles produced by large helpers  (LHT*0.5*0.06405) times the average share of male helpers (0.0574) times 0.5 (relatedness to own offspring)
MH: the number of total juveniles (JuvT) minus the number of juveniles produced by large helpers  (LHT*0.5*0.06405) times the average share of female helpers (0.0707) times 0.5 (relatedness to own offspring)</t>
        </r>
      </text>
    </comment>
    <comment ref="AH1" authorId="0">
      <text>
        <r>
          <rPr>
            <sz val="9"/>
            <color indexed="81"/>
            <rFont val="Tahoma"/>
            <charset val="1"/>
          </rPr>
          <t>an individual's direct fitness in year the second year it was caught.
DM: the number of total juveniles (JuvT) minus the number of juveniles produced by large male helpers  (LHT*0.5*0.0574) times 0.5 (relatedness to own offspring)
DF: the number of total juveniles (JuvT) minus the number of juveniles produced by large female helpers  (LHT*0.5*0.0707) times 0.5 (relatedness to own offspring)
MH: the number of total juveniles (JuvT) minus the number of juveniles produced by large helpers  (LHT*0.5*0.06405) times the average share of male helpers (0.0574) times 0.5 (relatedness to own offspring)
MH: the number of total juveniles (JuvT) minus the number of juveniles produced by large helpers  (LHT*0.5*0.06405) times the average share of female helpers (0.0707) times 0.5 (relatedness to own offspring)</t>
        </r>
      </text>
    </comment>
    <comment ref="AI1" authorId="0">
      <text>
        <r>
          <rPr>
            <sz val="9"/>
            <color indexed="81"/>
            <rFont val="Tahoma"/>
            <charset val="1"/>
          </rPr>
          <t>an individual's direct fitness in year the third year it was caught.
DM: the number of total juveniles (JuvT) minus the number of juveniles produced by large male helpers  (LHT*0.5*0.0574) times 0.5 (relatedness to own offspring)
DF: the number of total juveniles (JuvT) minus the number of juveniles produced by large female helpers  (LHT*0.5*0.0707) times 0.5 (relatedness to own offspring)
MH: the number of total juveniles (JuvT) minus the number of juveniles produced by large helpers  (LHT*0.5*0.06405) times the average share of male helpers (0.0574) times 0.5 (relatedness to own offspring)
MH: the number of total juveniles (JuvT) minus the number of juveniles produced by large helpers  (LHT*0.5*0.06405) times the average share of female helpers (0.0707) times 0.5 (relatedness to own offspring)</t>
        </r>
      </text>
    </comment>
    <comment ref="AJ1" authorId="0">
      <text>
        <r>
          <rPr>
            <sz val="9"/>
            <color indexed="81"/>
            <rFont val="Tahoma"/>
            <charset val="1"/>
          </rPr>
          <t>an individual's indirect fitness in the first year it was caught
DM: the total number of juveniles (JuvT) times the number of potentially reproducing large helpers (LHT) times the average share of large helpers (0.06405) times their average relatedness to the DM (0.05)
DF: the total number of juveniles (JuvT) times the number of potentially reproducing large helpers (LHT) times the average share of large helpers (0.06405) times their average relatedness to the DM (0.2)
MH/FH: the total number of juveniles (JuvT) minus the share of large helpers (LHT*0.5*0.06405) times average relatedness to breeders (0.1) plus the total number of juveniles times the number of large helpers (LHT) times their share (0.06405) times relatedness between large helpers (0.2)</t>
        </r>
      </text>
    </comment>
    <comment ref="AK1" authorId="0">
      <text>
        <r>
          <rPr>
            <sz val="9"/>
            <color indexed="81"/>
            <rFont val="Tahoma"/>
            <charset val="1"/>
          </rPr>
          <t>an individual's indirect fitness in the second year it was caught
DM: the total number of juveniles (JuvT) times the number of potentially reproducing large helpers (LHT) times the average share of large helpers (0.06405) times their average relatedness to the DM (0.05)
DF: the total number of juveniles (JuvT) times the number of potentially reproducing large helpers (LHT) times the average share of large helpers (0.06405) times their average relatedness to the DM (0.2)
MH/FH: the total number of juveniles (JuvT) minus the share of large helpers (LHT*0.5*0.06405) times average relatedness to breeders (0.1) plus the total number of juveniles times the number of large helpers (LHT) times their share (0.06405) times relatedness between large helpers (0.2)</t>
        </r>
      </text>
    </comment>
    <comment ref="AL1" authorId="0">
      <text>
        <r>
          <rPr>
            <sz val="9"/>
            <color indexed="81"/>
            <rFont val="Tahoma"/>
            <charset val="1"/>
          </rPr>
          <t>an individual's indirect fitness in the third year it was caught
DM: the total number of juveniles (JuvT) times the number of potentially reproducing large helpers (LHT) times the average share of large helpers (0.06405) times their average relatedness to the DM (0.05)
DF: the total number of juveniles (JuvT) times the number of potentially reproducing large helpers (LHT) times the average share of large helpers (0.06405) times their average relatedness to the DM (0.2)
MH/FH: the total number of juveniles (JuvT) minus the share of large helpers (LHT*0.5*0.06405) times average relatedness to breeders (0.1) plus the total number of juveniles times the number of large helpers (LHT) times their share (0.06405) times relatedness between large helpers (0.2)</t>
        </r>
      </text>
    </comment>
    <comment ref="AM1" authorId="0">
      <text>
        <r>
          <rPr>
            <sz val="9"/>
            <color indexed="81"/>
            <rFont val="Tahoma"/>
            <charset val="1"/>
          </rPr>
          <t>total fitness estimates of the individual, either direct or indirect fitness estimates over all observation years (see next column)</t>
        </r>
      </text>
    </comment>
    <comment ref="AN1" authorId="0">
      <text>
        <r>
          <rPr>
            <sz val="9"/>
            <color indexed="81"/>
            <rFont val="Tahoma"/>
            <charset val="1"/>
          </rPr>
          <t>the estimated fitness component, either direct (Dir) or indirect (Ind)</t>
        </r>
      </text>
    </comment>
  </commentList>
</comments>
</file>

<file path=xl/sharedStrings.xml><?xml version="1.0" encoding="utf-8"?>
<sst xmlns="http://schemas.openxmlformats.org/spreadsheetml/2006/main" count="28543" uniqueCount="536">
  <si>
    <t>Group</t>
  </si>
  <si>
    <t>Z000</t>
  </si>
  <si>
    <t>Z001</t>
  </si>
  <si>
    <t>Z002</t>
  </si>
  <si>
    <t>Z003</t>
  </si>
  <si>
    <t>Z004</t>
  </si>
  <si>
    <t>Z005</t>
  </si>
  <si>
    <t>Z006</t>
  </si>
  <si>
    <t>Z007</t>
  </si>
  <si>
    <t>Z008</t>
  </si>
  <si>
    <t>Z009</t>
  </si>
  <si>
    <t>Z010</t>
  </si>
  <si>
    <t>Z011</t>
  </si>
  <si>
    <t>Z012</t>
  </si>
  <si>
    <t>Z013</t>
  </si>
  <si>
    <t>Z014</t>
  </si>
  <si>
    <t>Z015</t>
  </si>
  <si>
    <t>Z016</t>
  </si>
  <si>
    <t>Z017</t>
  </si>
  <si>
    <t>Z018</t>
  </si>
  <si>
    <t>Z019</t>
  </si>
  <si>
    <t>Z020</t>
  </si>
  <si>
    <t>Z021</t>
  </si>
  <si>
    <t>Z022</t>
  </si>
  <si>
    <t>Z023</t>
  </si>
  <si>
    <t>Z024</t>
  </si>
  <si>
    <t>Z025</t>
  </si>
  <si>
    <t>Z026</t>
  </si>
  <si>
    <t>Z027</t>
  </si>
  <si>
    <t>Z028</t>
  </si>
  <si>
    <t>Z029</t>
  </si>
  <si>
    <t>Z030</t>
  </si>
  <si>
    <t>Z031</t>
  </si>
  <si>
    <t>Z032</t>
  </si>
  <si>
    <t>Z033</t>
  </si>
  <si>
    <t>Z034</t>
  </si>
  <si>
    <t>Z035</t>
  </si>
  <si>
    <t>Z036</t>
  </si>
  <si>
    <t>Z037</t>
  </si>
  <si>
    <t>Z038</t>
  </si>
  <si>
    <t>Z039</t>
  </si>
  <si>
    <t>Z040</t>
  </si>
  <si>
    <t>Z041</t>
  </si>
  <si>
    <t>Z042</t>
  </si>
  <si>
    <t>Z043</t>
  </si>
  <si>
    <t>Z044</t>
  </si>
  <si>
    <t>Z045</t>
  </si>
  <si>
    <t>Z046</t>
  </si>
  <si>
    <t>Z047</t>
  </si>
  <si>
    <t>Z048</t>
  </si>
  <si>
    <t>Z049</t>
  </si>
  <si>
    <t>Z050</t>
  </si>
  <si>
    <t>Z051</t>
  </si>
  <si>
    <t>Z052</t>
  </si>
  <si>
    <t>Z053</t>
  </si>
  <si>
    <t>Z054</t>
  </si>
  <si>
    <t>Z055</t>
  </si>
  <si>
    <t>Z056</t>
  </si>
  <si>
    <t>Z057</t>
  </si>
  <si>
    <t>Z058</t>
  </si>
  <si>
    <t>Z059</t>
  </si>
  <si>
    <t>Z060</t>
  </si>
  <si>
    <t>Z061</t>
  </si>
  <si>
    <t>Z062</t>
  </si>
  <si>
    <t>Z063</t>
  </si>
  <si>
    <t>Z064</t>
  </si>
  <si>
    <t>Z065</t>
  </si>
  <si>
    <t>Z066</t>
  </si>
  <si>
    <t>Z067</t>
  </si>
  <si>
    <t>Z068</t>
  </si>
  <si>
    <t>Z069</t>
  </si>
  <si>
    <t>Z070</t>
  </si>
  <si>
    <t>Z071</t>
  </si>
  <si>
    <t>Z072</t>
  </si>
  <si>
    <t>Z073</t>
  </si>
  <si>
    <t>Z074</t>
  </si>
  <si>
    <t>Z075</t>
  </si>
  <si>
    <t>Z076</t>
  </si>
  <si>
    <t>Z077</t>
  </si>
  <si>
    <t>Z078</t>
  </si>
  <si>
    <t>Z079</t>
  </si>
  <si>
    <t>Z080</t>
  </si>
  <si>
    <t>Z081</t>
  </si>
  <si>
    <t>Z082</t>
  </si>
  <si>
    <t>Z083</t>
  </si>
  <si>
    <t>Z084</t>
  </si>
  <si>
    <t>Z085</t>
  </si>
  <si>
    <t>Z086</t>
  </si>
  <si>
    <t>Z087</t>
  </si>
  <si>
    <t>Z088</t>
  </si>
  <si>
    <t>Z089</t>
  </si>
  <si>
    <t>Z090</t>
  </si>
  <si>
    <t>Z091</t>
  </si>
  <si>
    <t>Z092</t>
  </si>
  <si>
    <t>Z093</t>
  </si>
  <si>
    <t>Z094</t>
  </si>
  <si>
    <t>Z095</t>
  </si>
  <si>
    <t>Z096</t>
  </si>
  <si>
    <t>Z097</t>
  </si>
  <si>
    <t>Z098</t>
  </si>
  <si>
    <t>Z099</t>
  </si>
  <si>
    <t>Z100</t>
  </si>
  <si>
    <t>Z101</t>
  </si>
  <si>
    <t>Z102</t>
  </si>
  <si>
    <t>Z103</t>
  </si>
  <si>
    <t>Z104</t>
  </si>
  <si>
    <t>Z105</t>
  </si>
  <si>
    <t>Z106</t>
  </si>
  <si>
    <t>Z107</t>
  </si>
  <si>
    <t>Z108</t>
  </si>
  <si>
    <t>Z109</t>
  </si>
  <si>
    <t>Z110</t>
  </si>
  <si>
    <t>Z111</t>
  </si>
  <si>
    <t>Z112</t>
  </si>
  <si>
    <t>Z113</t>
  </si>
  <si>
    <t>Z114</t>
  </si>
  <si>
    <t>Z115</t>
  </si>
  <si>
    <t>Z116</t>
  </si>
  <si>
    <t>Z117</t>
  </si>
  <si>
    <t>Z118</t>
  </si>
  <si>
    <t>Z119</t>
  </si>
  <si>
    <t>Z120</t>
  </si>
  <si>
    <t>Z121</t>
  </si>
  <si>
    <t>Z122</t>
  </si>
  <si>
    <t>Z123</t>
  </si>
  <si>
    <t>Z124</t>
  </si>
  <si>
    <t>Z125</t>
  </si>
  <si>
    <t>Z126</t>
  </si>
  <si>
    <t>Z127</t>
  </si>
  <si>
    <t>Z128</t>
  </si>
  <si>
    <t>Z129</t>
  </si>
  <si>
    <t>Z130</t>
  </si>
  <si>
    <t>Z131</t>
  </si>
  <si>
    <t>Z132</t>
  </si>
  <si>
    <t>Z133</t>
  </si>
  <si>
    <t>Z134</t>
  </si>
  <si>
    <t>Z135</t>
  </si>
  <si>
    <t>Z136</t>
  </si>
  <si>
    <t>Z137</t>
  </si>
  <si>
    <t>Z138</t>
  </si>
  <si>
    <t>Z139</t>
  </si>
  <si>
    <t>Z140</t>
  </si>
  <si>
    <t>Z141</t>
  </si>
  <si>
    <t>Z142</t>
  </si>
  <si>
    <t>Z143</t>
  </si>
  <si>
    <t>Z144</t>
  </si>
  <si>
    <t>Z145</t>
  </si>
  <si>
    <t>Z146</t>
  </si>
  <si>
    <t>Z147</t>
  </si>
  <si>
    <t>Z148</t>
  </si>
  <si>
    <t>Z149</t>
  </si>
  <si>
    <t>Z150</t>
  </si>
  <si>
    <t>Z151</t>
  </si>
  <si>
    <t>Z152</t>
  </si>
  <si>
    <t>Z153</t>
  </si>
  <si>
    <t>Z154</t>
  </si>
  <si>
    <t>Z155</t>
  </si>
  <si>
    <t>Z156</t>
  </si>
  <si>
    <t>Z157</t>
  </si>
  <si>
    <t>Z158</t>
  </si>
  <si>
    <t>Z159</t>
  </si>
  <si>
    <t>Z160</t>
  </si>
  <si>
    <t>Z161</t>
  </si>
  <si>
    <t>Z162</t>
  </si>
  <si>
    <t>Z163</t>
  </si>
  <si>
    <t>Z164</t>
  </si>
  <si>
    <t>Z165</t>
  </si>
  <si>
    <t>Z166</t>
  </si>
  <si>
    <t>DM2011</t>
  </si>
  <si>
    <t>DF2011</t>
  </si>
  <si>
    <t>LH2011</t>
  </si>
  <si>
    <t>MH2011</t>
  </si>
  <si>
    <t>SH2011</t>
  </si>
  <si>
    <t>NH2011</t>
  </si>
  <si>
    <t>Fry2011</t>
  </si>
  <si>
    <t>Poly2011</t>
  </si>
  <si>
    <t>y</t>
  </si>
  <si>
    <t>n</t>
  </si>
  <si>
    <t>NA</t>
  </si>
  <si>
    <t>DM2012</t>
  </si>
  <si>
    <t>DF2012</t>
  </si>
  <si>
    <t>LH2012</t>
  </si>
  <si>
    <t>MH2012</t>
  </si>
  <si>
    <t>SH2012</t>
  </si>
  <si>
    <t>NH2012</t>
  </si>
  <si>
    <t>Fry2012</t>
  </si>
  <si>
    <t>Poly2012</t>
  </si>
  <si>
    <t>DM2013</t>
  </si>
  <si>
    <t>DF2013</t>
  </si>
  <si>
    <t>LH2013</t>
  </si>
  <si>
    <t>MH2013</t>
  </si>
  <si>
    <t>SH2013</t>
  </si>
  <si>
    <t>NH2013</t>
  </si>
  <si>
    <t>Fry2013</t>
  </si>
  <si>
    <t>Poly2013</t>
  </si>
  <si>
    <t>GS2011</t>
  </si>
  <si>
    <t>GS2012</t>
  </si>
  <si>
    <t>GS2013</t>
  </si>
  <si>
    <t>Year</t>
  </si>
  <si>
    <t>GS</t>
  </si>
  <si>
    <t>ExtFound</t>
  </si>
  <si>
    <t>C20112012</t>
  </si>
  <si>
    <t>C20122013</t>
  </si>
  <si>
    <t>NNGS2011</t>
  </si>
  <si>
    <t>NN2011</t>
  </si>
  <si>
    <t>NN2012</t>
  </si>
  <si>
    <t>NN2013</t>
  </si>
  <si>
    <t>NNGS2012</t>
  </si>
  <si>
    <t>NNGS2013</t>
  </si>
  <si>
    <t>GSAVG</t>
  </si>
  <si>
    <t>NNGSAVG</t>
  </si>
  <si>
    <t>NNC20112012</t>
  </si>
  <si>
    <t>NNC20122013</t>
  </si>
  <si>
    <t>CAVG</t>
  </si>
  <si>
    <t>NNCAVG</t>
  </si>
  <si>
    <t>N2m2011</t>
  </si>
  <si>
    <t>N2m2012</t>
  </si>
  <si>
    <t>N2m2013</t>
  </si>
  <si>
    <t>AVGN2m</t>
  </si>
  <si>
    <t>NND2011</t>
  </si>
  <si>
    <t>NND2012</t>
  </si>
  <si>
    <t>NND2013</t>
  </si>
  <si>
    <t>AVGNND</t>
  </si>
  <si>
    <t>DM20112012</t>
  </si>
  <si>
    <t>DF20112012</t>
  </si>
  <si>
    <t>H20112012</t>
  </si>
  <si>
    <t>s</t>
  </si>
  <si>
    <t>c</t>
  </si>
  <si>
    <t>HSTAY1112</t>
  </si>
  <si>
    <t>HGO1112</t>
  </si>
  <si>
    <t>H20122013</t>
  </si>
  <si>
    <t>Status</t>
  </si>
  <si>
    <t>A</t>
  </si>
  <si>
    <t>B</t>
  </si>
  <si>
    <t>C</t>
  </si>
  <si>
    <t>SC2011</t>
  </si>
  <si>
    <t>SC2012</t>
  </si>
  <si>
    <t>SC2013</t>
  </si>
  <si>
    <t>SCAVG</t>
  </si>
  <si>
    <t>DCNN</t>
  </si>
  <si>
    <t>GS11S</t>
  </si>
  <si>
    <t>GS11M</t>
  </si>
  <si>
    <t>GS11L</t>
  </si>
  <si>
    <t>PGS11S</t>
  </si>
  <si>
    <t>PGS11M</t>
  </si>
  <si>
    <t>PGS11L</t>
  </si>
  <si>
    <t>GS12S</t>
  </si>
  <si>
    <t>GS12M</t>
  </si>
  <si>
    <t>GS12L</t>
  </si>
  <si>
    <t>PGS12S</t>
  </si>
  <si>
    <t>PGS12M</t>
  </si>
  <si>
    <t>PGS12L</t>
  </si>
  <si>
    <t>GSS</t>
  </si>
  <si>
    <t>GSM</t>
  </si>
  <si>
    <t>GSL</t>
  </si>
  <si>
    <t>PGSS</t>
  </si>
  <si>
    <t>PGSM</t>
  </si>
  <si>
    <t>PGSL</t>
  </si>
  <si>
    <t>NND11N</t>
  </si>
  <si>
    <t>NND11M</t>
  </si>
  <si>
    <t>NND11F</t>
  </si>
  <si>
    <t>PNND11N</t>
  </si>
  <si>
    <t>PNND11M</t>
  </si>
  <si>
    <t>PNND11F</t>
  </si>
  <si>
    <t>NND12N</t>
  </si>
  <si>
    <t>NND12M</t>
  </si>
  <si>
    <t>NND12F</t>
  </si>
  <si>
    <t>PNND12N</t>
  </si>
  <si>
    <t>PNND12M</t>
  </si>
  <si>
    <t>PNND12F</t>
  </si>
  <si>
    <t>NNDN</t>
  </si>
  <si>
    <t>NNDM</t>
  </si>
  <si>
    <t>NNDF</t>
  </si>
  <si>
    <t>PNNDN</t>
  </si>
  <si>
    <t>PNNDM</t>
  </si>
  <si>
    <t>PNNDF</t>
  </si>
  <si>
    <t>GSA</t>
  </si>
  <si>
    <t>GSB</t>
  </si>
  <si>
    <t>GSC</t>
  </si>
  <si>
    <t>NND</t>
  </si>
  <si>
    <t>NNDA</t>
  </si>
  <si>
    <t>NNDB</t>
  </si>
  <si>
    <t>NNDC</t>
  </si>
  <si>
    <t>LHAVG</t>
  </si>
  <si>
    <t>MHAVG</t>
  </si>
  <si>
    <t>SHAVG</t>
  </si>
  <si>
    <t>NHAVG</t>
  </si>
  <si>
    <t>HGSS</t>
  </si>
  <si>
    <t>HGSM</t>
  </si>
  <si>
    <t>HGSL</t>
  </si>
  <si>
    <t>PHGSS</t>
  </si>
  <si>
    <t>PHGSM</t>
  </si>
  <si>
    <t>PHGSL</t>
  </si>
  <si>
    <t>HGSA</t>
  </si>
  <si>
    <t>HGSB</t>
  </si>
  <si>
    <t>HGSC</t>
  </si>
  <si>
    <t>HGSS1112</t>
  </si>
  <si>
    <t>HGSM1112</t>
  </si>
  <si>
    <t>HGSL1112</t>
  </si>
  <si>
    <t>HGSS1213</t>
  </si>
  <si>
    <t>HGSM1213</t>
  </si>
  <si>
    <t>HGSL1213</t>
  </si>
  <si>
    <t>HNNDN1112</t>
  </si>
  <si>
    <t>HNNDM1112</t>
  </si>
  <si>
    <t>HNNDF1112</t>
  </si>
  <si>
    <t>HNNDN1213</t>
  </si>
  <si>
    <t>HNNDM1213</t>
  </si>
  <si>
    <t>HNNDF1213</t>
  </si>
  <si>
    <t>HNNDN</t>
  </si>
  <si>
    <t>HNNDM</t>
  </si>
  <si>
    <t>HNNDF</t>
  </si>
  <si>
    <t>PHNNDN</t>
  </si>
  <si>
    <t>PHNNDM</t>
  </si>
  <si>
    <t>PHNNDF</t>
  </si>
  <si>
    <t>HNNDA</t>
  </si>
  <si>
    <t>HNNDB</t>
  </si>
  <si>
    <t>HNNDC</t>
  </si>
  <si>
    <t>ExtFound1112</t>
  </si>
  <si>
    <t>ExtFound1213</t>
  </si>
  <si>
    <t>surv</t>
  </si>
  <si>
    <t>ext</t>
  </si>
  <si>
    <t>stext</t>
  </si>
  <si>
    <t>re</t>
  </si>
  <si>
    <t>found</t>
  </si>
  <si>
    <t>GSN</t>
  </si>
  <si>
    <t>Range</t>
  </si>
  <si>
    <t>a</t>
  </si>
  <si>
    <t>b</t>
  </si>
  <si>
    <t>d</t>
  </si>
  <si>
    <t>e</t>
  </si>
  <si>
    <t>f</t>
  </si>
  <si>
    <t>g</t>
  </si>
  <si>
    <t>h</t>
  </si>
  <si>
    <t>i</t>
  </si>
  <si>
    <t>j</t>
  </si>
  <si>
    <t>k</t>
  </si>
  <si>
    <t>l</t>
  </si>
  <si>
    <t>m</t>
  </si>
  <si>
    <t>o</t>
  </si>
  <si>
    <t>C2011to2012</t>
  </si>
  <si>
    <t>C2012to2013</t>
  </si>
  <si>
    <t>C1H2012</t>
  </si>
  <si>
    <t>Rep2012</t>
  </si>
  <si>
    <t>C1H2013</t>
  </si>
  <si>
    <t>Rep2013</t>
  </si>
  <si>
    <t>GS2012N0</t>
  </si>
  <si>
    <t>GS2013N0</t>
  </si>
  <si>
    <t>FishID</t>
  </si>
  <si>
    <t>SizeC</t>
  </si>
  <si>
    <t>Sex</t>
  </si>
  <si>
    <t>PreRole</t>
  </si>
  <si>
    <t>YOC</t>
  </si>
  <si>
    <t>Dispersal</t>
  </si>
  <si>
    <t>Survival</t>
  </si>
  <si>
    <t>YOO</t>
  </si>
  <si>
    <t>NVFT</t>
  </si>
  <si>
    <t>NTV</t>
  </si>
  <si>
    <t>DispDist</t>
  </si>
  <si>
    <t>H</t>
  </si>
  <si>
    <t>D</t>
  </si>
  <si>
    <t>Z077Z078</t>
  </si>
  <si>
    <t>Z007Z018</t>
  </si>
  <si>
    <t>Z068Z069Z070</t>
  </si>
  <si>
    <t>Z061Z062</t>
  </si>
  <si>
    <t>Z090Z092Z096</t>
  </si>
  <si>
    <t>Z016Z017</t>
  </si>
  <si>
    <t>Z108Z110Z133</t>
  </si>
  <si>
    <t>Z029Z119Z120</t>
  </si>
  <si>
    <t>Z073Z148Z149</t>
  </si>
  <si>
    <t>Z080Z081Z083</t>
  </si>
  <si>
    <t>Z011Z014Z126Z127Z128</t>
  </si>
  <si>
    <t>Z001Z002Z003</t>
  </si>
  <si>
    <t>Z080Z081Z082Z083Z085Z086</t>
  </si>
  <si>
    <t>Z098Z099</t>
  </si>
  <si>
    <t>Z012Z013</t>
  </si>
  <si>
    <t>Z033Z034</t>
  </si>
  <si>
    <t>Z039Z040Z041Z124</t>
  </si>
  <si>
    <t>Z075Z140</t>
  </si>
  <si>
    <t>Z089Z141</t>
  </si>
  <si>
    <t>Z068Z069Z071</t>
  </si>
  <si>
    <t>Z057Z058</t>
  </si>
  <si>
    <t>Z111Z112Z146</t>
  </si>
  <si>
    <t>Z106Z107Z144</t>
  </si>
  <si>
    <t>Z020Z021Z129Z130</t>
  </si>
  <si>
    <t>Z043Z044Z123Z131Z142</t>
  </si>
  <si>
    <t>Z027Z122</t>
  </si>
  <si>
    <t>Z052Z117</t>
  </si>
  <si>
    <t>Z051Z143</t>
  </si>
  <si>
    <t>Z035Z037Z132</t>
  </si>
  <si>
    <t>DBTNY</t>
  </si>
  <si>
    <t>NumSurvExt</t>
  </si>
  <si>
    <t>NumSurvFound</t>
  </si>
  <si>
    <t>FH</t>
  </si>
  <si>
    <t>DM</t>
  </si>
  <si>
    <t>MH</t>
  </si>
  <si>
    <t>DF</t>
  </si>
  <si>
    <t>GST</t>
  </si>
  <si>
    <t>SurvToT1</t>
  </si>
  <si>
    <t>NumSurvExt2012</t>
  </si>
  <si>
    <t>NumSurvExt2013</t>
  </si>
  <si>
    <t>NNDT</t>
  </si>
  <si>
    <t>NNDT1</t>
  </si>
  <si>
    <t>GST1</t>
  </si>
  <si>
    <t>DMDispOut2012</t>
  </si>
  <si>
    <t>DMDispIn2012</t>
  </si>
  <si>
    <t>DFDispIn2012</t>
  </si>
  <si>
    <t>MHDispIn2012</t>
  </si>
  <si>
    <t>MHDispOut2012</t>
  </si>
  <si>
    <t>FHDispIn2012</t>
  </si>
  <si>
    <t>FHDispOut2012</t>
  </si>
  <si>
    <t>DMDispIn2013</t>
  </si>
  <si>
    <t>DMDispOut2013</t>
  </si>
  <si>
    <t>DFDispIn2013</t>
  </si>
  <si>
    <t>MHDispIn2013</t>
  </si>
  <si>
    <t>MHDispOut2013</t>
  </si>
  <si>
    <t>FHDispIn2013</t>
  </si>
  <si>
    <t>FHDispOut2013</t>
  </si>
  <si>
    <t>DFDispOut2013</t>
  </si>
  <si>
    <t>DFDispOut2012</t>
  </si>
  <si>
    <t>DMSurv2012</t>
  </si>
  <si>
    <t>DMDie2012</t>
  </si>
  <si>
    <t>DFSurv2012</t>
  </si>
  <si>
    <t>DFDie2012</t>
  </si>
  <si>
    <t>MHSurv2012</t>
  </si>
  <si>
    <t>MHDie2012</t>
  </si>
  <si>
    <t>FHSurv2012</t>
  </si>
  <si>
    <t>FHDie2012</t>
  </si>
  <si>
    <t>MarkedDM1112</t>
  </si>
  <si>
    <t>MarkedDF1112</t>
  </si>
  <si>
    <t>MarkedMH1112</t>
  </si>
  <si>
    <t>MarkedFH1112</t>
  </si>
  <si>
    <t>MarkedDM1213</t>
  </si>
  <si>
    <t>MarkedDF1213</t>
  </si>
  <si>
    <t>MarkedMH1213</t>
  </si>
  <si>
    <t>MarkedFH1213</t>
  </si>
  <si>
    <t>MarkedDM</t>
  </si>
  <si>
    <t>MarkedDF</t>
  </si>
  <si>
    <t>MarkedMH</t>
  </si>
  <si>
    <t>MarkedFH</t>
  </si>
  <si>
    <t>DMDispIn</t>
  </si>
  <si>
    <t>DMDispOut</t>
  </si>
  <si>
    <t>DFDispIn</t>
  </si>
  <si>
    <t>DFDispOut</t>
  </si>
  <si>
    <t>MHDispIn</t>
  </si>
  <si>
    <t>MHDispOut</t>
  </si>
  <si>
    <t>FHDispIn</t>
  </si>
  <si>
    <t>FHDispOut</t>
  </si>
  <si>
    <t>DMSurv</t>
  </si>
  <si>
    <t>DMDie</t>
  </si>
  <si>
    <t>DFSurv</t>
  </si>
  <si>
    <t>DFDie</t>
  </si>
  <si>
    <t>MHSurv</t>
  </si>
  <si>
    <t>MHDie</t>
  </si>
  <si>
    <t>FHSurv</t>
  </si>
  <si>
    <t>FHDie</t>
  </si>
  <si>
    <t>RelDMSurv1112</t>
  </si>
  <si>
    <t>RelDMSurv1213</t>
  </si>
  <si>
    <t>RelDMSurv</t>
  </si>
  <si>
    <t>RelDFSurv</t>
  </si>
  <si>
    <t>RelMHSurv</t>
  </si>
  <si>
    <t>RelFHSurv</t>
  </si>
  <si>
    <t>MigDM</t>
  </si>
  <si>
    <t>MigDF</t>
  </si>
  <si>
    <t>MigMH</t>
  </si>
  <si>
    <t>MigFH</t>
  </si>
  <si>
    <t>DomBy</t>
  </si>
  <si>
    <t>NH2012C</t>
  </si>
  <si>
    <t>ExtFound2</t>
  </si>
  <si>
    <t>RespDM</t>
  </si>
  <si>
    <t>RespDF</t>
  </si>
  <si>
    <t/>
  </si>
  <si>
    <t>N2mT</t>
  </si>
  <si>
    <t>HT</t>
  </si>
  <si>
    <t>HT1</t>
  </si>
  <si>
    <t>JuvT</t>
  </si>
  <si>
    <t>JuvT1</t>
  </si>
  <si>
    <t>RepT1</t>
  </si>
  <si>
    <t>ExtSurvSize</t>
  </si>
  <si>
    <t>ExtSurvNND</t>
  </si>
  <si>
    <t>DefRatio2011</t>
  </si>
  <si>
    <t>DefRatio2012</t>
  </si>
  <si>
    <t>DefRatio2013</t>
  </si>
  <si>
    <t>DefRatioT</t>
  </si>
  <si>
    <t>DefRatioT1</t>
  </si>
  <si>
    <t>Rep2011</t>
  </si>
  <si>
    <t>LHT</t>
  </si>
  <si>
    <t>SMDir</t>
  </si>
  <si>
    <t>SFDir</t>
  </si>
  <si>
    <t>SubInd</t>
  </si>
  <si>
    <t>DirT</t>
  </si>
  <si>
    <t>IndirT</t>
  </si>
  <si>
    <t>DirT1</t>
  </si>
  <si>
    <t>IndirT1</t>
  </si>
  <si>
    <t>TerritoryT</t>
  </si>
  <si>
    <t>TerritoryT1</t>
  </si>
  <si>
    <t>TerritoryT2</t>
  </si>
  <si>
    <t>Z002Z003Z156</t>
  </si>
  <si>
    <t>Z006Z007Z018</t>
  </si>
  <si>
    <t>Z039Z040</t>
  </si>
  <si>
    <t>Z035Z132</t>
  </si>
  <si>
    <t>Z054Z055</t>
  </si>
  <si>
    <t>Z054Z055Z056</t>
  </si>
  <si>
    <t>Z087Z088</t>
  </si>
  <si>
    <t>Z030Z032</t>
  </si>
  <si>
    <t>Z010Z012Z013Z014Z127</t>
  </si>
  <si>
    <t>Z002Z0084</t>
  </si>
  <si>
    <t>Z082Z083</t>
  </si>
  <si>
    <t>Z004Z088</t>
  </si>
  <si>
    <t>Z020Z130</t>
  </si>
  <si>
    <t>Z005Z006</t>
  </si>
  <si>
    <t>Z052Z117Z133</t>
  </si>
  <si>
    <t>Z116Z119</t>
  </si>
  <si>
    <t>Z029Z120</t>
  </si>
  <si>
    <t>Z071Z073Z148</t>
  </si>
  <si>
    <t>Z037Z045Z125</t>
  </si>
  <si>
    <t>Z011Z126Z128Z157Z158</t>
  </si>
  <si>
    <t>SexRoleT</t>
  </si>
  <si>
    <t>SexRoleT1</t>
  </si>
  <si>
    <t>SexRoleT2</t>
  </si>
  <si>
    <t>YOD</t>
  </si>
  <si>
    <t>GroupSizeT</t>
  </si>
  <si>
    <t>GroupSizeT1</t>
  </si>
  <si>
    <t>GroupSizeT2</t>
  </si>
  <si>
    <t>JuvT2</t>
  </si>
  <si>
    <t>LHT1</t>
  </si>
  <si>
    <t>LHT2</t>
  </si>
  <si>
    <t>Polygyny</t>
  </si>
  <si>
    <t>DirT2</t>
  </si>
  <si>
    <t>IndirT2</t>
  </si>
  <si>
    <t>DirTotal</t>
  </si>
  <si>
    <t>IndirTotal</t>
  </si>
  <si>
    <t>AvgGS</t>
  </si>
  <si>
    <t>Fitness</t>
  </si>
  <si>
    <t>Dir</t>
  </si>
  <si>
    <t>Type</t>
  </si>
  <si>
    <t>Ind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</si>
</sst>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9"/>
      <color indexed="81"/>
      <name val="Tahoma"/>
      <charset val="1"/>
    </font>
    <font>
      <sz val="9"/>
      <color indexed="81"/>
      <name val="Tahoma"/>
      <family val="2"/>
    </font>
    <font>
      <sz val="11"/>
      <name val="Calibri"/>
      <family val="2"/>
      <scheme val="minor"/>
    </font>
  </fonts>
  <fills count="14">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FF0000"/>
        <bgColor indexed="64"/>
      </patternFill>
    </fill>
    <fill>
      <patternFill patternType="solid">
        <fgColor theme="7" tint="0.39997558519241921"/>
        <bgColor indexed="64"/>
      </patternFill>
    </fill>
    <fill>
      <patternFill patternType="solid">
        <fgColor rgb="FFECDDB2"/>
        <bgColor indexed="64"/>
      </patternFill>
    </fill>
    <fill>
      <patternFill patternType="solid">
        <fgColor theme="4" tint="0.59999389629810485"/>
        <bgColor indexed="64"/>
      </patternFill>
    </fill>
  </fills>
  <borders count="1">
    <border>
      <left/>
      <right/>
      <top/>
      <bottom/>
      <diagonal/>
    </border>
  </borders>
  <cellStyleXfs count="1">
    <xf numFmtId="0" fontId="0" fillId="0" borderId="0"/>
  </cellStyleXfs>
  <cellXfs count="16">
    <xf numFmtId="0" fontId="0" fillId="0" borderId="0" xfId="0"/>
    <xf numFmtId="0" fontId="0" fillId="2" borderId="0" xfId="0" applyFill="1"/>
    <xf numFmtId="0" fontId="0" fillId="3" borderId="0" xfId="0" applyFill="1"/>
    <xf numFmtId="0" fontId="0" fillId="0" borderId="0" xfId="0" applyFill="1"/>
    <xf numFmtId="0" fontId="0" fillId="4" borderId="0" xfId="0" applyFill="1"/>
    <xf numFmtId="0" fontId="0" fillId="5" borderId="0" xfId="0" applyFill="1"/>
    <xf numFmtId="0" fontId="0" fillId="6" borderId="0" xfId="0" applyFill="1"/>
    <xf numFmtId="0" fontId="0" fillId="7" borderId="0" xfId="0" applyFill="1"/>
    <xf numFmtId="0" fontId="0" fillId="8" borderId="0" xfId="0" applyFill="1"/>
    <xf numFmtId="0" fontId="0" fillId="9" borderId="0" xfId="0" applyFill="1"/>
    <xf numFmtId="0" fontId="0" fillId="10" borderId="0" xfId="0" applyFill="1"/>
    <xf numFmtId="0" fontId="0" fillId="11" borderId="0" xfId="0" applyFill="1"/>
    <xf numFmtId="0" fontId="0" fillId="12" borderId="0" xfId="0" applyFill="1"/>
    <xf numFmtId="0" fontId="0" fillId="13" borderId="0" xfId="0" applyFill="1"/>
    <xf numFmtId="0" fontId="3" fillId="5" borderId="0" xfId="0" applyFont="1" applyFill="1"/>
    <xf numFmtId="0" fontId="0" fillId="0" borderId="0" xfId="0" applyNumberFormat="1"/>
  </cellXfs>
  <cellStyles count="1">
    <cellStyle name="Normal" xfId="0" builtinId="0"/>
  </cellStyles>
  <dxfs count="0"/>
  <tableStyles count="0" defaultTableStyle="TableStyleMedium2" defaultPivotStyle="PivotStyleMedium9"/>
  <colors>
    <mruColors>
      <color rgb="FFECDD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F167"/>
  <sheetViews>
    <sheetView zoomScaleNormal="100" workbookViewId="0">
      <pane xSplit="1" ySplit="1" topLeftCell="B137" activePane="bottomRight" state="frozen"/>
      <selection pane="topRight" activeCell="B1" sqref="B1"/>
      <selection pane="bottomLeft" activeCell="A2" sqref="A2"/>
      <selection pane="bottomRight" sqref="A1:P1"/>
    </sheetView>
  </sheetViews>
  <sheetFormatPr defaultRowHeight="15" x14ac:dyDescent="0.25"/>
  <cols>
    <col min="1" max="26" width="9.140625" style="3"/>
    <col min="27" max="27" width="9.140625" style="3" customWidth="1"/>
    <col min="28" max="40" width="9.140625" style="3"/>
    <col min="41" max="41" width="9.140625" style="3" customWidth="1"/>
    <col min="42" max="16384" width="9.140625" style="3"/>
  </cols>
  <sheetData>
    <row r="1" spans="1:162" customFormat="1" x14ac:dyDescent="0.25">
      <c r="A1" t="s">
        <v>0</v>
      </c>
      <c r="B1" t="s">
        <v>168</v>
      </c>
      <c r="C1" t="s">
        <v>169</v>
      </c>
      <c r="D1" t="s">
        <v>170</v>
      </c>
      <c r="E1" t="s">
        <v>171</v>
      </c>
      <c r="F1" t="s">
        <v>172</v>
      </c>
      <c r="G1" t="s">
        <v>173</v>
      </c>
      <c r="H1" s="2" t="s">
        <v>174</v>
      </c>
      <c r="I1" s="2" t="s">
        <v>484</v>
      </c>
      <c r="J1" t="s">
        <v>175</v>
      </c>
      <c r="K1" s="1" t="s">
        <v>195</v>
      </c>
      <c r="L1" s="1" t="s">
        <v>235</v>
      </c>
      <c r="M1" s="1" t="s">
        <v>203</v>
      </c>
      <c r="N1" t="s">
        <v>179</v>
      </c>
      <c r="O1" t="s">
        <v>180</v>
      </c>
      <c r="P1" t="s">
        <v>181</v>
      </c>
      <c r="Q1" t="s">
        <v>182</v>
      </c>
      <c r="R1" t="s">
        <v>183</v>
      </c>
      <c r="S1" t="s">
        <v>184</v>
      </c>
      <c r="T1" t="s">
        <v>466</v>
      </c>
      <c r="U1" s="2" t="s">
        <v>185</v>
      </c>
      <c r="V1" s="2" t="s">
        <v>342</v>
      </c>
      <c r="W1" t="s">
        <v>186</v>
      </c>
      <c r="X1" s="1" t="s">
        <v>196</v>
      </c>
      <c r="Y1" s="1" t="s">
        <v>236</v>
      </c>
      <c r="Z1" s="1" t="s">
        <v>207</v>
      </c>
      <c r="AA1" s="4" t="s">
        <v>201</v>
      </c>
      <c r="AB1" s="4" t="s">
        <v>211</v>
      </c>
      <c r="AC1" t="s">
        <v>187</v>
      </c>
      <c r="AD1" t="s">
        <v>188</v>
      </c>
      <c r="AE1" t="s">
        <v>189</v>
      </c>
      <c r="AF1" t="s">
        <v>190</v>
      </c>
      <c r="AG1" t="s">
        <v>191</v>
      </c>
      <c r="AH1" t="s">
        <v>192</v>
      </c>
      <c r="AI1" s="2" t="s">
        <v>193</v>
      </c>
      <c r="AJ1" s="2" t="s">
        <v>344</v>
      </c>
      <c r="AK1" t="s">
        <v>194</v>
      </c>
      <c r="AL1" s="1" t="s">
        <v>197</v>
      </c>
      <c r="AM1" s="1" t="s">
        <v>237</v>
      </c>
      <c r="AN1" s="1" t="s">
        <v>208</v>
      </c>
      <c r="AO1" s="4" t="s">
        <v>202</v>
      </c>
      <c r="AP1" s="4" t="s">
        <v>212</v>
      </c>
      <c r="AQ1" s="10" t="s">
        <v>317</v>
      </c>
      <c r="AR1" s="10" t="s">
        <v>318</v>
      </c>
      <c r="AS1" s="10" t="s">
        <v>200</v>
      </c>
      <c r="AT1" s="10" t="s">
        <v>467</v>
      </c>
      <c r="AU1" s="10" t="s">
        <v>477</v>
      </c>
      <c r="AV1" s="10" t="s">
        <v>478</v>
      </c>
      <c r="AW1" s="10" t="s">
        <v>398</v>
      </c>
      <c r="AX1" s="10" t="s">
        <v>399</v>
      </c>
      <c r="AY1" s="10" t="s">
        <v>390</v>
      </c>
      <c r="AZ1" s="10" t="s">
        <v>391</v>
      </c>
      <c r="BA1" t="s">
        <v>204</v>
      </c>
      <c r="BB1" t="s">
        <v>205</v>
      </c>
      <c r="BC1" t="s">
        <v>206</v>
      </c>
      <c r="BD1" s="5" t="s">
        <v>215</v>
      </c>
      <c r="BE1" s="5" t="s">
        <v>216</v>
      </c>
      <c r="BF1" s="5" t="s">
        <v>217</v>
      </c>
      <c r="BG1" s="5" t="s">
        <v>218</v>
      </c>
      <c r="BH1" s="6" t="s">
        <v>219</v>
      </c>
      <c r="BI1" s="6" t="s">
        <v>220</v>
      </c>
      <c r="BJ1" s="6" t="s">
        <v>221</v>
      </c>
      <c r="BK1" s="6" t="s">
        <v>222</v>
      </c>
      <c r="BL1" s="6" t="s">
        <v>239</v>
      </c>
      <c r="BM1" s="3" t="s">
        <v>283</v>
      </c>
      <c r="BN1" s="3" t="s">
        <v>284</v>
      </c>
      <c r="BO1" s="3" t="s">
        <v>285</v>
      </c>
      <c r="BP1" s="3" t="s">
        <v>286</v>
      </c>
      <c r="BQ1" s="1" t="s">
        <v>209</v>
      </c>
      <c r="BR1" s="1" t="s">
        <v>238</v>
      </c>
      <c r="BS1" s="1" t="s">
        <v>210</v>
      </c>
      <c r="BT1" s="4" t="s">
        <v>213</v>
      </c>
      <c r="BU1" s="4" t="s">
        <v>214</v>
      </c>
      <c r="BV1" t="s">
        <v>223</v>
      </c>
      <c r="BW1" t="s">
        <v>224</v>
      </c>
      <c r="BX1" t="s">
        <v>223</v>
      </c>
      <c r="BY1" t="s">
        <v>224</v>
      </c>
      <c r="BZ1" s="2" t="s">
        <v>225</v>
      </c>
      <c r="CA1" s="3" t="s">
        <v>228</v>
      </c>
      <c r="CB1" t="s">
        <v>229</v>
      </c>
      <c r="CC1" s="2" t="s">
        <v>230</v>
      </c>
      <c r="CD1" s="3" t="s">
        <v>228</v>
      </c>
      <c r="CE1" t="s">
        <v>229</v>
      </c>
      <c r="CF1" s="2" t="s">
        <v>404</v>
      </c>
      <c r="CG1" s="2" t="s">
        <v>403</v>
      </c>
      <c r="CH1" s="2" t="s">
        <v>405</v>
      </c>
      <c r="CI1" s="2" t="s">
        <v>418</v>
      </c>
      <c r="CJ1" s="2" t="s">
        <v>406</v>
      </c>
      <c r="CK1" s="2" t="s">
        <v>407</v>
      </c>
      <c r="CL1" s="2" t="s">
        <v>408</v>
      </c>
      <c r="CM1" s="2" t="s">
        <v>409</v>
      </c>
      <c r="CN1" s="5" t="s">
        <v>410</v>
      </c>
      <c r="CO1" s="5" t="s">
        <v>411</v>
      </c>
      <c r="CP1" s="5" t="s">
        <v>412</v>
      </c>
      <c r="CQ1" s="5" t="s">
        <v>417</v>
      </c>
      <c r="CR1" s="5" t="s">
        <v>413</v>
      </c>
      <c r="CS1" s="5" t="s">
        <v>414</v>
      </c>
      <c r="CT1" s="5" t="s">
        <v>415</v>
      </c>
      <c r="CU1" s="5" t="s">
        <v>416</v>
      </c>
      <c r="CV1" s="4" t="s">
        <v>419</v>
      </c>
      <c r="CW1" s="4" t="s">
        <v>420</v>
      </c>
      <c r="CX1" s="4" t="s">
        <v>421</v>
      </c>
      <c r="CY1" s="4" t="s">
        <v>422</v>
      </c>
      <c r="CZ1" s="4" t="s">
        <v>423</v>
      </c>
      <c r="DA1" s="4" t="s">
        <v>424</v>
      </c>
      <c r="DB1" s="4" t="s">
        <v>425</v>
      </c>
      <c r="DC1" s="4" t="s">
        <v>426</v>
      </c>
      <c r="DD1" s="8" t="s">
        <v>419</v>
      </c>
      <c r="DE1" s="8" t="s">
        <v>420</v>
      </c>
      <c r="DF1" s="8" t="s">
        <v>421</v>
      </c>
      <c r="DG1" s="8" t="s">
        <v>422</v>
      </c>
      <c r="DH1" s="8" t="s">
        <v>423</v>
      </c>
      <c r="DI1" s="8" t="s">
        <v>424</v>
      </c>
      <c r="DJ1" s="8" t="s">
        <v>425</v>
      </c>
      <c r="DK1" s="8" t="s">
        <v>426</v>
      </c>
      <c r="DL1" s="11" t="s">
        <v>427</v>
      </c>
      <c r="DM1" s="11" t="s">
        <v>428</v>
      </c>
      <c r="DN1" s="11" t="s">
        <v>429</v>
      </c>
      <c r="DO1" s="11" t="s">
        <v>430</v>
      </c>
      <c r="DP1" s="5" t="s">
        <v>431</v>
      </c>
      <c r="DQ1" s="5" t="s">
        <v>432</v>
      </c>
      <c r="DR1" s="5" t="s">
        <v>433</v>
      </c>
      <c r="DS1" s="5" t="s">
        <v>434</v>
      </c>
      <c r="DT1" s="12" t="s">
        <v>439</v>
      </c>
      <c r="DU1" s="12" t="s">
        <v>440</v>
      </c>
      <c r="DV1" s="12" t="s">
        <v>441</v>
      </c>
      <c r="DW1" s="12" t="s">
        <v>442</v>
      </c>
      <c r="DX1" s="12" t="s">
        <v>443</v>
      </c>
      <c r="DY1" s="12" t="s">
        <v>444</v>
      </c>
      <c r="DZ1" s="12" t="s">
        <v>445</v>
      </c>
      <c r="EA1" s="12" t="s">
        <v>446</v>
      </c>
      <c r="EB1" s="13" t="s">
        <v>447</v>
      </c>
      <c r="EC1" s="13" t="s">
        <v>448</v>
      </c>
      <c r="ED1" s="13" t="s">
        <v>449</v>
      </c>
      <c r="EE1" s="13" t="s">
        <v>450</v>
      </c>
      <c r="EF1" s="13" t="s">
        <v>451</v>
      </c>
      <c r="EG1" s="13" t="s">
        <v>452</v>
      </c>
      <c r="EH1" s="13" t="s">
        <v>453</v>
      </c>
      <c r="EI1" s="13" t="s">
        <v>454</v>
      </c>
      <c r="EJ1" s="4" t="s">
        <v>435</v>
      </c>
      <c r="EK1" s="4" t="s">
        <v>436</v>
      </c>
      <c r="EL1" s="4" t="s">
        <v>437</v>
      </c>
      <c r="EM1" s="4" t="s">
        <v>438</v>
      </c>
      <c r="EN1" s="5" t="s">
        <v>455</v>
      </c>
      <c r="EO1" s="5" t="s">
        <v>455</v>
      </c>
      <c r="EP1" s="5" t="s">
        <v>455</v>
      </c>
      <c r="EQ1" s="5" t="s">
        <v>455</v>
      </c>
      <c r="ER1" s="12" t="s">
        <v>456</v>
      </c>
      <c r="ES1" s="12" t="s">
        <v>456</v>
      </c>
      <c r="ET1" s="12" t="s">
        <v>456</v>
      </c>
      <c r="EU1" s="12" t="s">
        <v>456</v>
      </c>
      <c r="EV1" s="3" t="s">
        <v>457</v>
      </c>
      <c r="EW1" s="3" t="s">
        <v>458</v>
      </c>
      <c r="EX1" s="3" t="s">
        <v>459</v>
      </c>
      <c r="EY1" s="3" t="s">
        <v>460</v>
      </c>
      <c r="EZ1" s="3" t="s">
        <v>461</v>
      </c>
      <c r="FA1" s="3" t="s">
        <v>462</v>
      </c>
      <c r="FB1" s="3" t="s">
        <v>463</v>
      </c>
      <c r="FC1" s="3" t="s">
        <v>464</v>
      </c>
      <c r="FD1" s="3" t="s">
        <v>479</v>
      </c>
      <c r="FE1" s="3" t="s">
        <v>480</v>
      </c>
      <c r="FF1" s="3" t="s">
        <v>481</v>
      </c>
    </row>
    <row r="2" spans="1:162" customFormat="1" x14ac:dyDescent="0.25">
      <c r="A2" t="s">
        <v>2</v>
      </c>
      <c r="B2">
        <v>1</v>
      </c>
      <c r="C2">
        <v>1</v>
      </c>
      <c r="D2">
        <v>0</v>
      </c>
      <c r="E2">
        <v>2</v>
      </c>
      <c r="F2">
        <v>0</v>
      </c>
      <c r="G2">
        <v>0</v>
      </c>
      <c r="H2" s="2" t="s">
        <v>177</v>
      </c>
      <c r="I2" s="2">
        <f>IF(OR(G2="NA",H2="NA"),"NA",IF(OR(G2&gt;0,H2="y"),1,0))</f>
        <v>0</v>
      </c>
      <c r="J2">
        <v>3</v>
      </c>
      <c r="K2" s="1">
        <v>4</v>
      </c>
      <c r="L2" s="1" t="str">
        <f>IF(K2="NA","NA",IF(K2&lt;2,"solitary",IF(AND(K2&gt;=2=TRUE,K2&lt;5=TRUE),"S",IF(AND(K2&gt;=5=TRUE,K2&lt;7=TRUE),"M",IF(K2&gt;=7,"L","NA")))))</f>
        <v>S</v>
      </c>
      <c r="M2" s="1">
        <f t="shared" ref="M2:M33" si="0">VLOOKUP(BA2,$A$2:$K$167,10,FALSE)</f>
        <v>3</v>
      </c>
      <c r="N2">
        <v>1</v>
      </c>
      <c r="O2">
        <v>1</v>
      </c>
      <c r="P2">
        <v>1</v>
      </c>
      <c r="Q2">
        <v>1</v>
      </c>
      <c r="R2">
        <v>3</v>
      </c>
      <c r="S2">
        <v>2</v>
      </c>
      <c r="T2">
        <f>IF(AQ2="ext","NA",S2)</f>
        <v>2</v>
      </c>
      <c r="U2" s="2" t="s">
        <v>177</v>
      </c>
      <c r="V2" s="2">
        <f>IF(OR(S2="NA",U2="NA"),"NA",IF(OR(S2&gt;0,U2="y"),1,0))</f>
        <v>1</v>
      </c>
      <c r="W2">
        <v>1</v>
      </c>
      <c r="X2" s="1">
        <v>7</v>
      </c>
      <c r="Y2" s="1" t="str">
        <f>IF(X2="NA","NA",IF(K2&lt;2,"solitary",IF(AND(X2&gt;=2=TRUE,X2&lt;5=TRUE),"S",IF(AND(X2&gt;=5=TRUE,X2&lt;7=TRUE),"M",IF(X2&gt;=7,"L","NA")))))</f>
        <v>L</v>
      </c>
      <c r="Z2" s="1" t="str">
        <f t="shared" ref="Z2:Z33" si="1">IF(X2="NA","NA",VLOOKUP(BB2,$A$1:$X$167,21,FALSE))</f>
        <v>y</v>
      </c>
      <c r="AA2" s="4">
        <f t="shared" ref="AA2:AA33" si="2">IF(X2="NA","NA",X2-K2)</f>
        <v>3</v>
      </c>
      <c r="AB2" s="4">
        <f t="shared" ref="AB2:AB33" si="3">VLOOKUP(BA2,$A$1:$AA$167,24,FALSE)</f>
        <v>7</v>
      </c>
      <c r="AC2">
        <v>1</v>
      </c>
      <c r="AD2">
        <v>1</v>
      </c>
      <c r="AE2">
        <v>2</v>
      </c>
      <c r="AF2">
        <v>1</v>
      </c>
      <c r="AG2">
        <v>2</v>
      </c>
      <c r="AH2">
        <v>1</v>
      </c>
      <c r="AI2" s="2" t="s">
        <v>177</v>
      </c>
      <c r="AJ2" s="2">
        <f>IF(OR(AH2="NA",AI2="NA"),"NA",IF(OR(AH2&gt;0,AI2="y"),1,0))</f>
        <v>1</v>
      </c>
      <c r="AK2">
        <v>3</v>
      </c>
      <c r="AL2" s="1">
        <v>7</v>
      </c>
      <c r="AM2" s="1" t="str">
        <f>IF(AL2="NA","NA",IF(AL2&lt;2,"solitary",IF(AND(AL2&gt;=2=TRUE,AL2&lt;5=TRUE),"S",IF(AND(AL2&gt;=5=TRUE,AL2&lt;7=TRUE),"M",IF(AL2&gt;=7,"L","NA")))))</f>
        <v>L</v>
      </c>
      <c r="AN2" s="1">
        <f t="shared" ref="AN2:AN33" si="4">IF(AL2="NA","NA",VLOOKUP(BC2,$A$1:$AL$167,34,FALSE))</f>
        <v>3</v>
      </c>
      <c r="AO2" s="4">
        <f t="shared" ref="AO2:AO33" si="5">IF(X2="NA","NA",IF(AL2="NA","NA",AL2-X2))</f>
        <v>0</v>
      </c>
      <c r="AP2" s="4">
        <f t="shared" ref="AP2:AP33" si="6">VLOOKUP(BB2,$A$1:$AO$167,37,FALSE)</f>
        <v>3</v>
      </c>
      <c r="AQ2" s="10" t="s">
        <v>319</v>
      </c>
      <c r="AR2" s="10" t="s">
        <v>319</v>
      </c>
      <c r="AS2" s="10" t="str">
        <f>IF(AQ2=AR2,AR2,"")</f>
        <v>surv</v>
      </c>
      <c r="AT2" s="10" t="str">
        <f>IF(OR(AQ2="ext",AR2="ext"),"ext","surv")</f>
        <v>surv</v>
      </c>
      <c r="AU2" s="10">
        <f>IF(AQ2="ext",K2,IF(AR2="ext",X2,IF(AQ2="surv",AVERAGE(K2,X2,AL2),IF(AR2="surv",AVERAGE(X2,AL2),AL2))))</f>
        <v>6</v>
      </c>
      <c r="AV2" s="10">
        <f>IF(AQ2="ext",BH2,IF(AR2="ext",BI2,IF(AQ2="surv",AVERAGE(BH2,BI2,BJ2),IF(AR2="surv",AVERAGE(BI2,BJ2),BJ2))))</f>
        <v>1.4878844041120944</v>
      </c>
      <c r="AW2" s="10">
        <f>IF(AQ2="surv",1,IF(AQ2="ext",0,"NA"))</f>
        <v>1</v>
      </c>
      <c r="AX2" s="10">
        <f>IF(AR2="surv",1,IF(AR2="ext",0,"NA"))</f>
        <v>1</v>
      </c>
      <c r="AY2" s="10" t="str">
        <f>IF(AS2="surv","1",IF(OR(AS2="ext",AS2="re"),"0","NA"))</f>
        <v>1</v>
      </c>
      <c r="AZ2" s="10" t="str">
        <f>IF(AS2="surv","1",IF(AS2="found","0","NA"))</f>
        <v>1</v>
      </c>
      <c r="BA2" t="s">
        <v>3</v>
      </c>
      <c r="BB2" t="s">
        <v>3</v>
      </c>
      <c r="BC2" t="s">
        <v>3</v>
      </c>
      <c r="BD2" s="5">
        <v>1</v>
      </c>
      <c r="BE2" s="5">
        <v>1</v>
      </c>
      <c r="BF2" s="5">
        <v>2</v>
      </c>
      <c r="BG2" s="5">
        <f>AVERAGE(BD2:BF2)</f>
        <v>1.3333333333333333</v>
      </c>
      <c r="BH2" s="6">
        <v>1.4878844041120944</v>
      </c>
      <c r="BI2" s="6">
        <v>1.4878844041120944</v>
      </c>
      <c r="BJ2" s="6">
        <v>1.4878844041120944</v>
      </c>
      <c r="BK2" s="6">
        <v>1.4878844041120944</v>
      </c>
      <c r="BL2" s="6" t="str">
        <f>IF(BK2&lt;0.5,"N",IF(BK2&lt;1,"M","F"))</f>
        <v>F</v>
      </c>
      <c r="BM2" s="3">
        <f t="shared" ref="BM2:BM33" si="7">AVERAGE(D2,P2,AE2)</f>
        <v>1</v>
      </c>
      <c r="BN2" s="3">
        <f t="shared" ref="BN2:BN33" si="8">AVERAGE(E2,Q2,AF2)</f>
        <v>1.3333333333333333</v>
      </c>
      <c r="BO2" s="3">
        <f t="shared" ref="BO2:BO33" si="9">AVERAGE(F2,R2,AG2)</f>
        <v>1.6666666666666667</v>
      </c>
      <c r="BP2" s="3">
        <f t="shared" ref="BP2:BP33" si="10">AVERAGE(G2,S2,AH2)</f>
        <v>1</v>
      </c>
      <c r="BQ2" s="1">
        <f t="shared" ref="BQ2:BQ33" si="11">AVERAGE(AL2,X2,K2)</f>
        <v>6</v>
      </c>
      <c r="BR2" s="1" t="str">
        <f>IF(BQ2="NA","NA",IF(AND(BQ2&gt;0=TRUE,BQ2&lt;5=TRUE),"S",IF(AND(BQ2&gt;=6=TRUE,BQ2&lt;7=TRUE),"M",IF(BQ2&gt;=7,"L","NA"))))</f>
        <v>M</v>
      </c>
      <c r="BS2" s="1">
        <f t="shared" ref="BS2:BS33" si="12">AVERAGE(AN2,Z2,M2)</f>
        <v>3</v>
      </c>
      <c r="BT2" s="4">
        <f t="shared" ref="BT2:BT33" si="13">IF(AO2="NA","NA",AVERAGE(AA2,AO2))</f>
        <v>1.5</v>
      </c>
      <c r="BU2" s="4">
        <f t="shared" ref="BU2:BU33" si="14">IF(BT2="NA","NA",AVERAGE(AB2,AP2))</f>
        <v>5</v>
      </c>
      <c r="BV2" t="s">
        <v>227</v>
      </c>
      <c r="BW2" t="s">
        <v>226</v>
      </c>
      <c r="BX2" t="s">
        <v>227</v>
      </c>
      <c r="BY2" t="s">
        <v>226</v>
      </c>
      <c r="BZ2" s="2" t="str">
        <f>IF(CA2+CB2=0,"NA",IF(CA2=CB2,"e",IF(CA2&lt;CB2,"c","s")))</f>
        <v>s</v>
      </c>
      <c r="CA2">
        <v>1</v>
      </c>
      <c r="CB2">
        <v>0</v>
      </c>
      <c r="CC2" s="2" t="str">
        <f>IF(CD2+CE2=0,"NA",IF(CD2=CE2,"e",IF(CD2&lt;CE2,"c","s")))</f>
        <v>c</v>
      </c>
      <c r="CD2" s="3">
        <v>0</v>
      </c>
      <c r="CE2" s="3">
        <v>1</v>
      </c>
      <c r="CF2" s="2">
        <v>0</v>
      </c>
      <c r="CG2" s="2">
        <v>0</v>
      </c>
      <c r="CH2" s="2">
        <v>0</v>
      </c>
      <c r="CI2" s="2">
        <v>0</v>
      </c>
      <c r="CJ2" s="2">
        <v>0</v>
      </c>
      <c r="CK2" s="2">
        <v>0</v>
      </c>
      <c r="CL2" s="2">
        <v>0</v>
      </c>
      <c r="CM2" s="2">
        <v>0</v>
      </c>
      <c r="CN2" s="5">
        <v>0</v>
      </c>
      <c r="CO2" s="5">
        <v>0</v>
      </c>
      <c r="CP2" s="5">
        <v>0</v>
      </c>
      <c r="CQ2" s="5">
        <v>0</v>
      </c>
      <c r="CR2" s="5">
        <v>0</v>
      </c>
      <c r="CS2" s="5">
        <v>0</v>
      </c>
      <c r="CT2" s="5">
        <v>0</v>
      </c>
      <c r="CU2" s="5">
        <v>1</v>
      </c>
      <c r="CV2" s="4">
        <v>0</v>
      </c>
      <c r="CW2" s="4">
        <v>1</v>
      </c>
      <c r="CX2" s="4">
        <v>1</v>
      </c>
      <c r="CY2" s="4">
        <v>0</v>
      </c>
      <c r="CZ2" s="4">
        <v>0</v>
      </c>
      <c r="DA2" s="4">
        <v>0</v>
      </c>
      <c r="DB2" s="4">
        <v>1</v>
      </c>
      <c r="DC2" s="4">
        <v>0</v>
      </c>
      <c r="DD2" s="8">
        <v>0</v>
      </c>
      <c r="DE2" s="8">
        <v>1</v>
      </c>
      <c r="DF2" s="8">
        <v>1</v>
      </c>
      <c r="DG2" s="8">
        <v>0</v>
      </c>
      <c r="DH2" s="8">
        <v>0</v>
      </c>
      <c r="DI2" s="8">
        <v>0</v>
      </c>
      <c r="DJ2" s="8">
        <v>0</v>
      </c>
      <c r="DK2" s="8">
        <v>0</v>
      </c>
      <c r="DL2" s="11">
        <f>SUM(CF2,CG2,CV2,CW2)</f>
        <v>1</v>
      </c>
      <c r="DM2" s="11">
        <f>SUM(CI2,CH2,CY2,CX2)</f>
        <v>1</v>
      </c>
      <c r="DN2" s="11">
        <f>SUM(CJ2,CK2,CZ2,DA2)</f>
        <v>0</v>
      </c>
      <c r="DO2" s="11">
        <f>SUM(CM2,CL2,DC2,DB2)</f>
        <v>1</v>
      </c>
      <c r="DP2" s="5">
        <f>SUM(CN2,CO2,DD2,DE2)</f>
        <v>1</v>
      </c>
      <c r="DQ2" s="5">
        <f>SUM(CQ2,CP2,DG2,DF2)</f>
        <v>1</v>
      </c>
      <c r="DR2" s="5">
        <f>SUM(CR2,CS2,DH2,DI2)</f>
        <v>0</v>
      </c>
      <c r="DS2" s="5">
        <f>SUM(CU2,CT2,DK2,DJ2)</f>
        <v>1</v>
      </c>
      <c r="DT2" s="12">
        <f>SUM(CF2,CN2)</f>
        <v>0</v>
      </c>
      <c r="DU2" s="12">
        <f t="shared" ref="DU2:EA2" si="15">SUM(CG2,CO2)</f>
        <v>0</v>
      </c>
      <c r="DV2" s="12">
        <f t="shared" si="15"/>
        <v>0</v>
      </c>
      <c r="DW2" s="12">
        <f t="shared" si="15"/>
        <v>0</v>
      </c>
      <c r="DX2" s="12">
        <f t="shared" si="15"/>
        <v>0</v>
      </c>
      <c r="DY2" s="12">
        <f t="shared" si="15"/>
        <v>0</v>
      </c>
      <c r="DZ2" s="12">
        <f t="shared" si="15"/>
        <v>0</v>
      </c>
      <c r="EA2" s="12">
        <f t="shared" si="15"/>
        <v>1</v>
      </c>
      <c r="EB2" s="13">
        <f>SUM(CV2,DD2)</f>
        <v>0</v>
      </c>
      <c r="EC2" s="13">
        <f t="shared" ref="EC2:EI2" si="16">SUM(CW2,DE2)</f>
        <v>2</v>
      </c>
      <c r="ED2" s="13">
        <f t="shared" si="16"/>
        <v>2</v>
      </c>
      <c r="EE2" s="13">
        <f t="shared" si="16"/>
        <v>0</v>
      </c>
      <c r="EF2" s="13">
        <f t="shared" si="16"/>
        <v>0</v>
      </c>
      <c r="EG2" s="13">
        <f t="shared" si="16"/>
        <v>0</v>
      </c>
      <c r="EH2" s="13">
        <f t="shared" si="16"/>
        <v>1</v>
      </c>
      <c r="EI2" s="13">
        <f t="shared" si="16"/>
        <v>0</v>
      </c>
      <c r="EJ2" s="4">
        <f>DL2+DP2</f>
        <v>2</v>
      </c>
      <c r="EK2" s="4">
        <f t="shared" ref="EK2:EM2" si="17">DM2+DQ2</f>
        <v>2</v>
      </c>
      <c r="EL2" s="4">
        <f t="shared" si="17"/>
        <v>0</v>
      </c>
      <c r="EM2" s="4">
        <f t="shared" si="17"/>
        <v>2</v>
      </c>
      <c r="EN2" s="5">
        <v>0</v>
      </c>
      <c r="EO2" s="5">
        <v>1</v>
      </c>
      <c r="EP2" s="5" t="s">
        <v>178</v>
      </c>
      <c r="EQ2" s="5">
        <v>1</v>
      </c>
      <c r="ER2" s="12">
        <v>0</v>
      </c>
      <c r="ES2" s="12">
        <v>1</v>
      </c>
      <c r="ET2" s="12" t="s">
        <v>178</v>
      </c>
      <c r="EU2" s="12">
        <v>0</v>
      </c>
      <c r="EV2">
        <v>0</v>
      </c>
      <c r="EW2">
        <v>1</v>
      </c>
      <c r="EX2" t="s">
        <v>178</v>
      </c>
      <c r="EY2">
        <v>0.5</v>
      </c>
      <c r="EZ2">
        <f>(CF2+CN2)-(CG2+CO2)</f>
        <v>0</v>
      </c>
      <c r="FA2">
        <f>(CH2+CP2)-(CI2+CQ2)</f>
        <v>0</v>
      </c>
      <c r="FB2">
        <f>(CJ2+CR2)-(CK2+CS2)</f>
        <v>0</v>
      </c>
      <c r="FC2">
        <f>(CL2+CT2)-(CM2+CU2)</f>
        <v>-1</v>
      </c>
      <c r="FD2">
        <v>1</v>
      </c>
      <c r="FE2">
        <v>0.5</v>
      </c>
      <c r="FF2">
        <v>1</v>
      </c>
    </row>
    <row r="3" spans="1:162" customFormat="1" x14ac:dyDescent="0.25">
      <c r="A3" t="s">
        <v>3</v>
      </c>
      <c r="B3">
        <v>1</v>
      </c>
      <c r="C3">
        <v>1</v>
      </c>
      <c r="D3">
        <v>1</v>
      </c>
      <c r="E3">
        <v>2</v>
      </c>
      <c r="F3">
        <v>1</v>
      </c>
      <c r="G3">
        <v>0</v>
      </c>
      <c r="H3" s="2" t="s">
        <v>176</v>
      </c>
      <c r="I3" s="2">
        <f t="shared" ref="I3:I66" si="18">IF(OR(G3="NA",H3="NA"),"NA",IF(OR(G3&gt;0,H3="y"),1,0))</f>
        <v>1</v>
      </c>
      <c r="J3">
        <v>3</v>
      </c>
      <c r="K3" s="1">
        <v>6</v>
      </c>
      <c r="L3" s="1" t="str">
        <f t="shared" ref="L3:L66" si="19">IF(K3="NA","NA",IF(K3&lt;2,"solitary",IF(AND(K3&gt;=2=TRUE,K3&lt;5=TRUE),"S",IF(AND(K3&gt;=5=TRUE,K3&lt;7=TRUE),"M",IF(K3&gt;=7,"L","NA")))))</f>
        <v>M</v>
      </c>
      <c r="M3" s="1">
        <f t="shared" si="0"/>
        <v>3</v>
      </c>
      <c r="N3">
        <v>1</v>
      </c>
      <c r="O3">
        <v>1</v>
      </c>
      <c r="P3">
        <v>2</v>
      </c>
      <c r="Q3">
        <v>1</v>
      </c>
      <c r="R3">
        <v>2</v>
      </c>
      <c r="S3">
        <v>4</v>
      </c>
      <c r="T3">
        <f t="shared" ref="T3:T66" si="20">IF(AQ3="ext","NA",S3)</f>
        <v>4</v>
      </c>
      <c r="U3" s="2" t="s">
        <v>176</v>
      </c>
      <c r="V3" s="2">
        <f t="shared" ref="V3:V66" si="21">IF(OR(S3="NA",U3="NA"),"NA",IF(OR(S3&gt;0,U3="y"),1,0))</f>
        <v>1</v>
      </c>
      <c r="W3">
        <v>2</v>
      </c>
      <c r="X3" s="1">
        <v>7</v>
      </c>
      <c r="Y3" s="1" t="str">
        <f t="shared" ref="Y3:Y66" si="22">IF(X3="NA","NA",IF(K3&lt;2,"solitary",IF(AND(X3&gt;=2=TRUE,X3&lt;5=TRUE),"S",IF(AND(X3&gt;=5=TRUE,X3&lt;7=TRUE),"M",IF(X3&gt;=7,"L","NA")))))</f>
        <v>L</v>
      </c>
      <c r="Z3" s="1" t="str">
        <f t="shared" si="1"/>
        <v>n</v>
      </c>
      <c r="AA3" s="4">
        <f t="shared" si="2"/>
        <v>1</v>
      </c>
      <c r="AB3" s="4">
        <f t="shared" si="3"/>
        <v>3</v>
      </c>
      <c r="AC3">
        <v>1</v>
      </c>
      <c r="AD3">
        <v>1</v>
      </c>
      <c r="AE3">
        <v>1</v>
      </c>
      <c r="AF3">
        <v>1</v>
      </c>
      <c r="AG3">
        <v>1</v>
      </c>
      <c r="AH3">
        <v>3</v>
      </c>
      <c r="AI3" s="2" t="s">
        <v>177</v>
      </c>
      <c r="AJ3" s="2">
        <f t="shared" ref="AJ3:AJ66" si="23">IF(OR(AH3="NA",AI3="NA"),"NA",IF(OR(AH3&gt;0,AI3="y"),1,0))</f>
        <v>1</v>
      </c>
      <c r="AK3">
        <v>3</v>
      </c>
      <c r="AL3" s="1">
        <v>5</v>
      </c>
      <c r="AM3" s="1" t="str">
        <f t="shared" ref="AM3:AM66" si="24">IF(AL3="NA","NA",IF(AL3&lt;2,"solitary",IF(AND(AL3&gt;=2=TRUE,AL3&lt;5=TRUE),"S",IF(AND(AL3&gt;=5=TRUE,AL3&lt;7=TRUE),"M",IF(AL3&gt;=7,"L","NA")))))</f>
        <v>M</v>
      </c>
      <c r="AN3" s="1">
        <f t="shared" si="4"/>
        <v>3</v>
      </c>
      <c r="AO3" s="4">
        <f t="shared" si="5"/>
        <v>-2</v>
      </c>
      <c r="AP3" s="4">
        <f t="shared" si="6"/>
        <v>3</v>
      </c>
      <c r="AQ3" s="10" t="s">
        <v>319</v>
      </c>
      <c r="AR3" s="10" t="s">
        <v>319</v>
      </c>
      <c r="AS3" s="10" t="str">
        <f t="shared" ref="AS3:AS66" si="25">IF(AQ3=AR3,AR3,"")</f>
        <v>surv</v>
      </c>
      <c r="AT3" s="10" t="str">
        <f t="shared" ref="AT3:AT66" si="26">IF(OR(AQ3="ext",AR3="ext"),"ext","surv")</f>
        <v>surv</v>
      </c>
      <c r="AU3" s="10">
        <f t="shared" ref="AU3:AU66" si="27">IF(AQ3="ext",K3,IF(AR3="ext",X3,IF(AQ3="surv",AVERAGE(K3,X3,AL3),IF(AR3="surv",AVERAGE(X3,AL3),AL3))))</f>
        <v>6</v>
      </c>
      <c r="AV3" s="10">
        <f t="shared" ref="AV3:AV66" si="28">IF(AQ3="ext",BH3,IF(AR3="ext",BI3,IF(AQ3="surv",AVERAGE(BH3,BI3,BJ3),IF(AR3="surv",AVERAGE(BI3,BJ3),BJ3))))</f>
        <v>1.0771258050942794</v>
      </c>
      <c r="AW3" s="10">
        <f t="shared" ref="AW3:AW66" si="29">IF(AQ3="surv",1,IF(AQ3="ext",0,"NA"))</f>
        <v>1</v>
      </c>
      <c r="AX3" s="10">
        <f t="shared" ref="AX3:AX66" si="30">IF(AR3="surv",1,IF(AR3="ext",0,"NA"))</f>
        <v>1</v>
      </c>
      <c r="AY3" s="10" t="str">
        <f t="shared" ref="AY3:AY66" si="31">IF(AS3="surv","1",IF(OR(AS3="ext",AS3="re"),"0","NA"))</f>
        <v>1</v>
      </c>
      <c r="AZ3" s="10" t="str">
        <f t="shared" ref="AZ3:AZ66" si="32">IF(AS3="surv","1",IF(AS3="found","0","NA"))</f>
        <v>1</v>
      </c>
      <c r="BA3" t="s">
        <v>4</v>
      </c>
      <c r="BB3" t="s">
        <v>4</v>
      </c>
      <c r="BC3" t="s">
        <v>4</v>
      </c>
      <c r="BD3" s="5">
        <v>2</v>
      </c>
      <c r="BE3" s="5">
        <v>2</v>
      </c>
      <c r="BF3" s="5">
        <v>3</v>
      </c>
      <c r="BG3" s="5">
        <f t="shared" ref="BG3:BG66" si="33">AVERAGE(BD3:BF3)</f>
        <v>2.3333333333333335</v>
      </c>
      <c r="BH3" s="6">
        <v>1.0771258050942794</v>
      </c>
      <c r="BI3" s="6">
        <v>1.0771258050942794</v>
      </c>
      <c r="BJ3" s="6">
        <v>1.0771258050942794</v>
      </c>
      <c r="BK3" s="6">
        <v>1.0771258050942794</v>
      </c>
      <c r="BL3" s="6" t="str">
        <f t="shared" ref="BL3:BL66" si="34">IF(BK3&lt;0.5,"N",IF(BK3&lt;1,"M","F"))</f>
        <v>F</v>
      </c>
      <c r="BM3" s="3">
        <f t="shared" si="7"/>
        <v>1.3333333333333333</v>
      </c>
      <c r="BN3" s="3">
        <f t="shared" si="8"/>
        <v>1.3333333333333333</v>
      </c>
      <c r="BO3" s="3">
        <f t="shared" si="9"/>
        <v>1.3333333333333333</v>
      </c>
      <c r="BP3" s="3">
        <f t="shared" si="10"/>
        <v>2.3333333333333335</v>
      </c>
      <c r="BQ3" s="1">
        <f t="shared" si="11"/>
        <v>6</v>
      </c>
      <c r="BR3" s="1" t="str">
        <f t="shared" ref="BR3:BR66" si="35">IF(BQ3="NA","NA",IF(AND(BQ3&gt;0=TRUE,BQ3&lt;5=TRUE),"S",IF(AND(BQ3&gt;=6=TRUE,BQ3&lt;7=TRUE),"M",IF(BQ3&gt;=7,"L","NA"))))</f>
        <v>M</v>
      </c>
      <c r="BS3" s="1">
        <f t="shared" si="12"/>
        <v>3</v>
      </c>
      <c r="BT3" s="4">
        <f t="shared" si="13"/>
        <v>-0.5</v>
      </c>
      <c r="BU3" s="4">
        <f t="shared" si="14"/>
        <v>3</v>
      </c>
      <c r="BV3" t="s">
        <v>178</v>
      </c>
      <c r="BW3" t="s">
        <v>226</v>
      </c>
      <c r="BX3" t="s">
        <v>227</v>
      </c>
      <c r="BY3" t="s">
        <v>227</v>
      </c>
      <c r="BZ3" s="2" t="str">
        <f t="shared" ref="BZ3:BZ66" si="36">IF(CA3+CB3=0,"NA",IF(CA3=CB3,"e",IF(CA3&lt;CB3,"c","s")))</f>
        <v>s</v>
      </c>
      <c r="CA3">
        <v>2</v>
      </c>
      <c r="CB3">
        <v>1</v>
      </c>
      <c r="CC3" s="2" t="str">
        <f t="shared" ref="CC3:CC66" si="37">IF(CD3+CE3=0,"NA",IF(CD3=CE3,"e",IF(CD3&lt;CE3,"c","s")))</f>
        <v>e</v>
      </c>
      <c r="CD3" s="3">
        <v>1</v>
      </c>
      <c r="CE3" s="3">
        <v>1</v>
      </c>
      <c r="CF3" s="2">
        <v>1</v>
      </c>
      <c r="CG3" s="2">
        <v>0</v>
      </c>
      <c r="CH3" s="2">
        <v>0</v>
      </c>
      <c r="CI3" s="2">
        <v>0</v>
      </c>
      <c r="CJ3" s="2">
        <v>0</v>
      </c>
      <c r="CK3" s="2">
        <v>0</v>
      </c>
      <c r="CL3" s="2">
        <v>0</v>
      </c>
      <c r="CM3" s="2">
        <v>0</v>
      </c>
      <c r="CN3" s="5">
        <v>0</v>
      </c>
      <c r="CO3" s="5">
        <v>1</v>
      </c>
      <c r="CP3" s="5">
        <v>1</v>
      </c>
      <c r="CQ3" s="5">
        <v>0</v>
      </c>
      <c r="CR3" s="5">
        <v>0</v>
      </c>
      <c r="CS3" s="5">
        <v>0</v>
      </c>
      <c r="CT3" s="5">
        <v>0</v>
      </c>
      <c r="CU3" s="5">
        <v>0</v>
      </c>
      <c r="CV3" s="4">
        <v>0</v>
      </c>
      <c r="CW3" s="4">
        <v>0</v>
      </c>
      <c r="CX3" s="4">
        <v>1</v>
      </c>
      <c r="CY3" s="4">
        <v>1</v>
      </c>
      <c r="CZ3" s="4">
        <v>1</v>
      </c>
      <c r="DA3" s="4">
        <v>0</v>
      </c>
      <c r="DB3" s="4">
        <v>1</v>
      </c>
      <c r="DC3" s="4">
        <v>1</v>
      </c>
      <c r="DD3" s="8">
        <v>0</v>
      </c>
      <c r="DE3" s="8">
        <v>0</v>
      </c>
      <c r="DF3" s="8">
        <v>1</v>
      </c>
      <c r="DG3" s="8">
        <v>0</v>
      </c>
      <c r="DH3" s="8">
        <v>1</v>
      </c>
      <c r="DI3" s="8">
        <v>0</v>
      </c>
      <c r="DJ3" s="8">
        <v>0</v>
      </c>
      <c r="DK3" s="8">
        <v>1</v>
      </c>
      <c r="DL3" s="11">
        <f t="shared" ref="DL3:DL66" si="38">SUM(CF3,CG3,CV3,CW3)</f>
        <v>1</v>
      </c>
      <c r="DM3" s="11">
        <f t="shared" ref="DM3:DM66" si="39">SUM(CI3,CH3,CY3,CX3)</f>
        <v>2</v>
      </c>
      <c r="DN3" s="11">
        <f t="shared" ref="DN3:DN66" si="40">SUM(CJ3,CK3,CZ3,DA3)</f>
        <v>1</v>
      </c>
      <c r="DO3" s="11">
        <f t="shared" ref="DO3:DO66" si="41">SUM(CM3,CL3,DC3,DB3)</f>
        <v>2</v>
      </c>
      <c r="DP3" s="5">
        <f t="shared" ref="DP3:DP66" si="42">SUM(CN3,CO3,DD3,DE3)</f>
        <v>1</v>
      </c>
      <c r="DQ3" s="5">
        <f t="shared" ref="DQ3:DQ66" si="43">SUM(CQ3,CP3,DG3,DF3)</f>
        <v>2</v>
      </c>
      <c r="DR3" s="5">
        <f t="shared" ref="DR3:DR66" si="44">SUM(CR3,CS3,DH3,DI3)</f>
        <v>1</v>
      </c>
      <c r="DS3" s="5">
        <f t="shared" ref="DS3:DS66" si="45">SUM(CU3,CT3,DK3,DJ3)</f>
        <v>1</v>
      </c>
      <c r="DT3" s="12">
        <f t="shared" ref="DT3:DT66" si="46">SUM(CF3,CN3)</f>
        <v>1</v>
      </c>
      <c r="DU3" s="12">
        <f t="shared" ref="DU3:DU66" si="47">SUM(CG3,CO3)</f>
        <v>1</v>
      </c>
      <c r="DV3" s="12">
        <f t="shared" ref="DV3:DV66" si="48">SUM(CH3,CP3)</f>
        <v>1</v>
      </c>
      <c r="DW3" s="12">
        <f t="shared" ref="DW3:DW66" si="49">SUM(CI3,CQ3)</f>
        <v>0</v>
      </c>
      <c r="DX3" s="12">
        <f t="shared" ref="DX3:DX66" si="50">SUM(CJ3,CR3)</f>
        <v>0</v>
      </c>
      <c r="DY3" s="12">
        <f t="shared" ref="DY3:DY66" si="51">SUM(CK3,CS3)</f>
        <v>0</v>
      </c>
      <c r="DZ3" s="12">
        <f t="shared" ref="DZ3:DZ66" si="52">SUM(CL3,CT3)</f>
        <v>0</v>
      </c>
      <c r="EA3" s="12">
        <f t="shared" ref="EA3:EA66" si="53">SUM(CM3,CU3)</f>
        <v>0</v>
      </c>
      <c r="EB3" s="13">
        <f t="shared" ref="EB3:EB66" si="54">SUM(CV3,DD3)</f>
        <v>0</v>
      </c>
      <c r="EC3" s="13">
        <f t="shared" ref="EC3:EC66" si="55">SUM(CW3,DE3)</f>
        <v>0</v>
      </c>
      <c r="ED3" s="13">
        <f t="shared" ref="ED3:ED66" si="56">SUM(CX3,DF3)</f>
        <v>2</v>
      </c>
      <c r="EE3" s="13">
        <f t="shared" ref="EE3:EE66" si="57">SUM(CY3,DG3)</f>
        <v>1</v>
      </c>
      <c r="EF3" s="13">
        <f t="shared" ref="EF3:EF66" si="58">SUM(CZ3,DH3)</f>
        <v>2</v>
      </c>
      <c r="EG3" s="13">
        <f t="shared" ref="EG3:EG66" si="59">SUM(DA3,DI3)</f>
        <v>0</v>
      </c>
      <c r="EH3" s="13">
        <f t="shared" ref="EH3:EH66" si="60">SUM(DB3,DJ3)</f>
        <v>1</v>
      </c>
      <c r="EI3" s="13">
        <f t="shared" ref="EI3:EI66" si="61">SUM(DC3,DK3)</f>
        <v>2</v>
      </c>
      <c r="EJ3" s="4">
        <f t="shared" ref="EJ3:EJ66" si="62">DL3+DP3</f>
        <v>2</v>
      </c>
      <c r="EK3" s="4">
        <f t="shared" ref="EK3:EK66" si="63">DM3+DQ3</f>
        <v>4</v>
      </c>
      <c r="EL3" s="4">
        <f t="shared" ref="EL3:EL66" si="64">DN3+DR3</f>
        <v>2</v>
      </c>
      <c r="EM3" s="4">
        <f t="shared" ref="EM3:EM66" si="65">DO3+DS3</f>
        <v>3</v>
      </c>
      <c r="EN3" s="5">
        <v>0</v>
      </c>
      <c r="EO3" s="5">
        <v>0.5</v>
      </c>
      <c r="EP3" s="5">
        <v>1</v>
      </c>
      <c r="EQ3" s="5">
        <v>0.5</v>
      </c>
      <c r="ER3" s="12">
        <v>0</v>
      </c>
      <c r="ES3" s="12">
        <v>0.5</v>
      </c>
      <c r="ET3" s="12">
        <v>1</v>
      </c>
      <c r="EU3" s="12">
        <v>0</v>
      </c>
      <c r="EV3">
        <v>0</v>
      </c>
      <c r="EW3">
        <v>0.5</v>
      </c>
      <c r="EX3">
        <v>1</v>
      </c>
      <c r="EY3">
        <v>0.33333333333333331</v>
      </c>
      <c r="EZ3">
        <f t="shared" ref="EZ3:EZ66" si="66">(CF3+CN3)-(CG3+CO3)</f>
        <v>0</v>
      </c>
      <c r="FA3">
        <f t="shared" ref="FA3:FA66" si="67">(CH3+CP3)-(CI3+CQ3)</f>
        <v>1</v>
      </c>
      <c r="FB3">
        <f t="shared" ref="FB3:FB66" si="68">(CJ3+CR3)-(CK3+CS3)</f>
        <v>0</v>
      </c>
      <c r="FC3">
        <f t="shared" ref="FC3:FC66" si="69">(CL3+CT3)-(CM3+CU3)</f>
        <v>0</v>
      </c>
      <c r="FD3">
        <v>1</v>
      </c>
      <c r="FE3">
        <v>0.5714285714285714</v>
      </c>
      <c r="FF3">
        <v>0.6</v>
      </c>
    </row>
    <row r="4" spans="1:162" customFormat="1" x14ac:dyDescent="0.25">
      <c r="A4" t="s">
        <v>4</v>
      </c>
      <c r="B4">
        <v>1</v>
      </c>
      <c r="C4">
        <v>1</v>
      </c>
      <c r="D4">
        <v>1</v>
      </c>
      <c r="E4">
        <v>0</v>
      </c>
      <c r="F4">
        <v>1</v>
      </c>
      <c r="G4">
        <v>1</v>
      </c>
      <c r="H4" s="2" t="s">
        <v>177</v>
      </c>
      <c r="I4" s="2">
        <f t="shared" si="18"/>
        <v>1</v>
      </c>
      <c r="J4">
        <v>3</v>
      </c>
      <c r="K4" s="1">
        <v>4</v>
      </c>
      <c r="L4" s="1" t="str">
        <f t="shared" si="19"/>
        <v>S</v>
      </c>
      <c r="M4" s="1">
        <f t="shared" si="0"/>
        <v>3</v>
      </c>
      <c r="N4">
        <v>1</v>
      </c>
      <c r="O4">
        <v>1</v>
      </c>
      <c r="P4">
        <v>0</v>
      </c>
      <c r="Q4">
        <v>0</v>
      </c>
      <c r="R4">
        <v>1</v>
      </c>
      <c r="S4">
        <v>3</v>
      </c>
      <c r="T4">
        <f t="shared" si="20"/>
        <v>3</v>
      </c>
      <c r="U4" s="2" t="s">
        <v>177</v>
      </c>
      <c r="V4" s="2">
        <f t="shared" si="21"/>
        <v>1</v>
      </c>
      <c r="W4">
        <v>1</v>
      </c>
      <c r="X4" s="1">
        <v>3</v>
      </c>
      <c r="Y4" s="1" t="str">
        <f t="shared" si="22"/>
        <v>S</v>
      </c>
      <c r="Z4" s="1" t="str">
        <f t="shared" si="1"/>
        <v>y</v>
      </c>
      <c r="AA4" s="4">
        <f t="shared" si="2"/>
        <v>-1</v>
      </c>
      <c r="AB4" s="4">
        <f t="shared" si="3"/>
        <v>7</v>
      </c>
      <c r="AC4">
        <v>1</v>
      </c>
      <c r="AD4">
        <v>1</v>
      </c>
      <c r="AE4">
        <v>2</v>
      </c>
      <c r="AF4">
        <v>1</v>
      </c>
      <c r="AG4">
        <v>1</v>
      </c>
      <c r="AH4">
        <v>3</v>
      </c>
      <c r="AI4" s="2" t="s">
        <v>176</v>
      </c>
      <c r="AJ4" s="2">
        <f t="shared" si="23"/>
        <v>1</v>
      </c>
      <c r="AK4">
        <v>3</v>
      </c>
      <c r="AL4" s="1">
        <v>6</v>
      </c>
      <c r="AM4" s="1" t="str">
        <f t="shared" si="24"/>
        <v>M</v>
      </c>
      <c r="AN4" s="1">
        <f t="shared" si="4"/>
        <v>3</v>
      </c>
      <c r="AO4" s="4">
        <f t="shared" si="5"/>
        <v>3</v>
      </c>
      <c r="AP4" s="4">
        <f t="shared" si="6"/>
        <v>3</v>
      </c>
      <c r="AQ4" s="10" t="s">
        <v>319</v>
      </c>
      <c r="AR4" s="10" t="s">
        <v>319</v>
      </c>
      <c r="AS4" s="10" t="str">
        <f t="shared" si="25"/>
        <v>surv</v>
      </c>
      <c r="AT4" s="10" t="str">
        <f t="shared" si="26"/>
        <v>surv</v>
      </c>
      <c r="AU4" s="10">
        <f t="shared" si="27"/>
        <v>4.333333333333333</v>
      </c>
      <c r="AV4" s="10">
        <f t="shared" si="28"/>
        <v>1.0771258050942794</v>
      </c>
      <c r="AW4" s="10">
        <f t="shared" si="29"/>
        <v>1</v>
      </c>
      <c r="AX4" s="10">
        <f t="shared" si="30"/>
        <v>1</v>
      </c>
      <c r="AY4" s="10" t="str">
        <f t="shared" si="31"/>
        <v>1</v>
      </c>
      <c r="AZ4" s="10" t="str">
        <f t="shared" si="32"/>
        <v>1</v>
      </c>
      <c r="BA4" t="s">
        <v>3</v>
      </c>
      <c r="BB4" t="s">
        <v>3</v>
      </c>
      <c r="BC4" t="s">
        <v>3</v>
      </c>
      <c r="BD4" s="5">
        <v>1</v>
      </c>
      <c r="BE4" s="5">
        <v>1</v>
      </c>
      <c r="BF4" s="5">
        <v>2</v>
      </c>
      <c r="BG4" s="5">
        <f t="shared" si="33"/>
        <v>1.3333333333333333</v>
      </c>
      <c r="BH4" s="6">
        <v>1.0771258050942794</v>
      </c>
      <c r="BI4" s="6">
        <v>1.0771258050942794</v>
      </c>
      <c r="BJ4" s="6">
        <v>1.0771258050942794</v>
      </c>
      <c r="BK4" s="6">
        <v>1.0771258050942794</v>
      </c>
      <c r="BL4" s="6" t="str">
        <f t="shared" si="34"/>
        <v>F</v>
      </c>
      <c r="BM4" s="3">
        <f t="shared" si="7"/>
        <v>1</v>
      </c>
      <c r="BN4" s="3">
        <f t="shared" si="8"/>
        <v>0.33333333333333331</v>
      </c>
      <c r="BO4" s="3">
        <f t="shared" si="9"/>
        <v>1</v>
      </c>
      <c r="BP4" s="3">
        <f t="shared" si="10"/>
        <v>2.3333333333333335</v>
      </c>
      <c r="BQ4" s="1">
        <f t="shared" si="11"/>
        <v>4.333333333333333</v>
      </c>
      <c r="BR4" s="1" t="str">
        <f t="shared" si="35"/>
        <v>S</v>
      </c>
      <c r="BS4" s="1">
        <f t="shared" si="12"/>
        <v>3</v>
      </c>
      <c r="BT4" s="4">
        <f t="shared" si="13"/>
        <v>1</v>
      </c>
      <c r="BU4" s="4">
        <f t="shared" si="14"/>
        <v>5</v>
      </c>
      <c r="BV4" t="s">
        <v>227</v>
      </c>
      <c r="BW4" t="s">
        <v>178</v>
      </c>
      <c r="BX4" t="s">
        <v>227</v>
      </c>
      <c r="BY4" t="s">
        <v>227</v>
      </c>
      <c r="BZ4" s="2" t="str">
        <f t="shared" si="36"/>
        <v>c</v>
      </c>
      <c r="CA4">
        <v>0</v>
      </c>
      <c r="CB4">
        <v>1</v>
      </c>
      <c r="CC4" s="2" t="str">
        <f t="shared" si="37"/>
        <v>NA</v>
      </c>
      <c r="CD4" s="3">
        <v>0</v>
      </c>
      <c r="CE4" s="3">
        <v>0</v>
      </c>
      <c r="CF4" s="2">
        <v>0</v>
      </c>
      <c r="CG4" s="2">
        <v>0</v>
      </c>
      <c r="CH4" s="2">
        <v>0</v>
      </c>
      <c r="CI4" s="2">
        <v>1</v>
      </c>
      <c r="CJ4" s="2">
        <v>0</v>
      </c>
      <c r="CK4" s="2">
        <v>0</v>
      </c>
      <c r="CL4" s="2">
        <v>0</v>
      </c>
      <c r="CM4" s="2">
        <v>0</v>
      </c>
      <c r="CN4" s="5">
        <v>0</v>
      </c>
      <c r="CO4" s="5">
        <v>0</v>
      </c>
      <c r="CP4" s="5">
        <v>1</v>
      </c>
      <c r="CQ4" s="5">
        <v>1</v>
      </c>
      <c r="CR4" s="5">
        <v>0</v>
      </c>
      <c r="CS4" s="5">
        <v>0</v>
      </c>
      <c r="CT4" s="5">
        <v>0</v>
      </c>
      <c r="CU4" s="5">
        <v>0</v>
      </c>
      <c r="CV4" s="4">
        <v>0</v>
      </c>
      <c r="CW4" s="4">
        <v>1</v>
      </c>
      <c r="CX4" s="4">
        <v>0</v>
      </c>
      <c r="CY4" s="4">
        <v>0</v>
      </c>
      <c r="CZ4" s="4">
        <v>0</v>
      </c>
      <c r="DA4" s="4">
        <v>0</v>
      </c>
      <c r="DB4" s="4">
        <v>0</v>
      </c>
      <c r="DC4" s="4">
        <v>1</v>
      </c>
      <c r="DD4" s="8">
        <v>0</v>
      </c>
      <c r="DE4" s="8">
        <v>1</v>
      </c>
      <c r="DF4" s="8">
        <v>0</v>
      </c>
      <c r="DG4" s="8">
        <v>0</v>
      </c>
      <c r="DH4" s="8">
        <v>0</v>
      </c>
      <c r="DI4" s="8">
        <v>0</v>
      </c>
      <c r="DJ4" s="8">
        <v>0</v>
      </c>
      <c r="DK4" s="8">
        <v>0</v>
      </c>
      <c r="DL4" s="11">
        <f t="shared" si="38"/>
        <v>1</v>
      </c>
      <c r="DM4" s="11">
        <f t="shared" si="39"/>
        <v>1</v>
      </c>
      <c r="DN4" s="11">
        <f t="shared" si="40"/>
        <v>0</v>
      </c>
      <c r="DO4" s="11">
        <f t="shared" si="41"/>
        <v>1</v>
      </c>
      <c r="DP4" s="5">
        <f t="shared" si="42"/>
        <v>1</v>
      </c>
      <c r="DQ4" s="5">
        <f t="shared" si="43"/>
        <v>2</v>
      </c>
      <c r="DR4" s="5">
        <f t="shared" si="44"/>
        <v>0</v>
      </c>
      <c r="DS4" s="5">
        <f t="shared" si="45"/>
        <v>0</v>
      </c>
      <c r="DT4" s="12">
        <f t="shared" si="46"/>
        <v>0</v>
      </c>
      <c r="DU4" s="12">
        <f t="shared" si="47"/>
        <v>0</v>
      </c>
      <c r="DV4" s="12">
        <f t="shared" si="48"/>
        <v>1</v>
      </c>
      <c r="DW4" s="12">
        <f t="shared" si="49"/>
        <v>2</v>
      </c>
      <c r="DX4" s="12">
        <f t="shared" si="50"/>
        <v>0</v>
      </c>
      <c r="DY4" s="12">
        <f t="shared" si="51"/>
        <v>0</v>
      </c>
      <c r="DZ4" s="12">
        <f t="shared" si="52"/>
        <v>0</v>
      </c>
      <c r="EA4" s="12">
        <f t="shared" si="53"/>
        <v>0</v>
      </c>
      <c r="EB4" s="13">
        <f t="shared" si="54"/>
        <v>0</v>
      </c>
      <c r="EC4" s="13">
        <f t="shared" si="55"/>
        <v>2</v>
      </c>
      <c r="ED4" s="13">
        <f t="shared" si="56"/>
        <v>0</v>
      </c>
      <c r="EE4" s="13">
        <f t="shared" si="57"/>
        <v>0</v>
      </c>
      <c r="EF4" s="13">
        <f t="shared" si="58"/>
        <v>0</v>
      </c>
      <c r="EG4" s="13">
        <f t="shared" si="59"/>
        <v>0</v>
      </c>
      <c r="EH4" s="13">
        <f t="shared" si="60"/>
        <v>0</v>
      </c>
      <c r="EI4" s="13">
        <f t="shared" si="61"/>
        <v>1</v>
      </c>
      <c r="EJ4" s="4">
        <f t="shared" si="62"/>
        <v>2</v>
      </c>
      <c r="EK4" s="4">
        <f t="shared" si="63"/>
        <v>3</v>
      </c>
      <c r="EL4" s="4">
        <f t="shared" si="64"/>
        <v>0</v>
      </c>
      <c r="EM4" s="4">
        <f t="shared" si="65"/>
        <v>1</v>
      </c>
      <c r="EN4" s="5">
        <v>0</v>
      </c>
      <c r="EO4" s="5">
        <v>0</v>
      </c>
      <c r="EP4" s="5" t="s">
        <v>178</v>
      </c>
      <c r="EQ4" s="5">
        <v>0</v>
      </c>
      <c r="ER4" s="12">
        <v>0</v>
      </c>
      <c r="ES4" s="12">
        <v>0</v>
      </c>
      <c r="ET4" s="12" t="s">
        <v>178</v>
      </c>
      <c r="EU4" s="12" t="s">
        <v>178</v>
      </c>
      <c r="EV4">
        <v>0</v>
      </c>
      <c r="EW4">
        <v>0</v>
      </c>
      <c r="EX4" t="s">
        <v>178</v>
      </c>
      <c r="EY4">
        <v>0</v>
      </c>
      <c r="EZ4">
        <f t="shared" si="66"/>
        <v>0</v>
      </c>
      <c r="FA4">
        <f t="shared" si="67"/>
        <v>-1</v>
      </c>
      <c r="FB4">
        <f t="shared" si="68"/>
        <v>0</v>
      </c>
      <c r="FC4">
        <f t="shared" si="69"/>
        <v>0</v>
      </c>
      <c r="FD4">
        <v>1.5</v>
      </c>
      <c r="FE4">
        <v>0.5</v>
      </c>
      <c r="FF4">
        <v>0.8</v>
      </c>
    </row>
    <row r="5" spans="1:162" customFormat="1" x14ac:dyDescent="0.25">
      <c r="A5" t="s">
        <v>5</v>
      </c>
      <c r="B5">
        <v>1</v>
      </c>
      <c r="C5">
        <v>1</v>
      </c>
      <c r="D5">
        <v>1</v>
      </c>
      <c r="E5">
        <v>3</v>
      </c>
      <c r="F5">
        <v>2</v>
      </c>
      <c r="G5">
        <v>0</v>
      </c>
      <c r="H5" s="2" t="s">
        <v>177</v>
      </c>
      <c r="I5" s="2">
        <f t="shared" si="18"/>
        <v>0</v>
      </c>
      <c r="J5">
        <v>3</v>
      </c>
      <c r="K5" s="1">
        <v>8</v>
      </c>
      <c r="L5" s="1" t="str">
        <f t="shared" si="19"/>
        <v>L</v>
      </c>
      <c r="M5" s="1">
        <f t="shared" si="0"/>
        <v>3</v>
      </c>
      <c r="N5">
        <v>1</v>
      </c>
      <c r="O5">
        <v>1</v>
      </c>
      <c r="P5">
        <v>0</v>
      </c>
      <c r="Q5">
        <v>2</v>
      </c>
      <c r="R5">
        <v>1</v>
      </c>
      <c r="S5">
        <v>1</v>
      </c>
      <c r="T5">
        <f t="shared" si="20"/>
        <v>1</v>
      </c>
      <c r="U5" s="2" t="s">
        <v>177</v>
      </c>
      <c r="V5" s="2">
        <f t="shared" si="21"/>
        <v>1</v>
      </c>
      <c r="W5">
        <v>2</v>
      </c>
      <c r="X5" s="1">
        <v>5</v>
      </c>
      <c r="Y5" s="1" t="str">
        <f t="shared" si="22"/>
        <v>M</v>
      </c>
      <c r="Z5" s="1" t="str">
        <f t="shared" si="1"/>
        <v>n</v>
      </c>
      <c r="AA5" s="4">
        <f t="shared" si="2"/>
        <v>-3</v>
      </c>
      <c r="AB5" s="4">
        <f t="shared" si="3"/>
        <v>3</v>
      </c>
      <c r="AC5">
        <v>1</v>
      </c>
      <c r="AD5">
        <v>1</v>
      </c>
      <c r="AE5">
        <v>1</v>
      </c>
      <c r="AF5">
        <v>1</v>
      </c>
      <c r="AG5">
        <v>2</v>
      </c>
      <c r="AH5">
        <v>2</v>
      </c>
      <c r="AI5" s="2" t="s">
        <v>177</v>
      </c>
      <c r="AJ5" s="2">
        <f t="shared" si="23"/>
        <v>1</v>
      </c>
      <c r="AK5">
        <v>1</v>
      </c>
      <c r="AL5" s="1">
        <v>6</v>
      </c>
      <c r="AM5" s="1" t="str">
        <f t="shared" si="24"/>
        <v>M</v>
      </c>
      <c r="AN5" s="1">
        <f t="shared" si="4"/>
        <v>0</v>
      </c>
      <c r="AO5" s="4">
        <f t="shared" si="5"/>
        <v>1</v>
      </c>
      <c r="AP5" s="4">
        <f t="shared" si="6"/>
        <v>1</v>
      </c>
      <c r="AQ5" s="10" t="s">
        <v>319</v>
      </c>
      <c r="AR5" s="10" t="s">
        <v>319</v>
      </c>
      <c r="AS5" s="10" t="str">
        <f t="shared" si="25"/>
        <v>surv</v>
      </c>
      <c r="AT5" s="10" t="str">
        <f t="shared" si="26"/>
        <v>surv</v>
      </c>
      <c r="AU5" s="10">
        <f t="shared" si="27"/>
        <v>6.333333333333333</v>
      </c>
      <c r="AV5" s="10">
        <f t="shared" si="28"/>
        <v>1.8476678711176999</v>
      </c>
      <c r="AW5" s="10">
        <f t="shared" si="29"/>
        <v>1</v>
      </c>
      <c r="AX5" s="10">
        <f t="shared" si="30"/>
        <v>1</v>
      </c>
      <c r="AY5" s="10" t="str">
        <f t="shared" si="31"/>
        <v>1</v>
      </c>
      <c r="AZ5" s="10" t="str">
        <f t="shared" si="32"/>
        <v>1</v>
      </c>
      <c r="BA5" t="s">
        <v>88</v>
      </c>
      <c r="BB5" t="s">
        <v>137</v>
      </c>
      <c r="BC5" t="s">
        <v>137</v>
      </c>
      <c r="BD5" s="5">
        <v>0</v>
      </c>
      <c r="BE5" s="5">
        <v>1</v>
      </c>
      <c r="BF5" s="5">
        <v>1</v>
      </c>
      <c r="BG5" s="5">
        <f t="shared" si="33"/>
        <v>0.66666666666666663</v>
      </c>
      <c r="BH5" s="6">
        <v>2.0894257584322067</v>
      </c>
      <c r="BI5" s="6">
        <v>1.7267889274604464</v>
      </c>
      <c r="BJ5" s="6">
        <v>1.7267889274604464</v>
      </c>
      <c r="BK5" s="6">
        <v>1.8476678711176999</v>
      </c>
      <c r="BL5" s="6" t="str">
        <f t="shared" si="34"/>
        <v>F</v>
      </c>
      <c r="BM5" s="3">
        <f t="shared" si="7"/>
        <v>0.66666666666666663</v>
      </c>
      <c r="BN5" s="3">
        <f t="shared" si="8"/>
        <v>2</v>
      </c>
      <c r="BO5" s="3">
        <f t="shared" si="9"/>
        <v>1.6666666666666667</v>
      </c>
      <c r="BP5" s="3">
        <f t="shared" si="10"/>
        <v>1</v>
      </c>
      <c r="BQ5" s="1">
        <f t="shared" si="11"/>
        <v>6.333333333333333</v>
      </c>
      <c r="BR5" s="1" t="str">
        <f t="shared" si="35"/>
        <v>M</v>
      </c>
      <c r="BS5" s="1">
        <f t="shared" si="12"/>
        <v>1.5</v>
      </c>
      <c r="BT5" s="4">
        <f t="shared" si="13"/>
        <v>-1</v>
      </c>
      <c r="BU5" s="4">
        <f t="shared" si="14"/>
        <v>2</v>
      </c>
      <c r="BV5" t="s">
        <v>178</v>
      </c>
      <c r="BW5" t="s">
        <v>227</v>
      </c>
      <c r="BX5" t="s">
        <v>227</v>
      </c>
      <c r="BY5" t="s">
        <v>226</v>
      </c>
      <c r="BZ5" s="2" t="str">
        <f t="shared" si="36"/>
        <v>c</v>
      </c>
      <c r="CA5">
        <v>0</v>
      </c>
      <c r="CB5">
        <v>2</v>
      </c>
      <c r="CC5" s="2" t="str">
        <f t="shared" si="37"/>
        <v>NA</v>
      </c>
      <c r="CD5" s="3">
        <v>0</v>
      </c>
      <c r="CE5" s="3">
        <v>0</v>
      </c>
      <c r="CF5" s="2">
        <v>1</v>
      </c>
      <c r="CG5" s="2">
        <v>0</v>
      </c>
      <c r="CH5" s="2">
        <v>0</v>
      </c>
      <c r="CI5" s="2">
        <v>0</v>
      </c>
      <c r="CJ5" s="2">
        <v>0</v>
      </c>
      <c r="CK5" s="2">
        <v>0</v>
      </c>
      <c r="CL5" s="2">
        <v>0</v>
      </c>
      <c r="CM5" s="2">
        <v>1</v>
      </c>
      <c r="CN5" s="5">
        <v>1</v>
      </c>
      <c r="CO5" s="5">
        <v>0</v>
      </c>
      <c r="CP5" s="5">
        <v>0</v>
      </c>
      <c r="CQ5" s="5">
        <v>0</v>
      </c>
      <c r="CR5" s="5">
        <v>0</v>
      </c>
      <c r="CS5" s="5">
        <v>0</v>
      </c>
      <c r="CT5" s="5">
        <v>0</v>
      </c>
      <c r="CU5" s="5">
        <v>0</v>
      </c>
      <c r="CV5" s="4">
        <v>0</v>
      </c>
      <c r="CW5" s="4">
        <v>0</v>
      </c>
      <c r="CX5" s="4">
        <v>0</v>
      </c>
      <c r="CY5" s="4">
        <v>0</v>
      </c>
      <c r="CZ5" s="4">
        <v>0</v>
      </c>
      <c r="DA5" s="4">
        <v>1</v>
      </c>
      <c r="DB5" s="4">
        <v>0</v>
      </c>
      <c r="DC5" s="4">
        <v>0</v>
      </c>
      <c r="DD5" s="8">
        <v>1</v>
      </c>
      <c r="DE5" s="8">
        <v>0</v>
      </c>
      <c r="DF5" s="8">
        <v>1</v>
      </c>
      <c r="DG5" s="8">
        <v>0</v>
      </c>
      <c r="DH5" s="8">
        <v>0</v>
      </c>
      <c r="DI5" s="8">
        <v>0</v>
      </c>
      <c r="DJ5" s="8">
        <v>0</v>
      </c>
      <c r="DK5" s="8">
        <v>0</v>
      </c>
      <c r="DL5" s="11">
        <f t="shared" si="38"/>
        <v>1</v>
      </c>
      <c r="DM5" s="11">
        <f t="shared" si="39"/>
        <v>0</v>
      </c>
      <c r="DN5" s="11">
        <f t="shared" si="40"/>
        <v>1</v>
      </c>
      <c r="DO5" s="11">
        <f t="shared" si="41"/>
        <v>1</v>
      </c>
      <c r="DP5" s="5">
        <f t="shared" si="42"/>
        <v>2</v>
      </c>
      <c r="DQ5" s="5">
        <f t="shared" si="43"/>
        <v>1</v>
      </c>
      <c r="DR5" s="5">
        <f t="shared" si="44"/>
        <v>0</v>
      </c>
      <c r="DS5" s="5">
        <f t="shared" si="45"/>
        <v>0</v>
      </c>
      <c r="DT5" s="12">
        <f t="shared" si="46"/>
        <v>2</v>
      </c>
      <c r="DU5" s="12">
        <f t="shared" si="47"/>
        <v>0</v>
      </c>
      <c r="DV5" s="12">
        <f t="shared" si="48"/>
        <v>0</v>
      </c>
      <c r="DW5" s="12">
        <f t="shared" si="49"/>
        <v>0</v>
      </c>
      <c r="DX5" s="12">
        <f t="shared" si="50"/>
        <v>0</v>
      </c>
      <c r="DY5" s="12">
        <f t="shared" si="51"/>
        <v>0</v>
      </c>
      <c r="DZ5" s="12">
        <f t="shared" si="52"/>
        <v>0</v>
      </c>
      <c r="EA5" s="12">
        <f t="shared" si="53"/>
        <v>1</v>
      </c>
      <c r="EB5" s="13">
        <f t="shared" si="54"/>
        <v>1</v>
      </c>
      <c r="EC5" s="13">
        <f t="shared" si="55"/>
        <v>0</v>
      </c>
      <c r="ED5" s="13">
        <f t="shared" si="56"/>
        <v>1</v>
      </c>
      <c r="EE5" s="13">
        <f t="shared" si="57"/>
        <v>0</v>
      </c>
      <c r="EF5" s="13">
        <f t="shared" si="58"/>
        <v>0</v>
      </c>
      <c r="EG5" s="13">
        <f t="shared" si="59"/>
        <v>1</v>
      </c>
      <c r="EH5" s="13">
        <f t="shared" si="60"/>
        <v>0</v>
      </c>
      <c r="EI5" s="13">
        <f t="shared" si="61"/>
        <v>0</v>
      </c>
      <c r="EJ5" s="4">
        <f t="shared" si="62"/>
        <v>3</v>
      </c>
      <c r="EK5" s="4">
        <f t="shared" si="63"/>
        <v>1</v>
      </c>
      <c r="EL5" s="4">
        <f t="shared" si="64"/>
        <v>1</v>
      </c>
      <c r="EM5" s="4">
        <f t="shared" si="65"/>
        <v>1</v>
      </c>
      <c r="EN5" s="5">
        <v>0</v>
      </c>
      <c r="EO5" s="5" t="s">
        <v>178</v>
      </c>
      <c r="EP5" s="5">
        <v>0</v>
      </c>
      <c r="EQ5" s="5">
        <v>0</v>
      </c>
      <c r="ER5" s="12">
        <v>0.5</v>
      </c>
      <c r="ES5" s="12">
        <v>1</v>
      </c>
      <c r="ET5" s="12" t="s">
        <v>178</v>
      </c>
      <c r="EU5" s="12" t="s">
        <v>178</v>
      </c>
      <c r="EV5">
        <v>0.33333333333333331</v>
      </c>
      <c r="EW5">
        <v>1</v>
      </c>
      <c r="EX5">
        <v>0</v>
      </c>
      <c r="EY5">
        <v>0</v>
      </c>
      <c r="EZ5">
        <f t="shared" si="66"/>
        <v>2</v>
      </c>
      <c r="FA5">
        <f t="shared" si="67"/>
        <v>0</v>
      </c>
      <c r="FB5">
        <f t="shared" si="68"/>
        <v>0</v>
      </c>
      <c r="FC5">
        <f t="shared" si="69"/>
        <v>-1</v>
      </c>
      <c r="FD5">
        <v>0.6</v>
      </c>
      <c r="FE5">
        <v>0.5</v>
      </c>
      <c r="FF5">
        <v>0.6</v>
      </c>
    </row>
    <row r="6" spans="1:162" customFormat="1" x14ac:dyDescent="0.25">
      <c r="A6" t="s">
        <v>6</v>
      </c>
      <c r="B6">
        <v>1</v>
      </c>
      <c r="C6">
        <v>1</v>
      </c>
      <c r="D6">
        <v>2</v>
      </c>
      <c r="E6">
        <v>2</v>
      </c>
      <c r="F6">
        <v>2</v>
      </c>
      <c r="G6">
        <v>1</v>
      </c>
      <c r="H6" s="2" t="s">
        <v>177</v>
      </c>
      <c r="I6" s="2">
        <f t="shared" si="18"/>
        <v>1</v>
      </c>
      <c r="J6">
        <v>2</v>
      </c>
      <c r="K6" s="1">
        <v>8</v>
      </c>
      <c r="L6" s="1" t="str">
        <f t="shared" si="19"/>
        <v>L</v>
      </c>
      <c r="M6" s="1">
        <f t="shared" si="0"/>
        <v>2</v>
      </c>
      <c r="N6">
        <v>1</v>
      </c>
      <c r="O6">
        <v>1</v>
      </c>
      <c r="P6">
        <v>2</v>
      </c>
      <c r="Q6">
        <v>1</v>
      </c>
      <c r="R6">
        <v>3</v>
      </c>
      <c r="S6">
        <v>3</v>
      </c>
      <c r="T6">
        <f t="shared" si="20"/>
        <v>3</v>
      </c>
      <c r="U6" s="2" t="s">
        <v>177</v>
      </c>
      <c r="V6" s="2">
        <f t="shared" si="21"/>
        <v>1</v>
      </c>
      <c r="W6">
        <v>1</v>
      </c>
      <c r="X6" s="1">
        <v>8</v>
      </c>
      <c r="Y6" s="1" t="str">
        <f t="shared" si="22"/>
        <v>L</v>
      </c>
      <c r="Z6" s="1" t="str">
        <f t="shared" si="1"/>
        <v>n</v>
      </c>
      <c r="AA6" s="4">
        <f t="shared" si="2"/>
        <v>0</v>
      </c>
      <c r="AB6" s="4">
        <f t="shared" si="3"/>
        <v>9</v>
      </c>
      <c r="AC6">
        <v>1</v>
      </c>
      <c r="AD6">
        <v>1</v>
      </c>
      <c r="AE6">
        <v>2</v>
      </c>
      <c r="AF6">
        <v>2</v>
      </c>
      <c r="AG6">
        <v>2</v>
      </c>
      <c r="AH6">
        <v>3</v>
      </c>
      <c r="AI6" s="2" t="s">
        <v>176</v>
      </c>
      <c r="AJ6" s="2">
        <f t="shared" si="23"/>
        <v>1</v>
      </c>
      <c r="AK6">
        <v>2</v>
      </c>
      <c r="AL6" s="1">
        <v>8</v>
      </c>
      <c r="AM6" s="1" t="str">
        <f t="shared" si="24"/>
        <v>L</v>
      </c>
      <c r="AN6" s="1">
        <f t="shared" si="4"/>
        <v>3</v>
      </c>
      <c r="AO6" s="4">
        <f t="shared" si="5"/>
        <v>0</v>
      </c>
      <c r="AP6" s="4">
        <f t="shared" si="6"/>
        <v>2</v>
      </c>
      <c r="AQ6" s="10" t="s">
        <v>319</v>
      </c>
      <c r="AR6" s="10" t="s">
        <v>319</v>
      </c>
      <c r="AS6" s="10" t="str">
        <f t="shared" si="25"/>
        <v>surv</v>
      </c>
      <c r="AT6" s="10" t="str">
        <f t="shared" si="26"/>
        <v>surv</v>
      </c>
      <c r="AU6" s="10">
        <f t="shared" si="27"/>
        <v>8</v>
      </c>
      <c r="AV6" s="10">
        <f t="shared" si="28"/>
        <v>0.83934498270973201</v>
      </c>
      <c r="AW6" s="10">
        <f t="shared" si="29"/>
        <v>1</v>
      </c>
      <c r="AX6" s="10">
        <f t="shared" si="30"/>
        <v>1</v>
      </c>
      <c r="AY6" s="10" t="str">
        <f t="shared" si="31"/>
        <v>1</v>
      </c>
      <c r="AZ6" s="10" t="str">
        <f t="shared" si="32"/>
        <v>1</v>
      </c>
      <c r="BA6" t="s">
        <v>7</v>
      </c>
      <c r="BB6" t="s">
        <v>7</v>
      </c>
      <c r="BC6" t="s">
        <v>7</v>
      </c>
      <c r="BD6" s="5">
        <v>3</v>
      </c>
      <c r="BE6" s="5">
        <v>3</v>
      </c>
      <c r="BF6" s="5">
        <v>4</v>
      </c>
      <c r="BG6" s="5">
        <f t="shared" si="33"/>
        <v>3.3333333333333335</v>
      </c>
      <c r="BH6" s="6">
        <v>0.83934498270973201</v>
      </c>
      <c r="BI6" s="6">
        <v>0.83934498270973201</v>
      </c>
      <c r="BJ6" s="6">
        <v>0.83934498270973201</v>
      </c>
      <c r="BK6" s="6">
        <v>0.83934498270973201</v>
      </c>
      <c r="BL6" s="6" t="str">
        <f t="shared" si="34"/>
        <v>M</v>
      </c>
      <c r="BM6" s="3">
        <f t="shared" si="7"/>
        <v>2</v>
      </c>
      <c r="BN6" s="3">
        <f t="shared" si="8"/>
        <v>1.6666666666666667</v>
      </c>
      <c r="BO6" s="3">
        <f t="shared" si="9"/>
        <v>2.3333333333333335</v>
      </c>
      <c r="BP6" s="3">
        <f t="shared" si="10"/>
        <v>2.3333333333333335</v>
      </c>
      <c r="BQ6" s="1">
        <f t="shared" si="11"/>
        <v>8</v>
      </c>
      <c r="BR6" s="1" t="str">
        <f t="shared" si="35"/>
        <v>L</v>
      </c>
      <c r="BS6" s="1">
        <f t="shared" si="12"/>
        <v>2.5</v>
      </c>
      <c r="BT6" s="4">
        <f t="shared" si="13"/>
        <v>0</v>
      </c>
      <c r="BU6" s="4">
        <f t="shared" si="14"/>
        <v>5.5</v>
      </c>
      <c r="BV6" t="s">
        <v>178</v>
      </c>
      <c r="BW6" t="s">
        <v>178</v>
      </c>
      <c r="BX6" t="s">
        <v>226</v>
      </c>
      <c r="BY6" t="s">
        <v>226</v>
      </c>
      <c r="BZ6" s="2" t="str">
        <f t="shared" si="36"/>
        <v>NA</v>
      </c>
      <c r="CA6">
        <v>0</v>
      </c>
      <c r="CB6">
        <v>0</v>
      </c>
      <c r="CC6" s="2" t="str">
        <f t="shared" si="37"/>
        <v>c</v>
      </c>
      <c r="CD6" s="3">
        <v>0</v>
      </c>
      <c r="CE6" s="3">
        <v>1</v>
      </c>
      <c r="CF6" s="2">
        <v>0</v>
      </c>
      <c r="CG6" s="2">
        <v>0</v>
      </c>
      <c r="CH6" s="2">
        <v>0</v>
      </c>
      <c r="CI6" s="2">
        <v>0</v>
      </c>
      <c r="CJ6" s="2">
        <v>0</v>
      </c>
      <c r="CK6" s="2">
        <v>0</v>
      </c>
      <c r="CL6" s="2">
        <v>0</v>
      </c>
      <c r="CM6" s="2">
        <v>0</v>
      </c>
      <c r="CN6" s="5">
        <v>0</v>
      </c>
      <c r="CO6" s="5">
        <v>0</v>
      </c>
      <c r="CP6" s="5">
        <v>0</v>
      </c>
      <c r="CQ6" s="5">
        <v>0</v>
      </c>
      <c r="CR6" s="5">
        <v>0</v>
      </c>
      <c r="CS6" s="5">
        <v>0</v>
      </c>
      <c r="CT6" s="5">
        <v>0</v>
      </c>
      <c r="CU6" s="5">
        <v>0</v>
      </c>
      <c r="CV6" s="4">
        <v>0</v>
      </c>
      <c r="CW6" s="4">
        <v>0</v>
      </c>
      <c r="CX6" s="4">
        <v>0</v>
      </c>
      <c r="CY6" s="4">
        <v>0</v>
      </c>
      <c r="CZ6" s="4">
        <v>0</v>
      </c>
      <c r="DA6" s="4">
        <v>0</v>
      </c>
      <c r="DB6" s="4">
        <v>0</v>
      </c>
      <c r="DC6" s="4">
        <v>0</v>
      </c>
      <c r="DD6" s="8">
        <v>1</v>
      </c>
      <c r="DE6" s="8">
        <v>0</v>
      </c>
      <c r="DF6" s="8">
        <v>1</v>
      </c>
      <c r="DG6" s="8">
        <v>0</v>
      </c>
      <c r="DH6" s="8">
        <v>0</v>
      </c>
      <c r="DI6" s="8">
        <v>1</v>
      </c>
      <c r="DJ6" s="8">
        <v>0</v>
      </c>
      <c r="DK6" s="8">
        <v>0</v>
      </c>
      <c r="DL6" s="11">
        <f t="shared" si="38"/>
        <v>0</v>
      </c>
      <c r="DM6" s="11">
        <f t="shared" si="39"/>
        <v>0</v>
      </c>
      <c r="DN6" s="11">
        <f t="shared" si="40"/>
        <v>0</v>
      </c>
      <c r="DO6" s="11">
        <f t="shared" si="41"/>
        <v>0</v>
      </c>
      <c r="DP6" s="5">
        <f t="shared" si="42"/>
        <v>1</v>
      </c>
      <c r="DQ6" s="5">
        <f t="shared" si="43"/>
        <v>1</v>
      </c>
      <c r="DR6" s="5">
        <f t="shared" si="44"/>
        <v>1</v>
      </c>
      <c r="DS6" s="5">
        <f t="shared" si="45"/>
        <v>0</v>
      </c>
      <c r="DT6" s="12">
        <f t="shared" si="46"/>
        <v>0</v>
      </c>
      <c r="DU6" s="12">
        <f t="shared" si="47"/>
        <v>0</v>
      </c>
      <c r="DV6" s="12">
        <f t="shared" si="48"/>
        <v>0</v>
      </c>
      <c r="DW6" s="12">
        <f t="shared" si="49"/>
        <v>0</v>
      </c>
      <c r="DX6" s="12">
        <f t="shared" si="50"/>
        <v>0</v>
      </c>
      <c r="DY6" s="12">
        <f t="shared" si="51"/>
        <v>0</v>
      </c>
      <c r="DZ6" s="12">
        <f t="shared" si="52"/>
        <v>0</v>
      </c>
      <c r="EA6" s="12">
        <f t="shared" si="53"/>
        <v>0</v>
      </c>
      <c r="EB6" s="13">
        <f t="shared" si="54"/>
        <v>1</v>
      </c>
      <c r="EC6" s="13">
        <f t="shared" si="55"/>
        <v>0</v>
      </c>
      <c r="ED6" s="13">
        <f t="shared" si="56"/>
        <v>1</v>
      </c>
      <c r="EE6" s="13">
        <f t="shared" si="57"/>
        <v>0</v>
      </c>
      <c r="EF6" s="13">
        <f t="shared" si="58"/>
        <v>0</v>
      </c>
      <c r="EG6" s="13">
        <f t="shared" si="59"/>
        <v>1</v>
      </c>
      <c r="EH6" s="13">
        <f t="shared" si="60"/>
        <v>0</v>
      </c>
      <c r="EI6" s="13">
        <f t="shared" si="61"/>
        <v>0</v>
      </c>
      <c r="EJ6" s="4">
        <f t="shared" si="62"/>
        <v>1</v>
      </c>
      <c r="EK6" s="4">
        <f t="shared" si="63"/>
        <v>1</v>
      </c>
      <c r="EL6" s="4">
        <f t="shared" si="64"/>
        <v>1</v>
      </c>
      <c r="EM6" s="4">
        <f t="shared" si="65"/>
        <v>0</v>
      </c>
      <c r="EN6" s="5" t="s">
        <v>178</v>
      </c>
      <c r="EO6" s="5" t="s">
        <v>178</v>
      </c>
      <c r="EP6" s="5" t="s">
        <v>178</v>
      </c>
      <c r="EQ6" s="5" t="s">
        <v>178</v>
      </c>
      <c r="ER6" s="12">
        <v>1</v>
      </c>
      <c r="ES6" s="12">
        <v>1</v>
      </c>
      <c r="ET6" s="12">
        <v>0</v>
      </c>
      <c r="EU6" s="12" t="s">
        <v>178</v>
      </c>
      <c r="EV6">
        <v>1</v>
      </c>
      <c r="EW6">
        <v>1</v>
      </c>
      <c r="EX6">
        <v>0</v>
      </c>
      <c r="EY6" t="s">
        <v>178</v>
      </c>
      <c r="EZ6">
        <f t="shared" si="66"/>
        <v>0</v>
      </c>
      <c r="FA6">
        <f t="shared" si="67"/>
        <v>0</v>
      </c>
      <c r="FB6">
        <f t="shared" si="68"/>
        <v>0</v>
      </c>
      <c r="FC6">
        <f t="shared" si="69"/>
        <v>0</v>
      </c>
      <c r="FD6">
        <v>0.8</v>
      </c>
      <c r="FE6">
        <v>0.5714285714285714</v>
      </c>
      <c r="FF6">
        <v>0.5714285714285714</v>
      </c>
    </row>
    <row r="7" spans="1:162" customFormat="1" x14ac:dyDescent="0.25">
      <c r="A7" t="s">
        <v>7</v>
      </c>
      <c r="B7">
        <v>1</v>
      </c>
      <c r="C7">
        <v>1</v>
      </c>
      <c r="D7">
        <v>2</v>
      </c>
      <c r="E7">
        <v>2</v>
      </c>
      <c r="F7">
        <v>3</v>
      </c>
      <c r="G7">
        <v>0</v>
      </c>
      <c r="H7" s="2" t="s">
        <v>176</v>
      </c>
      <c r="I7" s="2">
        <f t="shared" si="18"/>
        <v>1</v>
      </c>
      <c r="J7">
        <v>2</v>
      </c>
      <c r="K7" s="1">
        <v>9</v>
      </c>
      <c r="L7" s="1" t="str">
        <f t="shared" si="19"/>
        <v>L</v>
      </c>
      <c r="M7" s="1">
        <f t="shared" si="0"/>
        <v>2</v>
      </c>
      <c r="N7">
        <v>1</v>
      </c>
      <c r="O7">
        <v>1</v>
      </c>
      <c r="P7">
        <v>0</v>
      </c>
      <c r="Q7">
        <v>2</v>
      </c>
      <c r="R7">
        <v>5</v>
      </c>
      <c r="S7">
        <v>0</v>
      </c>
      <c r="T7">
        <f t="shared" si="20"/>
        <v>0</v>
      </c>
      <c r="U7" s="2" t="s">
        <v>177</v>
      </c>
      <c r="V7" s="2">
        <f t="shared" si="21"/>
        <v>0</v>
      </c>
      <c r="W7">
        <v>3</v>
      </c>
      <c r="X7" s="1">
        <v>9</v>
      </c>
      <c r="Y7" s="1" t="str">
        <f t="shared" si="22"/>
        <v>L</v>
      </c>
      <c r="Z7" s="1" t="str">
        <f t="shared" si="1"/>
        <v>n</v>
      </c>
      <c r="AA7" s="4">
        <f t="shared" si="2"/>
        <v>0</v>
      </c>
      <c r="AB7" s="4">
        <f t="shared" si="3"/>
        <v>8</v>
      </c>
      <c r="AC7">
        <v>1</v>
      </c>
      <c r="AD7">
        <v>1</v>
      </c>
      <c r="AE7">
        <v>2</v>
      </c>
      <c r="AF7">
        <v>1</v>
      </c>
      <c r="AG7">
        <v>2</v>
      </c>
      <c r="AH7">
        <v>3</v>
      </c>
      <c r="AI7" s="2" t="s">
        <v>177</v>
      </c>
      <c r="AJ7" s="2">
        <f t="shared" si="23"/>
        <v>1</v>
      </c>
      <c r="AK7">
        <v>2</v>
      </c>
      <c r="AL7" s="1">
        <v>7</v>
      </c>
      <c r="AM7" s="1" t="str">
        <f t="shared" si="24"/>
        <v>L</v>
      </c>
      <c r="AN7" s="1">
        <f t="shared" si="4"/>
        <v>3</v>
      </c>
      <c r="AO7" s="4">
        <f t="shared" si="5"/>
        <v>-2</v>
      </c>
      <c r="AP7" s="4">
        <f t="shared" si="6"/>
        <v>2</v>
      </c>
      <c r="AQ7" s="10" t="s">
        <v>319</v>
      </c>
      <c r="AR7" s="10" t="s">
        <v>319</v>
      </c>
      <c r="AS7" s="10" t="str">
        <f t="shared" si="25"/>
        <v>surv</v>
      </c>
      <c r="AT7" s="10" t="str">
        <f t="shared" si="26"/>
        <v>surv</v>
      </c>
      <c r="AU7" s="10">
        <f t="shared" si="27"/>
        <v>8.3333333333333339</v>
      </c>
      <c r="AV7" s="10">
        <f t="shared" si="28"/>
        <v>0.83934498270973201</v>
      </c>
      <c r="AW7" s="10">
        <f t="shared" si="29"/>
        <v>1</v>
      </c>
      <c r="AX7" s="10">
        <f t="shared" si="30"/>
        <v>1</v>
      </c>
      <c r="AY7" s="10" t="str">
        <f t="shared" si="31"/>
        <v>1</v>
      </c>
      <c r="AZ7" s="10" t="str">
        <f t="shared" si="32"/>
        <v>1</v>
      </c>
      <c r="BA7" t="s">
        <v>6</v>
      </c>
      <c r="BB7" t="s">
        <v>6</v>
      </c>
      <c r="BC7" t="s">
        <v>6</v>
      </c>
      <c r="BD7" s="5">
        <v>3</v>
      </c>
      <c r="BE7" s="5">
        <v>3</v>
      </c>
      <c r="BF7" s="5">
        <v>4</v>
      </c>
      <c r="BG7" s="5">
        <f t="shared" si="33"/>
        <v>3.3333333333333335</v>
      </c>
      <c r="BH7" s="6">
        <v>0.83934498270973201</v>
      </c>
      <c r="BI7" s="6">
        <v>0.83934498270973201</v>
      </c>
      <c r="BJ7" s="6">
        <v>0.83934498270973201</v>
      </c>
      <c r="BK7" s="6">
        <v>0.83934498270973201</v>
      </c>
      <c r="BL7" s="6" t="str">
        <f t="shared" si="34"/>
        <v>M</v>
      </c>
      <c r="BM7" s="3">
        <f t="shared" si="7"/>
        <v>1.3333333333333333</v>
      </c>
      <c r="BN7" s="3">
        <f t="shared" si="8"/>
        <v>1.6666666666666667</v>
      </c>
      <c r="BO7" s="3">
        <f t="shared" si="9"/>
        <v>3.3333333333333335</v>
      </c>
      <c r="BP7" s="3">
        <f t="shared" si="10"/>
        <v>1</v>
      </c>
      <c r="BQ7" s="1">
        <f t="shared" si="11"/>
        <v>8.3333333333333339</v>
      </c>
      <c r="BR7" s="1" t="str">
        <f t="shared" si="35"/>
        <v>L</v>
      </c>
      <c r="BS7" s="1">
        <f t="shared" si="12"/>
        <v>2.5</v>
      </c>
      <c r="BT7" s="4">
        <f t="shared" si="13"/>
        <v>-1</v>
      </c>
      <c r="BU7" s="4">
        <f t="shared" si="14"/>
        <v>5</v>
      </c>
      <c r="BV7" t="s">
        <v>227</v>
      </c>
      <c r="BW7" t="s">
        <v>226</v>
      </c>
      <c r="BX7" t="s">
        <v>227</v>
      </c>
      <c r="BY7" t="s">
        <v>226</v>
      </c>
      <c r="BZ7" s="2" t="str">
        <f t="shared" si="36"/>
        <v>c</v>
      </c>
      <c r="CA7">
        <v>0</v>
      </c>
      <c r="CB7">
        <v>1</v>
      </c>
      <c r="CC7" s="2" t="str">
        <f t="shared" si="37"/>
        <v>NA</v>
      </c>
      <c r="CD7" s="3">
        <v>0</v>
      </c>
      <c r="CE7" s="3">
        <v>0</v>
      </c>
      <c r="CF7" s="2">
        <v>1</v>
      </c>
      <c r="CG7" s="2">
        <v>0</v>
      </c>
      <c r="CH7" s="2">
        <v>0</v>
      </c>
      <c r="CI7" s="2">
        <v>0</v>
      </c>
      <c r="CJ7" s="2">
        <v>0</v>
      </c>
      <c r="CK7" s="2">
        <v>0</v>
      </c>
      <c r="CL7" s="2">
        <v>0</v>
      </c>
      <c r="CM7" s="2">
        <v>0</v>
      </c>
      <c r="CN7" s="5">
        <v>1</v>
      </c>
      <c r="CO7" s="5">
        <v>1</v>
      </c>
      <c r="CP7" s="5">
        <v>0</v>
      </c>
      <c r="CQ7" s="5">
        <v>0</v>
      </c>
      <c r="CR7" s="5">
        <v>0</v>
      </c>
      <c r="CS7" s="5">
        <v>0</v>
      </c>
      <c r="CT7" s="5">
        <v>0</v>
      </c>
      <c r="CU7" s="5">
        <v>0</v>
      </c>
      <c r="CV7" s="4">
        <v>0</v>
      </c>
      <c r="CW7" s="4">
        <v>0</v>
      </c>
      <c r="CX7" s="4">
        <v>1</v>
      </c>
      <c r="CY7" s="4">
        <v>0</v>
      </c>
      <c r="CZ7" s="4">
        <v>0</v>
      </c>
      <c r="DA7" s="4">
        <v>1</v>
      </c>
      <c r="DB7" s="4">
        <v>0</v>
      </c>
      <c r="DC7" s="4">
        <v>0</v>
      </c>
      <c r="DD7" s="8">
        <v>0</v>
      </c>
      <c r="DE7" s="8">
        <v>0</v>
      </c>
      <c r="DF7" s="8">
        <v>1</v>
      </c>
      <c r="DG7" s="8">
        <v>0</v>
      </c>
      <c r="DH7" s="8">
        <v>0</v>
      </c>
      <c r="DI7" s="8">
        <v>0</v>
      </c>
      <c r="DJ7" s="8">
        <v>0</v>
      </c>
      <c r="DK7" s="8">
        <v>0</v>
      </c>
      <c r="DL7" s="11">
        <f t="shared" si="38"/>
        <v>1</v>
      </c>
      <c r="DM7" s="11">
        <f t="shared" si="39"/>
        <v>1</v>
      </c>
      <c r="DN7" s="11">
        <f t="shared" si="40"/>
        <v>1</v>
      </c>
      <c r="DO7" s="11">
        <f t="shared" si="41"/>
        <v>0</v>
      </c>
      <c r="DP7" s="5">
        <f t="shared" si="42"/>
        <v>2</v>
      </c>
      <c r="DQ7" s="5">
        <f t="shared" si="43"/>
        <v>1</v>
      </c>
      <c r="DR7" s="5">
        <f t="shared" si="44"/>
        <v>0</v>
      </c>
      <c r="DS7" s="5">
        <f t="shared" si="45"/>
        <v>0</v>
      </c>
      <c r="DT7" s="12">
        <f t="shared" si="46"/>
        <v>2</v>
      </c>
      <c r="DU7" s="12">
        <f t="shared" si="47"/>
        <v>1</v>
      </c>
      <c r="DV7" s="12">
        <f t="shared" si="48"/>
        <v>0</v>
      </c>
      <c r="DW7" s="12">
        <f t="shared" si="49"/>
        <v>0</v>
      </c>
      <c r="DX7" s="12">
        <f t="shared" si="50"/>
        <v>0</v>
      </c>
      <c r="DY7" s="12">
        <f t="shared" si="51"/>
        <v>0</v>
      </c>
      <c r="DZ7" s="12">
        <f t="shared" si="52"/>
        <v>0</v>
      </c>
      <c r="EA7" s="12">
        <f t="shared" si="53"/>
        <v>0</v>
      </c>
      <c r="EB7" s="13">
        <f t="shared" si="54"/>
        <v>0</v>
      </c>
      <c r="EC7" s="13">
        <f t="shared" si="55"/>
        <v>0</v>
      </c>
      <c r="ED7" s="13">
        <f t="shared" si="56"/>
        <v>2</v>
      </c>
      <c r="EE7" s="13">
        <f t="shared" si="57"/>
        <v>0</v>
      </c>
      <c r="EF7" s="13">
        <f t="shared" si="58"/>
        <v>0</v>
      </c>
      <c r="EG7" s="13">
        <f t="shared" si="59"/>
        <v>1</v>
      </c>
      <c r="EH7" s="13">
        <f t="shared" si="60"/>
        <v>0</v>
      </c>
      <c r="EI7" s="13">
        <f t="shared" si="61"/>
        <v>0</v>
      </c>
      <c r="EJ7" s="4">
        <f t="shared" si="62"/>
        <v>3</v>
      </c>
      <c r="EK7" s="4">
        <f t="shared" si="63"/>
        <v>2</v>
      </c>
      <c r="EL7" s="4">
        <f t="shared" si="64"/>
        <v>1</v>
      </c>
      <c r="EM7" s="4">
        <f t="shared" si="65"/>
        <v>0</v>
      </c>
      <c r="EN7" s="5">
        <v>0</v>
      </c>
      <c r="EO7" s="5">
        <v>1</v>
      </c>
      <c r="EP7" s="5">
        <v>0</v>
      </c>
      <c r="EQ7" s="5" t="s">
        <v>178</v>
      </c>
      <c r="ER7" s="12">
        <v>0</v>
      </c>
      <c r="ES7" s="12">
        <v>1</v>
      </c>
      <c r="ET7" s="12" t="s">
        <v>178</v>
      </c>
      <c r="EU7" s="12" t="s">
        <v>178</v>
      </c>
      <c r="EV7">
        <v>0</v>
      </c>
      <c r="EW7">
        <v>1</v>
      </c>
      <c r="EX7">
        <v>0</v>
      </c>
      <c r="EY7" t="s">
        <v>178</v>
      </c>
      <c r="EZ7">
        <f t="shared" si="66"/>
        <v>1</v>
      </c>
      <c r="FA7">
        <f t="shared" si="67"/>
        <v>0</v>
      </c>
      <c r="FB7">
        <f t="shared" si="68"/>
        <v>0</v>
      </c>
      <c r="FC7">
        <f t="shared" si="69"/>
        <v>0</v>
      </c>
      <c r="FD7">
        <v>0.8</v>
      </c>
      <c r="FE7">
        <v>0.2857142857142857</v>
      </c>
      <c r="FF7">
        <v>0.66666666666666663</v>
      </c>
    </row>
    <row r="8" spans="1:162" customFormat="1" x14ac:dyDescent="0.25">
      <c r="A8" t="s">
        <v>8</v>
      </c>
      <c r="B8">
        <v>1</v>
      </c>
      <c r="C8">
        <v>1</v>
      </c>
      <c r="D8">
        <v>1</v>
      </c>
      <c r="E8">
        <v>2</v>
      </c>
      <c r="F8">
        <v>4</v>
      </c>
      <c r="G8">
        <v>0</v>
      </c>
      <c r="H8" s="2" t="s">
        <v>177</v>
      </c>
      <c r="I8" s="2">
        <f t="shared" si="18"/>
        <v>0</v>
      </c>
      <c r="J8">
        <v>2</v>
      </c>
      <c r="K8" s="1">
        <v>9</v>
      </c>
      <c r="L8" s="1" t="str">
        <f t="shared" si="19"/>
        <v>L</v>
      </c>
      <c r="M8" s="1">
        <f t="shared" si="0"/>
        <v>2</v>
      </c>
      <c r="N8">
        <v>1</v>
      </c>
      <c r="O8">
        <v>1</v>
      </c>
      <c r="P8">
        <v>1</v>
      </c>
      <c r="Q8">
        <v>2</v>
      </c>
      <c r="R8">
        <v>6</v>
      </c>
      <c r="S8">
        <v>12</v>
      </c>
      <c r="T8">
        <f t="shared" si="20"/>
        <v>12</v>
      </c>
      <c r="U8" s="2" t="s">
        <v>177</v>
      </c>
      <c r="V8" s="2">
        <f t="shared" si="21"/>
        <v>1</v>
      </c>
      <c r="W8">
        <v>3</v>
      </c>
      <c r="X8" s="1">
        <v>11</v>
      </c>
      <c r="Y8" s="1" t="str">
        <f t="shared" si="22"/>
        <v>L</v>
      </c>
      <c r="Z8" s="1" t="str">
        <f t="shared" si="1"/>
        <v>n</v>
      </c>
      <c r="AA8" s="4">
        <f t="shared" si="2"/>
        <v>2</v>
      </c>
      <c r="AB8" s="4">
        <f t="shared" si="3"/>
        <v>6</v>
      </c>
      <c r="AC8">
        <v>1</v>
      </c>
      <c r="AD8">
        <v>1</v>
      </c>
      <c r="AE8">
        <v>2</v>
      </c>
      <c r="AF8">
        <v>2</v>
      </c>
      <c r="AG8">
        <v>3</v>
      </c>
      <c r="AH8">
        <v>7</v>
      </c>
      <c r="AI8" s="2" t="s">
        <v>177</v>
      </c>
      <c r="AJ8" s="2">
        <f t="shared" si="23"/>
        <v>1</v>
      </c>
      <c r="AK8">
        <v>2</v>
      </c>
      <c r="AL8" s="1">
        <v>9</v>
      </c>
      <c r="AM8" s="1" t="str">
        <f t="shared" si="24"/>
        <v>L</v>
      </c>
      <c r="AN8" s="1">
        <f t="shared" si="4"/>
        <v>3</v>
      </c>
      <c r="AO8" s="4">
        <f t="shared" si="5"/>
        <v>-2</v>
      </c>
      <c r="AP8" s="4">
        <f t="shared" si="6"/>
        <v>2</v>
      </c>
      <c r="AQ8" s="10" t="s">
        <v>319</v>
      </c>
      <c r="AR8" s="10" t="s">
        <v>319</v>
      </c>
      <c r="AS8" s="10" t="str">
        <f t="shared" si="25"/>
        <v>surv</v>
      </c>
      <c r="AT8" s="10" t="str">
        <f t="shared" si="26"/>
        <v>surv</v>
      </c>
      <c r="AU8" s="10">
        <f t="shared" si="27"/>
        <v>9.6666666666666661</v>
      </c>
      <c r="AV8" s="10">
        <f t="shared" si="28"/>
        <v>0.89560035730229537</v>
      </c>
      <c r="AW8" s="10">
        <f t="shared" si="29"/>
        <v>1</v>
      </c>
      <c r="AX8" s="10">
        <f t="shared" si="30"/>
        <v>1</v>
      </c>
      <c r="AY8" s="10" t="str">
        <f t="shared" si="31"/>
        <v>1</v>
      </c>
      <c r="AZ8" s="10" t="str">
        <f t="shared" si="32"/>
        <v>1</v>
      </c>
      <c r="BA8" t="s">
        <v>19</v>
      </c>
      <c r="BB8" t="s">
        <v>19</v>
      </c>
      <c r="BC8" t="s">
        <v>19</v>
      </c>
      <c r="BD8" s="5">
        <v>3</v>
      </c>
      <c r="BE8" s="5">
        <v>3</v>
      </c>
      <c r="BF8" s="5">
        <v>3</v>
      </c>
      <c r="BG8" s="5">
        <f t="shared" si="33"/>
        <v>3</v>
      </c>
      <c r="BH8" s="6">
        <v>0.89560035730229537</v>
      </c>
      <c r="BI8" s="6">
        <v>0.89560035730229537</v>
      </c>
      <c r="BJ8" s="6">
        <v>0.89560035730229537</v>
      </c>
      <c r="BK8" s="6">
        <v>0.89560035730229537</v>
      </c>
      <c r="BL8" s="6" t="str">
        <f t="shared" si="34"/>
        <v>M</v>
      </c>
      <c r="BM8" s="3">
        <f t="shared" si="7"/>
        <v>1.3333333333333333</v>
      </c>
      <c r="BN8" s="3">
        <f t="shared" si="8"/>
        <v>2</v>
      </c>
      <c r="BO8" s="3">
        <f t="shared" si="9"/>
        <v>4.333333333333333</v>
      </c>
      <c r="BP8" s="3">
        <f t="shared" si="10"/>
        <v>6.333333333333333</v>
      </c>
      <c r="BQ8" s="1">
        <f t="shared" si="11"/>
        <v>9.6666666666666661</v>
      </c>
      <c r="BR8" s="1" t="str">
        <f t="shared" si="35"/>
        <v>L</v>
      </c>
      <c r="BS8" s="1">
        <f t="shared" si="12"/>
        <v>2.5</v>
      </c>
      <c r="BT8" s="4">
        <f t="shared" si="13"/>
        <v>0</v>
      </c>
      <c r="BU8" s="4">
        <f t="shared" si="14"/>
        <v>4</v>
      </c>
      <c r="BV8" t="s">
        <v>226</v>
      </c>
      <c r="BW8" t="s">
        <v>178</v>
      </c>
      <c r="BX8" t="s">
        <v>226</v>
      </c>
      <c r="BY8" t="s">
        <v>227</v>
      </c>
      <c r="BZ8" s="2" t="str">
        <f t="shared" si="36"/>
        <v>c</v>
      </c>
      <c r="CA8">
        <v>0</v>
      </c>
      <c r="CB8">
        <v>1</v>
      </c>
      <c r="CC8" s="2" t="str">
        <f t="shared" si="37"/>
        <v>NA</v>
      </c>
      <c r="CD8" s="3">
        <v>0</v>
      </c>
      <c r="CE8" s="3">
        <v>0</v>
      </c>
      <c r="CF8" s="2">
        <v>0</v>
      </c>
      <c r="CG8" s="2">
        <v>0</v>
      </c>
      <c r="CH8" s="2">
        <v>0</v>
      </c>
      <c r="CI8" s="2">
        <v>0</v>
      </c>
      <c r="CJ8" s="2">
        <v>0</v>
      </c>
      <c r="CK8" s="2">
        <v>0</v>
      </c>
      <c r="CL8" s="2">
        <v>0</v>
      </c>
      <c r="CM8" s="2">
        <v>0</v>
      </c>
      <c r="CN8" s="5">
        <v>0</v>
      </c>
      <c r="CO8" s="5">
        <v>0</v>
      </c>
      <c r="CP8" s="5">
        <v>0</v>
      </c>
      <c r="CQ8" s="5">
        <v>0</v>
      </c>
      <c r="CR8" s="5">
        <v>0</v>
      </c>
      <c r="CS8" s="5">
        <v>0</v>
      </c>
      <c r="CT8" s="5">
        <v>0</v>
      </c>
      <c r="CU8" s="5">
        <v>0</v>
      </c>
      <c r="CV8" s="4">
        <v>1</v>
      </c>
      <c r="CW8" s="4">
        <v>0</v>
      </c>
      <c r="CX8" s="4">
        <v>0</v>
      </c>
      <c r="CY8" s="4">
        <v>0</v>
      </c>
      <c r="CZ8" s="4">
        <v>0</v>
      </c>
      <c r="DA8" s="4">
        <v>0</v>
      </c>
      <c r="DB8" s="4">
        <v>0</v>
      </c>
      <c r="DC8" s="4">
        <v>1</v>
      </c>
      <c r="DD8" s="8">
        <v>1</v>
      </c>
      <c r="DE8" s="8">
        <v>0</v>
      </c>
      <c r="DF8" s="8">
        <v>0</v>
      </c>
      <c r="DG8" s="8">
        <v>1</v>
      </c>
      <c r="DH8" s="8">
        <v>0</v>
      </c>
      <c r="DI8" s="8">
        <v>0</v>
      </c>
      <c r="DJ8" s="8">
        <v>0</v>
      </c>
      <c r="DK8" s="8">
        <v>0</v>
      </c>
      <c r="DL8" s="11">
        <f t="shared" si="38"/>
        <v>1</v>
      </c>
      <c r="DM8" s="11">
        <f t="shared" si="39"/>
        <v>0</v>
      </c>
      <c r="DN8" s="11">
        <f t="shared" si="40"/>
        <v>0</v>
      </c>
      <c r="DO8" s="11">
        <f t="shared" si="41"/>
        <v>1</v>
      </c>
      <c r="DP8" s="5">
        <f t="shared" si="42"/>
        <v>1</v>
      </c>
      <c r="DQ8" s="5">
        <f t="shared" si="43"/>
        <v>1</v>
      </c>
      <c r="DR8" s="5">
        <f t="shared" si="44"/>
        <v>0</v>
      </c>
      <c r="DS8" s="5">
        <f t="shared" si="45"/>
        <v>0</v>
      </c>
      <c r="DT8" s="12">
        <f t="shared" si="46"/>
        <v>0</v>
      </c>
      <c r="DU8" s="12">
        <f t="shared" si="47"/>
        <v>0</v>
      </c>
      <c r="DV8" s="12">
        <f t="shared" si="48"/>
        <v>0</v>
      </c>
      <c r="DW8" s="12">
        <f t="shared" si="49"/>
        <v>0</v>
      </c>
      <c r="DX8" s="12">
        <f t="shared" si="50"/>
        <v>0</v>
      </c>
      <c r="DY8" s="12">
        <f t="shared" si="51"/>
        <v>0</v>
      </c>
      <c r="DZ8" s="12">
        <f t="shared" si="52"/>
        <v>0</v>
      </c>
      <c r="EA8" s="12">
        <f t="shared" si="53"/>
        <v>0</v>
      </c>
      <c r="EB8" s="13">
        <f t="shared" si="54"/>
        <v>2</v>
      </c>
      <c r="EC8" s="13">
        <f t="shared" si="55"/>
        <v>0</v>
      </c>
      <c r="ED8" s="13">
        <f t="shared" si="56"/>
        <v>0</v>
      </c>
      <c r="EE8" s="13">
        <f t="shared" si="57"/>
        <v>1</v>
      </c>
      <c r="EF8" s="13">
        <f t="shared" si="58"/>
        <v>0</v>
      </c>
      <c r="EG8" s="13">
        <f t="shared" si="59"/>
        <v>0</v>
      </c>
      <c r="EH8" s="13">
        <f t="shared" si="60"/>
        <v>0</v>
      </c>
      <c r="EI8" s="13">
        <f t="shared" si="61"/>
        <v>1</v>
      </c>
      <c r="EJ8" s="4">
        <f t="shared" si="62"/>
        <v>2</v>
      </c>
      <c r="EK8" s="4">
        <f t="shared" si="63"/>
        <v>1</v>
      </c>
      <c r="EL8" s="4">
        <f t="shared" si="64"/>
        <v>0</v>
      </c>
      <c r="EM8" s="4">
        <f t="shared" si="65"/>
        <v>1</v>
      </c>
      <c r="EN8" s="5">
        <v>1</v>
      </c>
      <c r="EO8" s="5" t="s">
        <v>178</v>
      </c>
      <c r="EP8" s="5" t="s">
        <v>178</v>
      </c>
      <c r="EQ8" s="5">
        <v>0</v>
      </c>
      <c r="ER8" s="12">
        <v>1</v>
      </c>
      <c r="ES8" s="12">
        <v>0</v>
      </c>
      <c r="ET8" s="12" t="s">
        <v>178</v>
      </c>
      <c r="EU8" s="12" t="s">
        <v>178</v>
      </c>
      <c r="EV8">
        <v>1</v>
      </c>
      <c r="EW8">
        <v>0</v>
      </c>
      <c r="EX8" t="s">
        <v>178</v>
      </c>
      <c r="EY8">
        <v>0</v>
      </c>
      <c r="EZ8">
        <f t="shared" si="66"/>
        <v>0</v>
      </c>
      <c r="FA8">
        <f t="shared" si="67"/>
        <v>0</v>
      </c>
      <c r="FB8">
        <f t="shared" si="68"/>
        <v>0</v>
      </c>
      <c r="FC8">
        <f t="shared" si="69"/>
        <v>0</v>
      </c>
      <c r="FD8">
        <v>0.5</v>
      </c>
      <c r="FE8">
        <v>0.15</v>
      </c>
      <c r="FF8">
        <v>0.33333333333333331</v>
      </c>
    </row>
    <row r="9" spans="1:162" customFormat="1" x14ac:dyDescent="0.25">
      <c r="A9" t="s">
        <v>9</v>
      </c>
      <c r="B9">
        <v>1</v>
      </c>
      <c r="C9">
        <v>1</v>
      </c>
      <c r="D9">
        <v>1</v>
      </c>
      <c r="E9">
        <v>1</v>
      </c>
      <c r="F9">
        <v>2</v>
      </c>
      <c r="G9">
        <v>0</v>
      </c>
      <c r="H9" s="2" t="s">
        <v>177</v>
      </c>
      <c r="I9" s="2">
        <f t="shared" si="18"/>
        <v>0</v>
      </c>
      <c r="J9">
        <v>2</v>
      </c>
      <c r="K9" s="1">
        <v>6</v>
      </c>
      <c r="L9" s="1" t="str">
        <f t="shared" si="19"/>
        <v>M</v>
      </c>
      <c r="M9" s="1">
        <f t="shared" si="0"/>
        <v>2</v>
      </c>
      <c r="N9">
        <v>1</v>
      </c>
      <c r="O9">
        <v>1</v>
      </c>
      <c r="P9">
        <v>1</v>
      </c>
      <c r="Q9">
        <v>1</v>
      </c>
      <c r="R9">
        <v>4</v>
      </c>
      <c r="S9">
        <v>3</v>
      </c>
      <c r="T9">
        <f t="shared" si="20"/>
        <v>3</v>
      </c>
      <c r="U9" s="2" t="s">
        <v>177</v>
      </c>
      <c r="V9" s="2">
        <f t="shared" si="21"/>
        <v>1</v>
      </c>
      <c r="W9">
        <v>3</v>
      </c>
      <c r="X9" s="1">
        <v>8</v>
      </c>
      <c r="Y9" s="1" t="str">
        <f t="shared" si="22"/>
        <v>L</v>
      </c>
      <c r="Z9" s="1" t="str">
        <f t="shared" si="1"/>
        <v>n</v>
      </c>
      <c r="AA9" s="4">
        <f t="shared" si="2"/>
        <v>2</v>
      </c>
      <c r="AB9" s="4">
        <f t="shared" si="3"/>
        <v>5</v>
      </c>
      <c r="AC9">
        <v>1</v>
      </c>
      <c r="AD9">
        <v>0</v>
      </c>
      <c r="AE9">
        <v>0</v>
      </c>
      <c r="AF9">
        <v>0</v>
      </c>
      <c r="AG9">
        <v>1</v>
      </c>
      <c r="AH9">
        <v>1</v>
      </c>
      <c r="AI9" s="2" t="s">
        <v>177</v>
      </c>
      <c r="AJ9" s="2">
        <f t="shared" si="23"/>
        <v>1</v>
      </c>
      <c r="AK9">
        <v>4</v>
      </c>
      <c r="AL9" s="1">
        <v>2</v>
      </c>
      <c r="AM9" s="1" t="str">
        <f t="shared" si="24"/>
        <v>S</v>
      </c>
      <c r="AN9" s="1">
        <f t="shared" si="4"/>
        <v>2</v>
      </c>
      <c r="AO9" s="4">
        <f t="shared" si="5"/>
        <v>-6</v>
      </c>
      <c r="AP9" s="4">
        <f t="shared" si="6"/>
        <v>4</v>
      </c>
      <c r="AQ9" s="10" t="s">
        <v>319</v>
      </c>
      <c r="AR9" s="10" t="s">
        <v>319</v>
      </c>
      <c r="AS9" s="10" t="str">
        <f t="shared" si="25"/>
        <v>surv</v>
      </c>
      <c r="AT9" s="10" t="str">
        <f t="shared" si="26"/>
        <v>surv</v>
      </c>
      <c r="AU9" s="10">
        <f t="shared" si="27"/>
        <v>5.333333333333333</v>
      </c>
      <c r="AV9" s="10">
        <f t="shared" si="28"/>
        <v>0.29154759474226444</v>
      </c>
      <c r="AW9" s="10">
        <f t="shared" si="29"/>
        <v>1</v>
      </c>
      <c r="AX9" s="10">
        <f t="shared" si="30"/>
        <v>1</v>
      </c>
      <c r="AY9" s="10" t="str">
        <f t="shared" si="31"/>
        <v>1</v>
      </c>
      <c r="AZ9" s="10" t="str">
        <f t="shared" si="32"/>
        <v>1</v>
      </c>
      <c r="BA9" t="s">
        <v>98</v>
      </c>
      <c r="BB9" t="s">
        <v>98</v>
      </c>
      <c r="BC9" t="s">
        <v>98</v>
      </c>
      <c r="BD9" s="5">
        <v>1</v>
      </c>
      <c r="BE9" s="5">
        <v>2</v>
      </c>
      <c r="BF9" s="5">
        <v>2</v>
      </c>
      <c r="BG9" s="5">
        <f t="shared" si="33"/>
        <v>1.6666666666666667</v>
      </c>
      <c r="BH9" s="6">
        <v>0.29154759474226444</v>
      </c>
      <c r="BI9" s="6">
        <v>0.29154759474226444</v>
      </c>
      <c r="BJ9" s="6">
        <v>0.29154759474226444</v>
      </c>
      <c r="BK9" s="6">
        <v>0.29154759474226444</v>
      </c>
      <c r="BL9" s="6" t="str">
        <f t="shared" si="34"/>
        <v>N</v>
      </c>
      <c r="BM9" s="3">
        <f t="shared" si="7"/>
        <v>0.66666666666666663</v>
      </c>
      <c r="BN9" s="3">
        <f t="shared" si="8"/>
        <v>0.66666666666666663</v>
      </c>
      <c r="BO9" s="3">
        <f t="shared" si="9"/>
        <v>2.3333333333333335</v>
      </c>
      <c r="BP9" s="3">
        <f t="shared" si="10"/>
        <v>1.3333333333333333</v>
      </c>
      <c r="BQ9" s="1">
        <f t="shared" si="11"/>
        <v>5.333333333333333</v>
      </c>
      <c r="BR9" s="1" t="str">
        <f t="shared" si="35"/>
        <v>NA</v>
      </c>
      <c r="BS9" s="1">
        <f t="shared" si="12"/>
        <v>2</v>
      </c>
      <c r="BT9" s="4">
        <f t="shared" si="13"/>
        <v>-2</v>
      </c>
      <c r="BU9" s="4">
        <f t="shared" si="14"/>
        <v>4.5</v>
      </c>
      <c r="BV9" t="s">
        <v>178</v>
      </c>
      <c r="BW9" t="s">
        <v>178</v>
      </c>
      <c r="BX9" t="s">
        <v>227</v>
      </c>
      <c r="BY9" t="s">
        <v>227</v>
      </c>
      <c r="BZ9" s="2" t="str">
        <f t="shared" si="36"/>
        <v>NA</v>
      </c>
      <c r="CA9">
        <v>0</v>
      </c>
      <c r="CB9">
        <v>0</v>
      </c>
      <c r="CC9" s="2" t="str">
        <f t="shared" si="37"/>
        <v>NA</v>
      </c>
      <c r="CD9" s="3">
        <v>0</v>
      </c>
      <c r="CE9" s="3">
        <v>0</v>
      </c>
      <c r="CF9" s="2">
        <v>0</v>
      </c>
      <c r="CG9" s="2">
        <v>0</v>
      </c>
      <c r="CH9" s="2">
        <v>0</v>
      </c>
      <c r="CI9" s="2">
        <v>0</v>
      </c>
      <c r="CJ9" s="2">
        <v>0</v>
      </c>
      <c r="CK9" s="2">
        <v>0</v>
      </c>
      <c r="CL9" s="2">
        <v>0</v>
      </c>
      <c r="CM9" s="2">
        <v>0</v>
      </c>
      <c r="CN9" s="5">
        <v>1</v>
      </c>
      <c r="CO9" s="5">
        <v>0</v>
      </c>
      <c r="CP9" s="5">
        <v>0</v>
      </c>
      <c r="CQ9" s="5">
        <v>0</v>
      </c>
      <c r="CR9" s="5">
        <v>0</v>
      </c>
      <c r="CS9" s="5">
        <v>0</v>
      </c>
      <c r="CT9" s="5">
        <v>0</v>
      </c>
      <c r="CU9" s="5">
        <v>0</v>
      </c>
      <c r="CV9" s="4">
        <v>0</v>
      </c>
      <c r="CW9" s="4">
        <v>0</v>
      </c>
      <c r="CX9" s="4">
        <v>0</v>
      </c>
      <c r="CY9" s="4">
        <v>0</v>
      </c>
      <c r="CZ9" s="4">
        <v>0</v>
      </c>
      <c r="DA9" s="4">
        <v>0</v>
      </c>
      <c r="DB9" s="4">
        <v>0</v>
      </c>
      <c r="DC9" s="4">
        <v>0</v>
      </c>
      <c r="DD9" s="8">
        <v>0</v>
      </c>
      <c r="DE9" s="8">
        <v>0</v>
      </c>
      <c r="DF9" s="8">
        <v>0</v>
      </c>
      <c r="DG9" s="8">
        <v>1</v>
      </c>
      <c r="DH9" s="8">
        <v>0</v>
      </c>
      <c r="DI9" s="8">
        <v>0</v>
      </c>
      <c r="DJ9" s="8">
        <v>0</v>
      </c>
      <c r="DK9" s="8">
        <v>0</v>
      </c>
      <c r="DL9" s="11">
        <f t="shared" si="38"/>
        <v>0</v>
      </c>
      <c r="DM9" s="11">
        <f t="shared" si="39"/>
        <v>0</v>
      </c>
      <c r="DN9" s="11">
        <f t="shared" si="40"/>
        <v>0</v>
      </c>
      <c r="DO9" s="11">
        <f t="shared" si="41"/>
        <v>0</v>
      </c>
      <c r="DP9" s="5">
        <f t="shared" si="42"/>
        <v>1</v>
      </c>
      <c r="DQ9" s="5">
        <f t="shared" si="43"/>
        <v>1</v>
      </c>
      <c r="DR9" s="5">
        <f t="shared" si="44"/>
        <v>0</v>
      </c>
      <c r="DS9" s="5">
        <f t="shared" si="45"/>
        <v>0</v>
      </c>
      <c r="DT9" s="12">
        <f t="shared" si="46"/>
        <v>1</v>
      </c>
      <c r="DU9" s="12">
        <f t="shared" si="47"/>
        <v>0</v>
      </c>
      <c r="DV9" s="12">
        <f t="shared" si="48"/>
        <v>0</v>
      </c>
      <c r="DW9" s="12">
        <f t="shared" si="49"/>
        <v>0</v>
      </c>
      <c r="DX9" s="12">
        <f t="shared" si="50"/>
        <v>0</v>
      </c>
      <c r="DY9" s="12">
        <f t="shared" si="51"/>
        <v>0</v>
      </c>
      <c r="DZ9" s="12">
        <f t="shared" si="52"/>
        <v>0</v>
      </c>
      <c r="EA9" s="12">
        <f t="shared" si="53"/>
        <v>0</v>
      </c>
      <c r="EB9" s="13">
        <f t="shared" si="54"/>
        <v>0</v>
      </c>
      <c r="EC9" s="13">
        <f t="shared" si="55"/>
        <v>0</v>
      </c>
      <c r="ED9" s="13">
        <f t="shared" si="56"/>
        <v>0</v>
      </c>
      <c r="EE9" s="13">
        <f t="shared" si="57"/>
        <v>1</v>
      </c>
      <c r="EF9" s="13">
        <f t="shared" si="58"/>
        <v>0</v>
      </c>
      <c r="EG9" s="13">
        <f t="shared" si="59"/>
        <v>0</v>
      </c>
      <c r="EH9" s="13">
        <f t="shared" si="60"/>
        <v>0</v>
      </c>
      <c r="EI9" s="13">
        <f t="shared" si="61"/>
        <v>0</v>
      </c>
      <c r="EJ9" s="4">
        <f t="shared" si="62"/>
        <v>1</v>
      </c>
      <c r="EK9" s="4">
        <f t="shared" si="63"/>
        <v>1</v>
      </c>
      <c r="EL9" s="4">
        <f t="shared" si="64"/>
        <v>0</v>
      </c>
      <c r="EM9" s="4">
        <f t="shared" si="65"/>
        <v>0</v>
      </c>
      <c r="EN9" s="5" t="s">
        <v>178</v>
      </c>
      <c r="EO9" s="5" t="s">
        <v>178</v>
      </c>
      <c r="EP9" s="5" t="s">
        <v>178</v>
      </c>
      <c r="EQ9" s="5" t="s">
        <v>178</v>
      </c>
      <c r="ER9" s="12">
        <v>0</v>
      </c>
      <c r="ES9" s="12">
        <v>0</v>
      </c>
      <c r="ET9" s="12" t="s">
        <v>178</v>
      </c>
      <c r="EU9" s="12" t="s">
        <v>178</v>
      </c>
      <c r="EV9">
        <v>0</v>
      </c>
      <c r="EW9">
        <v>0</v>
      </c>
      <c r="EX9" t="s">
        <v>178</v>
      </c>
      <c r="EY9" t="s">
        <v>178</v>
      </c>
      <c r="EZ9">
        <f t="shared" si="66"/>
        <v>1</v>
      </c>
      <c r="FA9">
        <f t="shared" si="67"/>
        <v>0</v>
      </c>
      <c r="FB9">
        <f t="shared" si="68"/>
        <v>0</v>
      </c>
      <c r="FC9">
        <f t="shared" si="69"/>
        <v>0</v>
      </c>
      <c r="FD9">
        <v>1</v>
      </c>
      <c r="FE9">
        <v>0.375</v>
      </c>
      <c r="FF9">
        <v>0.5</v>
      </c>
    </row>
    <row r="10" spans="1:162" customFormat="1" x14ac:dyDescent="0.25">
      <c r="A10" t="s">
        <v>10</v>
      </c>
      <c r="B10">
        <v>1</v>
      </c>
      <c r="C10">
        <v>1</v>
      </c>
      <c r="D10">
        <v>2</v>
      </c>
      <c r="E10">
        <v>2</v>
      </c>
      <c r="F10">
        <v>2</v>
      </c>
      <c r="G10">
        <v>2</v>
      </c>
      <c r="H10" s="2" t="s">
        <v>176</v>
      </c>
      <c r="I10" s="2">
        <f t="shared" si="18"/>
        <v>1</v>
      </c>
      <c r="J10">
        <v>1</v>
      </c>
      <c r="K10" s="1">
        <v>8</v>
      </c>
      <c r="L10" s="1" t="str">
        <f t="shared" si="19"/>
        <v>L</v>
      </c>
      <c r="M10" s="1">
        <f t="shared" si="0"/>
        <v>1</v>
      </c>
      <c r="N10">
        <v>1</v>
      </c>
      <c r="O10">
        <v>1</v>
      </c>
      <c r="P10">
        <v>1</v>
      </c>
      <c r="Q10">
        <v>1</v>
      </c>
      <c r="R10">
        <v>1</v>
      </c>
      <c r="S10">
        <v>1</v>
      </c>
      <c r="T10">
        <f t="shared" si="20"/>
        <v>1</v>
      </c>
      <c r="U10" s="2" t="s">
        <v>177</v>
      </c>
      <c r="V10" s="2">
        <f t="shared" si="21"/>
        <v>1</v>
      </c>
      <c r="W10">
        <v>1</v>
      </c>
      <c r="X10" s="1">
        <v>5</v>
      </c>
      <c r="Y10" s="1" t="str">
        <f t="shared" si="22"/>
        <v>M</v>
      </c>
      <c r="Z10" s="1" t="str">
        <f t="shared" si="1"/>
        <v>y</v>
      </c>
      <c r="AA10" s="4">
        <f t="shared" si="2"/>
        <v>-3</v>
      </c>
      <c r="AB10" s="4">
        <f t="shared" si="3"/>
        <v>6</v>
      </c>
      <c r="AC10">
        <v>1</v>
      </c>
      <c r="AD10">
        <v>1</v>
      </c>
      <c r="AE10">
        <v>2</v>
      </c>
      <c r="AF10">
        <v>1</v>
      </c>
      <c r="AG10">
        <v>1</v>
      </c>
      <c r="AH10">
        <v>3</v>
      </c>
      <c r="AI10" s="2" t="s">
        <v>177</v>
      </c>
      <c r="AJ10" s="2">
        <f t="shared" si="23"/>
        <v>1</v>
      </c>
      <c r="AK10">
        <v>1</v>
      </c>
      <c r="AL10" s="1">
        <v>6</v>
      </c>
      <c r="AM10" s="1" t="str">
        <f t="shared" si="24"/>
        <v>M</v>
      </c>
      <c r="AN10" s="1">
        <f t="shared" si="4"/>
        <v>0</v>
      </c>
      <c r="AO10" s="4">
        <f t="shared" si="5"/>
        <v>1</v>
      </c>
      <c r="AP10" s="4">
        <f t="shared" si="6"/>
        <v>1</v>
      </c>
      <c r="AQ10" s="10" t="s">
        <v>319</v>
      </c>
      <c r="AR10" s="10" t="s">
        <v>319</v>
      </c>
      <c r="AS10" s="10" t="str">
        <f t="shared" si="25"/>
        <v>surv</v>
      </c>
      <c r="AT10" s="10" t="str">
        <f t="shared" si="26"/>
        <v>surv</v>
      </c>
      <c r="AU10" s="10">
        <f t="shared" si="27"/>
        <v>6.333333333333333</v>
      </c>
      <c r="AV10" s="10">
        <f t="shared" si="28"/>
        <v>1.7023806859806649</v>
      </c>
      <c r="AW10" s="10">
        <f t="shared" si="29"/>
        <v>1</v>
      </c>
      <c r="AX10" s="10">
        <f t="shared" si="30"/>
        <v>1</v>
      </c>
      <c r="AY10" s="10" t="str">
        <f t="shared" si="31"/>
        <v>1</v>
      </c>
      <c r="AZ10" s="10" t="str">
        <f t="shared" si="32"/>
        <v>1</v>
      </c>
      <c r="BA10" t="s">
        <v>67</v>
      </c>
      <c r="BB10" t="s">
        <v>67</v>
      </c>
      <c r="BC10" t="s">
        <v>67</v>
      </c>
      <c r="BD10" s="5">
        <v>1</v>
      </c>
      <c r="BE10" s="5">
        <v>1</v>
      </c>
      <c r="BF10" s="5">
        <v>1</v>
      </c>
      <c r="BG10" s="5">
        <f t="shared" si="33"/>
        <v>1</v>
      </c>
      <c r="BH10" s="6">
        <v>1.7023806859806649</v>
      </c>
      <c r="BI10" s="6">
        <v>1.7023806859806649</v>
      </c>
      <c r="BJ10" s="6">
        <v>1.7023806859806649</v>
      </c>
      <c r="BK10" s="6">
        <v>1.7023806859806649</v>
      </c>
      <c r="BL10" s="6" t="str">
        <f t="shared" si="34"/>
        <v>F</v>
      </c>
      <c r="BM10" s="3">
        <f t="shared" si="7"/>
        <v>1.6666666666666667</v>
      </c>
      <c r="BN10" s="3">
        <f t="shared" si="8"/>
        <v>1.3333333333333333</v>
      </c>
      <c r="BO10" s="3">
        <f t="shared" si="9"/>
        <v>1.3333333333333333</v>
      </c>
      <c r="BP10" s="3">
        <f t="shared" si="10"/>
        <v>2</v>
      </c>
      <c r="BQ10" s="1">
        <f t="shared" si="11"/>
        <v>6.333333333333333</v>
      </c>
      <c r="BR10" s="1" t="str">
        <f t="shared" si="35"/>
        <v>M</v>
      </c>
      <c r="BS10" s="1">
        <f t="shared" si="12"/>
        <v>0.5</v>
      </c>
      <c r="BT10" s="4">
        <f t="shared" si="13"/>
        <v>-1</v>
      </c>
      <c r="BU10" s="4">
        <f t="shared" si="14"/>
        <v>3.5</v>
      </c>
      <c r="BV10" t="s">
        <v>226</v>
      </c>
      <c r="BW10" t="s">
        <v>178</v>
      </c>
      <c r="BX10" t="s">
        <v>227</v>
      </c>
      <c r="BY10" t="s">
        <v>227</v>
      </c>
      <c r="BZ10" s="2" t="str">
        <f t="shared" si="36"/>
        <v>NA</v>
      </c>
      <c r="CA10">
        <v>0</v>
      </c>
      <c r="CB10">
        <v>0</v>
      </c>
      <c r="CC10" s="2" t="str">
        <f t="shared" si="37"/>
        <v>NA</v>
      </c>
      <c r="CD10" s="3">
        <v>0</v>
      </c>
      <c r="CE10" s="3">
        <v>0</v>
      </c>
      <c r="CF10" s="2">
        <v>0</v>
      </c>
      <c r="CG10" s="2">
        <v>0</v>
      </c>
      <c r="CH10" s="2">
        <v>0</v>
      </c>
      <c r="CI10" s="2">
        <v>0</v>
      </c>
      <c r="CJ10" s="2">
        <v>0</v>
      </c>
      <c r="CK10" s="2">
        <v>0</v>
      </c>
      <c r="CL10" s="2">
        <v>0</v>
      </c>
      <c r="CM10" s="2">
        <v>0</v>
      </c>
      <c r="CN10" s="5">
        <v>1</v>
      </c>
      <c r="CO10" s="5">
        <v>0</v>
      </c>
      <c r="CP10" s="5">
        <v>0</v>
      </c>
      <c r="CQ10" s="5">
        <v>1</v>
      </c>
      <c r="CR10" s="5">
        <v>0</v>
      </c>
      <c r="CS10" s="5">
        <v>0</v>
      </c>
      <c r="CT10" s="5">
        <v>0</v>
      </c>
      <c r="CU10" s="5">
        <v>0</v>
      </c>
      <c r="CV10" s="4">
        <v>1</v>
      </c>
      <c r="CW10" s="4">
        <v>0</v>
      </c>
      <c r="CX10" s="4">
        <v>0</v>
      </c>
      <c r="CY10" s="4">
        <v>0</v>
      </c>
      <c r="CZ10" s="4">
        <v>0</v>
      </c>
      <c r="DA10" s="4">
        <v>0</v>
      </c>
      <c r="DB10" s="4">
        <v>0</v>
      </c>
      <c r="DC10" s="4">
        <v>0</v>
      </c>
      <c r="DD10" s="8">
        <v>0</v>
      </c>
      <c r="DE10" s="8">
        <v>1</v>
      </c>
      <c r="DF10" s="8">
        <v>1</v>
      </c>
      <c r="DG10" s="8">
        <v>0</v>
      </c>
      <c r="DH10" s="8">
        <v>0</v>
      </c>
      <c r="DI10" s="8">
        <v>0</v>
      </c>
      <c r="DJ10" s="8">
        <v>0</v>
      </c>
      <c r="DK10" s="8">
        <v>0</v>
      </c>
      <c r="DL10" s="11">
        <f t="shared" si="38"/>
        <v>1</v>
      </c>
      <c r="DM10" s="11">
        <f t="shared" si="39"/>
        <v>0</v>
      </c>
      <c r="DN10" s="11">
        <f t="shared" si="40"/>
        <v>0</v>
      </c>
      <c r="DO10" s="11">
        <f t="shared" si="41"/>
        <v>0</v>
      </c>
      <c r="DP10" s="5">
        <f t="shared" si="42"/>
        <v>2</v>
      </c>
      <c r="DQ10" s="5">
        <f t="shared" si="43"/>
        <v>2</v>
      </c>
      <c r="DR10" s="5">
        <f t="shared" si="44"/>
        <v>0</v>
      </c>
      <c r="DS10" s="5">
        <f t="shared" si="45"/>
        <v>0</v>
      </c>
      <c r="DT10" s="12">
        <f t="shared" si="46"/>
        <v>1</v>
      </c>
      <c r="DU10" s="12">
        <f t="shared" si="47"/>
        <v>0</v>
      </c>
      <c r="DV10" s="12">
        <f t="shared" si="48"/>
        <v>0</v>
      </c>
      <c r="DW10" s="12">
        <f t="shared" si="49"/>
        <v>1</v>
      </c>
      <c r="DX10" s="12">
        <f t="shared" si="50"/>
        <v>0</v>
      </c>
      <c r="DY10" s="12">
        <f t="shared" si="51"/>
        <v>0</v>
      </c>
      <c r="DZ10" s="12">
        <f t="shared" si="52"/>
        <v>0</v>
      </c>
      <c r="EA10" s="12">
        <f t="shared" si="53"/>
        <v>0</v>
      </c>
      <c r="EB10" s="13">
        <f t="shared" si="54"/>
        <v>1</v>
      </c>
      <c r="EC10" s="13">
        <f t="shared" si="55"/>
        <v>1</v>
      </c>
      <c r="ED10" s="13">
        <f t="shared" si="56"/>
        <v>1</v>
      </c>
      <c r="EE10" s="13">
        <f t="shared" si="57"/>
        <v>0</v>
      </c>
      <c r="EF10" s="13">
        <f t="shared" si="58"/>
        <v>0</v>
      </c>
      <c r="EG10" s="13">
        <f t="shared" si="59"/>
        <v>0</v>
      </c>
      <c r="EH10" s="13">
        <f t="shared" si="60"/>
        <v>0</v>
      </c>
      <c r="EI10" s="13">
        <f t="shared" si="61"/>
        <v>0</v>
      </c>
      <c r="EJ10" s="4">
        <f t="shared" si="62"/>
        <v>3</v>
      </c>
      <c r="EK10" s="4">
        <f t="shared" si="63"/>
        <v>2</v>
      </c>
      <c r="EL10" s="4">
        <f t="shared" si="64"/>
        <v>0</v>
      </c>
      <c r="EM10" s="4">
        <f t="shared" si="65"/>
        <v>0</v>
      </c>
      <c r="EN10" s="5">
        <v>1</v>
      </c>
      <c r="EO10" s="5" t="s">
        <v>178</v>
      </c>
      <c r="EP10" s="5" t="s">
        <v>178</v>
      </c>
      <c r="EQ10" s="5" t="s">
        <v>178</v>
      </c>
      <c r="ER10" s="12">
        <v>0</v>
      </c>
      <c r="ES10" s="12">
        <v>0.5</v>
      </c>
      <c r="ET10" s="12" t="s">
        <v>178</v>
      </c>
      <c r="EU10" s="12" t="s">
        <v>178</v>
      </c>
      <c r="EV10">
        <v>0.33333333333333331</v>
      </c>
      <c r="EW10">
        <v>0.5</v>
      </c>
      <c r="EX10" t="s">
        <v>178</v>
      </c>
      <c r="EY10" t="s">
        <v>178</v>
      </c>
      <c r="EZ10">
        <f t="shared" si="66"/>
        <v>1</v>
      </c>
      <c r="FA10">
        <f t="shared" si="67"/>
        <v>-1</v>
      </c>
      <c r="FB10">
        <f t="shared" si="68"/>
        <v>0</v>
      </c>
      <c r="FC10">
        <f t="shared" si="69"/>
        <v>0</v>
      </c>
      <c r="FD10">
        <v>0.66666666666666663</v>
      </c>
      <c r="FE10">
        <v>1</v>
      </c>
      <c r="FF10">
        <v>0.8</v>
      </c>
    </row>
    <row r="11" spans="1:162" customFormat="1" x14ac:dyDescent="0.25">
      <c r="A11" t="s">
        <v>11</v>
      </c>
      <c r="B11">
        <v>1</v>
      </c>
      <c r="C11">
        <v>1</v>
      </c>
      <c r="D11">
        <v>2</v>
      </c>
      <c r="E11">
        <v>1</v>
      </c>
      <c r="F11">
        <v>7</v>
      </c>
      <c r="G11">
        <v>2</v>
      </c>
      <c r="H11" s="2" t="s">
        <v>176</v>
      </c>
      <c r="I11" s="2">
        <f t="shared" si="18"/>
        <v>1</v>
      </c>
      <c r="J11">
        <v>1</v>
      </c>
      <c r="K11" s="1">
        <v>12</v>
      </c>
      <c r="L11" s="1" t="str">
        <f t="shared" si="19"/>
        <v>L</v>
      </c>
      <c r="M11" s="1">
        <f t="shared" si="0"/>
        <v>2</v>
      </c>
      <c r="N11">
        <v>1</v>
      </c>
      <c r="O11">
        <v>1</v>
      </c>
      <c r="P11">
        <v>0</v>
      </c>
      <c r="Q11">
        <v>1</v>
      </c>
      <c r="R11">
        <v>3</v>
      </c>
      <c r="S11">
        <v>0</v>
      </c>
      <c r="T11">
        <f t="shared" si="20"/>
        <v>0</v>
      </c>
      <c r="U11" s="2" t="s">
        <v>177</v>
      </c>
      <c r="V11" s="2">
        <f t="shared" si="21"/>
        <v>0</v>
      </c>
      <c r="W11">
        <v>1</v>
      </c>
      <c r="X11" s="1">
        <v>6</v>
      </c>
      <c r="Y11" s="1" t="str">
        <f t="shared" si="22"/>
        <v>M</v>
      </c>
      <c r="Z11" s="1" t="str">
        <f t="shared" si="1"/>
        <v>n</v>
      </c>
      <c r="AA11" s="4">
        <f t="shared" si="2"/>
        <v>-6</v>
      </c>
      <c r="AB11" s="4">
        <f t="shared" si="3"/>
        <v>4</v>
      </c>
      <c r="AC11">
        <v>1</v>
      </c>
      <c r="AD11">
        <v>1</v>
      </c>
      <c r="AE11">
        <v>1</v>
      </c>
      <c r="AF11">
        <v>1</v>
      </c>
      <c r="AG11">
        <v>5</v>
      </c>
      <c r="AH11">
        <v>9</v>
      </c>
      <c r="AI11" s="2" t="s">
        <v>176</v>
      </c>
      <c r="AJ11" s="2">
        <f t="shared" si="23"/>
        <v>1</v>
      </c>
      <c r="AK11">
        <v>5</v>
      </c>
      <c r="AL11" s="1">
        <v>9</v>
      </c>
      <c r="AM11" s="1" t="str">
        <f t="shared" si="24"/>
        <v>L</v>
      </c>
      <c r="AN11" s="1">
        <f t="shared" si="4"/>
        <v>1</v>
      </c>
      <c r="AO11" s="4">
        <f t="shared" si="5"/>
        <v>3</v>
      </c>
      <c r="AP11" s="4">
        <f t="shared" si="6"/>
        <v>5</v>
      </c>
      <c r="AQ11" s="10" t="s">
        <v>319</v>
      </c>
      <c r="AR11" s="10" t="s">
        <v>319</v>
      </c>
      <c r="AS11" s="10" t="str">
        <f t="shared" si="25"/>
        <v>surv</v>
      </c>
      <c r="AT11" s="10" t="str">
        <f t="shared" si="26"/>
        <v>surv</v>
      </c>
      <c r="AU11" s="10">
        <f t="shared" si="27"/>
        <v>9</v>
      </c>
      <c r="AV11" s="10">
        <f t="shared" si="28"/>
        <v>1.5120846537148649</v>
      </c>
      <c r="AW11" s="10">
        <f t="shared" si="29"/>
        <v>1</v>
      </c>
      <c r="AX11" s="10">
        <f t="shared" si="30"/>
        <v>1</v>
      </c>
      <c r="AY11" s="10" t="str">
        <f t="shared" si="31"/>
        <v>1</v>
      </c>
      <c r="AZ11" s="10" t="str">
        <f t="shared" si="32"/>
        <v>1</v>
      </c>
      <c r="BA11" t="s">
        <v>13</v>
      </c>
      <c r="BB11" t="s">
        <v>13</v>
      </c>
      <c r="BC11" t="s">
        <v>13</v>
      </c>
      <c r="BD11" s="5">
        <v>2</v>
      </c>
      <c r="BE11" s="5">
        <v>2</v>
      </c>
      <c r="BF11" s="5">
        <v>2</v>
      </c>
      <c r="BG11" s="5">
        <f t="shared" si="33"/>
        <v>2</v>
      </c>
      <c r="BH11" s="6">
        <v>1.5120846537148649</v>
      </c>
      <c r="BI11" s="6">
        <v>1.5120846537148649</v>
      </c>
      <c r="BJ11" s="6">
        <v>1.5120846537148649</v>
      </c>
      <c r="BK11" s="6">
        <v>1.5120846537148649</v>
      </c>
      <c r="BL11" s="6" t="str">
        <f t="shared" si="34"/>
        <v>F</v>
      </c>
      <c r="BM11" s="3">
        <f t="shared" si="7"/>
        <v>1</v>
      </c>
      <c r="BN11" s="3">
        <f t="shared" si="8"/>
        <v>1</v>
      </c>
      <c r="BO11" s="3">
        <f t="shared" si="9"/>
        <v>5</v>
      </c>
      <c r="BP11" s="3">
        <f t="shared" si="10"/>
        <v>3.6666666666666665</v>
      </c>
      <c r="BQ11" s="1">
        <f t="shared" si="11"/>
        <v>9</v>
      </c>
      <c r="BR11" s="1" t="str">
        <f t="shared" si="35"/>
        <v>L</v>
      </c>
      <c r="BS11" s="1">
        <f t="shared" si="12"/>
        <v>1.5</v>
      </c>
      <c r="BT11" s="4">
        <f t="shared" si="13"/>
        <v>-1.5</v>
      </c>
      <c r="BU11" s="4">
        <f t="shared" si="14"/>
        <v>4.5</v>
      </c>
      <c r="BV11" t="s">
        <v>226</v>
      </c>
      <c r="BW11" t="s">
        <v>227</v>
      </c>
      <c r="BX11" t="s">
        <v>227</v>
      </c>
      <c r="BY11" t="s">
        <v>227</v>
      </c>
      <c r="BZ11" s="2" t="str">
        <f t="shared" si="36"/>
        <v>c</v>
      </c>
      <c r="CA11">
        <v>0</v>
      </c>
      <c r="CB11">
        <v>1</v>
      </c>
      <c r="CC11" s="2" t="str">
        <f t="shared" si="37"/>
        <v>NA</v>
      </c>
      <c r="CD11" s="3">
        <v>0</v>
      </c>
      <c r="CE11" s="3">
        <v>0</v>
      </c>
      <c r="CF11" s="2">
        <v>0</v>
      </c>
      <c r="CG11" s="2">
        <v>0</v>
      </c>
      <c r="CH11" s="2">
        <v>1</v>
      </c>
      <c r="CI11" s="2">
        <v>0</v>
      </c>
      <c r="CJ11" s="2">
        <v>0</v>
      </c>
      <c r="CK11" s="2">
        <v>0</v>
      </c>
      <c r="CL11" s="2">
        <v>0</v>
      </c>
      <c r="CM11" s="2">
        <v>0</v>
      </c>
      <c r="CN11" s="5">
        <v>1</v>
      </c>
      <c r="CO11" s="5">
        <v>0</v>
      </c>
      <c r="CP11" s="5">
        <v>0</v>
      </c>
      <c r="CQ11" s="5">
        <v>0</v>
      </c>
      <c r="CR11" s="5">
        <v>0</v>
      </c>
      <c r="CS11" s="5">
        <v>0</v>
      </c>
      <c r="CT11" s="5">
        <v>0</v>
      </c>
      <c r="CU11" s="5">
        <v>0</v>
      </c>
      <c r="CV11" s="4">
        <v>1</v>
      </c>
      <c r="CW11" s="4">
        <v>0</v>
      </c>
      <c r="CX11" s="4">
        <v>0</v>
      </c>
      <c r="CY11" s="4">
        <v>1</v>
      </c>
      <c r="CZ11" s="4">
        <v>0</v>
      </c>
      <c r="DA11" s="4">
        <v>1</v>
      </c>
      <c r="DB11" s="4">
        <v>0</v>
      </c>
      <c r="DC11" s="4">
        <v>0</v>
      </c>
      <c r="DD11" s="8">
        <v>0</v>
      </c>
      <c r="DE11" s="8">
        <v>2</v>
      </c>
      <c r="DF11" s="8">
        <v>0</v>
      </c>
      <c r="DG11" s="8">
        <v>0</v>
      </c>
      <c r="DH11" s="8">
        <v>0</v>
      </c>
      <c r="DI11" s="8">
        <v>0</v>
      </c>
      <c r="DJ11" s="8">
        <v>0</v>
      </c>
      <c r="DK11" s="8">
        <v>0</v>
      </c>
      <c r="DL11" s="11">
        <f t="shared" si="38"/>
        <v>1</v>
      </c>
      <c r="DM11" s="11">
        <f t="shared" si="39"/>
        <v>2</v>
      </c>
      <c r="DN11" s="11">
        <f t="shared" si="40"/>
        <v>1</v>
      </c>
      <c r="DO11" s="11">
        <f t="shared" si="41"/>
        <v>0</v>
      </c>
      <c r="DP11" s="5">
        <f t="shared" si="42"/>
        <v>3</v>
      </c>
      <c r="DQ11" s="5">
        <f t="shared" si="43"/>
        <v>0</v>
      </c>
      <c r="DR11" s="5">
        <f t="shared" si="44"/>
        <v>0</v>
      </c>
      <c r="DS11" s="5">
        <f t="shared" si="45"/>
        <v>0</v>
      </c>
      <c r="DT11" s="12">
        <f t="shared" si="46"/>
        <v>1</v>
      </c>
      <c r="DU11" s="12">
        <f t="shared" si="47"/>
        <v>0</v>
      </c>
      <c r="DV11" s="12">
        <f t="shared" si="48"/>
        <v>1</v>
      </c>
      <c r="DW11" s="12">
        <f t="shared" si="49"/>
        <v>0</v>
      </c>
      <c r="DX11" s="12">
        <f t="shared" si="50"/>
        <v>0</v>
      </c>
      <c r="DY11" s="12">
        <f t="shared" si="51"/>
        <v>0</v>
      </c>
      <c r="DZ11" s="12">
        <f t="shared" si="52"/>
        <v>0</v>
      </c>
      <c r="EA11" s="12">
        <f t="shared" si="53"/>
        <v>0</v>
      </c>
      <c r="EB11" s="13">
        <f t="shared" si="54"/>
        <v>1</v>
      </c>
      <c r="EC11" s="13">
        <f t="shared" si="55"/>
        <v>2</v>
      </c>
      <c r="ED11" s="13">
        <f t="shared" si="56"/>
        <v>0</v>
      </c>
      <c r="EE11" s="13">
        <f t="shared" si="57"/>
        <v>1</v>
      </c>
      <c r="EF11" s="13">
        <f t="shared" si="58"/>
        <v>0</v>
      </c>
      <c r="EG11" s="13">
        <f t="shared" si="59"/>
        <v>1</v>
      </c>
      <c r="EH11" s="13">
        <f t="shared" si="60"/>
        <v>0</v>
      </c>
      <c r="EI11" s="13">
        <f t="shared" si="61"/>
        <v>0</v>
      </c>
      <c r="EJ11" s="4">
        <f t="shared" si="62"/>
        <v>4</v>
      </c>
      <c r="EK11" s="4">
        <f t="shared" si="63"/>
        <v>2</v>
      </c>
      <c r="EL11" s="4">
        <f t="shared" si="64"/>
        <v>1</v>
      </c>
      <c r="EM11" s="4">
        <f t="shared" si="65"/>
        <v>0</v>
      </c>
      <c r="EN11" s="5">
        <v>1</v>
      </c>
      <c r="EO11" s="5">
        <v>0</v>
      </c>
      <c r="EP11" s="5">
        <v>0</v>
      </c>
      <c r="EQ11" s="5" t="s">
        <v>178</v>
      </c>
      <c r="ER11" s="12">
        <v>0</v>
      </c>
      <c r="ES11" s="12" t="s">
        <v>178</v>
      </c>
      <c r="ET11" s="12" t="s">
        <v>178</v>
      </c>
      <c r="EU11" s="12" t="s">
        <v>178</v>
      </c>
      <c r="EV11">
        <v>0.25</v>
      </c>
      <c r="EW11">
        <v>0</v>
      </c>
      <c r="EX11">
        <v>0</v>
      </c>
      <c r="EY11" t="s">
        <v>178</v>
      </c>
      <c r="EZ11">
        <f t="shared" si="66"/>
        <v>1</v>
      </c>
      <c r="FA11">
        <f t="shared" si="67"/>
        <v>1</v>
      </c>
      <c r="FB11">
        <f t="shared" si="68"/>
        <v>0</v>
      </c>
      <c r="FC11">
        <f t="shared" si="69"/>
        <v>0</v>
      </c>
      <c r="FD11">
        <v>0.4</v>
      </c>
      <c r="FE11">
        <v>0.5</v>
      </c>
      <c r="FF11">
        <v>0.2</v>
      </c>
    </row>
    <row r="12" spans="1:162" customFormat="1" x14ac:dyDescent="0.25">
      <c r="A12" t="s">
        <v>12</v>
      </c>
      <c r="B12">
        <v>1</v>
      </c>
      <c r="C12">
        <v>1</v>
      </c>
      <c r="D12">
        <v>4</v>
      </c>
      <c r="E12">
        <v>2</v>
      </c>
      <c r="F12">
        <v>3</v>
      </c>
      <c r="G12">
        <v>0</v>
      </c>
      <c r="H12" s="2" t="s">
        <v>176</v>
      </c>
      <c r="I12" s="2">
        <f t="shared" si="18"/>
        <v>1</v>
      </c>
      <c r="J12">
        <v>5</v>
      </c>
      <c r="K12" s="1">
        <v>11</v>
      </c>
      <c r="L12" s="1" t="str">
        <f t="shared" si="19"/>
        <v>L</v>
      </c>
      <c r="M12" s="1">
        <f t="shared" si="0"/>
        <v>5</v>
      </c>
      <c r="N12">
        <v>1</v>
      </c>
      <c r="O12">
        <v>1</v>
      </c>
      <c r="P12">
        <v>2</v>
      </c>
      <c r="Q12">
        <v>2</v>
      </c>
      <c r="R12">
        <v>1</v>
      </c>
      <c r="S12">
        <v>3</v>
      </c>
      <c r="T12">
        <f t="shared" si="20"/>
        <v>3</v>
      </c>
      <c r="U12" s="2" t="s">
        <v>177</v>
      </c>
      <c r="V12" s="2">
        <f t="shared" si="21"/>
        <v>1</v>
      </c>
      <c r="W12">
        <v>7</v>
      </c>
      <c r="X12" s="1">
        <v>7</v>
      </c>
      <c r="Y12" s="1" t="str">
        <f t="shared" si="22"/>
        <v>L</v>
      </c>
      <c r="Z12" s="1" t="str">
        <f t="shared" si="1"/>
        <v>y</v>
      </c>
      <c r="AA12" s="4">
        <f t="shared" si="2"/>
        <v>-4</v>
      </c>
      <c r="AB12" s="4">
        <f t="shared" si="3"/>
        <v>7</v>
      </c>
      <c r="AC12">
        <v>1</v>
      </c>
      <c r="AD12">
        <v>1</v>
      </c>
      <c r="AE12">
        <v>1</v>
      </c>
      <c r="AF12">
        <v>2</v>
      </c>
      <c r="AG12">
        <v>3</v>
      </c>
      <c r="AH12">
        <v>7</v>
      </c>
      <c r="AI12" s="2" t="s">
        <v>177</v>
      </c>
      <c r="AJ12" s="2">
        <f t="shared" si="23"/>
        <v>1</v>
      </c>
      <c r="AK12">
        <v>5</v>
      </c>
      <c r="AL12" s="1">
        <v>8</v>
      </c>
      <c r="AM12" s="1" t="str">
        <f t="shared" si="24"/>
        <v>L</v>
      </c>
      <c r="AN12" s="1">
        <f t="shared" si="4"/>
        <v>1</v>
      </c>
      <c r="AO12" s="4">
        <f t="shared" si="5"/>
        <v>1</v>
      </c>
      <c r="AP12" s="4">
        <f t="shared" si="6"/>
        <v>5</v>
      </c>
      <c r="AQ12" s="10" t="s">
        <v>319</v>
      </c>
      <c r="AR12" s="10" t="s">
        <v>319</v>
      </c>
      <c r="AS12" s="10" t="str">
        <f t="shared" si="25"/>
        <v>surv</v>
      </c>
      <c r="AT12" s="10" t="str">
        <f t="shared" si="26"/>
        <v>surv</v>
      </c>
      <c r="AU12" s="10">
        <f t="shared" si="27"/>
        <v>8.6666666666666661</v>
      </c>
      <c r="AV12" s="10">
        <f t="shared" si="28"/>
        <v>0.46097722286464166</v>
      </c>
      <c r="AW12" s="10">
        <f t="shared" si="29"/>
        <v>1</v>
      </c>
      <c r="AX12" s="10">
        <f t="shared" si="30"/>
        <v>1</v>
      </c>
      <c r="AY12" s="10" t="str">
        <f t="shared" si="31"/>
        <v>1</v>
      </c>
      <c r="AZ12" s="10" t="str">
        <f t="shared" si="32"/>
        <v>1</v>
      </c>
      <c r="BA12" t="s">
        <v>127</v>
      </c>
      <c r="BB12" t="s">
        <v>127</v>
      </c>
      <c r="BC12" t="s">
        <v>127</v>
      </c>
      <c r="BD12" s="5">
        <v>9</v>
      </c>
      <c r="BE12" s="5">
        <v>10</v>
      </c>
      <c r="BF12" s="5">
        <v>14</v>
      </c>
      <c r="BG12" s="5">
        <f t="shared" si="33"/>
        <v>11</v>
      </c>
      <c r="BH12" s="6">
        <v>0.46097722286464166</v>
      </c>
      <c r="BI12" s="6">
        <v>0.46097722286464166</v>
      </c>
      <c r="BJ12" s="6">
        <v>0.46097722286464166</v>
      </c>
      <c r="BK12" s="6">
        <v>0.46097722286464166</v>
      </c>
      <c r="BL12" s="6" t="str">
        <f t="shared" si="34"/>
        <v>N</v>
      </c>
      <c r="BM12" s="3">
        <f t="shared" si="7"/>
        <v>2.3333333333333335</v>
      </c>
      <c r="BN12" s="3">
        <f t="shared" si="8"/>
        <v>2</v>
      </c>
      <c r="BO12" s="3">
        <f t="shared" si="9"/>
        <v>2.3333333333333335</v>
      </c>
      <c r="BP12" s="3">
        <f t="shared" si="10"/>
        <v>3.3333333333333335</v>
      </c>
      <c r="BQ12" s="1">
        <f t="shared" si="11"/>
        <v>8.6666666666666661</v>
      </c>
      <c r="BR12" s="1" t="str">
        <f t="shared" si="35"/>
        <v>L</v>
      </c>
      <c r="BS12" s="1">
        <f t="shared" si="12"/>
        <v>3</v>
      </c>
      <c r="BT12" s="4">
        <f t="shared" si="13"/>
        <v>-1.5</v>
      </c>
      <c r="BU12" s="4">
        <f t="shared" si="14"/>
        <v>6</v>
      </c>
      <c r="BV12" t="s">
        <v>178</v>
      </c>
      <c r="BW12" t="s">
        <v>227</v>
      </c>
      <c r="BX12" t="s">
        <v>226</v>
      </c>
      <c r="BY12" t="s">
        <v>226</v>
      </c>
      <c r="BZ12" s="2" t="str">
        <f t="shared" si="36"/>
        <v>e</v>
      </c>
      <c r="CA12">
        <v>1</v>
      </c>
      <c r="CB12">
        <v>1</v>
      </c>
      <c r="CC12" s="2" t="str">
        <f t="shared" si="37"/>
        <v>NA</v>
      </c>
      <c r="CD12" s="3">
        <v>0</v>
      </c>
      <c r="CE12" s="3">
        <v>0</v>
      </c>
      <c r="CF12" s="2">
        <v>0</v>
      </c>
      <c r="CG12" s="2">
        <v>0</v>
      </c>
      <c r="CH12" s="2">
        <v>0</v>
      </c>
      <c r="CI12" s="2">
        <v>0</v>
      </c>
      <c r="CJ12" s="2">
        <v>0</v>
      </c>
      <c r="CK12" s="2">
        <v>0</v>
      </c>
      <c r="CL12" s="2">
        <v>0</v>
      </c>
      <c r="CM12" s="2">
        <v>0</v>
      </c>
      <c r="CN12" s="5">
        <v>0</v>
      </c>
      <c r="CO12" s="5">
        <v>0</v>
      </c>
      <c r="CP12" s="5">
        <v>0</v>
      </c>
      <c r="CQ12" s="5">
        <v>0</v>
      </c>
      <c r="CR12" s="5">
        <v>0</v>
      </c>
      <c r="CS12" s="5">
        <v>0</v>
      </c>
      <c r="CT12" s="5">
        <v>0</v>
      </c>
      <c r="CU12" s="5">
        <v>0</v>
      </c>
      <c r="CV12" s="4">
        <v>0</v>
      </c>
      <c r="CW12" s="4">
        <v>0</v>
      </c>
      <c r="CX12" s="4">
        <v>0</v>
      </c>
      <c r="CY12" s="4">
        <v>0</v>
      </c>
      <c r="CZ12" s="4">
        <v>0</v>
      </c>
      <c r="DA12" s="4">
        <v>0</v>
      </c>
      <c r="DB12" s="4">
        <v>1</v>
      </c>
      <c r="DC12" s="4">
        <v>1</v>
      </c>
      <c r="DD12" s="8">
        <v>1</v>
      </c>
      <c r="DE12" s="8">
        <v>0</v>
      </c>
      <c r="DF12" s="8">
        <v>1</v>
      </c>
      <c r="DG12" s="8">
        <v>0</v>
      </c>
      <c r="DH12" s="8">
        <v>0</v>
      </c>
      <c r="DI12" s="8">
        <v>0</v>
      </c>
      <c r="DJ12" s="8">
        <v>0</v>
      </c>
      <c r="DK12" s="8">
        <v>0</v>
      </c>
      <c r="DL12" s="11">
        <f t="shared" si="38"/>
        <v>0</v>
      </c>
      <c r="DM12" s="11">
        <f t="shared" si="39"/>
        <v>0</v>
      </c>
      <c r="DN12" s="11">
        <f t="shared" si="40"/>
        <v>0</v>
      </c>
      <c r="DO12" s="11">
        <f t="shared" si="41"/>
        <v>2</v>
      </c>
      <c r="DP12" s="5">
        <f t="shared" si="42"/>
        <v>1</v>
      </c>
      <c r="DQ12" s="5">
        <f t="shared" si="43"/>
        <v>1</v>
      </c>
      <c r="DR12" s="5">
        <f t="shared" si="44"/>
        <v>0</v>
      </c>
      <c r="DS12" s="5">
        <f t="shared" si="45"/>
        <v>0</v>
      </c>
      <c r="DT12" s="12">
        <f t="shared" si="46"/>
        <v>0</v>
      </c>
      <c r="DU12" s="12">
        <f t="shared" si="47"/>
        <v>0</v>
      </c>
      <c r="DV12" s="12">
        <f t="shared" si="48"/>
        <v>0</v>
      </c>
      <c r="DW12" s="12">
        <f t="shared" si="49"/>
        <v>0</v>
      </c>
      <c r="DX12" s="12">
        <f t="shared" si="50"/>
        <v>0</v>
      </c>
      <c r="DY12" s="12">
        <f t="shared" si="51"/>
        <v>0</v>
      </c>
      <c r="DZ12" s="12">
        <f t="shared" si="52"/>
        <v>0</v>
      </c>
      <c r="EA12" s="12">
        <f t="shared" si="53"/>
        <v>0</v>
      </c>
      <c r="EB12" s="13">
        <f t="shared" si="54"/>
        <v>1</v>
      </c>
      <c r="EC12" s="13">
        <f t="shared" si="55"/>
        <v>0</v>
      </c>
      <c r="ED12" s="13">
        <f t="shared" si="56"/>
        <v>1</v>
      </c>
      <c r="EE12" s="13">
        <f t="shared" si="57"/>
        <v>0</v>
      </c>
      <c r="EF12" s="13">
        <f t="shared" si="58"/>
        <v>0</v>
      </c>
      <c r="EG12" s="13">
        <f t="shared" si="59"/>
        <v>0</v>
      </c>
      <c r="EH12" s="13">
        <f t="shared" si="60"/>
        <v>1</v>
      </c>
      <c r="EI12" s="13">
        <f t="shared" si="61"/>
        <v>1</v>
      </c>
      <c r="EJ12" s="4">
        <f t="shared" si="62"/>
        <v>1</v>
      </c>
      <c r="EK12" s="4">
        <f t="shared" si="63"/>
        <v>1</v>
      </c>
      <c r="EL12" s="4">
        <f t="shared" si="64"/>
        <v>0</v>
      </c>
      <c r="EM12" s="4">
        <f t="shared" si="65"/>
        <v>2</v>
      </c>
      <c r="EN12" s="5" t="s">
        <v>178</v>
      </c>
      <c r="EO12" s="5" t="s">
        <v>178</v>
      </c>
      <c r="EP12" s="5" t="s">
        <v>178</v>
      </c>
      <c r="EQ12" s="5">
        <v>0.5</v>
      </c>
      <c r="ER12" s="12">
        <v>1</v>
      </c>
      <c r="ES12" s="12">
        <v>1</v>
      </c>
      <c r="ET12" s="12" t="s">
        <v>178</v>
      </c>
      <c r="EU12" s="12" t="s">
        <v>178</v>
      </c>
      <c r="EV12">
        <v>1</v>
      </c>
      <c r="EW12">
        <v>1</v>
      </c>
      <c r="EX12" t="s">
        <v>178</v>
      </c>
      <c r="EY12">
        <v>0.5</v>
      </c>
      <c r="EZ12">
        <f t="shared" si="66"/>
        <v>0</v>
      </c>
      <c r="FA12">
        <f t="shared" si="67"/>
        <v>0</v>
      </c>
      <c r="FB12">
        <f t="shared" si="68"/>
        <v>0</v>
      </c>
      <c r="FC12">
        <f t="shared" si="69"/>
        <v>0</v>
      </c>
      <c r="FD12">
        <v>1.2</v>
      </c>
      <c r="FE12">
        <v>0.66666666666666663</v>
      </c>
      <c r="FF12">
        <v>0.25</v>
      </c>
    </row>
    <row r="13" spans="1:162" customFormat="1" x14ac:dyDescent="0.25">
      <c r="A13" t="s">
        <v>13</v>
      </c>
      <c r="B13">
        <v>1</v>
      </c>
      <c r="C13">
        <v>1</v>
      </c>
      <c r="D13">
        <v>2</v>
      </c>
      <c r="E13">
        <v>3</v>
      </c>
      <c r="F13">
        <v>2</v>
      </c>
      <c r="G13">
        <v>5</v>
      </c>
      <c r="H13" s="2" t="s">
        <v>177</v>
      </c>
      <c r="I13" s="2">
        <f t="shared" si="18"/>
        <v>1</v>
      </c>
      <c r="J13">
        <v>2</v>
      </c>
      <c r="K13" s="1">
        <v>9</v>
      </c>
      <c r="L13" s="1" t="str">
        <f t="shared" si="19"/>
        <v>L</v>
      </c>
      <c r="M13" s="1">
        <f t="shared" si="0"/>
        <v>5</v>
      </c>
      <c r="N13">
        <v>1</v>
      </c>
      <c r="O13">
        <v>1</v>
      </c>
      <c r="P13">
        <v>0</v>
      </c>
      <c r="Q13">
        <v>1</v>
      </c>
      <c r="R13">
        <v>1</v>
      </c>
      <c r="S13">
        <v>1</v>
      </c>
      <c r="T13">
        <f t="shared" si="20"/>
        <v>1</v>
      </c>
      <c r="U13" s="2" t="s">
        <v>177</v>
      </c>
      <c r="V13" s="2">
        <f t="shared" si="21"/>
        <v>1</v>
      </c>
      <c r="W13">
        <v>1</v>
      </c>
      <c r="X13" s="1">
        <v>4</v>
      </c>
      <c r="Y13" s="1" t="str">
        <f t="shared" si="22"/>
        <v>S</v>
      </c>
      <c r="Z13" s="1" t="str">
        <f t="shared" si="1"/>
        <v>n</v>
      </c>
      <c r="AA13" s="4">
        <f t="shared" si="2"/>
        <v>-5</v>
      </c>
      <c r="AB13" s="4">
        <f t="shared" si="3"/>
        <v>7</v>
      </c>
      <c r="AC13">
        <v>1</v>
      </c>
      <c r="AD13">
        <v>1</v>
      </c>
      <c r="AE13">
        <v>1</v>
      </c>
      <c r="AF13">
        <v>1</v>
      </c>
      <c r="AG13">
        <v>1</v>
      </c>
      <c r="AH13">
        <v>1</v>
      </c>
      <c r="AI13" s="2" t="s">
        <v>177</v>
      </c>
      <c r="AJ13" s="2">
        <f t="shared" si="23"/>
        <v>1</v>
      </c>
      <c r="AK13">
        <v>5</v>
      </c>
      <c r="AL13" s="1">
        <v>5</v>
      </c>
      <c r="AM13" s="1" t="str">
        <f t="shared" si="24"/>
        <v>M</v>
      </c>
      <c r="AN13" s="1">
        <f t="shared" si="4"/>
        <v>1</v>
      </c>
      <c r="AO13" s="4">
        <f t="shared" si="5"/>
        <v>1</v>
      </c>
      <c r="AP13" s="4">
        <f t="shared" si="6"/>
        <v>5</v>
      </c>
      <c r="AQ13" s="10" t="s">
        <v>319</v>
      </c>
      <c r="AR13" s="10" t="s">
        <v>319</v>
      </c>
      <c r="AS13" s="10" t="str">
        <f t="shared" si="25"/>
        <v>surv</v>
      </c>
      <c r="AT13" s="10" t="str">
        <f t="shared" si="26"/>
        <v>surv</v>
      </c>
      <c r="AU13" s="10">
        <f t="shared" si="27"/>
        <v>6</v>
      </c>
      <c r="AV13" s="10">
        <f t="shared" si="28"/>
        <v>0.63134776470658449</v>
      </c>
      <c r="AW13" s="10">
        <f t="shared" si="29"/>
        <v>1</v>
      </c>
      <c r="AX13" s="10">
        <f t="shared" si="30"/>
        <v>1</v>
      </c>
      <c r="AY13" s="10" t="str">
        <f t="shared" si="31"/>
        <v>1</v>
      </c>
      <c r="AZ13" s="10" t="str">
        <f t="shared" si="32"/>
        <v>1</v>
      </c>
      <c r="BA13" t="s">
        <v>15</v>
      </c>
      <c r="BB13" t="s">
        <v>15</v>
      </c>
      <c r="BC13" t="s">
        <v>15</v>
      </c>
      <c r="BD13" s="5">
        <v>10</v>
      </c>
      <c r="BE13" s="5">
        <v>11</v>
      </c>
      <c r="BF13" s="5">
        <v>11</v>
      </c>
      <c r="BG13" s="5">
        <f t="shared" si="33"/>
        <v>10.666666666666666</v>
      </c>
      <c r="BH13" s="6">
        <v>0.63134776470658449</v>
      </c>
      <c r="BI13" s="6">
        <v>0.63134776470658449</v>
      </c>
      <c r="BJ13" s="6">
        <v>0.63134776470658449</v>
      </c>
      <c r="BK13" s="6">
        <v>0.63134776470658449</v>
      </c>
      <c r="BL13" s="6" t="str">
        <f t="shared" si="34"/>
        <v>M</v>
      </c>
      <c r="BM13" s="3">
        <f t="shared" si="7"/>
        <v>1</v>
      </c>
      <c r="BN13" s="3">
        <f t="shared" si="8"/>
        <v>1.6666666666666667</v>
      </c>
      <c r="BO13" s="3">
        <f t="shared" si="9"/>
        <v>1.3333333333333333</v>
      </c>
      <c r="BP13" s="3">
        <f t="shared" si="10"/>
        <v>2.3333333333333335</v>
      </c>
      <c r="BQ13" s="1">
        <f t="shared" si="11"/>
        <v>6</v>
      </c>
      <c r="BR13" s="1" t="str">
        <f t="shared" si="35"/>
        <v>M</v>
      </c>
      <c r="BS13" s="1">
        <f t="shared" si="12"/>
        <v>3</v>
      </c>
      <c r="BT13" s="4">
        <f t="shared" si="13"/>
        <v>-2</v>
      </c>
      <c r="BU13" s="4">
        <f t="shared" si="14"/>
        <v>6</v>
      </c>
      <c r="BV13" t="s">
        <v>178</v>
      </c>
      <c r="BW13" t="s">
        <v>227</v>
      </c>
      <c r="BX13" t="s">
        <v>227</v>
      </c>
      <c r="BY13" t="s">
        <v>178</v>
      </c>
      <c r="BZ13" s="2" t="str">
        <f t="shared" si="36"/>
        <v>c</v>
      </c>
      <c r="CA13">
        <v>0</v>
      </c>
      <c r="CB13">
        <v>3</v>
      </c>
      <c r="CC13" s="2" t="str">
        <f t="shared" si="37"/>
        <v>NA</v>
      </c>
      <c r="CD13" s="3">
        <v>0</v>
      </c>
      <c r="CE13" s="3">
        <v>0</v>
      </c>
      <c r="CF13" s="2">
        <v>0</v>
      </c>
      <c r="CG13" s="2">
        <v>0</v>
      </c>
      <c r="CH13" s="2">
        <v>0</v>
      </c>
      <c r="CI13" s="2">
        <v>0</v>
      </c>
      <c r="CJ13" s="2">
        <v>0</v>
      </c>
      <c r="CK13" s="2">
        <v>0</v>
      </c>
      <c r="CL13" s="2">
        <v>0</v>
      </c>
      <c r="CM13" s="2">
        <v>0</v>
      </c>
      <c r="CN13" s="5">
        <v>1</v>
      </c>
      <c r="CO13" s="5">
        <v>0</v>
      </c>
      <c r="CP13" s="5">
        <v>0</v>
      </c>
      <c r="CQ13" s="5">
        <v>0</v>
      </c>
      <c r="CR13" s="5">
        <v>0</v>
      </c>
      <c r="CS13" s="5">
        <v>0</v>
      </c>
      <c r="CT13" s="5">
        <v>0</v>
      </c>
      <c r="CU13" s="5">
        <v>0</v>
      </c>
      <c r="CV13" s="4">
        <v>0</v>
      </c>
      <c r="CW13" s="4">
        <v>0</v>
      </c>
      <c r="CX13" s="4">
        <v>0</v>
      </c>
      <c r="CY13" s="4">
        <v>2</v>
      </c>
      <c r="CZ13" s="4">
        <v>0</v>
      </c>
      <c r="DA13" s="4">
        <v>2</v>
      </c>
      <c r="DB13" s="4">
        <v>0</v>
      </c>
      <c r="DC13" s="4">
        <v>0</v>
      </c>
      <c r="DD13" s="8">
        <v>0</v>
      </c>
      <c r="DE13" s="8">
        <v>0</v>
      </c>
      <c r="DF13" s="8">
        <v>0</v>
      </c>
      <c r="DG13" s="8">
        <v>0</v>
      </c>
      <c r="DH13" s="8">
        <v>0</v>
      </c>
      <c r="DI13" s="8">
        <v>0</v>
      </c>
      <c r="DJ13" s="8">
        <v>0</v>
      </c>
      <c r="DK13" s="8">
        <v>0</v>
      </c>
      <c r="DL13" s="11">
        <f t="shared" si="38"/>
        <v>0</v>
      </c>
      <c r="DM13" s="11">
        <f t="shared" si="39"/>
        <v>2</v>
      </c>
      <c r="DN13" s="11">
        <f t="shared" si="40"/>
        <v>2</v>
      </c>
      <c r="DO13" s="11">
        <f t="shared" si="41"/>
        <v>0</v>
      </c>
      <c r="DP13" s="5">
        <f t="shared" si="42"/>
        <v>1</v>
      </c>
      <c r="DQ13" s="5">
        <f t="shared" si="43"/>
        <v>0</v>
      </c>
      <c r="DR13" s="5">
        <f t="shared" si="44"/>
        <v>0</v>
      </c>
      <c r="DS13" s="5">
        <f t="shared" si="45"/>
        <v>0</v>
      </c>
      <c r="DT13" s="12">
        <f t="shared" si="46"/>
        <v>1</v>
      </c>
      <c r="DU13" s="12">
        <f t="shared" si="47"/>
        <v>0</v>
      </c>
      <c r="DV13" s="12">
        <f t="shared" si="48"/>
        <v>0</v>
      </c>
      <c r="DW13" s="12">
        <f t="shared" si="49"/>
        <v>0</v>
      </c>
      <c r="DX13" s="12">
        <f t="shared" si="50"/>
        <v>0</v>
      </c>
      <c r="DY13" s="12">
        <f t="shared" si="51"/>
        <v>0</v>
      </c>
      <c r="DZ13" s="12">
        <f t="shared" si="52"/>
        <v>0</v>
      </c>
      <c r="EA13" s="12">
        <f t="shared" si="53"/>
        <v>0</v>
      </c>
      <c r="EB13" s="13">
        <f t="shared" si="54"/>
        <v>0</v>
      </c>
      <c r="EC13" s="13">
        <f t="shared" si="55"/>
        <v>0</v>
      </c>
      <c r="ED13" s="13">
        <f t="shared" si="56"/>
        <v>0</v>
      </c>
      <c r="EE13" s="13">
        <f t="shared" si="57"/>
        <v>2</v>
      </c>
      <c r="EF13" s="13">
        <f t="shared" si="58"/>
        <v>0</v>
      </c>
      <c r="EG13" s="13">
        <f t="shared" si="59"/>
        <v>2</v>
      </c>
      <c r="EH13" s="13">
        <f t="shared" si="60"/>
        <v>0</v>
      </c>
      <c r="EI13" s="13">
        <f t="shared" si="61"/>
        <v>0</v>
      </c>
      <c r="EJ13" s="4">
        <f t="shared" si="62"/>
        <v>1</v>
      </c>
      <c r="EK13" s="4">
        <f t="shared" si="63"/>
        <v>2</v>
      </c>
      <c r="EL13" s="4">
        <f t="shared" si="64"/>
        <v>2</v>
      </c>
      <c r="EM13" s="4">
        <f t="shared" si="65"/>
        <v>0</v>
      </c>
      <c r="EN13" s="5" t="s">
        <v>178</v>
      </c>
      <c r="EO13" s="5">
        <v>0</v>
      </c>
      <c r="EP13" s="5">
        <v>0</v>
      </c>
      <c r="EQ13" s="5" t="s">
        <v>178</v>
      </c>
      <c r="ER13" s="12">
        <v>0</v>
      </c>
      <c r="ES13" s="12" t="s">
        <v>178</v>
      </c>
      <c r="ET13" s="12" t="s">
        <v>178</v>
      </c>
      <c r="EU13" s="12" t="s">
        <v>178</v>
      </c>
      <c r="EV13">
        <v>0</v>
      </c>
      <c r="EW13">
        <v>0</v>
      </c>
      <c r="EX13">
        <v>0</v>
      </c>
      <c r="EY13" t="s">
        <v>178</v>
      </c>
      <c r="EZ13">
        <f t="shared" si="66"/>
        <v>1</v>
      </c>
      <c r="FA13">
        <f t="shared" si="67"/>
        <v>0</v>
      </c>
      <c r="FB13">
        <f t="shared" si="68"/>
        <v>0</v>
      </c>
      <c r="FC13">
        <f t="shared" si="69"/>
        <v>0</v>
      </c>
      <c r="FD13">
        <v>0.4</v>
      </c>
      <c r="FE13">
        <v>0.66666666666666663</v>
      </c>
      <c r="FF13">
        <v>1</v>
      </c>
    </row>
    <row r="14" spans="1:162" customFormat="1" x14ac:dyDescent="0.25">
      <c r="A14" t="s">
        <v>14</v>
      </c>
      <c r="B14">
        <v>1</v>
      </c>
      <c r="C14">
        <v>1</v>
      </c>
      <c r="D14">
        <v>2</v>
      </c>
      <c r="E14">
        <v>2</v>
      </c>
      <c r="F14">
        <v>4</v>
      </c>
      <c r="G14">
        <v>3</v>
      </c>
      <c r="H14" s="2" t="s">
        <v>176</v>
      </c>
      <c r="I14" s="2">
        <f t="shared" si="18"/>
        <v>1</v>
      </c>
      <c r="J14">
        <v>2</v>
      </c>
      <c r="K14" s="1">
        <v>10</v>
      </c>
      <c r="L14" s="1" t="str">
        <f t="shared" si="19"/>
        <v>L</v>
      </c>
      <c r="M14" s="1">
        <f t="shared" si="0"/>
        <v>2</v>
      </c>
      <c r="N14">
        <v>1</v>
      </c>
      <c r="O14">
        <v>1</v>
      </c>
      <c r="P14">
        <v>0</v>
      </c>
      <c r="Q14">
        <v>1</v>
      </c>
      <c r="R14">
        <v>2</v>
      </c>
      <c r="S14">
        <v>4</v>
      </c>
      <c r="T14">
        <f t="shared" si="20"/>
        <v>4</v>
      </c>
      <c r="U14" s="2" t="s">
        <v>176</v>
      </c>
      <c r="V14" s="2">
        <f t="shared" si="21"/>
        <v>1</v>
      </c>
      <c r="W14">
        <v>7</v>
      </c>
      <c r="X14" s="1">
        <v>5</v>
      </c>
      <c r="Y14" s="1" t="str">
        <f t="shared" si="22"/>
        <v>M</v>
      </c>
      <c r="Z14" s="1" t="str">
        <f t="shared" si="1"/>
        <v>n</v>
      </c>
      <c r="AA14" s="4">
        <f t="shared" si="2"/>
        <v>-5</v>
      </c>
      <c r="AB14" s="4">
        <f t="shared" si="3"/>
        <v>4</v>
      </c>
      <c r="AC14">
        <v>1</v>
      </c>
      <c r="AD14">
        <v>1</v>
      </c>
      <c r="AE14">
        <v>1</v>
      </c>
      <c r="AF14">
        <v>2</v>
      </c>
      <c r="AG14">
        <v>1</v>
      </c>
      <c r="AH14">
        <v>0</v>
      </c>
      <c r="AI14" s="2" t="s">
        <v>177</v>
      </c>
      <c r="AJ14" s="2">
        <f t="shared" si="23"/>
        <v>0</v>
      </c>
      <c r="AK14">
        <v>5</v>
      </c>
      <c r="AL14" s="1">
        <v>6</v>
      </c>
      <c r="AM14" s="1" t="str">
        <f t="shared" si="24"/>
        <v>M</v>
      </c>
      <c r="AN14" s="1">
        <f t="shared" si="4"/>
        <v>1</v>
      </c>
      <c r="AO14" s="4">
        <f t="shared" si="5"/>
        <v>1</v>
      </c>
      <c r="AP14" s="4">
        <f t="shared" si="6"/>
        <v>5</v>
      </c>
      <c r="AQ14" s="10" t="s">
        <v>319</v>
      </c>
      <c r="AR14" s="10" t="s">
        <v>319</v>
      </c>
      <c r="AS14" s="10" t="str">
        <f t="shared" si="25"/>
        <v>surv</v>
      </c>
      <c r="AT14" s="10" t="str">
        <f t="shared" si="26"/>
        <v>surv</v>
      </c>
      <c r="AU14" s="10">
        <f t="shared" si="27"/>
        <v>7</v>
      </c>
      <c r="AV14" s="10">
        <f t="shared" si="28"/>
        <v>0.87132083643168035</v>
      </c>
      <c r="AW14" s="10">
        <f t="shared" si="29"/>
        <v>1</v>
      </c>
      <c r="AX14" s="10">
        <f t="shared" si="30"/>
        <v>1</v>
      </c>
      <c r="AY14" s="10" t="str">
        <f t="shared" si="31"/>
        <v>1</v>
      </c>
      <c r="AZ14" s="10" t="str">
        <f t="shared" si="32"/>
        <v>1</v>
      </c>
      <c r="BA14" t="s">
        <v>13</v>
      </c>
      <c r="BB14" t="s">
        <v>13</v>
      </c>
      <c r="BC14" t="s">
        <v>13</v>
      </c>
      <c r="BD14" s="5">
        <v>5</v>
      </c>
      <c r="BE14" s="5">
        <v>5</v>
      </c>
      <c r="BF14" s="5">
        <v>5</v>
      </c>
      <c r="BG14" s="5">
        <f t="shared" si="33"/>
        <v>5</v>
      </c>
      <c r="BH14" s="6">
        <v>0.87132083643168035</v>
      </c>
      <c r="BI14" s="6">
        <v>0.87132083643168035</v>
      </c>
      <c r="BJ14" s="6">
        <v>0.87132083643168035</v>
      </c>
      <c r="BK14" s="6">
        <v>0.87132083643168035</v>
      </c>
      <c r="BL14" s="6" t="str">
        <f t="shared" si="34"/>
        <v>M</v>
      </c>
      <c r="BM14" s="3">
        <f t="shared" si="7"/>
        <v>1</v>
      </c>
      <c r="BN14" s="3">
        <f t="shared" si="8"/>
        <v>1.6666666666666667</v>
      </c>
      <c r="BO14" s="3">
        <f t="shared" si="9"/>
        <v>2.3333333333333335</v>
      </c>
      <c r="BP14" s="3">
        <f t="shared" si="10"/>
        <v>2.3333333333333335</v>
      </c>
      <c r="BQ14" s="1">
        <f t="shared" si="11"/>
        <v>7</v>
      </c>
      <c r="BR14" s="1" t="str">
        <f t="shared" si="35"/>
        <v>L</v>
      </c>
      <c r="BS14" s="1">
        <f t="shared" si="12"/>
        <v>1.5</v>
      </c>
      <c r="BT14" s="4">
        <f t="shared" si="13"/>
        <v>-2</v>
      </c>
      <c r="BU14" s="4">
        <f t="shared" si="14"/>
        <v>4.5</v>
      </c>
      <c r="BV14" t="s">
        <v>227</v>
      </c>
      <c r="BW14" t="s">
        <v>227</v>
      </c>
      <c r="BX14" t="s">
        <v>227</v>
      </c>
      <c r="BY14" t="s">
        <v>226</v>
      </c>
      <c r="BZ14" s="2" t="str">
        <f t="shared" si="36"/>
        <v>c</v>
      </c>
      <c r="CA14">
        <v>1</v>
      </c>
      <c r="CB14">
        <v>2</v>
      </c>
      <c r="CC14" s="2" t="str">
        <f t="shared" si="37"/>
        <v>NA</v>
      </c>
      <c r="CD14" s="3">
        <v>0</v>
      </c>
      <c r="CE14" s="3">
        <v>0</v>
      </c>
      <c r="CF14" s="2">
        <v>0</v>
      </c>
      <c r="CG14" s="2">
        <v>0</v>
      </c>
      <c r="CH14" s="2">
        <v>0</v>
      </c>
      <c r="CI14" s="2">
        <v>0</v>
      </c>
      <c r="CJ14" s="2">
        <v>0</v>
      </c>
      <c r="CK14" s="2">
        <v>1</v>
      </c>
      <c r="CL14" s="2">
        <v>0</v>
      </c>
      <c r="CM14" s="2">
        <v>0</v>
      </c>
      <c r="CN14" s="5">
        <v>1</v>
      </c>
      <c r="CO14" s="5">
        <v>0</v>
      </c>
      <c r="CP14" s="5">
        <v>0</v>
      </c>
      <c r="CQ14" s="5">
        <v>0</v>
      </c>
      <c r="CR14" s="5">
        <v>0</v>
      </c>
      <c r="CS14" s="5">
        <v>0</v>
      </c>
      <c r="CT14" s="5">
        <v>0</v>
      </c>
      <c r="CU14" s="5">
        <v>0</v>
      </c>
      <c r="CV14" s="4">
        <v>0</v>
      </c>
      <c r="CW14" s="4">
        <v>1</v>
      </c>
      <c r="CX14" s="4">
        <v>0</v>
      </c>
      <c r="CY14" s="4">
        <v>1</v>
      </c>
      <c r="CZ14" s="4">
        <v>0</v>
      </c>
      <c r="DA14" s="4">
        <v>0</v>
      </c>
      <c r="DB14" s="4">
        <v>1</v>
      </c>
      <c r="DC14" s="4">
        <v>0</v>
      </c>
      <c r="DD14" s="8">
        <v>0</v>
      </c>
      <c r="DE14" s="8">
        <v>0</v>
      </c>
      <c r="DF14" s="8">
        <v>1</v>
      </c>
      <c r="DG14" s="8">
        <v>0</v>
      </c>
      <c r="DH14" s="8">
        <v>0</v>
      </c>
      <c r="DI14" s="8">
        <v>0</v>
      </c>
      <c r="DJ14" s="8">
        <v>0</v>
      </c>
      <c r="DK14" s="8">
        <v>0</v>
      </c>
      <c r="DL14" s="11">
        <f t="shared" si="38"/>
        <v>1</v>
      </c>
      <c r="DM14" s="11">
        <f t="shared" si="39"/>
        <v>1</v>
      </c>
      <c r="DN14" s="11">
        <f t="shared" si="40"/>
        <v>1</v>
      </c>
      <c r="DO14" s="11">
        <f t="shared" si="41"/>
        <v>1</v>
      </c>
      <c r="DP14" s="5">
        <f t="shared" si="42"/>
        <v>1</v>
      </c>
      <c r="DQ14" s="5">
        <f t="shared" si="43"/>
        <v>1</v>
      </c>
      <c r="DR14" s="5">
        <f t="shared" si="44"/>
        <v>0</v>
      </c>
      <c r="DS14" s="5">
        <f t="shared" si="45"/>
        <v>0</v>
      </c>
      <c r="DT14" s="12">
        <f t="shared" si="46"/>
        <v>1</v>
      </c>
      <c r="DU14" s="12">
        <f t="shared" si="47"/>
        <v>0</v>
      </c>
      <c r="DV14" s="12">
        <f t="shared" si="48"/>
        <v>0</v>
      </c>
      <c r="DW14" s="12">
        <f t="shared" si="49"/>
        <v>0</v>
      </c>
      <c r="DX14" s="12">
        <f t="shared" si="50"/>
        <v>0</v>
      </c>
      <c r="DY14" s="12">
        <f t="shared" si="51"/>
        <v>1</v>
      </c>
      <c r="DZ14" s="12">
        <f t="shared" si="52"/>
        <v>0</v>
      </c>
      <c r="EA14" s="12">
        <f t="shared" si="53"/>
        <v>0</v>
      </c>
      <c r="EB14" s="13">
        <f t="shared" si="54"/>
        <v>0</v>
      </c>
      <c r="EC14" s="13">
        <f t="shared" si="55"/>
        <v>1</v>
      </c>
      <c r="ED14" s="13">
        <f t="shared" si="56"/>
        <v>1</v>
      </c>
      <c r="EE14" s="13">
        <f t="shared" si="57"/>
        <v>1</v>
      </c>
      <c r="EF14" s="13">
        <f t="shared" si="58"/>
        <v>0</v>
      </c>
      <c r="EG14" s="13">
        <f t="shared" si="59"/>
        <v>0</v>
      </c>
      <c r="EH14" s="13">
        <f t="shared" si="60"/>
        <v>1</v>
      </c>
      <c r="EI14" s="13">
        <f t="shared" si="61"/>
        <v>0</v>
      </c>
      <c r="EJ14" s="4">
        <f t="shared" si="62"/>
        <v>2</v>
      </c>
      <c r="EK14" s="4">
        <f t="shared" si="63"/>
        <v>2</v>
      </c>
      <c r="EL14" s="4">
        <f t="shared" si="64"/>
        <v>1</v>
      </c>
      <c r="EM14" s="4">
        <f t="shared" si="65"/>
        <v>1</v>
      </c>
      <c r="EN14" s="5">
        <v>0</v>
      </c>
      <c r="EO14" s="5">
        <v>0</v>
      </c>
      <c r="EP14" s="5">
        <v>0</v>
      </c>
      <c r="EQ14" s="5">
        <v>1</v>
      </c>
      <c r="ER14" s="12">
        <v>0</v>
      </c>
      <c r="ES14" s="12">
        <v>1</v>
      </c>
      <c r="ET14" s="12" t="s">
        <v>178</v>
      </c>
      <c r="EU14" s="12" t="s">
        <v>178</v>
      </c>
      <c r="EV14">
        <v>0</v>
      </c>
      <c r="EW14">
        <v>0.5</v>
      </c>
      <c r="EX14">
        <v>0</v>
      </c>
      <c r="EY14">
        <v>1</v>
      </c>
      <c r="EZ14">
        <f t="shared" si="66"/>
        <v>1</v>
      </c>
      <c r="FA14">
        <f t="shared" si="67"/>
        <v>0</v>
      </c>
      <c r="FB14">
        <f t="shared" si="68"/>
        <v>-1</v>
      </c>
      <c r="FC14">
        <f t="shared" si="69"/>
        <v>0</v>
      </c>
      <c r="FD14">
        <v>0.44444444444444442</v>
      </c>
      <c r="FE14">
        <v>0.2857142857142857</v>
      </c>
      <c r="FF14">
        <v>1</v>
      </c>
    </row>
    <row r="15" spans="1:162" customFormat="1" x14ac:dyDescent="0.25">
      <c r="A15" t="s">
        <v>15</v>
      </c>
      <c r="B15">
        <v>1</v>
      </c>
      <c r="C15">
        <v>1</v>
      </c>
      <c r="D15">
        <v>3</v>
      </c>
      <c r="E15">
        <v>1</v>
      </c>
      <c r="F15">
        <v>5</v>
      </c>
      <c r="G15">
        <v>0</v>
      </c>
      <c r="H15" s="2" t="s">
        <v>176</v>
      </c>
      <c r="I15" s="2">
        <f t="shared" si="18"/>
        <v>1</v>
      </c>
      <c r="J15">
        <v>5</v>
      </c>
      <c r="K15" s="1">
        <v>11</v>
      </c>
      <c r="L15" s="1" t="str">
        <f t="shared" si="19"/>
        <v>L</v>
      </c>
      <c r="M15" s="1">
        <f t="shared" si="0"/>
        <v>5</v>
      </c>
      <c r="N15">
        <v>1</v>
      </c>
      <c r="O15">
        <v>1</v>
      </c>
      <c r="P15">
        <v>0</v>
      </c>
      <c r="Q15">
        <v>3</v>
      </c>
      <c r="R15">
        <v>2</v>
      </c>
      <c r="S15">
        <v>1</v>
      </c>
      <c r="T15">
        <f t="shared" si="20"/>
        <v>1</v>
      </c>
      <c r="U15" s="2" t="s">
        <v>177</v>
      </c>
      <c r="V15" s="2">
        <f t="shared" si="21"/>
        <v>1</v>
      </c>
      <c r="W15">
        <v>7</v>
      </c>
      <c r="X15" s="1">
        <v>7</v>
      </c>
      <c r="Y15" s="1" t="str">
        <f t="shared" si="22"/>
        <v>L</v>
      </c>
      <c r="Z15" s="1" t="str">
        <f t="shared" si="1"/>
        <v>n</v>
      </c>
      <c r="AA15" s="4">
        <f t="shared" si="2"/>
        <v>-4</v>
      </c>
      <c r="AB15" s="4">
        <f t="shared" si="3"/>
        <v>4</v>
      </c>
      <c r="AC15">
        <v>1</v>
      </c>
      <c r="AD15">
        <v>1</v>
      </c>
      <c r="AE15">
        <v>1</v>
      </c>
      <c r="AF15">
        <v>1</v>
      </c>
      <c r="AG15">
        <v>3</v>
      </c>
      <c r="AH15">
        <v>1</v>
      </c>
      <c r="AI15" s="2" t="s">
        <v>177</v>
      </c>
      <c r="AJ15" s="2">
        <f t="shared" si="23"/>
        <v>1</v>
      </c>
      <c r="AK15">
        <v>5</v>
      </c>
      <c r="AL15" s="1">
        <v>7</v>
      </c>
      <c r="AM15" s="1" t="str">
        <f t="shared" si="24"/>
        <v>L</v>
      </c>
      <c r="AN15" s="1">
        <f t="shared" si="4"/>
        <v>0</v>
      </c>
      <c r="AO15" s="4">
        <f t="shared" si="5"/>
        <v>0</v>
      </c>
      <c r="AP15" s="4">
        <f t="shared" si="6"/>
        <v>5</v>
      </c>
      <c r="AQ15" s="10" t="s">
        <v>319</v>
      </c>
      <c r="AR15" s="10" t="s">
        <v>319</v>
      </c>
      <c r="AS15" s="10" t="str">
        <f t="shared" si="25"/>
        <v>surv</v>
      </c>
      <c r="AT15" s="10" t="str">
        <f t="shared" si="26"/>
        <v>surv</v>
      </c>
      <c r="AU15" s="10">
        <f t="shared" si="27"/>
        <v>8.3333333333333339</v>
      </c>
      <c r="AV15" s="10">
        <f t="shared" si="28"/>
        <v>0.44407206622348988</v>
      </c>
      <c r="AW15" s="10">
        <f t="shared" si="29"/>
        <v>1</v>
      </c>
      <c r="AX15" s="10">
        <f t="shared" si="30"/>
        <v>1</v>
      </c>
      <c r="AY15" s="10" t="str">
        <f t="shared" si="31"/>
        <v>1</v>
      </c>
      <c r="AZ15" s="10" t="str">
        <f t="shared" si="32"/>
        <v>1</v>
      </c>
      <c r="BA15" t="s">
        <v>128</v>
      </c>
      <c r="BB15" t="s">
        <v>128</v>
      </c>
      <c r="BC15" t="s">
        <v>128</v>
      </c>
      <c r="BD15" s="5">
        <v>11</v>
      </c>
      <c r="BE15" s="5">
        <v>12</v>
      </c>
      <c r="BF15" s="5">
        <v>14</v>
      </c>
      <c r="BG15" s="5">
        <f t="shared" si="33"/>
        <v>12.333333333333334</v>
      </c>
      <c r="BH15" s="6">
        <v>0.44407206622348988</v>
      </c>
      <c r="BI15" s="6">
        <v>0.44407206622348988</v>
      </c>
      <c r="BJ15" s="6">
        <v>0.44407206622348988</v>
      </c>
      <c r="BK15" s="6">
        <v>0.44407206622348988</v>
      </c>
      <c r="BL15" s="6" t="str">
        <f t="shared" si="34"/>
        <v>N</v>
      </c>
      <c r="BM15" s="3">
        <f t="shared" si="7"/>
        <v>1.3333333333333333</v>
      </c>
      <c r="BN15" s="3">
        <f t="shared" si="8"/>
        <v>1.6666666666666667</v>
      </c>
      <c r="BO15" s="3">
        <f t="shared" si="9"/>
        <v>3.3333333333333335</v>
      </c>
      <c r="BP15" s="3">
        <f t="shared" si="10"/>
        <v>0.66666666666666663</v>
      </c>
      <c r="BQ15" s="1">
        <f t="shared" si="11"/>
        <v>8.3333333333333339</v>
      </c>
      <c r="BR15" s="1" t="str">
        <f t="shared" si="35"/>
        <v>L</v>
      </c>
      <c r="BS15" s="1">
        <f t="shared" si="12"/>
        <v>2.5</v>
      </c>
      <c r="BT15" s="4">
        <f t="shared" si="13"/>
        <v>-2</v>
      </c>
      <c r="BU15" s="4">
        <f t="shared" si="14"/>
        <v>4.5</v>
      </c>
      <c r="BV15" t="s">
        <v>178</v>
      </c>
      <c r="BW15" t="s">
        <v>227</v>
      </c>
      <c r="BX15" t="s">
        <v>227</v>
      </c>
      <c r="BY15" t="s">
        <v>227</v>
      </c>
      <c r="BZ15" s="2" t="str">
        <f t="shared" si="36"/>
        <v>c</v>
      </c>
      <c r="CA15">
        <v>0</v>
      </c>
      <c r="CB15">
        <v>2</v>
      </c>
      <c r="CC15" s="2" t="str">
        <f t="shared" si="37"/>
        <v>NA</v>
      </c>
      <c r="CD15" s="3">
        <v>0</v>
      </c>
      <c r="CE15" s="3">
        <v>0</v>
      </c>
      <c r="CF15" s="2">
        <v>0</v>
      </c>
      <c r="CG15" s="2">
        <v>0</v>
      </c>
      <c r="CH15" s="2">
        <v>0</v>
      </c>
      <c r="CI15" s="2">
        <v>0</v>
      </c>
      <c r="CJ15" s="2">
        <v>0</v>
      </c>
      <c r="CK15" s="2">
        <v>0</v>
      </c>
      <c r="CL15" s="2">
        <v>0</v>
      </c>
      <c r="CM15" s="2">
        <v>0</v>
      </c>
      <c r="CN15" s="5">
        <v>1</v>
      </c>
      <c r="CO15" s="5">
        <v>1</v>
      </c>
      <c r="CP15" s="5">
        <v>0</v>
      </c>
      <c r="CQ15" s="5">
        <v>0</v>
      </c>
      <c r="CR15" s="5">
        <v>0</v>
      </c>
      <c r="CS15" s="5">
        <v>0</v>
      </c>
      <c r="CT15" s="5">
        <v>0</v>
      </c>
      <c r="CU15" s="5">
        <v>0</v>
      </c>
      <c r="CV15" s="4">
        <v>0</v>
      </c>
      <c r="CW15" s="4">
        <v>0</v>
      </c>
      <c r="CX15" s="4">
        <v>0</v>
      </c>
      <c r="CY15" s="4">
        <v>1</v>
      </c>
      <c r="CZ15" s="4">
        <v>0</v>
      </c>
      <c r="DA15" s="4">
        <v>1</v>
      </c>
      <c r="DB15" s="4">
        <v>0</v>
      </c>
      <c r="DC15" s="4">
        <v>1</v>
      </c>
      <c r="DD15" s="8">
        <v>0</v>
      </c>
      <c r="DE15" s="8">
        <v>0</v>
      </c>
      <c r="DF15" s="8">
        <v>0</v>
      </c>
      <c r="DG15" s="8">
        <v>1</v>
      </c>
      <c r="DH15" s="8">
        <v>0</v>
      </c>
      <c r="DI15" s="8">
        <v>0</v>
      </c>
      <c r="DJ15" s="8">
        <v>0</v>
      </c>
      <c r="DK15" s="8">
        <v>0</v>
      </c>
      <c r="DL15" s="11">
        <f t="shared" si="38"/>
        <v>0</v>
      </c>
      <c r="DM15" s="11">
        <f t="shared" si="39"/>
        <v>1</v>
      </c>
      <c r="DN15" s="11">
        <f t="shared" si="40"/>
        <v>1</v>
      </c>
      <c r="DO15" s="11">
        <f t="shared" si="41"/>
        <v>1</v>
      </c>
      <c r="DP15" s="5">
        <f t="shared" si="42"/>
        <v>2</v>
      </c>
      <c r="DQ15" s="5">
        <f t="shared" si="43"/>
        <v>1</v>
      </c>
      <c r="DR15" s="5">
        <f t="shared" si="44"/>
        <v>0</v>
      </c>
      <c r="DS15" s="5">
        <f t="shared" si="45"/>
        <v>0</v>
      </c>
      <c r="DT15" s="12">
        <f t="shared" si="46"/>
        <v>1</v>
      </c>
      <c r="DU15" s="12">
        <f t="shared" si="47"/>
        <v>1</v>
      </c>
      <c r="DV15" s="12">
        <f t="shared" si="48"/>
        <v>0</v>
      </c>
      <c r="DW15" s="12">
        <f t="shared" si="49"/>
        <v>0</v>
      </c>
      <c r="DX15" s="12">
        <f t="shared" si="50"/>
        <v>0</v>
      </c>
      <c r="DY15" s="12">
        <f t="shared" si="51"/>
        <v>0</v>
      </c>
      <c r="DZ15" s="12">
        <f t="shared" si="52"/>
        <v>0</v>
      </c>
      <c r="EA15" s="12">
        <f t="shared" si="53"/>
        <v>0</v>
      </c>
      <c r="EB15" s="13">
        <f t="shared" si="54"/>
        <v>0</v>
      </c>
      <c r="EC15" s="13">
        <f t="shared" si="55"/>
        <v>0</v>
      </c>
      <c r="ED15" s="13">
        <f t="shared" si="56"/>
        <v>0</v>
      </c>
      <c r="EE15" s="13">
        <f t="shared" si="57"/>
        <v>2</v>
      </c>
      <c r="EF15" s="13">
        <f t="shared" si="58"/>
        <v>0</v>
      </c>
      <c r="EG15" s="13">
        <f t="shared" si="59"/>
        <v>1</v>
      </c>
      <c r="EH15" s="13">
        <f t="shared" si="60"/>
        <v>0</v>
      </c>
      <c r="EI15" s="13">
        <f t="shared" si="61"/>
        <v>1</v>
      </c>
      <c r="EJ15" s="4">
        <f t="shared" si="62"/>
        <v>2</v>
      </c>
      <c r="EK15" s="4">
        <f t="shared" si="63"/>
        <v>2</v>
      </c>
      <c r="EL15" s="4">
        <f t="shared" si="64"/>
        <v>1</v>
      </c>
      <c r="EM15" s="4">
        <f t="shared" si="65"/>
        <v>1</v>
      </c>
      <c r="EN15" s="5" t="s">
        <v>178</v>
      </c>
      <c r="EO15" s="5">
        <v>0</v>
      </c>
      <c r="EP15" s="5">
        <v>0</v>
      </c>
      <c r="EQ15" s="5">
        <v>0</v>
      </c>
      <c r="ER15" s="12">
        <v>0</v>
      </c>
      <c r="ES15" s="12">
        <v>0</v>
      </c>
      <c r="ET15" s="12" t="s">
        <v>178</v>
      </c>
      <c r="EU15" s="12" t="s">
        <v>178</v>
      </c>
      <c r="EV15">
        <v>0</v>
      </c>
      <c r="EW15">
        <v>0</v>
      </c>
      <c r="EX15">
        <v>0</v>
      </c>
      <c r="EY15">
        <v>0</v>
      </c>
      <c r="EZ15">
        <f t="shared" si="66"/>
        <v>0</v>
      </c>
      <c r="FA15">
        <f t="shared" si="67"/>
        <v>0</v>
      </c>
      <c r="FB15">
        <f t="shared" si="68"/>
        <v>0</v>
      </c>
      <c r="FC15">
        <f t="shared" si="69"/>
        <v>0</v>
      </c>
      <c r="FD15">
        <v>0.83333333333333337</v>
      </c>
      <c r="FE15">
        <v>0.33333333333333331</v>
      </c>
      <c r="FF15">
        <v>0.6</v>
      </c>
    </row>
    <row r="16" spans="1:162" customFormat="1" x14ac:dyDescent="0.25">
      <c r="A16" t="s">
        <v>16</v>
      </c>
      <c r="B16">
        <v>1</v>
      </c>
      <c r="C16">
        <v>1</v>
      </c>
      <c r="D16">
        <v>2</v>
      </c>
      <c r="E16">
        <v>3</v>
      </c>
      <c r="F16">
        <v>11</v>
      </c>
      <c r="G16">
        <v>1</v>
      </c>
      <c r="H16" s="2" t="s">
        <v>176</v>
      </c>
      <c r="I16" s="2">
        <f t="shared" si="18"/>
        <v>1</v>
      </c>
      <c r="J16">
        <v>2</v>
      </c>
      <c r="K16" s="1">
        <v>18</v>
      </c>
      <c r="L16" s="1" t="str">
        <f t="shared" si="19"/>
        <v>L</v>
      </c>
      <c r="M16" s="1">
        <f t="shared" si="0"/>
        <v>2</v>
      </c>
      <c r="N16">
        <v>1</v>
      </c>
      <c r="O16">
        <v>1</v>
      </c>
      <c r="P16">
        <v>2</v>
      </c>
      <c r="Q16">
        <v>5</v>
      </c>
      <c r="R16">
        <v>5</v>
      </c>
      <c r="S16">
        <v>3</v>
      </c>
      <c r="T16">
        <f t="shared" si="20"/>
        <v>3</v>
      </c>
      <c r="U16" s="2" t="s">
        <v>176</v>
      </c>
      <c r="V16" s="2">
        <f t="shared" si="21"/>
        <v>1</v>
      </c>
      <c r="W16">
        <v>7</v>
      </c>
      <c r="X16" s="1">
        <v>14</v>
      </c>
      <c r="Y16" s="1" t="str">
        <f t="shared" si="22"/>
        <v>L</v>
      </c>
      <c r="Z16" s="1" t="str">
        <f t="shared" si="1"/>
        <v>n</v>
      </c>
      <c r="AA16" s="4">
        <f t="shared" si="2"/>
        <v>-4</v>
      </c>
      <c r="AB16" s="4">
        <f t="shared" si="3"/>
        <v>6</v>
      </c>
      <c r="AC16">
        <v>1</v>
      </c>
      <c r="AD16">
        <v>1</v>
      </c>
      <c r="AE16">
        <v>3</v>
      </c>
      <c r="AF16">
        <v>3</v>
      </c>
      <c r="AG16">
        <v>3</v>
      </c>
      <c r="AH16">
        <v>2</v>
      </c>
      <c r="AI16" s="2" t="s">
        <v>176</v>
      </c>
      <c r="AJ16" s="2">
        <f t="shared" si="23"/>
        <v>1</v>
      </c>
      <c r="AK16">
        <v>1</v>
      </c>
      <c r="AL16" s="1">
        <v>11</v>
      </c>
      <c r="AM16" s="1" t="str">
        <f t="shared" si="24"/>
        <v>L</v>
      </c>
      <c r="AN16" s="1">
        <f t="shared" si="4"/>
        <v>3</v>
      </c>
      <c r="AO16" s="4">
        <f t="shared" si="5"/>
        <v>-3</v>
      </c>
      <c r="AP16" s="4">
        <f t="shared" si="6"/>
        <v>3</v>
      </c>
      <c r="AQ16" s="10" t="s">
        <v>319</v>
      </c>
      <c r="AR16" s="10" t="s">
        <v>319</v>
      </c>
      <c r="AS16" s="10" t="str">
        <f t="shared" si="25"/>
        <v>surv</v>
      </c>
      <c r="AT16" s="10" t="str">
        <f t="shared" si="26"/>
        <v>surv</v>
      </c>
      <c r="AU16" s="10">
        <f t="shared" si="27"/>
        <v>14.333333333333334</v>
      </c>
      <c r="AV16" s="10">
        <f t="shared" si="28"/>
        <v>0.53450912059571232</v>
      </c>
      <c r="AW16" s="10">
        <f t="shared" si="29"/>
        <v>1</v>
      </c>
      <c r="AX16" s="10">
        <f t="shared" si="30"/>
        <v>1</v>
      </c>
      <c r="AY16" s="10" t="str">
        <f t="shared" si="31"/>
        <v>1</v>
      </c>
      <c r="AZ16" s="10" t="str">
        <f t="shared" si="32"/>
        <v>1</v>
      </c>
      <c r="BA16" t="s">
        <v>20</v>
      </c>
      <c r="BB16" t="s">
        <v>20</v>
      </c>
      <c r="BC16" t="s">
        <v>20</v>
      </c>
      <c r="BD16" s="5">
        <v>13</v>
      </c>
      <c r="BE16" s="5">
        <v>14</v>
      </c>
      <c r="BF16" s="5">
        <v>15</v>
      </c>
      <c r="BG16" s="5">
        <f t="shared" si="33"/>
        <v>14</v>
      </c>
      <c r="BH16" s="6">
        <v>0.53450912059571232</v>
      </c>
      <c r="BI16" s="6">
        <v>0.53450912059571232</v>
      </c>
      <c r="BJ16" s="6">
        <v>0.53450912059571232</v>
      </c>
      <c r="BK16" s="6">
        <v>0.53450912059571232</v>
      </c>
      <c r="BL16" s="6" t="str">
        <f t="shared" si="34"/>
        <v>M</v>
      </c>
      <c r="BM16" s="3">
        <f t="shared" si="7"/>
        <v>2.3333333333333335</v>
      </c>
      <c r="BN16" s="3">
        <f t="shared" si="8"/>
        <v>3.6666666666666665</v>
      </c>
      <c r="BO16" s="3">
        <f t="shared" si="9"/>
        <v>6.333333333333333</v>
      </c>
      <c r="BP16" s="3">
        <f t="shared" si="10"/>
        <v>2</v>
      </c>
      <c r="BQ16" s="1">
        <f t="shared" si="11"/>
        <v>14.333333333333334</v>
      </c>
      <c r="BR16" s="1" t="str">
        <f t="shared" si="35"/>
        <v>L</v>
      </c>
      <c r="BS16" s="1">
        <f t="shared" si="12"/>
        <v>2.5</v>
      </c>
      <c r="BT16" s="4">
        <f t="shared" si="13"/>
        <v>-3.5</v>
      </c>
      <c r="BU16" s="4">
        <f t="shared" si="14"/>
        <v>4.5</v>
      </c>
      <c r="BV16" t="s">
        <v>178</v>
      </c>
      <c r="BW16" t="s">
        <v>178</v>
      </c>
      <c r="BX16" t="s">
        <v>227</v>
      </c>
      <c r="BY16" t="s">
        <v>226</v>
      </c>
      <c r="BZ16" s="2" t="str">
        <f t="shared" si="36"/>
        <v>c</v>
      </c>
      <c r="CA16">
        <v>0</v>
      </c>
      <c r="CB16">
        <v>1</v>
      </c>
      <c r="CC16" s="2" t="str">
        <f t="shared" si="37"/>
        <v>c</v>
      </c>
      <c r="CD16" s="3">
        <v>0</v>
      </c>
      <c r="CE16" s="3">
        <v>1</v>
      </c>
      <c r="CF16" s="2">
        <v>0</v>
      </c>
      <c r="CG16" s="2">
        <v>0</v>
      </c>
      <c r="CH16" s="2">
        <v>0</v>
      </c>
      <c r="CI16" s="2">
        <v>0</v>
      </c>
      <c r="CJ16" s="2">
        <v>0</v>
      </c>
      <c r="CK16" s="2">
        <v>0</v>
      </c>
      <c r="CL16" s="2">
        <v>0</v>
      </c>
      <c r="CM16" s="2">
        <v>0</v>
      </c>
      <c r="CN16" s="5">
        <v>1</v>
      </c>
      <c r="CO16" s="5">
        <v>0</v>
      </c>
      <c r="CP16" s="5">
        <v>0</v>
      </c>
      <c r="CQ16" s="5">
        <v>0</v>
      </c>
      <c r="CR16" s="5">
        <v>0</v>
      </c>
      <c r="CS16" s="5">
        <v>0</v>
      </c>
      <c r="CT16" s="5">
        <v>0</v>
      </c>
      <c r="CU16" s="5">
        <v>1</v>
      </c>
      <c r="CV16" s="4">
        <v>0</v>
      </c>
      <c r="CW16" s="4">
        <v>0</v>
      </c>
      <c r="CX16" s="4">
        <v>0</v>
      </c>
      <c r="CY16" s="4">
        <v>0</v>
      </c>
      <c r="CZ16" s="4">
        <v>0</v>
      </c>
      <c r="DA16" s="4">
        <v>0</v>
      </c>
      <c r="DB16" s="4">
        <v>0</v>
      </c>
      <c r="DC16" s="4">
        <v>1</v>
      </c>
      <c r="DD16" s="8">
        <v>0</v>
      </c>
      <c r="DE16" s="8">
        <v>0</v>
      </c>
      <c r="DF16" s="8">
        <v>1</v>
      </c>
      <c r="DG16" s="8">
        <v>0</v>
      </c>
      <c r="DH16" s="8">
        <v>0</v>
      </c>
      <c r="DI16" s="8">
        <v>0</v>
      </c>
      <c r="DJ16" s="8">
        <v>0</v>
      </c>
      <c r="DK16" s="8">
        <v>0</v>
      </c>
      <c r="DL16" s="11">
        <f t="shared" si="38"/>
        <v>0</v>
      </c>
      <c r="DM16" s="11">
        <f t="shared" si="39"/>
        <v>0</v>
      </c>
      <c r="DN16" s="11">
        <f t="shared" si="40"/>
        <v>0</v>
      </c>
      <c r="DO16" s="11">
        <f t="shared" si="41"/>
        <v>1</v>
      </c>
      <c r="DP16" s="5">
        <f t="shared" si="42"/>
        <v>1</v>
      </c>
      <c r="DQ16" s="5">
        <f t="shared" si="43"/>
        <v>1</v>
      </c>
      <c r="DR16" s="5">
        <f t="shared" si="44"/>
        <v>0</v>
      </c>
      <c r="DS16" s="5">
        <f t="shared" si="45"/>
        <v>1</v>
      </c>
      <c r="DT16" s="12">
        <f t="shared" si="46"/>
        <v>1</v>
      </c>
      <c r="DU16" s="12">
        <f t="shared" si="47"/>
        <v>0</v>
      </c>
      <c r="DV16" s="12">
        <f t="shared" si="48"/>
        <v>0</v>
      </c>
      <c r="DW16" s="12">
        <f t="shared" si="49"/>
        <v>0</v>
      </c>
      <c r="DX16" s="12">
        <f t="shared" si="50"/>
        <v>0</v>
      </c>
      <c r="DY16" s="12">
        <f t="shared" si="51"/>
        <v>0</v>
      </c>
      <c r="DZ16" s="12">
        <f t="shared" si="52"/>
        <v>0</v>
      </c>
      <c r="EA16" s="12">
        <f t="shared" si="53"/>
        <v>1</v>
      </c>
      <c r="EB16" s="13">
        <f t="shared" si="54"/>
        <v>0</v>
      </c>
      <c r="EC16" s="13">
        <f t="shared" si="55"/>
        <v>0</v>
      </c>
      <c r="ED16" s="13">
        <f t="shared" si="56"/>
        <v>1</v>
      </c>
      <c r="EE16" s="13">
        <f t="shared" si="57"/>
        <v>0</v>
      </c>
      <c r="EF16" s="13">
        <f t="shared" si="58"/>
        <v>0</v>
      </c>
      <c r="EG16" s="13">
        <f t="shared" si="59"/>
        <v>0</v>
      </c>
      <c r="EH16" s="13">
        <f t="shared" si="60"/>
        <v>0</v>
      </c>
      <c r="EI16" s="13">
        <f t="shared" si="61"/>
        <v>1</v>
      </c>
      <c r="EJ16" s="4">
        <f t="shared" si="62"/>
        <v>1</v>
      </c>
      <c r="EK16" s="4">
        <f t="shared" si="63"/>
        <v>1</v>
      </c>
      <c r="EL16" s="4">
        <f t="shared" si="64"/>
        <v>0</v>
      </c>
      <c r="EM16" s="4">
        <f t="shared" si="65"/>
        <v>2</v>
      </c>
      <c r="EN16" s="5" t="s">
        <v>178</v>
      </c>
      <c r="EO16" s="5" t="s">
        <v>178</v>
      </c>
      <c r="EP16" s="5" t="s">
        <v>178</v>
      </c>
      <c r="EQ16" s="5">
        <v>0</v>
      </c>
      <c r="ER16" s="12">
        <v>0</v>
      </c>
      <c r="ES16" s="12">
        <v>1</v>
      </c>
      <c r="ET16" s="12" t="s">
        <v>178</v>
      </c>
      <c r="EU16" s="12">
        <v>0</v>
      </c>
      <c r="EV16">
        <v>0</v>
      </c>
      <c r="EW16">
        <v>1</v>
      </c>
      <c r="EX16" t="s">
        <v>178</v>
      </c>
      <c r="EY16">
        <v>0</v>
      </c>
      <c r="EZ16">
        <f t="shared" si="66"/>
        <v>1</v>
      </c>
      <c r="FA16">
        <f t="shared" si="67"/>
        <v>0</v>
      </c>
      <c r="FB16">
        <f t="shared" si="68"/>
        <v>0</v>
      </c>
      <c r="FC16">
        <f t="shared" si="69"/>
        <v>-1</v>
      </c>
      <c r="FD16">
        <v>0.26666666666666666</v>
      </c>
      <c r="FE16">
        <v>0.30769230769230771</v>
      </c>
      <c r="FF16">
        <v>0.625</v>
      </c>
    </row>
    <row r="17" spans="1:162" customFormat="1" x14ac:dyDescent="0.25">
      <c r="A17" t="s">
        <v>17</v>
      </c>
      <c r="B17">
        <v>1</v>
      </c>
      <c r="C17">
        <v>1</v>
      </c>
      <c r="D17">
        <v>0</v>
      </c>
      <c r="E17">
        <v>1</v>
      </c>
      <c r="F17">
        <v>1</v>
      </c>
      <c r="G17">
        <v>0</v>
      </c>
      <c r="H17" s="2" t="s">
        <v>176</v>
      </c>
      <c r="I17" s="2">
        <f t="shared" si="18"/>
        <v>1</v>
      </c>
      <c r="J17">
        <v>2</v>
      </c>
      <c r="K17" s="1">
        <v>4</v>
      </c>
      <c r="L17" s="1" t="str">
        <f t="shared" si="19"/>
        <v>S</v>
      </c>
      <c r="M17" s="1">
        <f t="shared" si="0"/>
        <v>5</v>
      </c>
      <c r="N17">
        <v>1</v>
      </c>
      <c r="O17">
        <v>1</v>
      </c>
      <c r="P17">
        <v>1</v>
      </c>
      <c r="Q17">
        <v>1</v>
      </c>
      <c r="R17">
        <v>3</v>
      </c>
      <c r="S17">
        <v>0</v>
      </c>
      <c r="T17">
        <f t="shared" si="20"/>
        <v>0</v>
      </c>
      <c r="U17" s="2" t="s">
        <v>177</v>
      </c>
      <c r="V17" s="2">
        <f t="shared" si="21"/>
        <v>0</v>
      </c>
      <c r="W17">
        <v>2</v>
      </c>
      <c r="X17" s="1">
        <v>7</v>
      </c>
      <c r="Y17" s="1" t="str">
        <f t="shared" si="22"/>
        <v>L</v>
      </c>
      <c r="Z17" s="1" t="str">
        <f t="shared" si="1"/>
        <v>n</v>
      </c>
      <c r="AA17" s="4">
        <f t="shared" si="2"/>
        <v>3</v>
      </c>
      <c r="AB17" s="4">
        <f t="shared" si="3"/>
        <v>7</v>
      </c>
      <c r="AC17">
        <v>1</v>
      </c>
      <c r="AD17">
        <v>1</v>
      </c>
      <c r="AE17">
        <v>1</v>
      </c>
      <c r="AF17">
        <v>2</v>
      </c>
      <c r="AG17">
        <v>5</v>
      </c>
      <c r="AH17">
        <v>4</v>
      </c>
      <c r="AI17" s="2" t="s">
        <v>176</v>
      </c>
      <c r="AJ17" s="2">
        <f t="shared" si="23"/>
        <v>1</v>
      </c>
      <c r="AK17">
        <v>2</v>
      </c>
      <c r="AL17" s="1">
        <v>10</v>
      </c>
      <c r="AM17" s="1" t="str">
        <f t="shared" si="24"/>
        <v>L</v>
      </c>
      <c r="AN17" s="1">
        <f t="shared" si="4"/>
        <v>7</v>
      </c>
      <c r="AO17" s="4">
        <f t="shared" si="5"/>
        <v>3</v>
      </c>
      <c r="AP17" s="4">
        <f t="shared" si="6"/>
        <v>5</v>
      </c>
      <c r="AQ17" s="10" t="s">
        <v>319</v>
      </c>
      <c r="AR17" s="10" t="s">
        <v>319</v>
      </c>
      <c r="AS17" s="10" t="str">
        <f t="shared" si="25"/>
        <v>surv</v>
      </c>
      <c r="AT17" s="10" t="str">
        <f t="shared" si="26"/>
        <v>surv</v>
      </c>
      <c r="AU17" s="10">
        <f t="shared" si="27"/>
        <v>7</v>
      </c>
      <c r="AV17" s="10">
        <f t="shared" si="28"/>
        <v>0.61846584384265046</v>
      </c>
      <c r="AW17" s="10">
        <f t="shared" si="29"/>
        <v>1</v>
      </c>
      <c r="AX17" s="10">
        <f t="shared" si="30"/>
        <v>1</v>
      </c>
      <c r="AY17" s="10" t="str">
        <f t="shared" si="31"/>
        <v>1</v>
      </c>
      <c r="AZ17" s="10" t="str">
        <f t="shared" si="32"/>
        <v>1</v>
      </c>
      <c r="BA17" t="s">
        <v>12</v>
      </c>
      <c r="BB17" t="s">
        <v>12</v>
      </c>
      <c r="BC17" t="s">
        <v>12</v>
      </c>
      <c r="BD17" s="5">
        <v>7</v>
      </c>
      <c r="BE17" s="5">
        <v>8</v>
      </c>
      <c r="BF17" s="5">
        <v>12</v>
      </c>
      <c r="BG17" s="5">
        <f t="shared" si="33"/>
        <v>9</v>
      </c>
      <c r="BH17" s="6">
        <v>0.61846584384265046</v>
      </c>
      <c r="BI17" s="6">
        <v>0.61846584384265046</v>
      </c>
      <c r="BJ17" s="6">
        <v>0.61846584384265046</v>
      </c>
      <c r="BK17" s="6">
        <v>0.61846584384265046</v>
      </c>
      <c r="BL17" s="6" t="str">
        <f t="shared" si="34"/>
        <v>M</v>
      </c>
      <c r="BM17" s="3">
        <f t="shared" si="7"/>
        <v>0.66666666666666663</v>
      </c>
      <c r="BN17" s="3">
        <f t="shared" si="8"/>
        <v>1.3333333333333333</v>
      </c>
      <c r="BO17" s="3">
        <f t="shared" si="9"/>
        <v>3</v>
      </c>
      <c r="BP17" s="3">
        <f t="shared" si="10"/>
        <v>1.3333333333333333</v>
      </c>
      <c r="BQ17" s="1">
        <f t="shared" si="11"/>
        <v>7</v>
      </c>
      <c r="BR17" s="1" t="str">
        <f t="shared" si="35"/>
        <v>L</v>
      </c>
      <c r="BS17" s="1">
        <f t="shared" si="12"/>
        <v>6</v>
      </c>
      <c r="BT17" s="4">
        <f t="shared" si="13"/>
        <v>3</v>
      </c>
      <c r="BU17" s="4">
        <f t="shared" si="14"/>
        <v>6</v>
      </c>
      <c r="BV17" t="s">
        <v>178</v>
      </c>
      <c r="BW17" t="s">
        <v>226</v>
      </c>
      <c r="BX17" t="s">
        <v>226</v>
      </c>
      <c r="BY17" t="s">
        <v>226</v>
      </c>
      <c r="BZ17" s="2" t="str">
        <f t="shared" si="36"/>
        <v>NA</v>
      </c>
      <c r="CA17">
        <v>0</v>
      </c>
      <c r="CB17">
        <v>0</v>
      </c>
      <c r="CC17" s="2" t="str">
        <f t="shared" si="37"/>
        <v>NA</v>
      </c>
      <c r="CD17" s="3">
        <v>0</v>
      </c>
      <c r="CE17" s="3">
        <v>0</v>
      </c>
      <c r="CF17" s="2">
        <v>0</v>
      </c>
      <c r="CG17" s="2">
        <v>0</v>
      </c>
      <c r="CH17" s="2">
        <v>0</v>
      </c>
      <c r="CI17" s="2">
        <v>0</v>
      </c>
      <c r="CJ17" s="2">
        <v>0</v>
      </c>
      <c r="CK17" s="2">
        <v>0</v>
      </c>
      <c r="CL17" s="2">
        <v>0</v>
      </c>
      <c r="CM17" s="2">
        <v>0</v>
      </c>
      <c r="CN17" s="5">
        <v>0</v>
      </c>
      <c r="CO17" s="5">
        <v>0</v>
      </c>
      <c r="CP17" s="5">
        <v>0</v>
      </c>
      <c r="CQ17" s="5">
        <v>0</v>
      </c>
      <c r="CR17" s="5">
        <v>0</v>
      </c>
      <c r="CS17" s="5">
        <v>0</v>
      </c>
      <c r="CT17" s="5">
        <v>0</v>
      </c>
      <c r="CU17" s="5">
        <v>0</v>
      </c>
      <c r="CV17" s="4">
        <v>0</v>
      </c>
      <c r="CW17" s="4">
        <v>0</v>
      </c>
      <c r="CX17" s="4">
        <v>1</v>
      </c>
      <c r="CY17" s="4">
        <v>0</v>
      </c>
      <c r="CZ17" s="4">
        <v>0</v>
      </c>
      <c r="DA17" s="4">
        <v>0</v>
      </c>
      <c r="DB17" s="4">
        <v>0</v>
      </c>
      <c r="DC17" s="4">
        <v>0</v>
      </c>
      <c r="DD17" s="8">
        <v>1</v>
      </c>
      <c r="DE17" s="8">
        <v>0</v>
      </c>
      <c r="DF17" s="8">
        <v>1</v>
      </c>
      <c r="DG17" s="8">
        <v>0</v>
      </c>
      <c r="DH17" s="8">
        <v>0</v>
      </c>
      <c r="DI17" s="8">
        <v>0</v>
      </c>
      <c r="DJ17" s="8">
        <v>0</v>
      </c>
      <c r="DK17" s="8">
        <v>0</v>
      </c>
      <c r="DL17" s="11">
        <f t="shared" si="38"/>
        <v>0</v>
      </c>
      <c r="DM17" s="11">
        <f t="shared" si="39"/>
        <v>1</v>
      </c>
      <c r="DN17" s="11">
        <f t="shared" si="40"/>
        <v>0</v>
      </c>
      <c r="DO17" s="11">
        <f t="shared" si="41"/>
        <v>0</v>
      </c>
      <c r="DP17" s="5">
        <f t="shared" si="42"/>
        <v>1</v>
      </c>
      <c r="DQ17" s="5">
        <f t="shared" si="43"/>
        <v>1</v>
      </c>
      <c r="DR17" s="5">
        <f t="shared" si="44"/>
        <v>0</v>
      </c>
      <c r="DS17" s="5">
        <f t="shared" si="45"/>
        <v>0</v>
      </c>
      <c r="DT17" s="12">
        <f t="shared" si="46"/>
        <v>0</v>
      </c>
      <c r="DU17" s="12">
        <f t="shared" si="47"/>
        <v>0</v>
      </c>
      <c r="DV17" s="12">
        <f t="shared" si="48"/>
        <v>0</v>
      </c>
      <c r="DW17" s="12">
        <f t="shared" si="49"/>
        <v>0</v>
      </c>
      <c r="DX17" s="12">
        <f t="shared" si="50"/>
        <v>0</v>
      </c>
      <c r="DY17" s="12">
        <f t="shared" si="51"/>
        <v>0</v>
      </c>
      <c r="DZ17" s="12">
        <f t="shared" si="52"/>
        <v>0</v>
      </c>
      <c r="EA17" s="12">
        <f t="shared" si="53"/>
        <v>0</v>
      </c>
      <c r="EB17" s="13">
        <f t="shared" si="54"/>
        <v>1</v>
      </c>
      <c r="EC17" s="13">
        <f t="shared" si="55"/>
        <v>0</v>
      </c>
      <c r="ED17" s="13">
        <f t="shared" si="56"/>
        <v>2</v>
      </c>
      <c r="EE17" s="13">
        <f t="shared" si="57"/>
        <v>0</v>
      </c>
      <c r="EF17" s="13">
        <f t="shared" si="58"/>
        <v>0</v>
      </c>
      <c r="EG17" s="13">
        <f t="shared" si="59"/>
        <v>0</v>
      </c>
      <c r="EH17" s="13">
        <f t="shared" si="60"/>
        <v>0</v>
      </c>
      <c r="EI17" s="13">
        <f t="shared" si="61"/>
        <v>0</v>
      </c>
      <c r="EJ17" s="4">
        <f t="shared" si="62"/>
        <v>1</v>
      </c>
      <c r="EK17" s="4">
        <f t="shared" si="63"/>
        <v>2</v>
      </c>
      <c r="EL17" s="4">
        <f t="shared" si="64"/>
        <v>0</v>
      </c>
      <c r="EM17" s="4">
        <f t="shared" si="65"/>
        <v>0</v>
      </c>
      <c r="EN17" s="5" t="s">
        <v>178</v>
      </c>
      <c r="EO17" s="5">
        <v>1</v>
      </c>
      <c r="EP17" s="5" t="s">
        <v>178</v>
      </c>
      <c r="EQ17" s="5" t="s">
        <v>178</v>
      </c>
      <c r="ER17" s="12">
        <v>1</v>
      </c>
      <c r="ES17" s="12">
        <v>1</v>
      </c>
      <c r="ET17" s="12" t="s">
        <v>178</v>
      </c>
      <c r="EU17" s="12" t="s">
        <v>178</v>
      </c>
      <c r="EV17">
        <v>1</v>
      </c>
      <c r="EW17">
        <v>1</v>
      </c>
      <c r="EX17" t="s">
        <v>178</v>
      </c>
      <c r="EY17" t="s">
        <v>178</v>
      </c>
      <c r="EZ17">
        <f t="shared" si="66"/>
        <v>0</v>
      </c>
      <c r="FA17">
        <f t="shared" si="67"/>
        <v>0</v>
      </c>
      <c r="FB17">
        <f t="shared" si="68"/>
        <v>0</v>
      </c>
      <c r="FC17">
        <f t="shared" si="69"/>
        <v>0</v>
      </c>
      <c r="FD17">
        <v>1</v>
      </c>
      <c r="FE17">
        <v>0.75</v>
      </c>
      <c r="FF17">
        <v>0.27272727272727271</v>
      </c>
    </row>
    <row r="18" spans="1:162" customFormat="1" x14ac:dyDescent="0.25">
      <c r="A18" t="s">
        <v>18</v>
      </c>
      <c r="B18">
        <v>1</v>
      </c>
      <c r="C18">
        <v>1</v>
      </c>
      <c r="D18">
        <v>1</v>
      </c>
      <c r="E18">
        <v>1</v>
      </c>
      <c r="F18">
        <v>2</v>
      </c>
      <c r="G18">
        <v>0</v>
      </c>
      <c r="H18" s="2" t="s">
        <v>176</v>
      </c>
      <c r="I18" s="2">
        <f t="shared" si="18"/>
        <v>1</v>
      </c>
      <c r="J18">
        <v>2</v>
      </c>
      <c r="K18" s="1">
        <v>6</v>
      </c>
      <c r="L18" s="1" t="str">
        <f t="shared" si="19"/>
        <v>M</v>
      </c>
      <c r="M18" s="1">
        <f t="shared" si="0"/>
        <v>2</v>
      </c>
      <c r="N18">
        <v>1</v>
      </c>
      <c r="O18">
        <v>1</v>
      </c>
      <c r="P18">
        <v>1</v>
      </c>
      <c r="Q18">
        <v>2</v>
      </c>
      <c r="R18">
        <v>2</v>
      </c>
      <c r="S18">
        <v>1</v>
      </c>
      <c r="T18">
        <f t="shared" si="20"/>
        <v>1</v>
      </c>
      <c r="U18" s="2" t="s">
        <v>177</v>
      </c>
      <c r="V18" s="2">
        <f t="shared" si="21"/>
        <v>1</v>
      </c>
      <c r="W18">
        <v>2</v>
      </c>
      <c r="X18" s="1">
        <v>7</v>
      </c>
      <c r="Y18" s="1" t="str">
        <f t="shared" si="22"/>
        <v>L</v>
      </c>
      <c r="Z18" s="1" t="str">
        <f t="shared" si="1"/>
        <v>n</v>
      </c>
      <c r="AA18" s="4">
        <f t="shared" si="2"/>
        <v>1</v>
      </c>
      <c r="AB18" s="4">
        <f t="shared" si="3"/>
        <v>7</v>
      </c>
      <c r="AC18">
        <v>1</v>
      </c>
      <c r="AD18">
        <v>1</v>
      </c>
      <c r="AE18">
        <v>1</v>
      </c>
      <c r="AF18">
        <v>2</v>
      </c>
      <c r="AG18">
        <v>4</v>
      </c>
      <c r="AH18">
        <v>2</v>
      </c>
      <c r="AI18" s="2" t="s">
        <v>177</v>
      </c>
      <c r="AJ18" s="2">
        <f t="shared" si="23"/>
        <v>1</v>
      </c>
      <c r="AK18">
        <v>2</v>
      </c>
      <c r="AL18" s="1">
        <v>9</v>
      </c>
      <c r="AM18" s="1" t="str">
        <f t="shared" si="24"/>
        <v>L</v>
      </c>
      <c r="AN18" s="1">
        <f t="shared" si="4"/>
        <v>4</v>
      </c>
      <c r="AO18" s="4">
        <f t="shared" si="5"/>
        <v>2</v>
      </c>
      <c r="AP18" s="4">
        <f t="shared" si="6"/>
        <v>2</v>
      </c>
      <c r="AQ18" s="10" t="s">
        <v>319</v>
      </c>
      <c r="AR18" s="10" t="s">
        <v>319</v>
      </c>
      <c r="AS18" s="10" t="str">
        <f t="shared" si="25"/>
        <v>surv</v>
      </c>
      <c r="AT18" s="10" t="str">
        <f t="shared" si="26"/>
        <v>surv</v>
      </c>
      <c r="AU18" s="10">
        <f t="shared" si="27"/>
        <v>7.333333333333333</v>
      </c>
      <c r="AV18" s="10">
        <f t="shared" si="28"/>
        <v>0.70342021580275904</v>
      </c>
      <c r="AW18" s="10">
        <f t="shared" si="29"/>
        <v>1</v>
      </c>
      <c r="AX18" s="10">
        <f t="shared" si="30"/>
        <v>1</v>
      </c>
      <c r="AY18" s="10" t="str">
        <f t="shared" si="31"/>
        <v>1</v>
      </c>
      <c r="AZ18" s="10" t="str">
        <f t="shared" si="32"/>
        <v>1</v>
      </c>
      <c r="BA18" t="s">
        <v>17</v>
      </c>
      <c r="BB18" t="s">
        <v>17</v>
      </c>
      <c r="BC18" t="s">
        <v>17</v>
      </c>
      <c r="BD18" s="5">
        <v>10</v>
      </c>
      <c r="BE18" s="5">
        <v>11</v>
      </c>
      <c r="BF18" s="5">
        <v>15</v>
      </c>
      <c r="BG18" s="5">
        <f t="shared" si="33"/>
        <v>12</v>
      </c>
      <c r="BH18" s="6">
        <v>0.70342021580275904</v>
      </c>
      <c r="BI18" s="6">
        <v>0.70342021580275904</v>
      </c>
      <c r="BJ18" s="6">
        <v>0.70342021580275904</v>
      </c>
      <c r="BK18" s="6">
        <v>0.70342021580275904</v>
      </c>
      <c r="BL18" s="6" t="str">
        <f t="shared" si="34"/>
        <v>M</v>
      </c>
      <c r="BM18" s="3">
        <f t="shared" si="7"/>
        <v>1</v>
      </c>
      <c r="BN18" s="3">
        <f t="shared" si="8"/>
        <v>1.6666666666666667</v>
      </c>
      <c r="BO18" s="3">
        <f t="shared" si="9"/>
        <v>2.6666666666666665</v>
      </c>
      <c r="BP18" s="3">
        <f t="shared" si="10"/>
        <v>1</v>
      </c>
      <c r="BQ18" s="1">
        <f t="shared" si="11"/>
        <v>7.333333333333333</v>
      </c>
      <c r="BR18" s="1" t="str">
        <f t="shared" si="35"/>
        <v>L</v>
      </c>
      <c r="BS18" s="1">
        <f t="shared" si="12"/>
        <v>3</v>
      </c>
      <c r="BT18" s="4">
        <f t="shared" si="13"/>
        <v>1.5</v>
      </c>
      <c r="BU18" s="4">
        <f t="shared" si="14"/>
        <v>4.5</v>
      </c>
      <c r="BV18" t="s">
        <v>227</v>
      </c>
      <c r="BW18" t="s">
        <v>178</v>
      </c>
      <c r="BX18" t="s">
        <v>226</v>
      </c>
      <c r="BY18" t="s">
        <v>226</v>
      </c>
      <c r="BZ18" s="2" t="str">
        <f t="shared" si="36"/>
        <v>s</v>
      </c>
      <c r="CA18">
        <v>1</v>
      </c>
      <c r="CB18">
        <v>0</v>
      </c>
      <c r="CC18" s="2" t="str">
        <f t="shared" si="37"/>
        <v>c</v>
      </c>
      <c r="CD18" s="3">
        <v>0</v>
      </c>
      <c r="CE18" s="3">
        <v>1</v>
      </c>
      <c r="CF18" s="2">
        <v>0</v>
      </c>
      <c r="CG18" s="2">
        <v>0</v>
      </c>
      <c r="CH18" s="2">
        <v>0</v>
      </c>
      <c r="CI18" s="2">
        <v>0</v>
      </c>
      <c r="CJ18" s="2">
        <v>0</v>
      </c>
      <c r="CK18" s="2">
        <v>0</v>
      </c>
      <c r="CL18" s="2">
        <v>0</v>
      </c>
      <c r="CM18" s="2">
        <v>0</v>
      </c>
      <c r="CN18" s="5">
        <v>0</v>
      </c>
      <c r="CO18" s="5">
        <v>0</v>
      </c>
      <c r="CP18" s="5">
        <v>0</v>
      </c>
      <c r="CQ18" s="5">
        <v>0</v>
      </c>
      <c r="CR18" s="5">
        <v>0</v>
      </c>
      <c r="CS18" s="5">
        <v>0</v>
      </c>
      <c r="CT18" s="5">
        <v>0</v>
      </c>
      <c r="CU18" s="5">
        <v>0</v>
      </c>
      <c r="CV18" s="4">
        <v>0</v>
      </c>
      <c r="CW18" s="4">
        <v>1</v>
      </c>
      <c r="CX18" s="4">
        <v>0</v>
      </c>
      <c r="CY18" s="4">
        <v>0</v>
      </c>
      <c r="CZ18" s="4">
        <v>1</v>
      </c>
      <c r="DA18" s="4">
        <v>0</v>
      </c>
      <c r="DB18" s="4">
        <v>0</v>
      </c>
      <c r="DC18" s="4">
        <v>0</v>
      </c>
      <c r="DD18" s="8">
        <v>1</v>
      </c>
      <c r="DE18" s="8">
        <v>1</v>
      </c>
      <c r="DF18" s="8">
        <v>0</v>
      </c>
      <c r="DG18" s="8">
        <v>0</v>
      </c>
      <c r="DH18" s="8">
        <v>0</v>
      </c>
      <c r="DI18" s="8">
        <v>1</v>
      </c>
      <c r="DJ18" s="8">
        <v>0</v>
      </c>
      <c r="DK18" s="8">
        <v>0</v>
      </c>
      <c r="DL18" s="11">
        <f t="shared" si="38"/>
        <v>1</v>
      </c>
      <c r="DM18" s="11">
        <f t="shared" si="39"/>
        <v>0</v>
      </c>
      <c r="DN18" s="11">
        <f t="shared" si="40"/>
        <v>1</v>
      </c>
      <c r="DO18" s="11">
        <f t="shared" si="41"/>
        <v>0</v>
      </c>
      <c r="DP18" s="5">
        <f t="shared" si="42"/>
        <v>2</v>
      </c>
      <c r="DQ18" s="5">
        <f t="shared" si="43"/>
        <v>0</v>
      </c>
      <c r="DR18" s="5">
        <f t="shared" si="44"/>
        <v>1</v>
      </c>
      <c r="DS18" s="5">
        <f t="shared" si="45"/>
        <v>0</v>
      </c>
      <c r="DT18" s="12">
        <f t="shared" si="46"/>
        <v>0</v>
      </c>
      <c r="DU18" s="12">
        <f t="shared" si="47"/>
        <v>0</v>
      </c>
      <c r="DV18" s="12">
        <f t="shared" si="48"/>
        <v>0</v>
      </c>
      <c r="DW18" s="12">
        <f t="shared" si="49"/>
        <v>0</v>
      </c>
      <c r="DX18" s="12">
        <f t="shared" si="50"/>
        <v>0</v>
      </c>
      <c r="DY18" s="12">
        <f t="shared" si="51"/>
        <v>0</v>
      </c>
      <c r="DZ18" s="12">
        <f t="shared" si="52"/>
        <v>0</v>
      </c>
      <c r="EA18" s="12">
        <f t="shared" si="53"/>
        <v>0</v>
      </c>
      <c r="EB18" s="13">
        <f t="shared" si="54"/>
        <v>1</v>
      </c>
      <c r="EC18" s="13">
        <f t="shared" si="55"/>
        <v>2</v>
      </c>
      <c r="ED18" s="13">
        <f t="shared" si="56"/>
        <v>0</v>
      </c>
      <c r="EE18" s="13">
        <f t="shared" si="57"/>
        <v>0</v>
      </c>
      <c r="EF18" s="13">
        <f t="shared" si="58"/>
        <v>1</v>
      </c>
      <c r="EG18" s="13">
        <f t="shared" si="59"/>
        <v>1</v>
      </c>
      <c r="EH18" s="13">
        <f t="shared" si="60"/>
        <v>0</v>
      </c>
      <c r="EI18" s="13">
        <f t="shared" si="61"/>
        <v>0</v>
      </c>
      <c r="EJ18" s="4">
        <f t="shared" si="62"/>
        <v>3</v>
      </c>
      <c r="EK18" s="4">
        <f t="shared" si="63"/>
        <v>0</v>
      </c>
      <c r="EL18" s="4">
        <f t="shared" si="64"/>
        <v>2</v>
      </c>
      <c r="EM18" s="4">
        <f t="shared" si="65"/>
        <v>0</v>
      </c>
      <c r="EN18" s="5">
        <v>0</v>
      </c>
      <c r="EO18" s="5" t="s">
        <v>178</v>
      </c>
      <c r="EP18" s="5">
        <v>1</v>
      </c>
      <c r="EQ18" s="5" t="s">
        <v>178</v>
      </c>
      <c r="ER18" s="12">
        <v>0.5</v>
      </c>
      <c r="ES18" s="12" t="s">
        <v>178</v>
      </c>
      <c r="ET18" s="12">
        <v>0</v>
      </c>
      <c r="EU18" s="12" t="s">
        <v>178</v>
      </c>
      <c r="EV18">
        <v>0.33333333333333331</v>
      </c>
      <c r="EW18" t="s">
        <v>178</v>
      </c>
      <c r="EX18">
        <v>0.5</v>
      </c>
      <c r="EY18" t="s">
        <v>178</v>
      </c>
      <c r="EZ18">
        <f t="shared" si="66"/>
        <v>0</v>
      </c>
      <c r="FA18">
        <f t="shared" si="67"/>
        <v>0</v>
      </c>
      <c r="FB18">
        <f t="shared" si="68"/>
        <v>0</v>
      </c>
      <c r="FC18">
        <f t="shared" si="69"/>
        <v>0</v>
      </c>
      <c r="FD18">
        <v>1</v>
      </c>
      <c r="FE18">
        <v>0.6</v>
      </c>
      <c r="FF18">
        <v>0.375</v>
      </c>
    </row>
    <row r="19" spans="1:162" customFormat="1" x14ac:dyDescent="0.25">
      <c r="A19" t="s">
        <v>19</v>
      </c>
      <c r="B19">
        <v>1</v>
      </c>
      <c r="C19">
        <v>0</v>
      </c>
      <c r="D19">
        <v>0</v>
      </c>
      <c r="E19">
        <v>1</v>
      </c>
      <c r="F19">
        <v>0</v>
      </c>
      <c r="G19">
        <v>0</v>
      </c>
      <c r="H19" s="2" t="s">
        <v>177</v>
      </c>
      <c r="I19" s="2">
        <f t="shared" si="18"/>
        <v>0</v>
      </c>
      <c r="J19">
        <v>2</v>
      </c>
      <c r="K19" s="1">
        <v>2</v>
      </c>
      <c r="L19" s="1" t="str">
        <f t="shared" si="19"/>
        <v>S</v>
      </c>
      <c r="M19" s="1">
        <f t="shared" si="0"/>
        <v>2</v>
      </c>
      <c r="N19">
        <v>1</v>
      </c>
      <c r="O19">
        <v>1</v>
      </c>
      <c r="P19">
        <v>1</v>
      </c>
      <c r="Q19">
        <v>1</v>
      </c>
      <c r="R19">
        <v>2</v>
      </c>
      <c r="S19">
        <v>0</v>
      </c>
      <c r="T19">
        <f t="shared" si="20"/>
        <v>0</v>
      </c>
      <c r="U19" s="2" t="s">
        <v>177</v>
      </c>
      <c r="V19" s="2">
        <f t="shared" si="21"/>
        <v>0</v>
      </c>
      <c r="W19">
        <v>3</v>
      </c>
      <c r="X19" s="1">
        <v>6</v>
      </c>
      <c r="Y19" s="1" t="str">
        <f t="shared" si="22"/>
        <v>M</v>
      </c>
      <c r="Z19" s="1" t="str">
        <f t="shared" si="1"/>
        <v>n</v>
      </c>
      <c r="AA19" s="4">
        <f t="shared" si="2"/>
        <v>4</v>
      </c>
      <c r="AB19" s="4">
        <f t="shared" si="3"/>
        <v>11</v>
      </c>
      <c r="AC19">
        <v>1</v>
      </c>
      <c r="AD19">
        <v>1</v>
      </c>
      <c r="AE19">
        <v>3</v>
      </c>
      <c r="AF19">
        <v>1</v>
      </c>
      <c r="AG19">
        <v>1</v>
      </c>
      <c r="AH19">
        <v>3</v>
      </c>
      <c r="AI19" s="2" t="s">
        <v>177</v>
      </c>
      <c r="AJ19" s="2">
        <f t="shared" si="23"/>
        <v>1</v>
      </c>
      <c r="AK19">
        <v>2</v>
      </c>
      <c r="AL19" s="1">
        <v>7</v>
      </c>
      <c r="AM19" s="1" t="str">
        <f t="shared" si="24"/>
        <v>L</v>
      </c>
      <c r="AN19" s="1">
        <f t="shared" si="4"/>
        <v>7</v>
      </c>
      <c r="AO19" s="4">
        <f t="shared" si="5"/>
        <v>1</v>
      </c>
      <c r="AP19" s="4">
        <f t="shared" si="6"/>
        <v>2</v>
      </c>
      <c r="AQ19" s="10" t="s">
        <v>319</v>
      </c>
      <c r="AR19" s="10" t="s">
        <v>319</v>
      </c>
      <c r="AS19" s="10" t="str">
        <f t="shared" si="25"/>
        <v>surv</v>
      </c>
      <c r="AT19" s="10" t="str">
        <f t="shared" si="26"/>
        <v>surv</v>
      </c>
      <c r="AU19" s="10">
        <f t="shared" si="27"/>
        <v>5</v>
      </c>
      <c r="AV19" s="10">
        <f t="shared" si="28"/>
        <v>0.89560035730229537</v>
      </c>
      <c r="AW19" s="10">
        <f t="shared" si="29"/>
        <v>1</v>
      </c>
      <c r="AX19" s="10">
        <f t="shared" si="30"/>
        <v>1</v>
      </c>
      <c r="AY19" s="10" t="str">
        <f t="shared" si="31"/>
        <v>1</v>
      </c>
      <c r="AZ19" s="10" t="str">
        <f t="shared" si="32"/>
        <v>1</v>
      </c>
      <c r="BA19" t="s">
        <v>8</v>
      </c>
      <c r="BB19" t="s">
        <v>8</v>
      </c>
      <c r="BC19" t="s">
        <v>8</v>
      </c>
      <c r="BD19" s="5">
        <v>3</v>
      </c>
      <c r="BE19" s="5">
        <v>3</v>
      </c>
      <c r="BF19" s="5">
        <v>3</v>
      </c>
      <c r="BG19" s="5">
        <f t="shared" si="33"/>
        <v>3</v>
      </c>
      <c r="BH19" s="6">
        <v>0.89560035730229537</v>
      </c>
      <c r="BI19" s="6">
        <v>0.89560035730229537</v>
      </c>
      <c r="BJ19" s="6">
        <v>0.89560035730229537</v>
      </c>
      <c r="BK19" s="6">
        <v>0.89560035730229537</v>
      </c>
      <c r="BL19" s="6" t="str">
        <f t="shared" si="34"/>
        <v>M</v>
      </c>
      <c r="BM19" s="3">
        <f t="shared" si="7"/>
        <v>1.3333333333333333</v>
      </c>
      <c r="BN19" s="3">
        <f t="shared" si="8"/>
        <v>1</v>
      </c>
      <c r="BO19" s="3">
        <f t="shared" si="9"/>
        <v>1</v>
      </c>
      <c r="BP19" s="3">
        <f t="shared" si="10"/>
        <v>1</v>
      </c>
      <c r="BQ19" s="1">
        <f t="shared" si="11"/>
        <v>5</v>
      </c>
      <c r="BR19" s="1" t="str">
        <f t="shared" si="35"/>
        <v>NA</v>
      </c>
      <c r="BS19" s="1">
        <f t="shared" si="12"/>
        <v>4.5</v>
      </c>
      <c r="BT19" s="4">
        <f t="shared" si="13"/>
        <v>2.5</v>
      </c>
      <c r="BU19" s="4">
        <f t="shared" si="14"/>
        <v>6.5</v>
      </c>
      <c r="BV19" t="s">
        <v>226</v>
      </c>
      <c r="BW19" t="s">
        <v>178</v>
      </c>
      <c r="BX19" t="s">
        <v>226</v>
      </c>
      <c r="BY19" t="s">
        <v>226</v>
      </c>
      <c r="BZ19" s="2" t="str">
        <f t="shared" si="36"/>
        <v>NA</v>
      </c>
      <c r="CA19">
        <v>0</v>
      </c>
      <c r="CB19">
        <v>0</v>
      </c>
      <c r="CC19" s="2" t="str">
        <f t="shared" si="37"/>
        <v>NA</v>
      </c>
      <c r="CD19" s="3">
        <v>0</v>
      </c>
      <c r="CE19" s="3">
        <v>0</v>
      </c>
      <c r="CF19" s="2">
        <v>0</v>
      </c>
      <c r="CG19" s="2">
        <v>0</v>
      </c>
      <c r="CH19" s="2">
        <v>0</v>
      </c>
      <c r="CI19" s="2">
        <v>0</v>
      </c>
      <c r="CJ19" s="2">
        <v>0</v>
      </c>
      <c r="CK19" s="2">
        <v>0</v>
      </c>
      <c r="CL19" s="2">
        <v>0</v>
      </c>
      <c r="CM19" s="2">
        <v>0</v>
      </c>
      <c r="CN19" s="5">
        <v>0</v>
      </c>
      <c r="CO19" s="5">
        <v>0</v>
      </c>
      <c r="CP19" s="5">
        <v>0</v>
      </c>
      <c r="CQ19" s="5">
        <v>0</v>
      </c>
      <c r="CR19" s="5">
        <v>0</v>
      </c>
      <c r="CS19" s="5">
        <v>0</v>
      </c>
      <c r="CT19" s="5">
        <v>0</v>
      </c>
      <c r="CU19" s="5">
        <v>0</v>
      </c>
      <c r="CV19" s="4">
        <v>1</v>
      </c>
      <c r="CW19" s="4">
        <v>0</v>
      </c>
      <c r="CX19" s="4">
        <v>0</v>
      </c>
      <c r="CY19" s="4">
        <v>0</v>
      </c>
      <c r="CZ19" s="4">
        <v>0</v>
      </c>
      <c r="DA19" s="4">
        <v>0</v>
      </c>
      <c r="DB19" s="4">
        <v>0</v>
      </c>
      <c r="DC19" s="4">
        <v>0</v>
      </c>
      <c r="DD19" s="8">
        <v>1</v>
      </c>
      <c r="DE19" s="8">
        <v>0</v>
      </c>
      <c r="DF19" s="8">
        <v>1</v>
      </c>
      <c r="DG19" s="8">
        <v>0</v>
      </c>
      <c r="DH19" s="8">
        <v>0</v>
      </c>
      <c r="DI19" s="8">
        <v>0</v>
      </c>
      <c r="DJ19" s="8">
        <v>0</v>
      </c>
      <c r="DK19" s="8">
        <v>0</v>
      </c>
      <c r="DL19" s="11">
        <f t="shared" si="38"/>
        <v>1</v>
      </c>
      <c r="DM19" s="11">
        <f t="shared" si="39"/>
        <v>0</v>
      </c>
      <c r="DN19" s="11">
        <f t="shared" si="40"/>
        <v>0</v>
      </c>
      <c r="DO19" s="11">
        <f t="shared" si="41"/>
        <v>0</v>
      </c>
      <c r="DP19" s="5">
        <f t="shared" si="42"/>
        <v>1</v>
      </c>
      <c r="DQ19" s="5">
        <f t="shared" si="43"/>
        <v>1</v>
      </c>
      <c r="DR19" s="5">
        <f t="shared" si="44"/>
        <v>0</v>
      </c>
      <c r="DS19" s="5">
        <f t="shared" si="45"/>
        <v>0</v>
      </c>
      <c r="DT19" s="12">
        <f t="shared" si="46"/>
        <v>0</v>
      </c>
      <c r="DU19" s="12">
        <f t="shared" si="47"/>
        <v>0</v>
      </c>
      <c r="DV19" s="12">
        <f t="shared" si="48"/>
        <v>0</v>
      </c>
      <c r="DW19" s="12">
        <f t="shared" si="49"/>
        <v>0</v>
      </c>
      <c r="DX19" s="12">
        <f t="shared" si="50"/>
        <v>0</v>
      </c>
      <c r="DY19" s="12">
        <f t="shared" si="51"/>
        <v>0</v>
      </c>
      <c r="DZ19" s="12">
        <f t="shared" si="52"/>
        <v>0</v>
      </c>
      <c r="EA19" s="12">
        <f t="shared" si="53"/>
        <v>0</v>
      </c>
      <c r="EB19" s="13">
        <f t="shared" si="54"/>
        <v>2</v>
      </c>
      <c r="EC19" s="13">
        <f t="shared" si="55"/>
        <v>0</v>
      </c>
      <c r="ED19" s="13">
        <f t="shared" si="56"/>
        <v>1</v>
      </c>
      <c r="EE19" s="13">
        <f t="shared" si="57"/>
        <v>0</v>
      </c>
      <c r="EF19" s="13">
        <f t="shared" si="58"/>
        <v>0</v>
      </c>
      <c r="EG19" s="13">
        <f t="shared" si="59"/>
        <v>0</v>
      </c>
      <c r="EH19" s="13">
        <f t="shared" si="60"/>
        <v>0</v>
      </c>
      <c r="EI19" s="13">
        <f t="shared" si="61"/>
        <v>0</v>
      </c>
      <c r="EJ19" s="4">
        <f t="shared" si="62"/>
        <v>2</v>
      </c>
      <c r="EK19" s="4">
        <f t="shared" si="63"/>
        <v>1</v>
      </c>
      <c r="EL19" s="4">
        <f t="shared" si="64"/>
        <v>0</v>
      </c>
      <c r="EM19" s="4">
        <f t="shared" si="65"/>
        <v>0</v>
      </c>
      <c r="EN19" s="5">
        <v>1</v>
      </c>
      <c r="EO19" s="5" t="s">
        <v>178</v>
      </c>
      <c r="EP19" s="5" t="s">
        <v>178</v>
      </c>
      <c r="EQ19" s="5" t="s">
        <v>178</v>
      </c>
      <c r="ER19" s="12">
        <v>1</v>
      </c>
      <c r="ES19" s="12">
        <v>1</v>
      </c>
      <c r="ET19" s="12" t="s">
        <v>178</v>
      </c>
      <c r="EU19" s="12" t="s">
        <v>178</v>
      </c>
      <c r="EV19">
        <v>1</v>
      </c>
      <c r="EW19">
        <v>1</v>
      </c>
      <c r="EX19" t="s">
        <v>178</v>
      </c>
      <c r="EY19" t="s">
        <v>178</v>
      </c>
      <c r="EZ19">
        <f t="shared" si="66"/>
        <v>0</v>
      </c>
      <c r="FA19">
        <f t="shared" si="67"/>
        <v>0</v>
      </c>
      <c r="FB19">
        <f t="shared" si="68"/>
        <v>0</v>
      </c>
      <c r="FC19">
        <f t="shared" si="69"/>
        <v>0</v>
      </c>
      <c r="FD19">
        <v>1</v>
      </c>
      <c r="FE19">
        <v>1</v>
      </c>
      <c r="FF19">
        <v>1</v>
      </c>
    </row>
    <row r="20" spans="1:162" customFormat="1" x14ac:dyDescent="0.25">
      <c r="A20" t="s">
        <v>20</v>
      </c>
      <c r="B20">
        <v>1</v>
      </c>
      <c r="C20">
        <v>1</v>
      </c>
      <c r="D20">
        <v>2</v>
      </c>
      <c r="E20">
        <v>1</v>
      </c>
      <c r="F20">
        <v>3</v>
      </c>
      <c r="G20">
        <v>6</v>
      </c>
      <c r="H20" s="2" t="s">
        <v>177</v>
      </c>
      <c r="I20" s="2">
        <f t="shared" si="18"/>
        <v>1</v>
      </c>
      <c r="J20">
        <v>2</v>
      </c>
      <c r="K20" s="1">
        <v>8</v>
      </c>
      <c r="L20" s="1" t="str">
        <f t="shared" si="19"/>
        <v>L</v>
      </c>
      <c r="M20" s="1">
        <f t="shared" si="0"/>
        <v>3</v>
      </c>
      <c r="N20">
        <v>1</v>
      </c>
      <c r="O20">
        <v>1</v>
      </c>
      <c r="P20">
        <v>0</v>
      </c>
      <c r="Q20">
        <v>1</v>
      </c>
      <c r="R20">
        <v>3</v>
      </c>
      <c r="S20">
        <v>2</v>
      </c>
      <c r="T20">
        <f t="shared" si="20"/>
        <v>2</v>
      </c>
      <c r="U20" s="2" t="s">
        <v>177</v>
      </c>
      <c r="V20" s="2">
        <f t="shared" si="21"/>
        <v>1</v>
      </c>
      <c r="W20">
        <v>2</v>
      </c>
      <c r="X20" s="1">
        <v>6</v>
      </c>
      <c r="Y20" s="1" t="str">
        <f t="shared" si="22"/>
        <v>M</v>
      </c>
      <c r="Z20" s="1" t="str">
        <f t="shared" si="1"/>
        <v>n</v>
      </c>
      <c r="AA20" s="4">
        <f t="shared" si="2"/>
        <v>-2</v>
      </c>
      <c r="AB20" s="4">
        <f t="shared" si="3"/>
        <v>6</v>
      </c>
      <c r="AC20">
        <v>1</v>
      </c>
      <c r="AD20">
        <v>1</v>
      </c>
      <c r="AE20">
        <v>1</v>
      </c>
      <c r="AF20">
        <v>1</v>
      </c>
      <c r="AG20">
        <v>1</v>
      </c>
      <c r="AH20">
        <v>3</v>
      </c>
      <c r="AI20" s="2" t="s">
        <v>176</v>
      </c>
      <c r="AJ20" s="2">
        <f t="shared" si="23"/>
        <v>1</v>
      </c>
      <c r="AK20">
        <v>3</v>
      </c>
      <c r="AL20" s="1">
        <v>5</v>
      </c>
      <c r="AM20" s="1" t="str">
        <f t="shared" si="24"/>
        <v>M</v>
      </c>
      <c r="AN20" s="1">
        <f t="shared" si="4"/>
        <v>3</v>
      </c>
      <c r="AO20" s="4">
        <f t="shared" si="5"/>
        <v>-1</v>
      </c>
      <c r="AP20" s="4">
        <f t="shared" si="6"/>
        <v>3</v>
      </c>
      <c r="AQ20" s="10" t="s">
        <v>319</v>
      </c>
      <c r="AR20" s="10" t="s">
        <v>319</v>
      </c>
      <c r="AS20" s="10" t="str">
        <f t="shared" si="25"/>
        <v>surv</v>
      </c>
      <c r="AT20" s="10" t="str">
        <f t="shared" si="26"/>
        <v>surv</v>
      </c>
      <c r="AU20" s="10">
        <f t="shared" si="27"/>
        <v>6.333333333333333</v>
      </c>
      <c r="AV20" s="10">
        <f t="shared" si="28"/>
        <v>0.47160388808340753</v>
      </c>
      <c r="AW20" s="10">
        <f t="shared" si="29"/>
        <v>1</v>
      </c>
      <c r="AX20" s="10">
        <f t="shared" si="30"/>
        <v>1</v>
      </c>
      <c r="AY20" s="10" t="str">
        <f t="shared" si="31"/>
        <v>1</v>
      </c>
      <c r="AZ20" s="10" t="str">
        <f t="shared" si="32"/>
        <v>1</v>
      </c>
      <c r="BA20" t="s">
        <v>21</v>
      </c>
      <c r="BB20" t="s">
        <v>153</v>
      </c>
      <c r="BC20" t="s">
        <v>153</v>
      </c>
      <c r="BD20" s="5">
        <v>13</v>
      </c>
      <c r="BE20" s="5">
        <v>14</v>
      </c>
      <c r="BF20" s="5">
        <v>17</v>
      </c>
      <c r="BG20" s="5">
        <f t="shared" si="33"/>
        <v>14.666666666666666</v>
      </c>
      <c r="BH20" s="6">
        <v>0.52038447325030746</v>
      </c>
      <c r="BI20" s="6">
        <v>0.44721359549995754</v>
      </c>
      <c r="BJ20" s="6">
        <v>0.44721359549995754</v>
      </c>
      <c r="BK20" s="6">
        <v>0.47160388808340753</v>
      </c>
      <c r="BL20" s="6" t="str">
        <f t="shared" si="34"/>
        <v>N</v>
      </c>
      <c r="BM20" s="3">
        <f t="shared" si="7"/>
        <v>1</v>
      </c>
      <c r="BN20" s="3">
        <f t="shared" si="8"/>
        <v>1</v>
      </c>
      <c r="BO20" s="3">
        <f t="shared" si="9"/>
        <v>2.3333333333333335</v>
      </c>
      <c r="BP20" s="3">
        <f t="shared" si="10"/>
        <v>3.6666666666666665</v>
      </c>
      <c r="BQ20" s="1">
        <f t="shared" si="11"/>
        <v>6.333333333333333</v>
      </c>
      <c r="BR20" s="1" t="str">
        <f t="shared" si="35"/>
        <v>M</v>
      </c>
      <c r="BS20" s="1">
        <f t="shared" si="12"/>
        <v>3</v>
      </c>
      <c r="BT20" s="4">
        <f t="shared" si="13"/>
        <v>-1.5</v>
      </c>
      <c r="BU20" s="4">
        <f t="shared" si="14"/>
        <v>4.5</v>
      </c>
      <c r="BV20" t="s">
        <v>178</v>
      </c>
      <c r="BW20" t="s">
        <v>226</v>
      </c>
      <c r="BX20" t="s">
        <v>226</v>
      </c>
      <c r="BY20" t="s">
        <v>226</v>
      </c>
      <c r="BZ20" s="2" t="str">
        <f t="shared" si="36"/>
        <v>c</v>
      </c>
      <c r="CA20">
        <v>0</v>
      </c>
      <c r="CB20">
        <v>2</v>
      </c>
      <c r="CC20" s="2" t="str">
        <f t="shared" si="37"/>
        <v>NA</v>
      </c>
      <c r="CD20" s="3">
        <v>0</v>
      </c>
      <c r="CE20" s="3">
        <v>0</v>
      </c>
      <c r="CF20" s="2">
        <v>0</v>
      </c>
      <c r="CG20" s="2">
        <v>0</v>
      </c>
      <c r="CH20" s="2">
        <v>0</v>
      </c>
      <c r="CI20" s="2">
        <v>0</v>
      </c>
      <c r="CJ20" s="2">
        <v>0</v>
      </c>
      <c r="CK20" s="2">
        <v>1</v>
      </c>
      <c r="CL20" s="2">
        <v>0</v>
      </c>
      <c r="CM20" s="2">
        <v>1</v>
      </c>
      <c r="CN20" s="5">
        <v>0</v>
      </c>
      <c r="CO20" s="5">
        <v>0</v>
      </c>
      <c r="CP20" s="5">
        <v>0</v>
      </c>
      <c r="CQ20" s="5">
        <v>0</v>
      </c>
      <c r="CR20" s="5">
        <v>0</v>
      </c>
      <c r="CS20" s="5">
        <v>0</v>
      </c>
      <c r="CT20" s="5">
        <v>0</v>
      </c>
      <c r="CU20" s="5">
        <v>0</v>
      </c>
      <c r="CV20" s="4">
        <v>0</v>
      </c>
      <c r="CW20" s="4">
        <v>0</v>
      </c>
      <c r="CX20" s="4">
        <v>1</v>
      </c>
      <c r="CY20" s="4">
        <v>0</v>
      </c>
      <c r="CZ20" s="4">
        <v>0</v>
      </c>
      <c r="DA20" s="4">
        <v>0</v>
      </c>
      <c r="DB20" s="4">
        <v>0</v>
      </c>
      <c r="DC20" s="4">
        <v>0</v>
      </c>
      <c r="DD20" s="8">
        <v>1</v>
      </c>
      <c r="DE20" s="8">
        <v>0</v>
      </c>
      <c r="DF20" s="8">
        <v>1</v>
      </c>
      <c r="DG20" s="8">
        <v>0</v>
      </c>
      <c r="DH20" s="8">
        <v>0</v>
      </c>
      <c r="DI20" s="8">
        <v>0</v>
      </c>
      <c r="DJ20" s="8">
        <v>0</v>
      </c>
      <c r="DK20" s="8">
        <v>0</v>
      </c>
      <c r="DL20" s="11">
        <f t="shared" si="38"/>
        <v>0</v>
      </c>
      <c r="DM20" s="11">
        <f t="shared" si="39"/>
        <v>1</v>
      </c>
      <c r="DN20" s="11">
        <f t="shared" si="40"/>
        <v>1</v>
      </c>
      <c r="DO20" s="11">
        <f t="shared" si="41"/>
        <v>1</v>
      </c>
      <c r="DP20" s="5">
        <f t="shared" si="42"/>
        <v>1</v>
      </c>
      <c r="DQ20" s="5">
        <f t="shared" si="43"/>
        <v>1</v>
      </c>
      <c r="DR20" s="5">
        <f t="shared" si="44"/>
        <v>0</v>
      </c>
      <c r="DS20" s="5">
        <f t="shared" si="45"/>
        <v>0</v>
      </c>
      <c r="DT20" s="12">
        <f t="shared" si="46"/>
        <v>0</v>
      </c>
      <c r="DU20" s="12">
        <f t="shared" si="47"/>
        <v>0</v>
      </c>
      <c r="DV20" s="12">
        <f t="shared" si="48"/>
        <v>0</v>
      </c>
      <c r="DW20" s="12">
        <f t="shared" si="49"/>
        <v>0</v>
      </c>
      <c r="DX20" s="12">
        <f t="shared" si="50"/>
        <v>0</v>
      </c>
      <c r="DY20" s="12">
        <f t="shared" si="51"/>
        <v>1</v>
      </c>
      <c r="DZ20" s="12">
        <f t="shared" si="52"/>
        <v>0</v>
      </c>
      <c r="EA20" s="12">
        <f t="shared" si="53"/>
        <v>1</v>
      </c>
      <c r="EB20" s="13">
        <f t="shared" si="54"/>
        <v>1</v>
      </c>
      <c r="EC20" s="13">
        <f t="shared" si="55"/>
        <v>0</v>
      </c>
      <c r="ED20" s="13">
        <f t="shared" si="56"/>
        <v>2</v>
      </c>
      <c r="EE20" s="13">
        <f t="shared" si="57"/>
        <v>0</v>
      </c>
      <c r="EF20" s="13">
        <f t="shared" si="58"/>
        <v>0</v>
      </c>
      <c r="EG20" s="13">
        <f t="shared" si="59"/>
        <v>0</v>
      </c>
      <c r="EH20" s="13">
        <f t="shared" si="60"/>
        <v>0</v>
      </c>
      <c r="EI20" s="13">
        <f t="shared" si="61"/>
        <v>0</v>
      </c>
      <c r="EJ20" s="4">
        <f t="shared" si="62"/>
        <v>1</v>
      </c>
      <c r="EK20" s="4">
        <f t="shared" si="63"/>
        <v>2</v>
      </c>
      <c r="EL20" s="4">
        <f t="shared" si="64"/>
        <v>1</v>
      </c>
      <c r="EM20" s="4">
        <f t="shared" si="65"/>
        <v>1</v>
      </c>
      <c r="EN20" s="5" t="s">
        <v>178</v>
      </c>
      <c r="EO20" s="5">
        <v>1</v>
      </c>
      <c r="EP20" s="5">
        <v>0</v>
      </c>
      <c r="EQ20" s="5">
        <v>0</v>
      </c>
      <c r="ER20" s="12">
        <v>1</v>
      </c>
      <c r="ES20" s="12">
        <v>1</v>
      </c>
      <c r="ET20" s="12" t="s">
        <v>178</v>
      </c>
      <c r="EU20" s="12" t="s">
        <v>178</v>
      </c>
      <c r="EV20">
        <v>1</v>
      </c>
      <c r="EW20">
        <v>1</v>
      </c>
      <c r="EX20">
        <v>0</v>
      </c>
      <c r="EY20">
        <v>0</v>
      </c>
      <c r="EZ20">
        <f t="shared" si="66"/>
        <v>0</v>
      </c>
      <c r="FA20">
        <f t="shared" si="67"/>
        <v>0</v>
      </c>
      <c r="FB20">
        <f t="shared" si="68"/>
        <v>-1</v>
      </c>
      <c r="FC20">
        <f t="shared" si="69"/>
        <v>-1</v>
      </c>
      <c r="FD20">
        <v>0.4</v>
      </c>
      <c r="FE20">
        <v>0.33333333333333331</v>
      </c>
      <c r="FF20">
        <v>0.6</v>
      </c>
    </row>
    <row r="21" spans="1:162" customFormat="1" x14ac:dyDescent="0.25">
      <c r="A21" t="s">
        <v>21</v>
      </c>
      <c r="B21">
        <v>1</v>
      </c>
      <c r="C21">
        <v>1</v>
      </c>
      <c r="D21">
        <v>1</v>
      </c>
      <c r="E21">
        <v>2</v>
      </c>
      <c r="F21">
        <v>3</v>
      </c>
      <c r="G21">
        <v>0</v>
      </c>
      <c r="H21" s="2" t="s">
        <v>177</v>
      </c>
      <c r="I21" s="2">
        <f t="shared" si="18"/>
        <v>0</v>
      </c>
      <c r="J21">
        <v>3</v>
      </c>
      <c r="K21" s="1">
        <v>8</v>
      </c>
      <c r="L21" s="1" t="str">
        <f t="shared" si="19"/>
        <v>L</v>
      </c>
      <c r="M21" s="1">
        <f t="shared" si="0"/>
        <v>3</v>
      </c>
      <c r="N21">
        <v>1</v>
      </c>
      <c r="O21">
        <v>1</v>
      </c>
      <c r="P21">
        <v>0</v>
      </c>
      <c r="Q21">
        <v>3</v>
      </c>
      <c r="R21">
        <v>1</v>
      </c>
      <c r="S21">
        <v>0</v>
      </c>
      <c r="T21">
        <f t="shared" si="20"/>
        <v>0</v>
      </c>
      <c r="U21" s="2" t="s">
        <v>177</v>
      </c>
      <c r="V21" s="2">
        <f t="shared" si="21"/>
        <v>0</v>
      </c>
      <c r="W21">
        <v>4</v>
      </c>
      <c r="X21" s="1">
        <v>6</v>
      </c>
      <c r="Y21" s="1" t="str">
        <f t="shared" si="22"/>
        <v>M</v>
      </c>
      <c r="Z21" s="1" t="str">
        <f t="shared" si="1"/>
        <v>n</v>
      </c>
      <c r="AA21" s="4">
        <f t="shared" si="2"/>
        <v>-2</v>
      </c>
      <c r="AB21" s="4">
        <f t="shared" si="3"/>
        <v>6</v>
      </c>
      <c r="AC21">
        <v>1</v>
      </c>
      <c r="AD21">
        <v>1</v>
      </c>
      <c r="AE21">
        <v>2</v>
      </c>
      <c r="AF21">
        <v>1</v>
      </c>
      <c r="AG21">
        <v>1</v>
      </c>
      <c r="AH21">
        <v>4</v>
      </c>
      <c r="AI21" s="2" t="s">
        <v>177</v>
      </c>
      <c r="AJ21" s="2">
        <f t="shared" si="23"/>
        <v>1</v>
      </c>
      <c r="AK21">
        <v>2</v>
      </c>
      <c r="AL21" s="1">
        <v>6</v>
      </c>
      <c r="AM21" s="1" t="str">
        <f t="shared" si="24"/>
        <v>M</v>
      </c>
      <c r="AN21" s="1">
        <f t="shared" si="4"/>
        <v>3</v>
      </c>
      <c r="AO21" s="4">
        <f t="shared" si="5"/>
        <v>0</v>
      </c>
      <c r="AP21" s="4">
        <f t="shared" si="6"/>
        <v>2</v>
      </c>
      <c r="AQ21" s="10" t="s">
        <v>319</v>
      </c>
      <c r="AR21" s="10" t="s">
        <v>319</v>
      </c>
      <c r="AS21" s="10" t="str">
        <f t="shared" si="25"/>
        <v>surv</v>
      </c>
      <c r="AT21" s="10" t="str">
        <f t="shared" si="26"/>
        <v>surv</v>
      </c>
      <c r="AU21" s="10">
        <f t="shared" si="27"/>
        <v>6.666666666666667</v>
      </c>
      <c r="AV21" s="10">
        <f t="shared" si="28"/>
        <v>0.46690470119715033</v>
      </c>
      <c r="AW21" s="10">
        <f t="shared" si="29"/>
        <v>1</v>
      </c>
      <c r="AX21" s="10">
        <f t="shared" si="30"/>
        <v>1</v>
      </c>
      <c r="AY21" s="10" t="str">
        <f t="shared" si="31"/>
        <v>1</v>
      </c>
      <c r="AZ21" s="10" t="str">
        <f t="shared" si="32"/>
        <v>1</v>
      </c>
      <c r="BA21" t="s">
        <v>22</v>
      </c>
      <c r="BB21" t="s">
        <v>22</v>
      </c>
      <c r="BC21" t="s">
        <v>22</v>
      </c>
      <c r="BD21" s="5">
        <v>12</v>
      </c>
      <c r="BE21" s="5">
        <v>13</v>
      </c>
      <c r="BF21" s="5">
        <v>14</v>
      </c>
      <c r="BG21" s="5">
        <f t="shared" si="33"/>
        <v>13</v>
      </c>
      <c r="BH21" s="6">
        <v>0.46690470119715033</v>
      </c>
      <c r="BI21" s="6">
        <v>0.46690470119715033</v>
      </c>
      <c r="BJ21" s="6">
        <v>0.46690470119715033</v>
      </c>
      <c r="BK21" s="6">
        <v>0.46690470119715033</v>
      </c>
      <c r="BL21" s="6" t="str">
        <f t="shared" si="34"/>
        <v>N</v>
      </c>
      <c r="BM21" s="3">
        <f t="shared" si="7"/>
        <v>1</v>
      </c>
      <c r="BN21" s="3">
        <f t="shared" si="8"/>
        <v>2</v>
      </c>
      <c r="BO21" s="3">
        <f t="shared" si="9"/>
        <v>1.6666666666666667</v>
      </c>
      <c r="BP21" s="3">
        <f t="shared" si="10"/>
        <v>1.3333333333333333</v>
      </c>
      <c r="BQ21" s="1">
        <f t="shared" si="11"/>
        <v>6.666666666666667</v>
      </c>
      <c r="BR21" s="1" t="str">
        <f t="shared" si="35"/>
        <v>M</v>
      </c>
      <c r="BS21" s="1">
        <f t="shared" si="12"/>
        <v>3</v>
      </c>
      <c r="BT21" s="4">
        <f t="shared" si="13"/>
        <v>-1</v>
      </c>
      <c r="BU21" s="4">
        <f t="shared" si="14"/>
        <v>4</v>
      </c>
      <c r="BV21" t="s">
        <v>227</v>
      </c>
      <c r="BW21" t="s">
        <v>227</v>
      </c>
      <c r="BX21" t="s">
        <v>227</v>
      </c>
      <c r="BY21" t="s">
        <v>227</v>
      </c>
      <c r="BZ21" s="2" t="str">
        <f t="shared" si="36"/>
        <v>c</v>
      </c>
      <c r="CA21">
        <v>0</v>
      </c>
      <c r="CB21">
        <v>1</v>
      </c>
      <c r="CC21" s="2" t="str">
        <f t="shared" si="37"/>
        <v>NA</v>
      </c>
      <c r="CD21" s="3">
        <v>0</v>
      </c>
      <c r="CE21" s="3">
        <v>0</v>
      </c>
      <c r="CF21" s="2">
        <v>1</v>
      </c>
      <c r="CG21" s="2">
        <v>0</v>
      </c>
      <c r="CH21" s="2">
        <v>1</v>
      </c>
      <c r="CI21" s="2">
        <v>0</v>
      </c>
      <c r="CJ21" s="2">
        <v>0</v>
      </c>
      <c r="CK21" s="2">
        <v>0</v>
      </c>
      <c r="CL21" s="2">
        <v>0</v>
      </c>
      <c r="CM21" s="2">
        <v>1</v>
      </c>
      <c r="CN21" s="5">
        <v>1</v>
      </c>
      <c r="CO21" s="5">
        <v>1</v>
      </c>
      <c r="CP21" s="5">
        <v>0</v>
      </c>
      <c r="CQ21" s="5">
        <v>0</v>
      </c>
      <c r="CR21" s="5">
        <v>0</v>
      </c>
      <c r="CS21" s="5">
        <v>0</v>
      </c>
      <c r="CT21" s="5">
        <v>0</v>
      </c>
      <c r="CU21" s="5">
        <v>0</v>
      </c>
      <c r="CV21" s="4">
        <v>0</v>
      </c>
      <c r="CW21" s="4">
        <v>0</v>
      </c>
      <c r="CX21" s="4">
        <v>0</v>
      </c>
      <c r="CY21" s="4">
        <v>0</v>
      </c>
      <c r="CZ21" s="4">
        <v>0</v>
      </c>
      <c r="DA21" s="4">
        <v>0</v>
      </c>
      <c r="DB21" s="4">
        <v>0</v>
      </c>
      <c r="DC21" s="4">
        <v>0</v>
      </c>
      <c r="DD21" s="8">
        <v>0</v>
      </c>
      <c r="DE21" s="8">
        <v>1</v>
      </c>
      <c r="DF21" s="8">
        <v>1</v>
      </c>
      <c r="DG21" s="8">
        <v>0</v>
      </c>
      <c r="DH21" s="8">
        <v>0</v>
      </c>
      <c r="DI21" s="8">
        <v>0</v>
      </c>
      <c r="DJ21" s="8">
        <v>0</v>
      </c>
      <c r="DK21" s="8">
        <v>0</v>
      </c>
      <c r="DL21" s="11">
        <f t="shared" si="38"/>
        <v>1</v>
      </c>
      <c r="DM21" s="11">
        <f t="shared" si="39"/>
        <v>1</v>
      </c>
      <c r="DN21" s="11">
        <f t="shared" si="40"/>
        <v>0</v>
      </c>
      <c r="DO21" s="11">
        <f t="shared" si="41"/>
        <v>1</v>
      </c>
      <c r="DP21" s="5">
        <f t="shared" si="42"/>
        <v>3</v>
      </c>
      <c r="DQ21" s="5">
        <f t="shared" si="43"/>
        <v>1</v>
      </c>
      <c r="DR21" s="5">
        <f t="shared" si="44"/>
        <v>0</v>
      </c>
      <c r="DS21" s="5">
        <f t="shared" si="45"/>
        <v>0</v>
      </c>
      <c r="DT21" s="12">
        <f t="shared" si="46"/>
        <v>2</v>
      </c>
      <c r="DU21" s="12">
        <f t="shared" si="47"/>
        <v>1</v>
      </c>
      <c r="DV21" s="12">
        <f t="shared" si="48"/>
        <v>1</v>
      </c>
      <c r="DW21" s="12">
        <f t="shared" si="49"/>
        <v>0</v>
      </c>
      <c r="DX21" s="12">
        <f t="shared" si="50"/>
        <v>0</v>
      </c>
      <c r="DY21" s="12">
        <f t="shared" si="51"/>
        <v>0</v>
      </c>
      <c r="DZ21" s="12">
        <f t="shared" si="52"/>
        <v>0</v>
      </c>
      <c r="EA21" s="12">
        <f t="shared" si="53"/>
        <v>1</v>
      </c>
      <c r="EB21" s="13">
        <f t="shared" si="54"/>
        <v>0</v>
      </c>
      <c r="EC21" s="13">
        <f t="shared" si="55"/>
        <v>1</v>
      </c>
      <c r="ED21" s="13">
        <f t="shared" si="56"/>
        <v>1</v>
      </c>
      <c r="EE21" s="13">
        <f t="shared" si="57"/>
        <v>0</v>
      </c>
      <c r="EF21" s="13">
        <f t="shared" si="58"/>
        <v>0</v>
      </c>
      <c r="EG21" s="13">
        <f t="shared" si="59"/>
        <v>0</v>
      </c>
      <c r="EH21" s="13">
        <f t="shared" si="60"/>
        <v>0</v>
      </c>
      <c r="EI21" s="13">
        <f t="shared" si="61"/>
        <v>0</v>
      </c>
      <c r="EJ21" s="4">
        <f t="shared" si="62"/>
        <v>4</v>
      </c>
      <c r="EK21" s="4">
        <f t="shared" si="63"/>
        <v>2</v>
      </c>
      <c r="EL21" s="4">
        <f t="shared" si="64"/>
        <v>0</v>
      </c>
      <c r="EM21" s="4">
        <f t="shared" si="65"/>
        <v>1</v>
      </c>
      <c r="EN21" s="5">
        <v>0</v>
      </c>
      <c r="EO21" s="5">
        <v>0</v>
      </c>
      <c r="EP21" s="5" t="s">
        <v>178</v>
      </c>
      <c r="EQ21" s="5">
        <v>0</v>
      </c>
      <c r="ER21" s="12">
        <v>0</v>
      </c>
      <c r="ES21" s="12">
        <v>1</v>
      </c>
      <c r="ET21" s="12" t="s">
        <v>178</v>
      </c>
      <c r="EU21" s="12" t="s">
        <v>178</v>
      </c>
      <c r="EV21">
        <v>0</v>
      </c>
      <c r="EW21">
        <v>0.5</v>
      </c>
      <c r="EX21" t="s">
        <v>178</v>
      </c>
      <c r="EY21">
        <v>0</v>
      </c>
      <c r="EZ21">
        <f t="shared" si="66"/>
        <v>1</v>
      </c>
      <c r="FA21">
        <f t="shared" si="67"/>
        <v>1</v>
      </c>
      <c r="FB21">
        <f t="shared" si="68"/>
        <v>0</v>
      </c>
      <c r="FC21">
        <f t="shared" si="69"/>
        <v>-1</v>
      </c>
      <c r="FD21">
        <v>0.6</v>
      </c>
      <c r="FE21">
        <v>0.5</v>
      </c>
      <c r="FF21">
        <v>0.66666666666666663</v>
      </c>
    </row>
    <row r="22" spans="1:162" customFormat="1" x14ac:dyDescent="0.25">
      <c r="A22" t="s">
        <v>22</v>
      </c>
      <c r="B22">
        <v>1</v>
      </c>
      <c r="C22">
        <v>1</v>
      </c>
      <c r="D22">
        <v>1</v>
      </c>
      <c r="E22">
        <v>3</v>
      </c>
      <c r="F22">
        <v>2</v>
      </c>
      <c r="G22">
        <v>0</v>
      </c>
      <c r="H22" s="2" t="s">
        <v>177</v>
      </c>
      <c r="I22" s="2">
        <f t="shared" si="18"/>
        <v>0</v>
      </c>
      <c r="J22">
        <v>3</v>
      </c>
      <c r="K22" s="1">
        <v>8</v>
      </c>
      <c r="L22" s="1" t="str">
        <f t="shared" si="19"/>
        <v>L</v>
      </c>
      <c r="M22" s="1">
        <f t="shared" si="0"/>
        <v>3</v>
      </c>
      <c r="N22">
        <v>1</v>
      </c>
      <c r="O22">
        <v>1</v>
      </c>
      <c r="P22">
        <v>0</v>
      </c>
      <c r="Q22">
        <v>1</v>
      </c>
      <c r="R22">
        <v>3</v>
      </c>
      <c r="S22">
        <v>1</v>
      </c>
      <c r="T22">
        <f t="shared" si="20"/>
        <v>1</v>
      </c>
      <c r="U22" s="2" t="s">
        <v>177</v>
      </c>
      <c r="V22" s="2">
        <f t="shared" si="21"/>
        <v>1</v>
      </c>
      <c r="W22">
        <v>4</v>
      </c>
      <c r="X22" s="1">
        <v>6</v>
      </c>
      <c r="Y22" s="1" t="str">
        <f t="shared" si="22"/>
        <v>M</v>
      </c>
      <c r="Z22" s="1" t="str">
        <f t="shared" si="1"/>
        <v>n</v>
      </c>
      <c r="AA22" s="4">
        <f t="shared" si="2"/>
        <v>-2</v>
      </c>
      <c r="AB22" s="4">
        <f t="shared" si="3"/>
        <v>6</v>
      </c>
      <c r="AC22">
        <v>1</v>
      </c>
      <c r="AD22">
        <v>1</v>
      </c>
      <c r="AE22">
        <v>0</v>
      </c>
      <c r="AF22">
        <v>2</v>
      </c>
      <c r="AG22">
        <v>1</v>
      </c>
      <c r="AH22">
        <v>3</v>
      </c>
      <c r="AI22" s="2" t="s">
        <v>177</v>
      </c>
      <c r="AJ22" s="2">
        <f t="shared" si="23"/>
        <v>1</v>
      </c>
      <c r="AK22">
        <v>2</v>
      </c>
      <c r="AL22" s="1">
        <v>5</v>
      </c>
      <c r="AM22" s="1" t="str">
        <f t="shared" si="24"/>
        <v>M</v>
      </c>
      <c r="AN22" s="1">
        <f t="shared" si="4"/>
        <v>4</v>
      </c>
      <c r="AO22" s="4">
        <f t="shared" si="5"/>
        <v>-1</v>
      </c>
      <c r="AP22" s="4">
        <f t="shared" si="6"/>
        <v>2</v>
      </c>
      <c r="AQ22" s="10" t="s">
        <v>319</v>
      </c>
      <c r="AR22" s="10" t="s">
        <v>319</v>
      </c>
      <c r="AS22" s="10" t="str">
        <f t="shared" si="25"/>
        <v>surv</v>
      </c>
      <c r="AT22" s="10" t="str">
        <f t="shared" si="26"/>
        <v>surv</v>
      </c>
      <c r="AU22" s="10">
        <f t="shared" si="27"/>
        <v>6.333333333333333</v>
      </c>
      <c r="AV22" s="10">
        <f t="shared" si="28"/>
        <v>0.46690470119715033</v>
      </c>
      <c r="AW22" s="10">
        <f t="shared" si="29"/>
        <v>1</v>
      </c>
      <c r="AX22" s="10">
        <f t="shared" si="30"/>
        <v>1</v>
      </c>
      <c r="AY22" s="10" t="str">
        <f t="shared" si="31"/>
        <v>1</v>
      </c>
      <c r="AZ22" s="10" t="str">
        <f t="shared" si="32"/>
        <v>1</v>
      </c>
      <c r="BA22" t="s">
        <v>21</v>
      </c>
      <c r="BB22" t="s">
        <v>21</v>
      </c>
      <c r="BC22" t="s">
        <v>21</v>
      </c>
      <c r="BD22" s="5">
        <v>8</v>
      </c>
      <c r="BE22" s="5">
        <v>9</v>
      </c>
      <c r="BF22" s="5">
        <v>10</v>
      </c>
      <c r="BG22" s="5">
        <f t="shared" si="33"/>
        <v>9</v>
      </c>
      <c r="BH22" s="6">
        <v>0.46690470119715033</v>
      </c>
      <c r="BI22" s="6">
        <v>0.46690470119715033</v>
      </c>
      <c r="BJ22" s="6">
        <v>0.46690470119715033</v>
      </c>
      <c r="BK22" s="6">
        <v>0.46690470119715033</v>
      </c>
      <c r="BL22" s="6" t="str">
        <f t="shared" si="34"/>
        <v>N</v>
      </c>
      <c r="BM22" s="3">
        <f t="shared" si="7"/>
        <v>0.33333333333333331</v>
      </c>
      <c r="BN22" s="3">
        <f t="shared" si="8"/>
        <v>2</v>
      </c>
      <c r="BO22" s="3">
        <f t="shared" si="9"/>
        <v>2</v>
      </c>
      <c r="BP22" s="3">
        <f t="shared" si="10"/>
        <v>1.3333333333333333</v>
      </c>
      <c r="BQ22" s="1">
        <f t="shared" si="11"/>
        <v>6.333333333333333</v>
      </c>
      <c r="BR22" s="1" t="str">
        <f t="shared" si="35"/>
        <v>M</v>
      </c>
      <c r="BS22" s="1">
        <f t="shared" si="12"/>
        <v>3.5</v>
      </c>
      <c r="BT22" s="4">
        <f t="shared" si="13"/>
        <v>-1.5</v>
      </c>
      <c r="BU22" s="4">
        <f t="shared" si="14"/>
        <v>4</v>
      </c>
      <c r="BV22" t="s">
        <v>227</v>
      </c>
      <c r="BW22" t="s">
        <v>227</v>
      </c>
      <c r="BX22" t="s">
        <v>227</v>
      </c>
      <c r="BY22" t="s">
        <v>226</v>
      </c>
      <c r="BZ22" s="2" t="str">
        <f t="shared" si="36"/>
        <v>s</v>
      </c>
      <c r="CA22">
        <v>1</v>
      </c>
      <c r="CB22">
        <v>0</v>
      </c>
      <c r="CC22" s="2" t="str">
        <f t="shared" si="37"/>
        <v>c</v>
      </c>
      <c r="CD22" s="3">
        <v>0</v>
      </c>
      <c r="CE22" s="3">
        <v>1</v>
      </c>
      <c r="CF22" s="2">
        <v>1</v>
      </c>
      <c r="CG22" s="2">
        <v>0</v>
      </c>
      <c r="CH22" s="2">
        <v>0</v>
      </c>
      <c r="CI22" s="2">
        <v>0</v>
      </c>
      <c r="CJ22" s="2">
        <v>0</v>
      </c>
      <c r="CK22" s="2">
        <v>0</v>
      </c>
      <c r="CL22" s="2">
        <v>0</v>
      </c>
      <c r="CM22" s="2">
        <v>0</v>
      </c>
      <c r="CN22" s="5">
        <v>0</v>
      </c>
      <c r="CO22" s="5">
        <v>1</v>
      </c>
      <c r="CP22" s="5">
        <v>0</v>
      </c>
      <c r="CQ22" s="5">
        <v>0</v>
      </c>
      <c r="CR22" s="5">
        <v>1</v>
      </c>
      <c r="CS22" s="5">
        <v>0</v>
      </c>
      <c r="CT22" s="5">
        <v>0</v>
      </c>
      <c r="CU22" s="5">
        <v>1</v>
      </c>
      <c r="CV22" s="4">
        <v>0</v>
      </c>
      <c r="CW22" s="4">
        <v>0</v>
      </c>
      <c r="CX22" s="4">
        <v>0</v>
      </c>
      <c r="CY22" s="4">
        <v>1</v>
      </c>
      <c r="CZ22" s="4">
        <v>0</v>
      </c>
      <c r="DA22" s="4">
        <v>1</v>
      </c>
      <c r="DB22" s="4">
        <v>1</v>
      </c>
      <c r="DC22" s="4">
        <v>0</v>
      </c>
      <c r="DD22" s="8">
        <v>0</v>
      </c>
      <c r="DE22" s="8">
        <v>0</v>
      </c>
      <c r="DF22" s="8">
        <v>1</v>
      </c>
      <c r="DG22" s="8">
        <v>0</v>
      </c>
      <c r="DH22" s="8">
        <v>0</v>
      </c>
      <c r="DI22" s="8">
        <v>0</v>
      </c>
      <c r="DJ22" s="8">
        <v>0</v>
      </c>
      <c r="DK22" s="8">
        <v>0</v>
      </c>
      <c r="DL22" s="11">
        <f t="shared" si="38"/>
        <v>1</v>
      </c>
      <c r="DM22" s="11">
        <f t="shared" si="39"/>
        <v>1</v>
      </c>
      <c r="DN22" s="11">
        <f t="shared" si="40"/>
        <v>1</v>
      </c>
      <c r="DO22" s="11">
        <f t="shared" si="41"/>
        <v>1</v>
      </c>
      <c r="DP22" s="5">
        <f t="shared" si="42"/>
        <v>1</v>
      </c>
      <c r="DQ22" s="5">
        <f t="shared" si="43"/>
        <v>1</v>
      </c>
      <c r="DR22" s="5">
        <f t="shared" si="44"/>
        <v>1</v>
      </c>
      <c r="DS22" s="5">
        <f t="shared" si="45"/>
        <v>1</v>
      </c>
      <c r="DT22" s="12">
        <f t="shared" si="46"/>
        <v>1</v>
      </c>
      <c r="DU22" s="12">
        <f t="shared" si="47"/>
        <v>1</v>
      </c>
      <c r="DV22" s="12">
        <f t="shared" si="48"/>
        <v>0</v>
      </c>
      <c r="DW22" s="12">
        <f t="shared" si="49"/>
        <v>0</v>
      </c>
      <c r="DX22" s="12">
        <f t="shared" si="50"/>
        <v>1</v>
      </c>
      <c r="DY22" s="12">
        <f t="shared" si="51"/>
        <v>0</v>
      </c>
      <c r="DZ22" s="12">
        <f t="shared" si="52"/>
        <v>0</v>
      </c>
      <c r="EA22" s="12">
        <f t="shared" si="53"/>
        <v>1</v>
      </c>
      <c r="EB22" s="13">
        <f t="shared" si="54"/>
        <v>0</v>
      </c>
      <c r="EC22" s="13">
        <f t="shared" si="55"/>
        <v>0</v>
      </c>
      <c r="ED22" s="13">
        <f t="shared" si="56"/>
        <v>1</v>
      </c>
      <c r="EE22" s="13">
        <f t="shared" si="57"/>
        <v>1</v>
      </c>
      <c r="EF22" s="13">
        <f t="shared" si="58"/>
        <v>0</v>
      </c>
      <c r="EG22" s="13">
        <f t="shared" si="59"/>
        <v>1</v>
      </c>
      <c r="EH22" s="13">
        <f t="shared" si="60"/>
        <v>1</v>
      </c>
      <c r="EI22" s="13">
        <f t="shared" si="61"/>
        <v>0</v>
      </c>
      <c r="EJ22" s="4">
        <f t="shared" si="62"/>
        <v>2</v>
      </c>
      <c r="EK22" s="4">
        <f t="shared" si="63"/>
        <v>2</v>
      </c>
      <c r="EL22" s="4">
        <f t="shared" si="64"/>
        <v>2</v>
      </c>
      <c r="EM22" s="4">
        <f t="shared" si="65"/>
        <v>2</v>
      </c>
      <c r="EN22" s="5">
        <v>0</v>
      </c>
      <c r="EO22" s="5">
        <v>0</v>
      </c>
      <c r="EP22" s="5">
        <v>0</v>
      </c>
      <c r="EQ22" s="5">
        <v>1</v>
      </c>
      <c r="ER22" s="12">
        <v>0</v>
      </c>
      <c r="ES22" s="12">
        <v>1</v>
      </c>
      <c r="ET22" s="12">
        <v>0</v>
      </c>
      <c r="EU22" s="12">
        <v>0</v>
      </c>
      <c r="EV22">
        <v>0</v>
      </c>
      <c r="EW22">
        <v>0.5</v>
      </c>
      <c r="EX22">
        <v>0</v>
      </c>
      <c r="EY22">
        <v>0.5</v>
      </c>
      <c r="EZ22">
        <f t="shared" si="66"/>
        <v>0</v>
      </c>
      <c r="FA22">
        <f t="shared" si="67"/>
        <v>0</v>
      </c>
      <c r="FB22">
        <f t="shared" si="68"/>
        <v>1</v>
      </c>
      <c r="FC22">
        <f t="shared" si="69"/>
        <v>-1</v>
      </c>
      <c r="FD22">
        <v>0.6</v>
      </c>
      <c r="FE22">
        <v>0.4</v>
      </c>
      <c r="FF22">
        <v>0.33333333333333331</v>
      </c>
    </row>
    <row r="23" spans="1:162" customFormat="1" x14ac:dyDescent="0.25">
      <c r="A23" t="s">
        <v>23</v>
      </c>
      <c r="B23">
        <v>1</v>
      </c>
      <c r="C23">
        <v>1</v>
      </c>
      <c r="D23">
        <v>2</v>
      </c>
      <c r="E23">
        <v>0</v>
      </c>
      <c r="F23">
        <v>0</v>
      </c>
      <c r="G23">
        <v>0</v>
      </c>
      <c r="H23" s="2" t="s">
        <v>177</v>
      </c>
      <c r="I23" s="2">
        <f t="shared" si="18"/>
        <v>0</v>
      </c>
      <c r="J23">
        <v>1</v>
      </c>
      <c r="K23" s="1">
        <v>4</v>
      </c>
      <c r="L23" s="1" t="str">
        <f t="shared" si="19"/>
        <v>S</v>
      </c>
      <c r="M23" s="1">
        <f t="shared" si="0"/>
        <v>1</v>
      </c>
      <c r="N23">
        <v>0</v>
      </c>
      <c r="O23">
        <v>0</v>
      </c>
      <c r="P23">
        <v>0</v>
      </c>
      <c r="Q23">
        <v>0</v>
      </c>
      <c r="R23">
        <v>0</v>
      </c>
      <c r="S23">
        <v>0</v>
      </c>
      <c r="T23" t="str">
        <f t="shared" si="20"/>
        <v>NA</v>
      </c>
      <c r="U23" s="2" t="s">
        <v>177</v>
      </c>
      <c r="V23" s="2">
        <f t="shared" si="21"/>
        <v>0</v>
      </c>
      <c r="W23">
        <v>0</v>
      </c>
      <c r="X23" s="1" t="s">
        <v>178</v>
      </c>
      <c r="Y23" s="1" t="str">
        <f t="shared" si="22"/>
        <v>NA</v>
      </c>
      <c r="Z23" s="1" t="str">
        <f t="shared" si="1"/>
        <v>NA</v>
      </c>
      <c r="AA23" s="4" t="str">
        <f t="shared" si="2"/>
        <v>NA</v>
      </c>
      <c r="AB23" s="4">
        <f t="shared" si="3"/>
        <v>6</v>
      </c>
      <c r="AC23">
        <v>0</v>
      </c>
      <c r="AD23">
        <v>0</v>
      </c>
      <c r="AE23">
        <v>0</v>
      </c>
      <c r="AF23">
        <v>0</v>
      </c>
      <c r="AG23">
        <v>0</v>
      </c>
      <c r="AH23">
        <v>0</v>
      </c>
      <c r="AI23" s="2" t="s">
        <v>177</v>
      </c>
      <c r="AJ23" s="2">
        <f t="shared" si="23"/>
        <v>0</v>
      </c>
      <c r="AK23">
        <v>0</v>
      </c>
      <c r="AL23" s="1" t="s">
        <v>178</v>
      </c>
      <c r="AM23" s="1" t="str">
        <f t="shared" si="24"/>
        <v>NA</v>
      </c>
      <c r="AN23" s="1" t="str">
        <f t="shared" si="4"/>
        <v>NA</v>
      </c>
      <c r="AO23" s="4" t="str">
        <f t="shared" si="5"/>
        <v>NA</v>
      </c>
      <c r="AP23" s="4">
        <f t="shared" si="6"/>
        <v>1</v>
      </c>
      <c r="AQ23" s="10" t="s">
        <v>320</v>
      </c>
      <c r="AR23" s="10" t="s">
        <v>321</v>
      </c>
      <c r="AS23" s="10" t="s">
        <v>320</v>
      </c>
      <c r="AT23" s="10" t="str">
        <f t="shared" si="26"/>
        <v>ext</v>
      </c>
      <c r="AU23" s="10">
        <f t="shared" si="27"/>
        <v>4</v>
      </c>
      <c r="AV23" s="10">
        <f t="shared" si="28"/>
        <v>1.9617339269126184</v>
      </c>
      <c r="AW23" s="10">
        <f t="shared" si="29"/>
        <v>0</v>
      </c>
      <c r="AX23" s="10" t="str">
        <f t="shared" si="30"/>
        <v>NA</v>
      </c>
      <c r="AY23" s="10" t="str">
        <f t="shared" si="31"/>
        <v>0</v>
      </c>
      <c r="AZ23" s="10" t="str">
        <f t="shared" si="32"/>
        <v>NA</v>
      </c>
      <c r="BA23" t="s">
        <v>24</v>
      </c>
      <c r="BB23" t="s">
        <v>24</v>
      </c>
      <c r="BC23" t="s">
        <v>24</v>
      </c>
      <c r="BD23" s="5">
        <v>1</v>
      </c>
      <c r="BE23" s="5">
        <v>1</v>
      </c>
      <c r="BF23" s="5">
        <v>1</v>
      </c>
      <c r="BG23" s="5">
        <f t="shared" si="33"/>
        <v>1</v>
      </c>
      <c r="BH23" s="6">
        <v>1.9617339269126184</v>
      </c>
      <c r="BI23" s="6" t="s">
        <v>178</v>
      </c>
      <c r="BJ23" s="6" t="s">
        <v>178</v>
      </c>
      <c r="BK23" s="6">
        <v>1.9617339269126184</v>
      </c>
      <c r="BL23" s="6" t="str">
        <f t="shared" si="34"/>
        <v>F</v>
      </c>
      <c r="BM23" s="3">
        <f t="shared" si="7"/>
        <v>0.66666666666666663</v>
      </c>
      <c r="BN23" s="3">
        <f t="shared" si="8"/>
        <v>0</v>
      </c>
      <c r="BO23" s="3">
        <f t="shared" si="9"/>
        <v>0</v>
      </c>
      <c r="BP23" s="3">
        <f t="shared" si="10"/>
        <v>0</v>
      </c>
      <c r="BQ23" s="1">
        <f t="shared" si="11"/>
        <v>4</v>
      </c>
      <c r="BR23" s="1" t="str">
        <f t="shared" si="35"/>
        <v>S</v>
      </c>
      <c r="BS23" s="1">
        <f t="shared" si="12"/>
        <v>1</v>
      </c>
      <c r="BT23" s="4" t="str">
        <f t="shared" si="13"/>
        <v>NA</v>
      </c>
      <c r="BU23" s="4" t="str">
        <f t="shared" si="14"/>
        <v>NA</v>
      </c>
      <c r="BV23" t="s">
        <v>178</v>
      </c>
      <c r="BW23" t="s">
        <v>178</v>
      </c>
      <c r="BX23" t="s">
        <v>178</v>
      </c>
      <c r="BY23" t="s">
        <v>178</v>
      </c>
      <c r="BZ23" s="2" t="str">
        <f t="shared" si="36"/>
        <v>c</v>
      </c>
      <c r="CA23">
        <v>0</v>
      </c>
      <c r="CB23">
        <v>1</v>
      </c>
      <c r="CC23" s="2" t="str">
        <f t="shared" si="37"/>
        <v>NA</v>
      </c>
      <c r="CD23" s="3">
        <v>0</v>
      </c>
      <c r="CE23" s="3">
        <v>0</v>
      </c>
      <c r="CF23" s="2">
        <v>0</v>
      </c>
      <c r="CG23" s="2">
        <v>0</v>
      </c>
      <c r="CH23" s="2">
        <v>0</v>
      </c>
      <c r="CI23" s="2">
        <v>0</v>
      </c>
      <c r="CJ23" s="2">
        <v>0</v>
      </c>
      <c r="CK23" s="2">
        <v>0</v>
      </c>
      <c r="CL23" s="2">
        <v>0</v>
      </c>
      <c r="CM23" s="2">
        <v>0</v>
      </c>
      <c r="CN23" s="5">
        <v>0</v>
      </c>
      <c r="CO23" s="5">
        <v>0</v>
      </c>
      <c r="CP23" s="5">
        <v>0</v>
      </c>
      <c r="CQ23" s="5">
        <v>0</v>
      </c>
      <c r="CR23" s="5">
        <v>0</v>
      </c>
      <c r="CS23" s="5">
        <v>0</v>
      </c>
      <c r="CT23" s="5">
        <v>0</v>
      </c>
      <c r="CU23" s="5">
        <v>0</v>
      </c>
      <c r="CV23" s="4">
        <v>0</v>
      </c>
      <c r="CW23" s="4">
        <v>0</v>
      </c>
      <c r="CX23" s="4">
        <v>0</v>
      </c>
      <c r="CY23" s="4">
        <v>0</v>
      </c>
      <c r="CZ23" s="4">
        <v>0</v>
      </c>
      <c r="DA23" s="4">
        <v>0</v>
      </c>
      <c r="DB23" s="4">
        <v>0</v>
      </c>
      <c r="DC23" s="4">
        <v>1</v>
      </c>
      <c r="DD23" s="8">
        <v>0</v>
      </c>
      <c r="DE23" s="8">
        <v>0</v>
      </c>
      <c r="DF23" s="8">
        <v>0</v>
      </c>
      <c r="DG23" s="8">
        <v>0</v>
      </c>
      <c r="DH23" s="8">
        <v>0</v>
      </c>
      <c r="DI23" s="8">
        <v>0</v>
      </c>
      <c r="DJ23" s="8">
        <v>0</v>
      </c>
      <c r="DK23" s="8">
        <v>0</v>
      </c>
      <c r="DL23" s="11">
        <f t="shared" si="38"/>
        <v>0</v>
      </c>
      <c r="DM23" s="11">
        <f t="shared" si="39"/>
        <v>0</v>
      </c>
      <c r="DN23" s="11">
        <f t="shared" si="40"/>
        <v>0</v>
      </c>
      <c r="DO23" s="11">
        <f t="shared" si="41"/>
        <v>1</v>
      </c>
      <c r="DP23" s="5">
        <f t="shared" si="42"/>
        <v>0</v>
      </c>
      <c r="DQ23" s="5">
        <f t="shared" si="43"/>
        <v>0</v>
      </c>
      <c r="DR23" s="5">
        <f t="shared" si="44"/>
        <v>0</v>
      </c>
      <c r="DS23" s="5">
        <f t="shared" si="45"/>
        <v>0</v>
      </c>
      <c r="DT23" s="12">
        <f t="shared" si="46"/>
        <v>0</v>
      </c>
      <c r="DU23" s="12">
        <f t="shared" si="47"/>
        <v>0</v>
      </c>
      <c r="DV23" s="12">
        <f t="shared" si="48"/>
        <v>0</v>
      </c>
      <c r="DW23" s="12">
        <f t="shared" si="49"/>
        <v>0</v>
      </c>
      <c r="DX23" s="12">
        <f t="shared" si="50"/>
        <v>0</v>
      </c>
      <c r="DY23" s="12">
        <f t="shared" si="51"/>
        <v>0</v>
      </c>
      <c r="DZ23" s="12">
        <f t="shared" si="52"/>
        <v>0</v>
      </c>
      <c r="EA23" s="12">
        <f t="shared" si="53"/>
        <v>0</v>
      </c>
      <c r="EB23" s="13">
        <f t="shared" si="54"/>
        <v>0</v>
      </c>
      <c r="EC23" s="13">
        <f t="shared" si="55"/>
        <v>0</v>
      </c>
      <c r="ED23" s="13">
        <f t="shared" si="56"/>
        <v>0</v>
      </c>
      <c r="EE23" s="13">
        <f t="shared" si="57"/>
        <v>0</v>
      </c>
      <c r="EF23" s="13">
        <f t="shared" si="58"/>
        <v>0</v>
      </c>
      <c r="EG23" s="13">
        <f t="shared" si="59"/>
        <v>0</v>
      </c>
      <c r="EH23" s="13">
        <f t="shared" si="60"/>
        <v>0</v>
      </c>
      <c r="EI23" s="13">
        <f t="shared" si="61"/>
        <v>1</v>
      </c>
      <c r="EJ23" s="4">
        <f t="shared" si="62"/>
        <v>0</v>
      </c>
      <c r="EK23" s="4">
        <f t="shared" si="63"/>
        <v>0</v>
      </c>
      <c r="EL23" s="4">
        <f t="shared" si="64"/>
        <v>0</v>
      </c>
      <c r="EM23" s="4">
        <f t="shared" si="65"/>
        <v>1</v>
      </c>
      <c r="EN23" s="5" t="s">
        <v>178</v>
      </c>
      <c r="EO23" s="5" t="s">
        <v>178</v>
      </c>
      <c r="EP23" s="5" t="s">
        <v>178</v>
      </c>
      <c r="EQ23" s="5">
        <v>0</v>
      </c>
      <c r="ER23" s="12" t="s">
        <v>178</v>
      </c>
      <c r="ES23" s="12" t="s">
        <v>178</v>
      </c>
      <c r="ET23" s="12" t="s">
        <v>178</v>
      </c>
      <c r="EU23" s="12" t="s">
        <v>178</v>
      </c>
      <c r="EV23" t="s">
        <v>178</v>
      </c>
      <c r="EW23" t="s">
        <v>178</v>
      </c>
      <c r="EX23" t="s">
        <v>178</v>
      </c>
      <c r="EY23">
        <v>0</v>
      </c>
      <c r="EZ23">
        <f t="shared" si="66"/>
        <v>0</v>
      </c>
      <c r="FA23">
        <f t="shared" si="67"/>
        <v>0</v>
      </c>
      <c r="FB23">
        <f t="shared" si="68"/>
        <v>0</v>
      </c>
      <c r="FC23">
        <f t="shared" si="69"/>
        <v>0</v>
      </c>
      <c r="FD23" t="s">
        <v>178</v>
      </c>
      <c r="FE23" t="s">
        <v>178</v>
      </c>
      <c r="FF23" t="s">
        <v>178</v>
      </c>
    </row>
    <row r="24" spans="1:162" customFormat="1" x14ac:dyDescent="0.25">
      <c r="A24" t="s">
        <v>24</v>
      </c>
      <c r="B24">
        <v>1</v>
      </c>
      <c r="C24">
        <v>1</v>
      </c>
      <c r="D24">
        <v>3</v>
      </c>
      <c r="E24">
        <v>3</v>
      </c>
      <c r="F24">
        <v>2</v>
      </c>
      <c r="G24">
        <v>2</v>
      </c>
      <c r="H24" s="2" t="s">
        <v>176</v>
      </c>
      <c r="I24" s="2">
        <f t="shared" si="18"/>
        <v>1</v>
      </c>
      <c r="J24">
        <v>1</v>
      </c>
      <c r="K24" s="1">
        <v>10</v>
      </c>
      <c r="L24" s="1" t="str">
        <f t="shared" si="19"/>
        <v>L</v>
      </c>
      <c r="M24" s="1">
        <f t="shared" si="0"/>
        <v>1</v>
      </c>
      <c r="N24">
        <v>1</v>
      </c>
      <c r="O24">
        <v>1</v>
      </c>
      <c r="P24">
        <v>2</v>
      </c>
      <c r="Q24">
        <v>1</v>
      </c>
      <c r="R24">
        <v>1</v>
      </c>
      <c r="S24">
        <v>3</v>
      </c>
      <c r="T24">
        <f t="shared" si="20"/>
        <v>3</v>
      </c>
      <c r="U24" s="2" t="s">
        <v>177</v>
      </c>
      <c r="V24" s="2">
        <f t="shared" si="21"/>
        <v>1</v>
      </c>
      <c r="W24">
        <v>1</v>
      </c>
      <c r="X24" s="1">
        <v>6</v>
      </c>
      <c r="Y24" s="1" t="str">
        <f t="shared" si="22"/>
        <v>M</v>
      </c>
      <c r="Z24" s="1" t="str">
        <f t="shared" si="1"/>
        <v>y</v>
      </c>
      <c r="AA24" s="4">
        <f t="shared" si="2"/>
        <v>-4</v>
      </c>
      <c r="AB24" s="4" t="str">
        <f t="shared" si="3"/>
        <v>NA</v>
      </c>
      <c r="AC24">
        <v>1</v>
      </c>
      <c r="AD24">
        <v>1</v>
      </c>
      <c r="AE24">
        <v>1</v>
      </c>
      <c r="AF24">
        <v>2</v>
      </c>
      <c r="AG24">
        <v>1</v>
      </c>
      <c r="AH24">
        <v>1</v>
      </c>
      <c r="AI24" s="2" t="s">
        <v>176</v>
      </c>
      <c r="AJ24" s="2">
        <f t="shared" si="23"/>
        <v>1</v>
      </c>
      <c r="AK24">
        <v>1</v>
      </c>
      <c r="AL24" s="1">
        <v>6</v>
      </c>
      <c r="AM24" s="1" t="str">
        <f t="shared" si="24"/>
        <v>M</v>
      </c>
      <c r="AN24" s="1">
        <f t="shared" si="4"/>
        <v>3</v>
      </c>
      <c r="AO24" s="4">
        <f t="shared" si="5"/>
        <v>0</v>
      </c>
      <c r="AP24" s="4">
        <f t="shared" si="6"/>
        <v>2</v>
      </c>
      <c r="AQ24" s="10" t="s">
        <v>319</v>
      </c>
      <c r="AR24" s="10" t="s">
        <v>319</v>
      </c>
      <c r="AS24" s="10" t="str">
        <f t="shared" si="25"/>
        <v>surv</v>
      </c>
      <c r="AT24" s="10" t="str">
        <f t="shared" si="26"/>
        <v>surv</v>
      </c>
      <c r="AU24" s="10">
        <f t="shared" si="27"/>
        <v>7.333333333333333</v>
      </c>
      <c r="AV24" s="10">
        <f t="shared" si="28"/>
        <v>2.7766035198724488</v>
      </c>
      <c r="AW24" s="10">
        <f t="shared" si="29"/>
        <v>1</v>
      </c>
      <c r="AX24" s="10">
        <f t="shared" si="30"/>
        <v>1</v>
      </c>
      <c r="AY24" s="10" t="str">
        <f t="shared" si="31"/>
        <v>1</v>
      </c>
      <c r="AZ24" s="10" t="str">
        <f t="shared" si="32"/>
        <v>1</v>
      </c>
      <c r="BA24" t="s">
        <v>23</v>
      </c>
      <c r="BB24" t="s">
        <v>140</v>
      </c>
      <c r="BC24" t="s">
        <v>140</v>
      </c>
      <c r="BD24" s="5">
        <v>1</v>
      </c>
      <c r="BE24" s="5">
        <v>0</v>
      </c>
      <c r="BF24" s="5">
        <v>0</v>
      </c>
      <c r="BG24" s="5">
        <f t="shared" si="33"/>
        <v>0.33333333333333331</v>
      </c>
      <c r="BH24" s="6">
        <v>1.9617339269126184</v>
      </c>
      <c r="BI24" s="6">
        <v>3.1840383163523645</v>
      </c>
      <c r="BJ24" s="6">
        <v>3.1840383163523645</v>
      </c>
      <c r="BK24" s="6">
        <v>2.7766035198724488</v>
      </c>
      <c r="BL24" s="6" t="str">
        <f t="shared" si="34"/>
        <v>F</v>
      </c>
      <c r="BM24" s="3">
        <f t="shared" si="7"/>
        <v>2</v>
      </c>
      <c r="BN24" s="3">
        <f t="shared" si="8"/>
        <v>2</v>
      </c>
      <c r="BO24" s="3">
        <f t="shared" si="9"/>
        <v>1.3333333333333333</v>
      </c>
      <c r="BP24" s="3">
        <f t="shared" si="10"/>
        <v>2</v>
      </c>
      <c r="BQ24" s="1">
        <f t="shared" si="11"/>
        <v>7.333333333333333</v>
      </c>
      <c r="BR24" s="1" t="str">
        <f t="shared" si="35"/>
        <v>L</v>
      </c>
      <c r="BS24" s="1">
        <f t="shared" si="12"/>
        <v>2</v>
      </c>
      <c r="BT24" s="4">
        <f t="shared" si="13"/>
        <v>-2</v>
      </c>
      <c r="BU24" s="4">
        <f t="shared" si="14"/>
        <v>2</v>
      </c>
      <c r="BV24" t="s">
        <v>178</v>
      </c>
      <c r="BW24" t="s">
        <v>226</v>
      </c>
      <c r="BX24" t="s">
        <v>227</v>
      </c>
      <c r="BY24" t="s">
        <v>226</v>
      </c>
      <c r="BZ24" s="2" t="str">
        <f t="shared" si="36"/>
        <v>s</v>
      </c>
      <c r="CA24">
        <v>1</v>
      </c>
      <c r="CB24">
        <v>0</v>
      </c>
      <c r="CC24" s="2" t="str">
        <f t="shared" si="37"/>
        <v>s</v>
      </c>
      <c r="CD24" s="3">
        <v>1</v>
      </c>
      <c r="CE24" s="3">
        <v>0</v>
      </c>
      <c r="CF24" s="2">
        <v>0</v>
      </c>
      <c r="CG24" s="2">
        <v>0</v>
      </c>
      <c r="CH24" s="2">
        <v>0</v>
      </c>
      <c r="CI24" s="2">
        <v>0</v>
      </c>
      <c r="CJ24" s="2">
        <v>0</v>
      </c>
      <c r="CK24" s="2">
        <v>0</v>
      </c>
      <c r="CL24" s="2">
        <v>0</v>
      </c>
      <c r="CM24" s="2">
        <v>0</v>
      </c>
      <c r="CN24" s="5">
        <v>0</v>
      </c>
      <c r="CO24" s="5">
        <v>0</v>
      </c>
      <c r="CP24" s="5">
        <v>0</v>
      </c>
      <c r="CQ24" s="5">
        <v>0</v>
      </c>
      <c r="CR24" s="5">
        <v>1</v>
      </c>
      <c r="CS24" s="5">
        <v>1</v>
      </c>
      <c r="CT24" s="5">
        <v>0</v>
      </c>
      <c r="CU24" s="5">
        <v>0</v>
      </c>
      <c r="CV24" s="4">
        <v>0</v>
      </c>
      <c r="CW24" s="4">
        <v>0</v>
      </c>
      <c r="CX24" s="4">
        <v>1</v>
      </c>
      <c r="CY24" s="4">
        <v>0</v>
      </c>
      <c r="CZ24" s="4">
        <v>1</v>
      </c>
      <c r="DA24" s="4">
        <v>0</v>
      </c>
      <c r="DB24" s="4">
        <v>0</v>
      </c>
      <c r="DC24" s="4">
        <v>0</v>
      </c>
      <c r="DD24" s="8">
        <v>0</v>
      </c>
      <c r="DE24" s="8">
        <v>0</v>
      </c>
      <c r="DF24" s="8">
        <v>1</v>
      </c>
      <c r="DG24" s="8">
        <v>0</v>
      </c>
      <c r="DH24" s="8">
        <v>0</v>
      </c>
      <c r="DI24" s="8">
        <v>0</v>
      </c>
      <c r="DJ24" s="8">
        <v>0</v>
      </c>
      <c r="DK24" s="8">
        <v>0</v>
      </c>
      <c r="DL24" s="11">
        <f t="shared" si="38"/>
        <v>0</v>
      </c>
      <c r="DM24" s="11">
        <f t="shared" si="39"/>
        <v>1</v>
      </c>
      <c r="DN24" s="11">
        <f t="shared" si="40"/>
        <v>1</v>
      </c>
      <c r="DO24" s="11">
        <f t="shared" si="41"/>
        <v>0</v>
      </c>
      <c r="DP24" s="5">
        <f t="shared" si="42"/>
        <v>0</v>
      </c>
      <c r="DQ24" s="5">
        <f t="shared" si="43"/>
        <v>1</v>
      </c>
      <c r="DR24" s="5">
        <f t="shared" si="44"/>
        <v>2</v>
      </c>
      <c r="DS24" s="5">
        <f t="shared" si="45"/>
        <v>0</v>
      </c>
      <c r="DT24" s="12">
        <f t="shared" si="46"/>
        <v>0</v>
      </c>
      <c r="DU24" s="12">
        <f t="shared" si="47"/>
        <v>0</v>
      </c>
      <c r="DV24" s="12">
        <f t="shared" si="48"/>
        <v>0</v>
      </c>
      <c r="DW24" s="12">
        <f t="shared" si="49"/>
        <v>0</v>
      </c>
      <c r="DX24" s="12">
        <f t="shared" si="50"/>
        <v>1</v>
      </c>
      <c r="DY24" s="12">
        <f t="shared" si="51"/>
        <v>1</v>
      </c>
      <c r="DZ24" s="12">
        <f t="shared" si="52"/>
        <v>0</v>
      </c>
      <c r="EA24" s="12">
        <f t="shared" si="53"/>
        <v>0</v>
      </c>
      <c r="EB24" s="13">
        <f t="shared" si="54"/>
        <v>0</v>
      </c>
      <c r="EC24" s="13">
        <f t="shared" si="55"/>
        <v>0</v>
      </c>
      <c r="ED24" s="13">
        <f t="shared" si="56"/>
        <v>2</v>
      </c>
      <c r="EE24" s="13">
        <f t="shared" si="57"/>
        <v>0</v>
      </c>
      <c r="EF24" s="13">
        <f t="shared" si="58"/>
        <v>1</v>
      </c>
      <c r="EG24" s="13">
        <f t="shared" si="59"/>
        <v>0</v>
      </c>
      <c r="EH24" s="13">
        <f t="shared" si="60"/>
        <v>0</v>
      </c>
      <c r="EI24" s="13">
        <f t="shared" si="61"/>
        <v>0</v>
      </c>
      <c r="EJ24" s="4">
        <f t="shared" si="62"/>
        <v>0</v>
      </c>
      <c r="EK24" s="4">
        <f t="shared" si="63"/>
        <v>2</v>
      </c>
      <c r="EL24" s="4">
        <f t="shared" si="64"/>
        <v>3</v>
      </c>
      <c r="EM24" s="4">
        <f t="shared" si="65"/>
        <v>0</v>
      </c>
      <c r="EN24" s="5" t="s">
        <v>178</v>
      </c>
      <c r="EO24" s="5">
        <v>1</v>
      </c>
      <c r="EP24" s="5">
        <v>1</v>
      </c>
      <c r="EQ24" s="5" t="s">
        <v>178</v>
      </c>
      <c r="ER24" s="12" t="s">
        <v>178</v>
      </c>
      <c r="ES24" s="12">
        <v>1</v>
      </c>
      <c r="ET24" s="12">
        <v>0</v>
      </c>
      <c r="EU24" s="12" t="s">
        <v>178</v>
      </c>
      <c r="EV24" t="s">
        <v>178</v>
      </c>
      <c r="EW24">
        <v>1</v>
      </c>
      <c r="EX24">
        <v>0.33333333333333331</v>
      </c>
      <c r="EY24" t="s">
        <v>178</v>
      </c>
      <c r="EZ24">
        <f t="shared" si="66"/>
        <v>0</v>
      </c>
      <c r="FA24">
        <f t="shared" si="67"/>
        <v>0</v>
      </c>
      <c r="FB24">
        <f t="shared" si="68"/>
        <v>0</v>
      </c>
      <c r="FC24">
        <f t="shared" si="69"/>
        <v>0</v>
      </c>
      <c r="FD24">
        <v>0.7142857142857143</v>
      </c>
      <c r="FE24">
        <v>0.8</v>
      </c>
      <c r="FF24">
        <v>0.75</v>
      </c>
    </row>
    <row r="25" spans="1:162" customFormat="1" x14ac:dyDescent="0.25">
      <c r="A25" t="s">
        <v>25</v>
      </c>
      <c r="B25">
        <v>1</v>
      </c>
      <c r="C25">
        <v>1</v>
      </c>
      <c r="D25">
        <v>3</v>
      </c>
      <c r="E25">
        <v>3</v>
      </c>
      <c r="F25">
        <v>6</v>
      </c>
      <c r="G25">
        <v>1</v>
      </c>
      <c r="H25" s="2" t="s">
        <v>176</v>
      </c>
      <c r="I25" s="2">
        <f t="shared" si="18"/>
        <v>1</v>
      </c>
      <c r="J25">
        <v>1</v>
      </c>
      <c r="K25" s="1">
        <v>14</v>
      </c>
      <c r="L25" s="1" t="str">
        <f t="shared" si="19"/>
        <v>L</v>
      </c>
      <c r="M25" s="1">
        <f t="shared" si="0"/>
        <v>1</v>
      </c>
      <c r="N25">
        <v>1</v>
      </c>
      <c r="O25">
        <v>1</v>
      </c>
      <c r="P25">
        <v>0</v>
      </c>
      <c r="Q25">
        <v>3</v>
      </c>
      <c r="R25">
        <v>3</v>
      </c>
      <c r="S25">
        <v>0</v>
      </c>
      <c r="T25">
        <f t="shared" si="20"/>
        <v>0</v>
      </c>
      <c r="U25" s="2" t="s">
        <v>177</v>
      </c>
      <c r="V25" s="2">
        <f t="shared" si="21"/>
        <v>0</v>
      </c>
      <c r="W25">
        <v>1</v>
      </c>
      <c r="X25" s="1">
        <v>8</v>
      </c>
      <c r="Y25" s="1" t="str">
        <f t="shared" si="22"/>
        <v>L</v>
      </c>
      <c r="Z25" s="1" t="str">
        <f t="shared" si="1"/>
        <v>n</v>
      </c>
      <c r="AA25" s="4">
        <f t="shared" si="2"/>
        <v>-6</v>
      </c>
      <c r="AB25" s="4">
        <f t="shared" si="3"/>
        <v>4</v>
      </c>
      <c r="AC25">
        <v>1</v>
      </c>
      <c r="AD25">
        <v>1</v>
      </c>
      <c r="AE25">
        <v>3</v>
      </c>
      <c r="AF25">
        <v>2</v>
      </c>
      <c r="AG25">
        <v>1</v>
      </c>
      <c r="AH25">
        <v>2</v>
      </c>
      <c r="AI25" s="2" t="s">
        <v>177</v>
      </c>
      <c r="AJ25" s="2">
        <f t="shared" si="23"/>
        <v>1</v>
      </c>
      <c r="AK25">
        <v>1</v>
      </c>
      <c r="AL25" s="1">
        <v>8</v>
      </c>
      <c r="AM25" s="1" t="str">
        <f t="shared" si="24"/>
        <v>L</v>
      </c>
      <c r="AN25" s="1">
        <f t="shared" si="4"/>
        <v>1</v>
      </c>
      <c r="AO25" s="4">
        <f t="shared" si="5"/>
        <v>0</v>
      </c>
      <c r="AP25" s="4">
        <f t="shared" si="6"/>
        <v>2</v>
      </c>
      <c r="AQ25" s="10" t="s">
        <v>319</v>
      </c>
      <c r="AR25" s="10" t="s">
        <v>319</v>
      </c>
      <c r="AS25" s="10" t="str">
        <f t="shared" si="25"/>
        <v>surv</v>
      </c>
      <c r="AT25" s="10" t="str">
        <f t="shared" si="26"/>
        <v>surv</v>
      </c>
      <c r="AU25" s="10">
        <f t="shared" si="27"/>
        <v>10</v>
      </c>
      <c r="AV25" s="10">
        <f t="shared" si="28"/>
        <v>0.6824954212300639</v>
      </c>
      <c r="AW25" s="10">
        <f t="shared" si="29"/>
        <v>1</v>
      </c>
      <c r="AX25" s="10">
        <f t="shared" si="30"/>
        <v>1</v>
      </c>
      <c r="AY25" s="10" t="str">
        <f t="shared" si="31"/>
        <v>1</v>
      </c>
      <c r="AZ25" s="10" t="str">
        <f t="shared" si="32"/>
        <v>1</v>
      </c>
      <c r="BA25" t="s">
        <v>103</v>
      </c>
      <c r="BB25" t="s">
        <v>103</v>
      </c>
      <c r="BC25" t="s">
        <v>103</v>
      </c>
      <c r="BD25" s="5">
        <v>6</v>
      </c>
      <c r="BE25" s="5">
        <v>7</v>
      </c>
      <c r="BF25" s="5">
        <v>6</v>
      </c>
      <c r="BG25" s="5">
        <f t="shared" si="33"/>
        <v>6.333333333333333</v>
      </c>
      <c r="BH25" s="6">
        <v>0.68249542123006379</v>
      </c>
      <c r="BI25" s="6">
        <v>0.68249542123006379</v>
      </c>
      <c r="BJ25" s="6">
        <v>0.68249542123006379</v>
      </c>
      <c r="BK25" s="6">
        <v>0.6824954212300639</v>
      </c>
      <c r="BL25" s="6" t="str">
        <f t="shared" si="34"/>
        <v>M</v>
      </c>
      <c r="BM25" s="3">
        <f t="shared" si="7"/>
        <v>2</v>
      </c>
      <c r="BN25" s="3">
        <f t="shared" si="8"/>
        <v>2.6666666666666665</v>
      </c>
      <c r="BO25" s="3">
        <f t="shared" si="9"/>
        <v>3.3333333333333335</v>
      </c>
      <c r="BP25" s="3">
        <f t="shared" si="10"/>
        <v>1</v>
      </c>
      <c r="BQ25" s="1">
        <f t="shared" si="11"/>
        <v>10</v>
      </c>
      <c r="BR25" s="1" t="str">
        <f t="shared" si="35"/>
        <v>L</v>
      </c>
      <c r="BS25" s="1">
        <f t="shared" si="12"/>
        <v>1</v>
      </c>
      <c r="BT25" s="4">
        <f t="shared" si="13"/>
        <v>-3</v>
      </c>
      <c r="BU25" s="4">
        <f t="shared" si="14"/>
        <v>3</v>
      </c>
      <c r="BV25" t="s">
        <v>178</v>
      </c>
      <c r="BW25" t="s">
        <v>178</v>
      </c>
      <c r="BX25" t="s">
        <v>226</v>
      </c>
      <c r="BY25" t="s">
        <v>226</v>
      </c>
      <c r="BZ25" s="2" t="str">
        <f t="shared" si="36"/>
        <v>c</v>
      </c>
      <c r="CA25">
        <v>0</v>
      </c>
      <c r="CB25">
        <v>3</v>
      </c>
      <c r="CC25" s="2" t="str">
        <f t="shared" si="37"/>
        <v>NA</v>
      </c>
      <c r="CD25" s="3">
        <v>0</v>
      </c>
      <c r="CE25" s="3">
        <v>0</v>
      </c>
      <c r="CF25" s="2">
        <v>0</v>
      </c>
      <c r="CG25" s="2">
        <v>0</v>
      </c>
      <c r="CH25" s="2">
        <v>0</v>
      </c>
      <c r="CI25" s="2">
        <v>0</v>
      </c>
      <c r="CJ25" s="2">
        <v>0</v>
      </c>
      <c r="CK25" s="2">
        <v>1</v>
      </c>
      <c r="CL25" s="2">
        <v>0</v>
      </c>
      <c r="CM25" s="2">
        <v>0</v>
      </c>
      <c r="CN25" s="5">
        <v>0</v>
      </c>
      <c r="CO25" s="5">
        <v>0</v>
      </c>
      <c r="CP25" s="5">
        <v>0</v>
      </c>
      <c r="CQ25" s="5">
        <v>0</v>
      </c>
      <c r="CR25" s="5">
        <v>0</v>
      </c>
      <c r="CS25" s="5">
        <v>0</v>
      </c>
      <c r="CT25" s="5">
        <v>0</v>
      </c>
      <c r="CU25" s="5">
        <v>0</v>
      </c>
      <c r="CV25" s="4">
        <v>0</v>
      </c>
      <c r="CW25" s="4">
        <v>0</v>
      </c>
      <c r="CX25" s="4">
        <v>0</v>
      </c>
      <c r="CY25" s="4">
        <v>0</v>
      </c>
      <c r="CZ25" s="4">
        <v>0</v>
      </c>
      <c r="DA25" s="4">
        <v>0</v>
      </c>
      <c r="DB25" s="4">
        <v>0</v>
      </c>
      <c r="DC25" s="4">
        <v>2</v>
      </c>
      <c r="DD25" s="8">
        <v>1</v>
      </c>
      <c r="DE25" s="8">
        <v>1</v>
      </c>
      <c r="DF25" s="8">
        <v>0</v>
      </c>
      <c r="DG25" s="8">
        <v>0</v>
      </c>
      <c r="DH25" s="8">
        <v>0</v>
      </c>
      <c r="DI25" s="8">
        <v>0</v>
      </c>
      <c r="DJ25" s="8">
        <v>0</v>
      </c>
      <c r="DK25" s="8">
        <v>0</v>
      </c>
      <c r="DL25" s="11">
        <f t="shared" si="38"/>
        <v>0</v>
      </c>
      <c r="DM25" s="11">
        <f t="shared" si="39"/>
        <v>0</v>
      </c>
      <c r="DN25" s="11">
        <f t="shared" si="40"/>
        <v>1</v>
      </c>
      <c r="DO25" s="11">
        <f t="shared" si="41"/>
        <v>2</v>
      </c>
      <c r="DP25" s="5">
        <f t="shared" si="42"/>
        <v>2</v>
      </c>
      <c r="DQ25" s="5">
        <f t="shared" si="43"/>
        <v>0</v>
      </c>
      <c r="DR25" s="5">
        <f t="shared" si="44"/>
        <v>0</v>
      </c>
      <c r="DS25" s="5">
        <f t="shared" si="45"/>
        <v>0</v>
      </c>
      <c r="DT25" s="12">
        <f t="shared" si="46"/>
        <v>0</v>
      </c>
      <c r="DU25" s="12">
        <f t="shared" si="47"/>
        <v>0</v>
      </c>
      <c r="DV25" s="12">
        <f t="shared" si="48"/>
        <v>0</v>
      </c>
      <c r="DW25" s="12">
        <f t="shared" si="49"/>
        <v>0</v>
      </c>
      <c r="DX25" s="12">
        <f t="shared" si="50"/>
        <v>0</v>
      </c>
      <c r="DY25" s="12">
        <f t="shared" si="51"/>
        <v>1</v>
      </c>
      <c r="DZ25" s="12">
        <f t="shared" si="52"/>
        <v>0</v>
      </c>
      <c r="EA25" s="12">
        <f t="shared" si="53"/>
        <v>0</v>
      </c>
      <c r="EB25" s="13">
        <f t="shared" si="54"/>
        <v>1</v>
      </c>
      <c r="EC25" s="13">
        <f t="shared" si="55"/>
        <v>1</v>
      </c>
      <c r="ED25" s="13">
        <f t="shared" si="56"/>
        <v>0</v>
      </c>
      <c r="EE25" s="13">
        <f t="shared" si="57"/>
        <v>0</v>
      </c>
      <c r="EF25" s="13">
        <f t="shared" si="58"/>
        <v>0</v>
      </c>
      <c r="EG25" s="13">
        <f t="shared" si="59"/>
        <v>0</v>
      </c>
      <c r="EH25" s="13">
        <f t="shared" si="60"/>
        <v>0</v>
      </c>
      <c r="EI25" s="13">
        <f t="shared" si="61"/>
        <v>2</v>
      </c>
      <c r="EJ25" s="4">
        <f t="shared" si="62"/>
        <v>2</v>
      </c>
      <c r="EK25" s="4">
        <f t="shared" si="63"/>
        <v>0</v>
      </c>
      <c r="EL25" s="4">
        <f t="shared" si="64"/>
        <v>1</v>
      </c>
      <c r="EM25" s="4">
        <f t="shared" si="65"/>
        <v>2</v>
      </c>
      <c r="EN25" s="5" t="s">
        <v>178</v>
      </c>
      <c r="EO25" s="5" t="s">
        <v>178</v>
      </c>
      <c r="EP25" s="5">
        <v>0</v>
      </c>
      <c r="EQ25" s="5">
        <v>0</v>
      </c>
      <c r="ER25" s="12">
        <v>0.5</v>
      </c>
      <c r="ES25" s="12" t="s">
        <v>178</v>
      </c>
      <c r="ET25" s="12" t="s">
        <v>178</v>
      </c>
      <c r="EU25" s="12" t="s">
        <v>178</v>
      </c>
      <c r="EV25">
        <v>0.5</v>
      </c>
      <c r="EW25" t="s">
        <v>178</v>
      </c>
      <c r="EX25">
        <v>0</v>
      </c>
      <c r="EY25">
        <v>0</v>
      </c>
      <c r="EZ25">
        <f t="shared" si="66"/>
        <v>0</v>
      </c>
      <c r="FA25">
        <f t="shared" si="67"/>
        <v>0</v>
      </c>
      <c r="FB25">
        <f t="shared" si="68"/>
        <v>-1</v>
      </c>
      <c r="FC25">
        <f t="shared" si="69"/>
        <v>0</v>
      </c>
      <c r="FD25">
        <v>0.5</v>
      </c>
      <c r="FE25">
        <v>0.33333333333333331</v>
      </c>
      <c r="FF25">
        <v>1</v>
      </c>
    </row>
    <row r="26" spans="1:162" customFormat="1" x14ac:dyDescent="0.25">
      <c r="A26" t="s">
        <v>26</v>
      </c>
      <c r="B26">
        <v>1</v>
      </c>
      <c r="C26">
        <v>1</v>
      </c>
      <c r="D26">
        <v>1</v>
      </c>
      <c r="E26">
        <v>1</v>
      </c>
      <c r="F26">
        <v>2</v>
      </c>
      <c r="G26">
        <v>3</v>
      </c>
      <c r="H26" s="2" t="s">
        <v>176</v>
      </c>
      <c r="I26" s="2">
        <f t="shared" si="18"/>
        <v>1</v>
      </c>
      <c r="J26">
        <v>2</v>
      </c>
      <c r="K26" s="1">
        <v>6</v>
      </c>
      <c r="L26" s="1" t="str">
        <f t="shared" si="19"/>
        <v>M</v>
      </c>
      <c r="M26" s="1">
        <f t="shared" si="0"/>
        <v>2</v>
      </c>
      <c r="N26">
        <v>1</v>
      </c>
      <c r="O26">
        <v>1</v>
      </c>
      <c r="P26">
        <v>1</v>
      </c>
      <c r="Q26">
        <v>1</v>
      </c>
      <c r="R26">
        <v>0</v>
      </c>
      <c r="S26">
        <v>3</v>
      </c>
      <c r="T26">
        <f t="shared" si="20"/>
        <v>3</v>
      </c>
      <c r="U26" s="2" t="s">
        <v>177</v>
      </c>
      <c r="V26" s="2">
        <f t="shared" si="21"/>
        <v>1</v>
      </c>
      <c r="W26">
        <v>1</v>
      </c>
      <c r="X26" s="1">
        <v>4</v>
      </c>
      <c r="Y26" s="1" t="str">
        <f t="shared" si="22"/>
        <v>S</v>
      </c>
      <c r="Z26" s="1" t="str">
        <f t="shared" si="1"/>
        <v>n</v>
      </c>
      <c r="AA26" s="4">
        <f t="shared" si="2"/>
        <v>-2</v>
      </c>
      <c r="AB26" s="4">
        <f t="shared" si="3"/>
        <v>5</v>
      </c>
      <c r="AC26">
        <v>1</v>
      </c>
      <c r="AD26">
        <v>1</v>
      </c>
      <c r="AE26">
        <v>0</v>
      </c>
      <c r="AF26">
        <v>1</v>
      </c>
      <c r="AG26">
        <v>1</v>
      </c>
      <c r="AH26">
        <v>1</v>
      </c>
      <c r="AI26" s="2" t="s">
        <v>177</v>
      </c>
      <c r="AJ26" s="2">
        <f t="shared" si="23"/>
        <v>1</v>
      </c>
      <c r="AK26">
        <v>2</v>
      </c>
      <c r="AL26" s="1">
        <v>4</v>
      </c>
      <c r="AM26" s="1" t="str">
        <f t="shared" si="24"/>
        <v>S</v>
      </c>
      <c r="AN26" s="1">
        <f t="shared" si="4"/>
        <v>0</v>
      </c>
      <c r="AO26" s="4">
        <f t="shared" si="5"/>
        <v>0</v>
      </c>
      <c r="AP26" s="4">
        <f t="shared" si="6"/>
        <v>1</v>
      </c>
      <c r="AQ26" s="10" t="s">
        <v>319</v>
      </c>
      <c r="AR26" s="10" t="s">
        <v>319</v>
      </c>
      <c r="AS26" s="10" t="str">
        <f t="shared" si="25"/>
        <v>surv</v>
      </c>
      <c r="AT26" s="10" t="str">
        <f t="shared" si="26"/>
        <v>surv</v>
      </c>
      <c r="AU26" s="10">
        <f t="shared" si="27"/>
        <v>4.666666666666667</v>
      </c>
      <c r="AV26" s="10">
        <f t="shared" si="28"/>
        <v>0.3584689665786987</v>
      </c>
      <c r="AW26" s="10">
        <f t="shared" si="29"/>
        <v>1</v>
      </c>
      <c r="AX26" s="10">
        <f t="shared" si="30"/>
        <v>1</v>
      </c>
      <c r="AY26" s="10" t="str">
        <f t="shared" si="31"/>
        <v>1</v>
      </c>
      <c r="AZ26" s="10" t="str">
        <f t="shared" si="32"/>
        <v>1</v>
      </c>
      <c r="BA26" t="s">
        <v>27</v>
      </c>
      <c r="BB26" t="s">
        <v>27</v>
      </c>
      <c r="BC26" t="s">
        <v>27</v>
      </c>
      <c r="BD26" s="5">
        <v>15</v>
      </c>
      <c r="BE26" s="5">
        <v>18</v>
      </c>
      <c r="BF26" s="5">
        <v>16</v>
      </c>
      <c r="BG26" s="5">
        <f t="shared" si="33"/>
        <v>16.333333333333332</v>
      </c>
      <c r="BH26" s="6">
        <v>0.3584689665786987</v>
      </c>
      <c r="BI26" s="6">
        <v>0.3584689665786987</v>
      </c>
      <c r="BJ26" s="6">
        <v>0.3584689665786987</v>
      </c>
      <c r="BK26" s="6">
        <v>0.3584689665786987</v>
      </c>
      <c r="BL26" s="6" t="str">
        <f t="shared" si="34"/>
        <v>N</v>
      </c>
      <c r="BM26" s="3">
        <f t="shared" si="7"/>
        <v>0.66666666666666663</v>
      </c>
      <c r="BN26" s="3">
        <f t="shared" si="8"/>
        <v>1</v>
      </c>
      <c r="BO26" s="3">
        <f t="shared" si="9"/>
        <v>1</v>
      </c>
      <c r="BP26" s="3">
        <f t="shared" si="10"/>
        <v>2.3333333333333335</v>
      </c>
      <c r="BQ26" s="1">
        <f t="shared" si="11"/>
        <v>4.666666666666667</v>
      </c>
      <c r="BR26" s="1" t="str">
        <f t="shared" si="35"/>
        <v>S</v>
      </c>
      <c r="BS26" s="1">
        <f t="shared" si="12"/>
        <v>1</v>
      </c>
      <c r="BT26" s="4">
        <f t="shared" si="13"/>
        <v>-1</v>
      </c>
      <c r="BU26" s="4">
        <f t="shared" si="14"/>
        <v>3</v>
      </c>
      <c r="BV26" t="s">
        <v>178</v>
      </c>
      <c r="BW26" t="s">
        <v>178</v>
      </c>
      <c r="BX26" t="s">
        <v>178</v>
      </c>
      <c r="BY26" t="s">
        <v>178</v>
      </c>
      <c r="BZ26" s="2" t="str">
        <f t="shared" si="36"/>
        <v>c</v>
      </c>
      <c r="CA26">
        <v>0</v>
      </c>
      <c r="CB26">
        <v>1</v>
      </c>
      <c r="CC26" s="2" t="str">
        <f t="shared" si="37"/>
        <v>NA</v>
      </c>
      <c r="CD26" s="3">
        <v>0</v>
      </c>
      <c r="CE26" s="3">
        <v>0</v>
      </c>
      <c r="CF26" s="2">
        <v>0</v>
      </c>
      <c r="CG26" s="2">
        <v>0</v>
      </c>
      <c r="CH26" s="2">
        <v>0</v>
      </c>
      <c r="CI26" s="2">
        <v>0</v>
      </c>
      <c r="CJ26" s="2">
        <v>0</v>
      </c>
      <c r="CK26" s="2">
        <v>0</v>
      </c>
      <c r="CL26" s="2">
        <v>0</v>
      </c>
      <c r="CM26" s="2">
        <v>0</v>
      </c>
      <c r="CN26" s="5">
        <v>0</v>
      </c>
      <c r="CO26" s="5">
        <v>0</v>
      </c>
      <c r="CP26" s="5">
        <v>0</v>
      </c>
      <c r="CQ26" s="5">
        <v>0</v>
      </c>
      <c r="CR26" s="5">
        <v>0</v>
      </c>
      <c r="CS26" s="5">
        <v>0</v>
      </c>
      <c r="CT26" s="5">
        <v>0</v>
      </c>
      <c r="CU26" s="5">
        <v>0</v>
      </c>
      <c r="CV26" s="4">
        <v>0</v>
      </c>
      <c r="CW26" s="4">
        <v>0</v>
      </c>
      <c r="CX26" s="4">
        <v>0</v>
      </c>
      <c r="CY26" s="4">
        <v>0</v>
      </c>
      <c r="CZ26" s="4">
        <v>0</v>
      </c>
      <c r="DA26" s="4">
        <v>0</v>
      </c>
      <c r="DB26" s="4">
        <v>0</v>
      </c>
      <c r="DC26" s="4">
        <v>1</v>
      </c>
      <c r="DD26" s="8">
        <v>0</v>
      </c>
      <c r="DE26" s="8">
        <v>0</v>
      </c>
      <c r="DF26" s="8">
        <v>0</v>
      </c>
      <c r="DG26" s="8">
        <v>0</v>
      </c>
      <c r="DH26" s="8">
        <v>0</v>
      </c>
      <c r="DI26" s="8">
        <v>0</v>
      </c>
      <c r="DJ26" s="8">
        <v>0</v>
      </c>
      <c r="DK26" s="8">
        <v>0</v>
      </c>
      <c r="DL26" s="11">
        <f t="shared" si="38"/>
        <v>0</v>
      </c>
      <c r="DM26" s="11">
        <f t="shared" si="39"/>
        <v>0</v>
      </c>
      <c r="DN26" s="11">
        <f t="shared" si="40"/>
        <v>0</v>
      </c>
      <c r="DO26" s="11">
        <f t="shared" si="41"/>
        <v>1</v>
      </c>
      <c r="DP26" s="5">
        <f t="shared" si="42"/>
        <v>0</v>
      </c>
      <c r="DQ26" s="5">
        <f t="shared" si="43"/>
        <v>0</v>
      </c>
      <c r="DR26" s="5">
        <f t="shared" si="44"/>
        <v>0</v>
      </c>
      <c r="DS26" s="5">
        <f t="shared" si="45"/>
        <v>0</v>
      </c>
      <c r="DT26" s="12">
        <f t="shared" si="46"/>
        <v>0</v>
      </c>
      <c r="DU26" s="12">
        <f t="shared" si="47"/>
        <v>0</v>
      </c>
      <c r="DV26" s="12">
        <f t="shared" si="48"/>
        <v>0</v>
      </c>
      <c r="DW26" s="12">
        <f t="shared" si="49"/>
        <v>0</v>
      </c>
      <c r="DX26" s="12">
        <f t="shared" si="50"/>
        <v>0</v>
      </c>
      <c r="DY26" s="12">
        <f t="shared" si="51"/>
        <v>0</v>
      </c>
      <c r="DZ26" s="12">
        <f t="shared" si="52"/>
        <v>0</v>
      </c>
      <c r="EA26" s="12">
        <f t="shared" si="53"/>
        <v>0</v>
      </c>
      <c r="EB26" s="13">
        <f t="shared" si="54"/>
        <v>0</v>
      </c>
      <c r="EC26" s="13">
        <f t="shared" si="55"/>
        <v>0</v>
      </c>
      <c r="ED26" s="13">
        <f t="shared" si="56"/>
        <v>0</v>
      </c>
      <c r="EE26" s="13">
        <f t="shared" si="57"/>
        <v>0</v>
      </c>
      <c r="EF26" s="13">
        <f t="shared" si="58"/>
        <v>0</v>
      </c>
      <c r="EG26" s="13">
        <f t="shared" si="59"/>
        <v>0</v>
      </c>
      <c r="EH26" s="13">
        <f t="shared" si="60"/>
        <v>0</v>
      </c>
      <c r="EI26" s="13">
        <f t="shared" si="61"/>
        <v>1</v>
      </c>
      <c r="EJ26" s="4">
        <f t="shared" si="62"/>
        <v>0</v>
      </c>
      <c r="EK26" s="4">
        <f t="shared" si="63"/>
        <v>0</v>
      </c>
      <c r="EL26" s="4">
        <f t="shared" si="64"/>
        <v>0</v>
      </c>
      <c r="EM26" s="4">
        <f t="shared" si="65"/>
        <v>1</v>
      </c>
      <c r="EN26" s="5" t="s">
        <v>178</v>
      </c>
      <c r="EO26" s="5" t="s">
        <v>178</v>
      </c>
      <c r="EP26" s="5" t="s">
        <v>178</v>
      </c>
      <c r="EQ26" s="5">
        <v>0</v>
      </c>
      <c r="ER26" s="12" t="s">
        <v>178</v>
      </c>
      <c r="ES26" s="12" t="s">
        <v>178</v>
      </c>
      <c r="ET26" s="12" t="s">
        <v>178</v>
      </c>
      <c r="EU26" s="12" t="s">
        <v>178</v>
      </c>
      <c r="EV26" t="s">
        <v>178</v>
      </c>
      <c r="EW26" t="s">
        <v>178</v>
      </c>
      <c r="EX26" t="s">
        <v>178</v>
      </c>
      <c r="EY26">
        <v>0</v>
      </c>
      <c r="EZ26">
        <f t="shared" si="66"/>
        <v>0</v>
      </c>
      <c r="FA26">
        <f t="shared" si="67"/>
        <v>0</v>
      </c>
      <c r="FB26">
        <f t="shared" si="68"/>
        <v>0</v>
      </c>
      <c r="FC26">
        <f t="shared" si="69"/>
        <v>0</v>
      </c>
      <c r="FD26">
        <v>0.5</v>
      </c>
      <c r="FE26">
        <v>0.75</v>
      </c>
      <c r="FF26">
        <v>0.66666666666666663</v>
      </c>
    </row>
    <row r="27" spans="1:162" customFormat="1" x14ac:dyDescent="0.25">
      <c r="A27" t="s">
        <v>27</v>
      </c>
      <c r="B27">
        <v>1</v>
      </c>
      <c r="C27">
        <v>1</v>
      </c>
      <c r="D27">
        <v>2</v>
      </c>
      <c r="E27">
        <v>1</v>
      </c>
      <c r="F27">
        <v>3</v>
      </c>
      <c r="G27">
        <v>0</v>
      </c>
      <c r="H27" s="2" t="s">
        <v>177</v>
      </c>
      <c r="I27" s="2">
        <f t="shared" si="18"/>
        <v>0</v>
      </c>
      <c r="J27">
        <v>2</v>
      </c>
      <c r="K27" s="1">
        <v>8</v>
      </c>
      <c r="L27" s="1" t="str">
        <f t="shared" si="19"/>
        <v>L</v>
      </c>
      <c r="M27" s="1">
        <f t="shared" si="0"/>
        <v>4</v>
      </c>
      <c r="N27">
        <v>1</v>
      </c>
      <c r="O27">
        <v>1</v>
      </c>
      <c r="P27">
        <v>2</v>
      </c>
      <c r="Q27">
        <v>1</v>
      </c>
      <c r="R27">
        <v>0</v>
      </c>
      <c r="S27">
        <v>0</v>
      </c>
      <c r="T27">
        <f t="shared" si="20"/>
        <v>0</v>
      </c>
      <c r="U27" s="2" t="s">
        <v>177</v>
      </c>
      <c r="V27" s="2">
        <f t="shared" si="21"/>
        <v>0</v>
      </c>
      <c r="W27">
        <v>2</v>
      </c>
      <c r="X27" s="1">
        <v>5</v>
      </c>
      <c r="Y27" s="1" t="str">
        <f t="shared" si="22"/>
        <v>M</v>
      </c>
      <c r="Z27" s="1" t="str">
        <f t="shared" si="1"/>
        <v>n</v>
      </c>
      <c r="AA27" s="4">
        <f t="shared" si="2"/>
        <v>-3</v>
      </c>
      <c r="AB27" s="4">
        <f t="shared" si="3"/>
        <v>4</v>
      </c>
      <c r="AC27">
        <v>1</v>
      </c>
      <c r="AD27">
        <v>1</v>
      </c>
      <c r="AE27">
        <v>0</v>
      </c>
      <c r="AF27">
        <v>1</v>
      </c>
      <c r="AG27">
        <v>0</v>
      </c>
      <c r="AH27">
        <v>0</v>
      </c>
      <c r="AI27" s="2" t="s">
        <v>177</v>
      </c>
      <c r="AJ27" s="2">
        <f t="shared" si="23"/>
        <v>0</v>
      </c>
      <c r="AK27">
        <v>1</v>
      </c>
      <c r="AL27" s="1">
        <v>3</v>
      </c>
      <c r="AM27" s="1" t="str">
        <f t="shared" si="24"/>
        <v>S</v>
      </c>
      <c r="AN27" s="1">
        <f t="shared" si="4"/>
        <v>1</v>
      </c>
      <c r="AO27" s="4">
        <f t="shared" si="5"/>
        <v>-2</v>
      </c>
      <c r="AP27" s="4">
        <f t="shared" si="6"/>
        <v>2</v>
      </c>
      <c r="AQ27" s="10" t="s">
        <v>319</v>
      </c>
      <c r="AR27" s="10" t="s">
        <v>319</v>
      </c>
      <c r="AS27" s="10" t="str">
        <f t="shared" si="25"/>
        <v>surv</v>
      </c>
      <c r="AT27" s="10" t="str">
        <f t="shared" si="26"/>
        <v>surv</v>
      </c>
      <c r="AU27" s="10">
        <f t="shared" si="27"/>
        <v>5.333333333333333</v>
      </c>
      <c r="AV27" s="10">
        <f t="shared" si="28"/>
        <v>0.33060550509632908</v>
      </c>
      <c r="AW27" s="10">
        <f t="shared" si="29"/>
        <v>1</v>
      </c>
      <c r="AX27" s="10">
        <f t="shared" si="30"/>
        <v>1</v>
      </c>
      <c r="AY27" s="10" t="str">
        <f t="shared" si="31"/>
        <v>1</v>
      </c>
      <c r="AZ27" s="10" t="str">
        <f t="shared" si="32"/>
        <v>1</v>
      </c>
      <c r="BA27" t="s">
        <v>104</v>
      </c>
      <c r="BB27" t="s">
        <v>104</v>
      </c>
      <c r="BC27" t="s">
        <v>104</v>
      </c>
      <c r="BD27" s="5">
        <v>18</v>
      </c>
      <c r="BE27" s="5">
        <v>21</v>
      </c>
      <c r="BF27" s="5">
        <v>19</v>
      </c>
      <c r="BG27" s="5">
        <f t="shared" si="33"/>
        <v>19.333333333333332</v>
      </c>
      <c r="BH27" s="6">
        <v>0.33060550509632908</v>
      </c>
      <c r="BI27" s="6">
        <v>0.33060550509632908</v>
      </c>
      <c r="BJ27" s="6">
        <v>0.33060550509632908</v>
      </c>
      <c r="BK27" s="6">
        <v>0.33060550509632908</v>
      </c>
      <c r="BL27" s="6" t="str">
        <f t="shared" si="34"/>
        <v>N</v>
      </c>
      <c r="BM27" s="3">
        <f t="shared" si="7"/>
        <v>1.3333333333333333</v>
      </c>
      <c r="BN27" s="3">
        <f t="shared" si="8"/>
        <v>1</v>
      </c>
      <c r="BO27" s="3">
        <f t="shared" si="9"/>
        <v>1</v>
      </c>
      <c r="BP27" s="3">
        <f t="shared" si="10"/>
        <v>0</v>
      </c>
      <c r="BQ27" s="1">
        <f t="shared" si="11"/>
        <v>5.333333333333333</v>
      </c>
      <c r="BR27" s="1" t="str">
        <f t="shared" si="35"/>
        <v>NA</v>
      </c>
      <c r="BS27" s="1">
        <f t="shared" si="12"/>
        <v>2.5</v>
      </c>
      <c r="BT27" s="4">
        <f t="shared" si="13"/>
        <v>-2.5</v>
      </c>
      <c r="BU27" s="4">
        <f t="shared" si="14"/>
        <v>3</v>
      </c>
      <c r="BV27" t="s">
        <v>178</v>
      </c>
      <c r="BW27" t="s">
        <v>178</v>
      </c>
      <c r="BX27" t="s">
        <v>178</v>
      </c>
      <c r="BY27" t="s">
        <v>178</v>
      </c>
      <c r="BZ27" s="2" t="str">
        <f t="shared" si="36"/>
        <v>c</v>
      </c>
      <c r="CA27">
        <v>0</v>
      </c>
      <c r="CB27">
        <v>1</v>
      </c>
      <c r="CC27" s="2" t="str">
        <f t="shared" si="37"/>
        <v>NA</v>
      </c>
      <c r="CD27" s="3">
        <v>0</v>
      </c>
      <c r="CE27" s="3">
        <v>0</v>
      </c>
      <c r="CF27" s="2">
        <v>0</v>
      </c>
      <c r="CG27" s="2">
        <v>0</v>
      </c>
      <c r="CH27" s="2">
        <v>0</v>
      </c>
      <c r="CI27" s="2">
        <v>0</v>
      </c>
      <c r="CJ27" s="2">
        <v>0</v>
      </c>
      <c r="CK27" s="2">
        <v>0</v>
      </c>
      <c r="CL27" s="2">
        <v>0</v>
      </c>
      <c r="CM27" s="2">
        <v>0</v>
      </c>
      <c r="CN27" s="5">
        <v>0</v>
      </c>
      <c r="CO27" s="5">
        <v>0</v>
      </c>
      <c r="CP27" s="5">
        <v>0</v>
      </c>
      <c r="CQ27" s="5">
        <v>0</v>
      </c>
      <c r="CR27" s="5">
        <v>0</v>
      </c>
      <c r="CS27" s="5">
        <v>0</v>
      </c>
      <c r="CT27" s="5">
        <v>0</v>
      </c>
      <c r="CU27" s="5">
        <v>0</v>
      </c>
      <c r="CV27" s="4">
        <v>0</v>
      </c>
      <c r="CW27" s="4">
        <v>0</v>
      </c>
      <c r="CX27" s="4">
        <v>0</v>
      </c>
      <c r="CY27" s="4">
        <v>0</v>
      </c>
      <c r="CZ27" s="4">
        <v>0</v>
      </c>
      <c r="DA27" s="4">
        <v>0</v>
      </c>
      <c r="DB27" s="4">
        <v>0</v>
      </c>
      <c r="DC27" s="4">
        <v>1</v>
      </c>
      <c r="DD27" s="8">
        <v>0</v>
      </c>
      <c r="DE27" s="8">
        <v>0</v>
      </c>
      <c r="DF27" s="8">
        <v>0</v>
      </c>
      <c r="DG27" s="8">
        <v>0</v>
      </c>
      <c r="DH27" s="8">
        <v>0</v>
      </c>
      <c r="DI27" s="8">
        <v>0</v>
      </c>
      <c r="DJ27" s="8">
        <v>0</v>
      </c>
      <c r="DK27" s="8">
        <v>0</v>
      </c>
      <c r="DL27" s="11">
        <f t="shared" si="38"/>
        <v>0</v>
      </c>
      <c r="DM27" s="11">
        <f t="shared" si="39"/>
        <v>0</v>
      </c>
      <c r="DN27" s="11">
        <f t="shared" si="40"/>
        <v>0</v>
      </c>
      <c r="DO27" s="11">
        <f t="shared" si="41"/>
        <v>1</v>
      </c>
      <c r="DP27" s="5">
        <f t="shared" si="42"/>
        <v>0</v>
      </c>
      <c r="DQ27" s="5">
        <f t="shared" si="43"/>
        <v>0</v>
      </c>
      <c r="DR27" s="5">
        <f t="shared" si="44"/>
        <v>0</v>
      </c>
      <c r="DS27" s="5">
        <f t="shared" si="45"/>
        <v>0</v>
      </c>
      <c r="DT27" s="12">
        <f t="shared" si="46"/>
        <v>0</v>
      </c>
      <c r="DU27" s="12">
        <f t="shared" si="47"/>
        <v>0</v>
      </c>
      <c r="DV27" s="12">
        <f t="shared" si="48"/>
        <v>0</v>
      </c>
      <c r="DW27" s="12">
        <f t="shared" si="49"/>
        <v>0</v>
      </c>
      <c r="DX27" s="12">
        <f t="shared" si="50"/>
        <v>0</v>
      </c>
      <c r="DY27" s="12">
        <f t="shared" si="51"/>
        <v>0</v>
      </c>
      <c r="DZ27" s="12">
        <f t="shared" si="52"/>
        <v>0</v>
      </c>
      <c r="EA27" s="12">
        <f t="shared" si="53"/>
        <v>0</v>
      </c>
      <c r="EB27" s="13">
        <f t="shared" si="54"/>
        <v>0</v>
      </c>
      <c r="EC27" s="13">
        <f t="shared" si="55"/>
        <v>0</v>
      </c>
      <c r="ED27" s="13">
        <f t="shared" si="56"/>
        <v>0</v>
      </c>
      <c r="EE27" s="13">
        <f t="shared" si="57"/>
        <v>0</v>
      </c>
      <c r="EF27" s="13">
        <f t="shared" si="58"/>
        <v>0</v>
      </c>
      <c r="EG27" s="13">
        <f t="shared" si="59"/>
        <v>0</v>
      </c>
      <c r="EH27" s="13">
        <f t="shared" si="60"/>
        <v>0</v>
      </c>
      <c r="EI27" s="13">
        <f t="shared" si="61"/>
        <v>1</v>
      </c>
      <c r="EJ27" s="4">
        <f t="shared" si="62"/>
        <v>0</v>
      </c>
      <c r="EK27" s="4">
        <f t="shared" si="63"/>
        <v>0</v>
      </c>
      <c r="EL27" s="4">
        <f t="shared" si="64"/>
        <v>0</v>
      </c>
      <c r="EM27" s="4">
        <f t="shared" si="65"/>
        <v>1</v>
      </c>
      <c r="EN27" s="5" t="s">
        <v>178</v>
      </c>
      <c r="EO27" s="5" t="s">
        <v>178</v>
      </c>
      <c r="EP27" s="5" t="s">
        <v>178</v>
      </c>
      <c r="EQ27" s="5">
        <v>0</v>
      </c>
      <c r="ER27" s="12" t="s">
        <v>178</v>
      </c>
      <c r="ES27" s="12" t="s">
        <v>178</v>
      </c>
      <c r="ET27" s="12" t="s">
        <v>178</v>
      </c>
      <c r="EU27" s="12" t="s">
        <v>178</v>
      </c>
      <c r="EV27" t="s">
        <v>178</v>
      </c>
      <c r="EW27" t="s">
        <v>178</v>
      </c>
      <c r="EX27" t="s">
        <v>178</v>
      </c>
      <c r="EY27">
        <v>0</v>
      </c>
      <c r="EZ27">
        <f t="shared" si="66"/>
        <v>0</v>
      </c>
      <c r="FA27">
        <f t="shared" si="67"/>
        <v>0</v>
      </c>
      <c r="FB27">
        <f t="shared" si="68"/>
        <v>0</v>
      </c>
      <c r="FC27">
        <f t="shared" si="69"/>
        <v>0</v>
      </c>
      <c r="FD27">
        <v>1</v>
      </c>
      <c r="FE27">
        <v>4</v>
      </c>
      <c r="FF27">
        <v>2</v>
      </c>
    </row>
    <row r="28" spans="1:162" customFormat="1" x14ac:dyDescent="0.25">
      <c r="A28" t="s">
        <v>28</v>
      </c>
      <c r="B28">
        <v>1</v>
      </c>
      <c r="C28">
        <v>1</v>
      </c>
      <c r="D28">
        <v>4</v>
      </c>
      <c r="E28">
        <v>2</v>
      </c>
      <c r="F28">
        <v>5</v>
      </c>
      <c r="G28">
        <v>0</v>
      </c>
      <c r="H28" s="2" t="s">
        <v>177</v>
      </c>
      <c r="I28" s="2">
        <f t="shared" si="18"/>
        <v>0</v>
      </c>
      <c r="J28">
        <v>2</v>
      </c>
      <c r="K28" s="1">
        <v>13</v>
      </c>
      <c r="L28" s="1" t="str">
        <f t="shared" si="19"/>
        <v>L</v>
      </c>
      <c r="M28" s="1">
        <f t="shared" si="0"/>
        <v>2</v>
      </c>
      <c r="N28">
        <v>1</v>
      </c>
      <c r="O28">
        <v>1</v>
      </c>
      <c r="P28">
        <v>2</v>
      </c>
      <c r="Q28">
        <v>1</v>
      </c>
      <c r="R28">
        <v>2</v>
      </c>
      <c r="S28">
        <v>1</v>
      </c>
      <c r="T28">
        <f t="shared" si="20"/>
        <v>1</v>
      </c>
      <c r="U28" s="2" t="s">
        <v>177</v>
      </c>
      <c r="V28" s="2">
        <f t="shared" si="21"/>
        <v>1</v>
      </c>
      <c r="W28">
        <v>3</v>
      </c>
      <c r="X28" s="1">
        <v>7</v>
      </c>
      <c r="Y28" s="1" t="str">
        <f t="shared" si="22"/>
        <v>L</v>
      </c>
      <c r="Z28" s="1" t="str">
        <f t="shared" si="1"/>
        <v>n</v>
      </c>
      <c r="AA28" s="4">
        <f t="shared" si="2"/>
        <v>-6</v>
      </c>
      <c r="AB28" s="4">
        <f t="shared" si="3"/>
        <v>4</v>
      </c>
      <c r="AC28">
        <v>1</v>
      </c>
      <c r="AD28">
        <v>1</v>
      </c>
      <c r="AE28">
        <v>1</v>
      </c>
      <c r="AF28">
        <v>2</v>
      </c>
      <c r="AG28">
        <v>3</v>
      </c>
      <c r="AH28">
        <v>4</v>
      </c>
      <c r="AI28" s="2" t="s">
        <v>177</v>
      </c>
      <c r="AJ28" s="2">
        <f t="shared" si="23"/>
        <v>1</v>
      </c>
      <c r="AK28">
        <v>1</v>
      </c>
      <c r="AL28" s="1">
        <v>8</v>
      </c>
      <c r="AM28" s="1" t="str">
        <f t="shared" si="24"/>
        <v>L</v>
      </c>
      <c r="AN28" s="1">
        <f t="shared" si="4"/>
        <v>2</v>
      </c>
      <c r="AO28" s="4">
        <f t="shared" si="5"/>
        <v>1</v>
      </c>
      <c r="AP28" s="4">
        <f t="shared" si="6"/>
        <v>3</v>
      </c>
      <c r="AQ28" s="10" t="s">
        <v>319</v>
      </c>
      <c r="AR28" s="10" t="s">
        <v>319</v>
      </c>
      <c r="AS28" s="10" t="str">
        <f t="shared" si="25"/>
        <v>surv</v>
      </c>
      <c r="AT28" s="10" t="str">
        <f t="shared" si="26"/>
        <v>surv</v>
      </c>
      <c r="AU28" s="10">
        <f t="shared" si="27"/>
        <v>9.3333333333333339</v>
      </c>
      <c r="AV28" s="10">
        <f t="shared" si="28"/>
        <v>0.32649655434628955</v>
      </c>
      <c r="AW28" s="10">
        <f t="shared" si="29"/>
        <v>1</v>
      </c>
      <c r="AX28" s="10">
        <f t="shared" si="30"/>
        <v>1</v>
      </c>
      <c r="AY28" s="10" t="str">
        <f t="shared" si="31"/>
        <v>1</v>
      </c>
      <c r="AZ28" s="10" t="str">
        <f t="shared" si="32"/>
        <v>1</v>
      </c>
      <c r="BA28" t="s">
        <v>123</v>
      </c>
      <c r="BB28" t="s">
        <v>123</v>
      </c>
      <c r="BC28" t="s">
        <v>123</v>
      </c>
      <c r="BD28" s="5">
        <v>17</v>
      </c>
      <c r="BE28" s="5">
        <v>20</v>
      </c>
      <c r="BF28" s="5">
        <v>20</v>
      </c>
      <c r="BG28" s="5">
        <f t="shared" si="33"/>
        <v>19</v>
      </c>
      <c r="BH28" s="6">
        <v>0.32649655434628955</v>
      </c>
      <c r="BI28" s="6">
        <v>0.32649655434628955</v>
      </c>
      <c r="BJ28" s="6">
        <v>0.32649655434628955</v>
      </c>
      <c r="BK28" s="6">
        <v>0.32649655434628955</v>
      </c>
      <c r="BL28" s="6" t="str">
        <f t="shared" si="34"/>
        <v>N</v>
      </c>
      <c r="BM28" s="3">
        <f t="shared" si="7"/>
        <v>2.3333333333333335</v>
      </c>
      <c r="BN28" s="3">
        <f t="shared" si="8"/>
        <v>1.6666666666666667</v>
      </c>
      <c r="BO28" s="3">
        <f t="shared" si="9"/>
        <v>3.3333333333333335</v>
      </c>
      <c r="BP28" s="3">
        <f t="shared" si="10"/>
        <v>1.6666666666666667</v>
      </c>
      <c r="BQ28" s="1">
        <f t="shared" si="11"/>
        <v>9.3333333333333339</v>
      </c>
      <c r="BR28" s="1" t="str">
        <f t="shared" si="35"/>
        <v>L</v>
      </c>
      <c r="BS28" s="1">
        <f t="shared" si="12"/>
        <v>2</v>
      </c>
      <c r="BT28" s="4">
        <f t="shared" si="13"/>
        <v>-2.5</v>
      </c>
      <c r="BU28" s="4">
        <f t="shared" si="14"/>
        <v>3.5</v>
      </c>
      <c r="BV28" t="s">
        <v>178</v>
      </c>
      <c r="BW28" t="s">
        <v>178</v>
      </c>
      <c r="BX28" t="s">
        <v>227</v>
      </c>
      <c r="BY28" t="s">
        <v>226</v>
      </c>
      <c r="BZ28" s="2" t="str">
        <f t="shared" si="36"/>
        <v>NA</v>
      </c>
      <c r="CA28">
        <v>0</v>
      </c>
      <c r="CB28">
        <v>0</v>
      </c>
      <c r="CC28" s="2" t="str">
        <f t="shared" si="37"/>
        <v>NA</v>
      </c>
      <c r="CD28" s="3">
        <v>0</v>
      </c>
      <c r="CE28" s="3">
        <v>0</v>
      </c>
      <c r="CF28" s="2">
        <v>0</v>
      </c>
      <c r="CG28" s="2">
        <v>0</v>
      </c>
      <c r="CH28" s="2">
        <v>0</v>
      </c>
      <c r="CI28" s="2">
        <v>0</v>
      </c>
      <c r="CJ28" s="2">
        <v>0</v>
      </c>
      <c r="CK28" s="2">
        <v>0</v>
      </c>
      <c r="CL28" s="2">
        <v>0</v>
      </c>
      <c r="CM28" s="2">
        <v>0</v>
      </c>
      <c r="CN28" s="5">
        <v>0</v>
      </c>
      <c r="CO28" s="5">
        <v>0</v>
      </c>
      <c r="CP28" s="5">
        <v>0</v>
      </c>
      <c r="CQ28" s="5">
        <v>0</v>
      </c>
      <c r="CR28" s="5">
        <v>0</v>
      </c>
      <c r="CS28" s="5">
        <v>0</v>
      </c>
      <c r="CT28" s="5">
        <v>0</v>
      </c>
      <c r="CU28" s="5">
        <v>0</v>
      </c>
      <c r="CV28" s="4">
        <v>0</v>
      </c>
      <c r="CW28" s="4">
        <v>0</v>
      </c>
      <c r="CX28" s="4">
        <v>0</v>
      </c>
      <c r="CY28" s="4">
        <v>0</v>
      </c>
      <c r="CZ28" s="4">
        <v>0</v>
      </c>
      <c r="DA28" s="4">
        <v>0</v>
      </c>
      <c r="DB28" s="4">
        <v>0</v>
      </c>
      <c r="DC28" s="4">
        <v>0</v>
      </c>
      <c r="DD28" s="8">
        <v>0</v>
      </c>
      <c r="DE28" s="8">
        <v>1</v>
      </c>
      <c r="DF28" s="8">
        <v>1</v>
      </c>
      <c r="DG28" s="8">
        <v>0</v>
      </c>
      <c r="DH28" s="8">
        <v>0</v>
      </c>
      <c r="DI28" s="8">
        <v>0</v>
      </c>
      <c r="DJ28" s="8">
        <v>0</v>
      </c>
      <c r="DK28" s="8">
        <v>0</v>
      </c>
      <c r="DL28" s="11">
        <f t="shared" si="38"/>
        <v>0</v>
      </c>
      <c r="DM28" s="11">
        <f t="shared" si="39"/>
        <v>0</v>
      </c>
      <c r="DN28" s="11">
        <f t="shared" si="40"/>
        <v>0</v>
      </c>
      <c r="DO28" s="11">
        <f t="shared" si="41"/>
        <v>0</v>
      </c>
      <c r="DP28" s="5">
        <f t="shared" si="42"/>
        <v>1</v>
      </c>
      <c r="DQ28" s="5">
        <f t="shared" si="43"/>
        <v>1</v>
      </c>
      <c r="DR28" s="5">
        <f t="shared" si="44"/>
        <v>0</v>
      </c>
      <c r="DS28" s="5">
        <f t="shared" si="45"/>
        <v>0</v>
      </c>
      <c r="DT28" s="12">
        <f t="shared" si="46"/>
        <v>0</v>
      </c>
      <c r="DU28" s="12">
        <f t="shared" si="47"/>
        <v>0</v>
      </c>
      <c r="DV28" s="12">
        <f t="shared" si="48"/>
        <v>0</v>
      </c>
      <c r="DW28" s="12">
        <f t="shared" si="49"/>
        <v>0</v>
      </c>
      <c r="DX28" s="12">
        <f t="shared" si="50"/>
        <v>0</v>
      </c>
      <c r="DY28" s="12">
        <f t="shared" si="51"/>
        <v>0</v>
      </c>
      <c r="DZ28" s="12">
        <f t="shared" si="52"/>
        <v>0</v>
      </c>
      <c r="EA28" s="12">
        <f t="shared" si="53"/>
        <v>0</v>
      </c>
      <c r="EB28" s="13">
        <f t="shared" si="54"/>
        <v>0</v>
      </c>
      <c r="EC28" s="13">
        <f t="shared" si="55"/>
        <v>1</v>
      </c>
      <c r="ED28" s="13">
        <f t="shared" si="56"/>
        <v>1</v>
      </c>
      <c r="EE28" s="13">
        <f t="shared" si="57"/>
        <v>0</v>
      </c>
      <c r="EF28" s="13">
        <f t="shared" si="58"/>
        <v>0</v>
      </c>
      <c r="EG28" s="13">
        <f t="shared" si="59"/>
        <v>0</v>
      </c>
      <c r="EH28" s="13">
        <f t="shared" si="60"/>
        <v>0</v>
      </c>
      <c r="EI28" s="13">
        <f t="shared" si="61"/>
        <v>0</v>
      </c>
      <c r="EJ28" s="4">
        <f t="shared" si="62"/>
        <v>1</v>
      </c>
      <c r="EK28" s="4">
        <f t="shared" si="63"/>
        <v>1</v>
      </c>
      <c r="EL28" s="4">
        <f t="shared" si="64"/>
        <v>0</v>
      </c>
      <c r="EM28" s="4">
        <f t="shared" si="65"/>
        <v>0</v>
      </c>
      <c r="EN28" s="5" t="s">
        <v>178</v>
      </c>
      <c r="EO28" s="5" t="s">
        <v>178</v>
      </c>
      <c r="EP28" s="5" t="s">
        <v>178</v>
      </c>
      <c r="EQ28" s="5" t="s">
        <v>178</v>
      </c>
      <c r="ER28" s="12">
        <v>0</v>
      </c>
      <c r="ES28" s="12">
        <v>1</v>
      </c>
      <c r="ET28" s="12" t="s">
        <v>178</v>
      </c>
      <c r="EU28" s="12" t="s">
        <v>178</v>
      </c>
      <c r="EV28">
        <v>0</v>
      </c>
      <c r="EW28">
        <v>1</v>
      </c>
      <c r="EX28" t="s">
        <v>178</v>
      </c>
      <c r="EY28" t="s">
        <v>178</v>
      </c>
      <c r="EZ28">
        <f t="shared" si="66"/>
        <v>0</v>
      </c>
      <c r="FA28">
        <f t="shared" si="67"/>
        <v>0</v>
      </c>
      <c r="FB28">
        <f t="shared" si="68"/>
        <v>0</v>
      </c>
      <c r="FC28">
        <f t="shared" si="69"/>
        <v>0</v>
      </c>
      <c r="FD28">
        <v>0.8571428571428571</v>
      </c>
      <c r="FE28">
        <v>1</v>
      </c>
      <c r="FF28">
        <v>0.33333333333333331</v>
      </c>
    </row>
    <row r="29" spans="1:162" customFormat="1" x14ac:dyDescent="0.25">
      <c r="A29" t="s">
        <v>29</v>
      </c>
      <c r="B29">
        <v>1</v>
      </c>
      <c r="C29">
        <v>1</v>
      </c>
      <c r="D29">
        <v>1</v>
      </c>
      <c r="E29">
        <v>1</v>
      </c>
      <c r="F29">
        <v>1</v>
      </c>
      <c r="G29">
        <v>0</v>
      </c>
      <c r="H29" s="2" t="s">
        <v>177</v>
      </c>
      <c r="I29" s="2">
        <f t="shared" si="18"/>
        <v>0</v>
      </c>
      <c r="J29">
        <v>1</v>
      </c>
      <c r="K29" s="1">
        <v>5</v>
      </c>
      <c r="L29" s="1" t="str">
        <f t="shared" si="19"/>
        <v>M</v>
      </c>
      <c r="M29" s="1">
        <f t="shared" si="0"/>
        <v>1</v>
      </c>
      <c r="N29">
        <v>1</v>
      </c>
      <c r="O29">
        <v>1</v>
      </c>
      <c r="P29">
        <v>1</v>
      </c>
      <c r="Q29">
        <v>0</v>
      </c>
      <c r="R29">
        <v>1</v>
      </c>
      <c r="S29">
        <v>0</v>
      </c>
      <c r="T29">
        <f t="shared" si="20"/>
        <v>0</v>
      </c>
      <c r="U29" s="2" t="s">
        <v>177</v>
      </c>
      <c r="V29" s="2">
        <f t="shared" si="21"/>
        <v>0</v>
      </c>
      <c r="W29">
        <v>2</v>
      </c>
      <c r="X29" s="1">
        <v>4</v>
      </c>
      <c r="Y29" s="1" t="str">
        <f t="shared" si="22"/>
        <v>S</v>
      </c>
      <c r="Z29" s="1" t="str">
        <f t="shared" si="1"/>
        <v>y</v>
      </c>
      <c r="AA29" s="4">
        <f t="shared" si="2"/>
        <v>-1</v>
      </c>
      <c r="AB29" s="4">
        <f t="shared" si="3"/>
        <v>12</v>
      </c>
      <c r="AC29">
        <v>1</v>
      </c>
      <c r="AD29">
        <v>1</v>
      </c>
      <c r="AE29">
        <v>0</v>
      </c>
      <c r="AF29">
        <v>1</v>
      </c>
      <c r="AG29">
        <v>0</v>
      </c>
      <c r="AH29">
        <v>1</v>
      </c>
      <c r="AI29" s="2" t="s">
        <v>177</v>
      </c>
      <c r="AJ29" s="2">
        <f t="shared" si="23"/>
        <v>1</v>
      </c>
      <c r="AK29">
        <v>3</v>
      </c>
      <c r="AL29" s="1">
        <v>3</v>
      </c>
      <c r="AM29" s="1" t="str">
        <f t="shared" si="24"/>
        <v>S</v>
      </c>
      <c r="AN29" s="1">
        <f t="shared" si="4"/>
        <v>0</v>
      </c>
      <c r="AO29" s="4">
        <f t="shared" si="5"/>
        <v>-1</v>
      </c>
      <c r="AP29" s="4">
        <f t="shared" si="6"/>
        <v>3</v>
      </c>
      <c r="AQ29" s="10" t="s">
        <v>319</v>
      </c>
      <c r="AR29" s="10" t="s">
        <v>319</v>
      </c>
      <c r="AS29" s="10" t="str">
        <f t="shared" si="25"/>
        <v>surv</v>
      </c>
      <c r="AT29" s="10" t="str">
        <f t="shared" si="26"/>
        <v>surv</v>
      </c>
      <c r="AU29" s="10">
        <f t="shared" si="27"/>
        <v>4</v>
      </c>
      <c r="AV29" s="10">
        <f t="shared" si="28"/>
        <v>0.50990195135927951</v>
      </c>
      <c r="AW29" s="10">
        <f t="shared" si="29"/>
        <v>1</v>
      </c>
      <c r="AX29" s="10">
        <f t="shared" si="30"/>
        <v>1</v>
      </c>
      <c r="AY29" s="10" t="str">
        <f t="shared" si="31"/>
        <v>1</v>
      </c>
      <c r="AZ29" s="10" t="str">
        <f t="shared" si="32"/>
        <v>1</v>
      </c>
      <c r="BA29" t="s">
        <v>135</v>
      </c>
      <c r="BB29" t="s">
        <v>135</v>
      </c>
      <c r="BC29" t="s">
        <v>135</v>
      </c>
      <c r="BD29" s="5">
        <v>13</v>
      </c>
      <c r="BE29" s="5">
        <v>15</v>
      </c>
      <c r="BF29" s="5">
        <v>15</v>
      </c>
      <c r="BG29" s="5">
        <f t="shared" si="33"/>
        <v>14.333333333333334</v>
      </c>
      <c r="BH29" s="6">
        <v>0.50990195135927951</v>
      </c>
      <c r="BI29" s="6">
        <v>0.50990195135927951</v>
      </c>
      <c r="BJ29" s="6">
        <v>0.50990195135927951</v>
      </c>
      <c r="BK29" s="6">
        <v>0.50990195135927951</v>
      </c>
      <c r="BL29" s="6" t="str">
        <f t="shared" si="34"/>
        <v>M</v>
      </c>
      <c r="BM29" s="3">
        <f t="shared" si="7"/>
        <v>0.66666666666666663</v>
      </c>
      <c r="BN29" s="3">
        <f t="shared" si="8"/>
        <v>0.66666666666666663</v>
      </c>
      <c r="BO29" s="3">
        <f t="shared" si="9"/>
        <v>0.66666666666666663</v>
      </c>
      <c r="BP29" s="3">
        <f t="shared" si="10"/>
        <v>0.33333333333333331</v>
      </c>
      <c r="BQ29" s="1">
        <f t="shared" si="11"/>
        <v>4</v>
      </c>
      <c r="BR29" s="1" t="str">
        <f t="shared" si="35"/>
        <v>S</v>
      </c>
      <c r="BS29" s="1">
        <f t="shared" si="12"/>
        <v>0.5</v>
      </c>
      <c r="BT29" s="4">
        <f t="shared" si="13"/>
        <v>-1</v>
      </c>
      <c r="BU29" s="4">
        <f t="shared" si="14"/>
        <v>7.5</v>
      </c>
      <c r="BV29" t="s">
        <v>178</v>
      </c>
      <c r="BW29" t="s">
        <v>178</v>
      </c>
      <c r="BX29" t="s">
        <v>178</v>
      </c>
      <c r="BY29" t="s">
        <v>178</v>
      </c>
      <c r="BZ29" s="2" t="str">
        <f t="shared" si="36"/>
        <v>NA</v>
      </c>
      <c r="CA29">
        <v>0</v>
      </c>
      <c r="CB29">
        <v>0</v>
      </c>
      <c r="CC29" s="2" t="str">
        <f t="shared" si="37"/>
        <v>NA</v>
      </c>
      <c r="CD29" s="3">
        <v>0</v>
      </c>
      <c r="CE29" s="3">
        <v>0</v>
      </c>
      <c r="CF29" s="2">
        <v>0</v>
      </c>
      <c r="CG29" s="2">
        <v>0</v>
      </c>
      <c r="CH29" s="2">
        <v>0</v>
      </c>
      <c r="CI29" s="2">
        <v>0</v>
      </c>
      <c r="CJ29" s="2">
        <v>0</v>
      </c>
      <c r="CK29" s="2">
        <v>0</v>
      </c>
      <c r="CL29" s="2">
        <v>0</v>
      </c>
      <c r="CM29" s="2">
        <v>0</v>
      </c>
      <c r="CN29" s="5">
        <v>0</v>
      </c>
      <c r="CO29" s="5">
        <v>0</v>
      </c>
      <c r="CP29" s="5">
        <v>0</v>
      </c>
      <c r="CQ29" s="5">
        <v>0</v>
      </c>
      <c r="CR29" s="5">
        <v>0</v>
      </c>
      <c r="CS29" s="5">
        <v>0</v>
      </c>
      <c r="CT29" s="5">
        <v>0</v>
      </c>
      <c r="CU29" s="5">
        <v>0</v>
      </c>
      <c r="CV29" s="4">
        <v>0</v>
      </c>
      <c r="CW29" s="4">
        <v>0</v>
      </c>
      <c r="CX29" s="4">
        <v>0</v>
      </c>
      <c r="CY29" s="4">
        <v>0</v>
      </c>
      <c r="CZ29" s="4">
        <v>0</v>
      </c>
      <c r="DA29" s="4">
        <v>0</v>
      </c>
      <c r="DB29" s="4">
        <v>0</v>
      </c>
      <c r="DC29" s="4">
        <v>0</v>
      </c>
      <c r="DD29" s="8">
        <v>0</v>
      </c>
      <c r="DE29" s="8">
        <v>0</v>
      </c>
      <c r="DF29" s="8">
        <v>0</v>
      </c>
      <c r="DG29" s="8">
        <v>0</v>
      </c>
      <c r="DH29" s="8">
        <v>0</v>
      </c>
      <c r="DI29" s="8">
        <v>0</v>
      </c>
      <c r="DJ29" s="8">
        <v>0</v>
      </c>
      <c r="DK29" s="8">
        <v>0</v>
      </c>
      <c r="DL29" s="11">
        <f t="shared" si="38"/>
        <v>0</v>
      </c>
      <c r="DM29" s="11">
        <f t="shared" si="39"/>
        <v>0</v>
      </c>
      <c r="DN29" s="11">
        <f t="shared" si="40"/>
        <v>0</v>
      </c>
      <c r="DO29" s="11">
        <f t="shared" si="41"/>
        <v>0</v>
      </c>
      <c r="DP29" s="5">
        <f t="shared" si="42"/>
        <v>0</v>
      </c>
      <c r="DQ29" s="5">
        <f t="shared" si="43"/>
        <v>0</v>
      </c>
      <c r="DR29" s="5">
        <f t="shared" si="44"/>
        <v>0</v>
      </c>
      <c r="DS29" s="5">
        <f t="shared" si="45"/>
        <v>0</v>
      </c>
      <c r="DT29" s="12">
        <f t="shared" si="46"/>
        <v>0</v>
      </c>
      <c r="DU29" s="12">
        <f t="shared" si="47"/>
        <v>0</v>
      </c>
      <c r="DV29" s="12">
        <f t="shared" si="48"/>
        <v>0</v>
      </c>
      <c r="DW29" s="12">
        <f t="shared" si="49"/>
        <v>0</v>
      </c>
      <c r="DX29" s="12">
        <f t="shared" si="50"/>
        <v>0</v>
      </c>
      <c r="DY29" s="12">
        <f t="shared" si="51"/>
        <v>0</v>
      </c>
      <c r="DZ29" s="12">
        <f t="shared" si="52"/>
        <v>0</v>
      </c>
      <c r="EA29" s="12">
        <f t="shared" si="53"/>
        <v>0</v>
      </c>
      <c r="EB29" s="13">
        <f t="shared" si="54"/>
        <v>0</v>
      </c>
      <c r="EC29" s="13">
        <f t="shared" si="55"/>
        <v>0</v>
      </c>
      <c r="ED29" s="13">
        <f t="shared" si="56"/>
        <v>0</v>
      </c>
      <c r="EE29" s="13">
        <f t="shared" si="57"/>
        <v>0</v>
      </c>
      <c r="EF29" s="13">
        <f t="shared" si="58"/>
        <v>0</v>
      </c>
      <c r="EG29" s="13">
        <f t="shared" si="59"/>
        <v>0</v>
      </c>
      <c r="EH29" s="13">
        <f t="shared" si="60"/>
        <v>0</v>
      </c>
      <c r="EI29" s="13">
        <f t="shared" si="61"/>
        <v>0</v>
      </c>
      <c r="EJ29" s="4">
        <f t="shared" si="62"/>
        <v>0</v>
      </c>
      <c r="EK29" s="4">
        <f t="shared" si="63"/>
        <v>0</v>
      </c>
      <c r="EL29" s="4">
        <f t="shared" si="64"/>
        <v>0</v>
      </c>
      <c r="EM29" s="4">
        <f t="shared" si="65"/>
        <v>0</v>
      </c>
      <c r="EN29" s="5" t="s">
        <v>178</v>
      </c>
      <c r="EO29" s="5" t="s">
        <v>178</v>
      </c>
      <c r="EP29" s="5" t="s">
        <v>178</v>
      </c>
      <c r="EQ29" s="5" t="s">
        <v>178</v>
      </c>
      <c r="ER29" s="12" t="s">
        <v>178</v>
      </c>
      <c r="ES29" s="12" t="s">
        <v>178</v>
      </c>
      <c r="ET29" s="12" t="s">
        <v>178</v>
      </c>
      <c r="EU29" s="12" t="s">
        <v>178</v>
      </c>
      <c r="EV29" t="s">
        <v>178</v>
      </c>
      <c r="EW29" t="s">
        <v>178</v>
      </c>
      <c r="EX29" t="s">
        <v>178</v>
      </c>
      <c r="EY29" t="s">
        <v>178</v>
      </c>
      <c r="EZ29">
        <f t="shared" si="66"/>
        <v>0</v>
      </c>
      <c r="FA29">
        <f t="shared" si="67"/>
        <v>0</v>
      </c>
      <c r="FB29">
        <f t="shared" si="68"/>
        <v>0</v>
      </c>
      <c r="FC29">
        <f t="shared" si="69"/>
        <v>0</v>
      </c>
      <c r="FD29">
        <v>1.5</v>
      </c>
      <c r="FE29">
        <v>3</v>
      </c>
      <c r="FF29">
        <v>1</v>
      </c>
    </row>
    <row r="30" spans="1:162" customFormat="1" x14ac:dyDescent="0.25">
      <c r="A30" t="s">
        <v>30</v>
      </c>
      <c r="B30">
        <v>1</v>
      </c>
      <c r="C30">
        <v>1</v>
      </c>
      <c r="D30">
        <v>3</v>
      </c>
      <c r="E30">
        <v>0</v>
      </c>
      <c r="F30">
        <v>1</v>
      </c>
      <c r="G30">
        <v>0</v>
      </c>
      <c r="H30" s="2" t="s">
        <v>177</v>
      </c>
      <c r="I30" s="2">
        <f t="shared" si="18"/>
        <v>0</v>
      </c>
      <c r="J30">
        <v>2</v>
      </c>
      <c r="K30" s="1">
        <v>6</v>
      </c>
      <c r="L30" s="1" t="str">
        <f t="shared" si="19"/>
        <v>M</v>
      </c>
      <c r="M30" s="1">
        <f t="shared" si="0"/>
        <v>2</v>
      </c>
      <c r="N30">
        <v>1</v>
      </c>
      <c r="O30">
        <v>1</v>
      </c>
      <c r="P30">
        <v>1</v>
      </c>
      <c r="Q30">
        <v>1</v>
      </c>
      <c r="R30">
        <v>1</v>
      </c>
      <c r="S30">
        <v>0</v>
      </c>
      <c r="T30">
        <f t="shared" si="20"/>
        <v>0</v>
      </c>
      <c r="U30" s="2" t="s">
        <v>177</v>
      </c>
      <c r="V30" s="2">
        <f t="shared" si="21"/>
        <v>0</v>
      </c>
      <c r="W30">
        <v>3</v>
      </c>
      <c r="X30" s="1">
        <v>5</v>
      </c>
      <c r="Y30" s="1" t="str">
        <f t="shared" si="22"/>
        <v>M</v>
      </c>
      <c r="Z30" s="1" t="str">
        <f t="shared" si="1"/>
        <v>n</v>
      </c>
      <c r="AA30" s="4">
        <f t="shared" si="2"/>
        <v>-1</v>
      </c>
      <c r="AB30" s="4">
        <f t="shared" si="3"/>
        <v>6</v>
      </c>
      <c r="AC30">
        <v>1</v>
      </c>
      <c r="AD30">
        <v>1</v>
      </c>
      <c r="AE30">
        <v>1</v>
      </c>
      <c r="AF30">
        <v>0</v>
      </c>
      <c r="AG30">
        <v>1</v>
      </c>
      <c r="AH30">
        <v>2</v>
      </c>
      <c r="AI30" s="2" t="s">
        <v>177</v>
      </c>
      <c r="AJ30" s="2">
        <f t="shared" si="23"/>
        <v>1</v>
      </c>
      <c r="AK30">
        <v>2</v>
      </c>
      <c r="AL30" s="1">
        <v>4</v>
      </c>
      <c r="AM30" s="1" t="str">
        <f t="shared" si="24"/>
        <v>S</v>
      </c>
      <c r="AN30" s="1">
        <f t="shared" si="4"/>
        <v>2</v>
      </c>
      <c r="AO30" s="4">
        <f t="shared" si="5"/>
        <v>-1</v>
      </c>
      <c r="AP30" s="4">
        <f t="shared" si="6"/>
        <v>2</v>
      </c>
      <c r="AQ30" s="10" t="s">
        <v>319</v>
      </c>
      <c r="AR30" s="10" t="s">
        <v>319</v>
      </c>
      <c r="AS30" s="10" t="str">
        <f t="shared" si="25"/>
        <v>surv</v>
      </c>
      <c r="AT30" s="10" t="str">
        <f t="shared" si="26"/>
        <v>surv</v>
      </c>
      <c r="AU30" s="10">
        <f t="shared" si="27"/>
        <v>5</v>
      </c>
      <c r="AV30" s="10">
        <f t="shared" si="28"/>
        <v>1.4020698984002198</v>
      </c>
      <c r="AW30" s="10">
        <f t="shared" si="29"/>
        <v>1</v>
      </c>
      <c r="AX30" s="10">
        <f t="shared" si="30"/>
        <v>1</v>
      </c>
      <c r="AY30" s="10" t="str">
        <f t="shared" si="31"/>
        <v>1</v>
      </c>
      <c r="AZ30" s="10" t="str">
        <f t="shared" si="32"/>
        <v>1</v>
      </c>
      <c r="BA30" t="s">
        <v>121</v>
      </c>
      <c r="BB30" t="s">
        <v>121</v>
      </c>
      <c r="BC30" t="s">
        <v>121</v>
      </c>
      <c r="BD30" s="5">
        <v>1</v>
      </c>
      <c r="BE30" s="5">
        <v>1</v>
      </c>
      <c r="BF30" s="5">
        <v>1</v>
      </c>
      <c r="BG30" s="5">
        <f t="shared" si="33"/>
        <v>1</v>
      </c>
      <c r="BH30" s="6">
        <v>1.4020698984002196</v>
      </c>
      <c r="BI30" s="6">
        <v>1.4020698984002196</v>
      </c>
      <c r="BJ30" s="6">
        <v>1.4020698984002196</v>
      </c>
      <c r="BK30" s="6">
        <v>1.4020698984002198</v>
      </c>
      <c r="BL30" s="6" t="str">
        <f t="shared" si="34"/>
        <v>F</v>
      </c>
      <c r="BM30" s="3">
        <f t="shared" si="7"/>
        <v>1.6666666666666667</v>
      </c>
      <c r="BN30" s="3">
        <f t="shared" si="8"/>
        <v>0.33333333333333331</v>
      </c>
      <c r="BO30" s="3">
        <f t="shared" si="9"/>
        <v>1</v>
      </c>
      <c r="BP30" s="3">
        <f t="shared" si="10"/>
        <v>0.66666666666666663</v>
      </c>
      <c r="BQ30" s="1">
        <f t="shared" si="11"/>
        <v>5</v>
      </c>
      <c r="BR30" s="1" t="str">
        <f t="shared" si="35"/>
        <v>NA</v>
      </c>
      <c r="BS30" s="1">
        <f t="shared" si="12"/>
        <v>2</v>
      </c>
      <c r="BT30" s="4">
        <f t="shared" si="13"/>
        <v>-1</v>
      </c>
      <c r="BU30" s="4">
        <f t="shared" si="14"/>
        <v>4</v>
      </c>
      <c r="BV30" t="s">
        <v>178</v>
      </c>
      <c r="BW30" t="s">
        <v>178</v>
      </c>
      <c r="BX30" t="s">
        <v>226</v>
      </c>
      <c r="BY30" t="s">
        <v>178</v>
      </c>
      <c r="BZ30" s="2" t="str">
        <f t="shared" si="36"/>
        <v>c</v>
      </c>
      <c r="CA30">
        <v>0</v>
      </c>
      <c r="CB30">
        <v>2</v>
      </c>
      <c r="CC30" s="2" t="str">
        <f t="shared" si="37"/>
        <v>NA</v>
      </c>
      <c r="CD30" s="3">
        <v>0</v>
      </c>
      <c r="CE30" s="3">
        <v>0</v>
      </c>
      <c r="CF30" s="2">
        <v>0</v>
      </c>
      <c r="CG30" s="2">
        <v>0</v>
      </c>
      <c r="CH30" s="2">
        <v>0</v>
      </c>
      <c r="CI30" s="2">
        <v>0</v>
      </c>
      <c r="CJ30" s="2">
        <v>0</v>
      </c>
      <c r="CK30" s="2">
        <v>1</v>
      </c>
      <c r="CL30" s="2">
        <v>0</v>
      </c>
      <c r="CM30" s="2">
        <v>0</v>
      </c>
      <c r="CN30" s="5">
        <v>0</v>
      </c>
      <c r="CO30" s="5">
        <v>0</v>
      </c>
      <c r="CP30" s="5">
        <v>0</v>
      </c>
      <c r="CQ30" s="5">
        <v>0</v>
      </c>
      <c r="CR30" s="5">
        <v>0</v>
      </c>
      <c r="CS30" s="5">
        <v>0</v>
      </c>
      <c r="CT30" s="5">
        <v>0</v>
      </c>
      <c r="CU30" s="5">
        <v>0</v>
      </c>
      <c r="CV30" s="4">
        <v>0</v>
      </c>
      <c r="CW30" s="4">
        <v>0</v>
      </c>
      <c r="CX30" s="4">
        <v>0</v>
      </c>
      <c r="CY30" s="4">
        <v>0</v>
      </c>
      <c r="CZ30" s="4">
        <v>0</v>
      </c>
      <c r="DA30" s="4">
        <v>1</v>
      </c>
      <c r="DB30" s="4">
        <v>0</v>
      </c>
      <c r="DC30" s="4">
        <v>0</v>
      </c>
      <c r="DD30" s="8">
        <v>1</v>
      </c>
      <c r="DE30" s="8">
        <v>0</v>
      </c>
      <c r="DF30" s="8">
        <v>1</v>
      </c>
      <c r="DG30" s="8">
        <v>0</v>
      </c>
      <c r="DH30" s="8">
        <v>0</v>
      </c>
      <c r="DI30" s="8">
        <v>0</v>
      </c>
      <c r="DJ30" s="8">
        <v>0</v>
      </c>
      <c r="DK30" s="8">
        <v>0</v>
      </c>
      <c r="DL30" s="11">
        <f t="shared" si="38"/>
        <v>0</v>
      </c>
      <c r="DM30" s="11">
        <f t="shared" si="39"/>
        <v>0</v>
      </c>
      <c r="DN30" s="11">
        <f t="shared" si="40"/>
        <v>2</v>
      </c>
      <c r="DO30" s="11">
        <f t="shared" si="41"/>
        <v>0</v>
      </c>
      <c r="DP30" s="5">
        <f t="shared" si="42"/>
        <v>1</v>
      </c>
      <c r="DQ30" s="5">
        <f t="shared" si="43"/>
        <v>1</v>
      </c>
      <c r="DR30" s="5">
        <f t="shared" si="44"/>
        <v>0</v>
      </c>
      <c r="DS30" s="5">
        <f t="shared" si="45"/>
        <v>0</v>
      </c>
      <c r="DT30" s="12">
        <f t="shared" si="46"/>
        <v>0</v>
      </c>
      <c r="DU30" s="12">
        <f t="shared" si="47"/>
        <v>0</v>
      </c>
      <c r="DV30" s="12">
        <f t="shared" si="48"/>
        <v>0</v>
      </c>
      <c r="DW30" s="12">
        <f t="shared" si="49"/>
        <v>0</v>
      </c>
      <c r="DX30" s="12">
        <f t="shared" si="50"/>
        <v>0</v>
      </c>
      <c r="DY30" s="12">
        <f t="shared" si="51"/>
        <v>1</v>
      </c>
      <c r="DZ30" s="12">
        <f t="shared" si="52"/>
        <v>0</v>
      </c>
      <c r="EA30" s="12">
        <f t="shared" si="53"/>
        <v>0</v>
      </c>
      <c r="EB30" s="13">
        <f t="shared" si="54"/>
        <v>1</v>
      </c>
      <c r="EC30" s="13">
        <f t="shared" si="55"/>
        <v>0</v>
      </c>
      <c r="ED30" s="13">
        <f t="shared" si="56"/>
        <v>1</v>
      </c>
      <c r="EE30" s="13">
        <f t="shared" si="57"/>
        <v>0</v>
      </c>
      <c r="EF30" s="13">
        <f t="shared" si="58"/>
        <v>0</v>
      </c>
      <c r="EG30" s="13">
        <f t="shared" si="59"/>
        <v>1</v>
      </c>
      <c r="EH30" s="13">
        <f t="shared" si="60"/>
        <v>0</v>
      </c>
      <c r="EI30" s="13">
        <f t="shared" si="61"/>
        <v>0</v>
      </c>
      <c r="EJ30" s="4">
        <f t="shared" si="62"/>
        <v>1</v>
      </c>
      <c r="EK30" s="4">
        <f t="shared" si="63"/>
        <v>1</v>
      </c>
      <c r="EL30" s="4">
        <f t="shared" si="64"/>
        <v>2</v>
      </c>
      <c r="EM30" s="4">
        <f t="shared" si="65"/>
        <v>0</v>
      </c>
      <c r="EN30" s="5" t="s">
        <v>178</v>
      </c>
      <c r="EO30" s="5" t="s">
        <v>178</v>
      </c>
      <c r="EP30" s="5">
        <v>0</v>
      </c>
      <c r="EQ30" s="5" t="s">
        <v>178</v>
      </c>
      <c r="ER30" s="12">
        <v>1</v>
      </c>
      <c r="ES30" s="12">
        <v>1</v>
      </c>
      <c r="ET30" s="12" t="s">
        <v>178</v>
      </c>
      <c r="EU30" s="12" t="s">
        <v>178</v>
      </c>
      <c r="EV30">
        <v>1</v>
      </c>
      <c r="EW30">
        <v>1</v>
      </c>
      <c r="EX30">
        <v>0</v>
      </c>
      <c r="EY30" t="s">
        <v>178</v>
      </c>
      <c r="EZ30">
        <f t="shared" si="66"/>
        <v>0</v>
      </c>
      <c r="FA30">
        <f t="shared" si="67"/>
        <v>0</v>
      </c>
      <c r="FB30">
        <f t="shared" si="68"/>
        <v>-1</v>
      </c>
      <c r="FC30">
        <f t="shared" si="69"/>
        <v>0</v>
      </c>
      <c r="FD30">
        <v>5</v>
      </c>
      <c r="FE30">
        <v>1.5</v>
      </c>
      <c r="FF30">
        <v>1</v>
      </c>
    </row>
    <row r="31" spans="1:162" customFormat="1" x14ac:dyDescent="0.25">
      <c r="A31" t="s">
        <v>31</v>
      </c>
      <c r="B31">
        <v>1</v>
      </c>
      <c r="C31">
        <v>1</v>
      </c>
      <c r="D31">
        <v>4</v>
      </c>
      <c r="E31">
        <v>2</v>
      </c>
      <c r="F31">
        <v>3</v>
      </c>
      <c r="G31">
        <v>0</v>
      </c>
      <c r="H31" s="2" t="s">
        <v>176</v>
      </c>
      <c r="I31" s="2">
        <f t="shared" si="18"/>
        <v>1</v>
      </c>
      <c r="J31">
        <v>2</v>
      </c>
      <c r="K31" s="1">
        <v>11</v>
      </c>
      <c r="L31" s="1" t="str">
        <f t="shared" si="19"/>
        <v>L</v>
      </c>
      <c r="M31" s="1">
        <f t="shared" si="0"/>
        <v>2</v>
      </c>
      <c r="N31">
        <v>1</v>
      </c>
      <c r="O31">
        <v>1</v>
      </c>
      <c r="P31">
        <v>0</v>
      </c>
      <c r="Q31">
        <v>1</v>
      </c>
      <c r="R31">
        <v>0</v>
      </c>
      <c r="S31">
        <v>2</v>
      </c>
      <c r="T31">
        <f t="shared" si="20"/>
        <v>2</v>
      </c>
      <c r="U31" s="2" t="s">
        <v>177</v>
      </c>
      <c r="V31" s="2">
        <f t="shared" si="21"/>
        <v>1</v>
      </c>
      <c r="W31">
        <v>2</v>
      </c>
      <c r="X31" s="1">
        <v>3</v>
      </c>
      <c r="Y31" s="1" t="str">
        <f t="shared" si="22"/>
        <v>S</v>
      </c>
      <c r="Z31" s="1" t="str">
        <f t="shared" si="1"/>
        <v>n</v>
      </c>
      <c r="AA31" s="4">
        <f t="shared" si="2"/>
        <v>-8</v>
      </c>
      <c r="AB31" s="4">
        <f t="shared" si="3"/>
        <v>2</v>
      </c>
      <c r="AC31">
        <v>1</v>
      </c>
      <c r="AD31">
        <v>1</v>
      </c>
      <c r="AE31">
        <v>0</v>
      </c>
      <c r="AF31">
        <v>0</v>
      </c>
      <c r="AG31">
        <v>1</v>
      </c>
      <c r="AH31">
        <v>3</v>
      </c>
      <c r="AI31" s="2" t="s">
        <v>177</v>
      </c>
      <c r="AJ31" s="2">
        <f t="shared" si="23"/>
        <v>1</v>
      </c>
      <c r="AK31">
        <v>2</v>
      </c>
      <c r="AL31" s="1">
        <v>3</v>
      </c>
      <c r="AM31" s="1" t="str">
        <f t="shared" si="24"/>
        <v>S</v>
      </c>
      <c r="AN31" s="1">
        <f t="shared" si="4"/>
        <v>0</v>
      </c>
      <c r="AO31" s="4">
        <f t="shared" si="5"/>
        <v>0</v>
      </c>
      <c r="AP31" s="4">
        <f t="shared" si="6"/>
        <v>2</v>
      </c>
      <c r="AQ31" s="10" t="s">
        <v>319</v>
      </c>
      <c r="AR31" s="10" t="s">
        <v>319</v>
      </c>
      <c r="AS31" s="10" t="str">
        <f t="shared" si="25"/>
        <v>surv</v>
      </c>
      <c r="AT31" s="10" t="str">
        <f t="shared" si="26"/>
        <v>surv</v>
      </c>
      <c r="AU31" s="10">
        <f t="shared" si="27"/>
        <v>5.666666666666667</v>
      </c>
      <c r="AV31" s="10">
        <f t="shared" si="28"/>
        <v>0.74330343736592619</v>
      </c>
      <c r="AW31" s="10">
        <f t="shared" si="29"/>
        <v>1</v>
      </c>
      <c r="AX31" s="10">
        <f t="shared" si="30"/>
        <v>1</v>
      </c>
      <c r="AY31" s="10" t="str">
        <f t="shared" si="31"/>
        <v>1</v>
      </c>
      <c r="AZ31" s="10" t="str">
        <f t="shared" si="32"/>
        <v>1</v>
      </c>
      <c r="BA31" t="s">
        <v>33</v>
      </c>
      <c r="BB31" t="s">
        <v>33</v>
      </c>
      <c r="BC31" t="s">
        <v>33</v>
      </c>
      <c r="BD31" s="5">
        <v>3</v>
      </c>
      <c r="BE31" s="5">
        <v>2</v>
      </c>
      <c r="BF31" s="5">
        <v>2</v>
      </c>
      <c r="BG31" s="5">
        <f t="shared" si="33"/>
        <v>2.3333333333333335</v>
      </c>
      <c r="BH31" s="6">
        <v>0.74330343736592619</v>
      </c>
      <c r="BI31" s="6">
        <v>0.74330343736592619</v>
      </c>
      <c r="BJ31" s="6">
        <v>0.74330343736592619</v>
      </c>
      <c r="BK31" s="6">
        <v>0.74330343736592619</v>
      </c>
      <c r="BL31" s="6" t="str">
        <f t="shared" si="34"/>
        <v>M</v>
      </c>
      <c r="BM31" s="3">
        <f t="shared" si="7"/>
        <v>1.3333333333333333</v>
      </c>
      <c r="BN31" s="3">
        <f t="shared" si="8"/>
        <v>1</v>
      </c>
      <c r="BO31" s="3">
        <f t="shared" si="9"/>
        <v>1.3333333333333333</v>
      </c>
      <c r="BP31" s="3">
        <f t="shared" si="10"/>
        <v>1.6666666666666667</v>
      </c>
      <c r="BQ31" s="1">
        <f t="shared" si="11"/>
        <v>5.666666666666667</v>
      </c>
      <c r="BR31" s="1" t="str">
        <f t="shared" si="35"/>
        <v>NA</v>
      </c>
      <c r="BS31" s="1">
        <f t="shared" si="12"/>
        <v>1</v>
      </c>
      <c r="BT31" s="4">
        <f t="shared" si="13"/>
        <v>-4</v>
      </c>
      <c r="BU31" s="4">
        <f t="shared" si="14"/>
        <v>2</v>
      </c>
      <c r="BV31" t="s">
        <v>227</v>
      </c>
      <c r="BW31" t="s">
        <v>227</v>
      </c>
      <c r="BX31" t="s">
        <v>226</v>
      </c>
      <c r="BY31" t="s">
        <v>178</v>
      </c>
      <c r="BZ31" s="2" t="str">
        <f t="shared" si="36"/>
        <v>c</v>
      </c>
      <c r="CA31">
        <v>0</v>
      </c>
      <c r="CB31">
        <v>1</v>
      </c>
      <c r="CC31" s="2" t="str">
        <f t="shared" si="37"/>
        <v>NA</v>
      </c>
      <c r="CD31" s="3">
        <v>0</v>
      </c>
      <c r="CE31" s="3">
        <v>0</v>
      </c>
      <c r="CF31" s="2">
        <v>1</v>
      </c>
      <c r="CG31" s="2">
        <v>0</v>
      </c>
      <c r="CH31" s="2">
        <v>0</v>
      </c>
      <c r="CI31" s="2">
        <v>0</v>
      </c>
      <c r="CJ31" s="2">
        <v>0</v>
      </c>
      <c r="CK31" s="2">
        <v>0</v>
      </c>
      <c r="CL31" s="2">
        <v>0</v>
      </c>
      <c r="CM31" s="2">
        <v>0</v>
      </c>
      <c r="CN31" s="5">
        <v>0</v>
      </c>
      <c r="CO31" s="5">
        <v>0</v>
      </c>
      <c r="CP31" s="5">
        <v>0</v>
      </c>
      <c r="CQ31" s="5">
        <v>0</v>
      </c>
      <c r="CR31" s="5">
        <v>0</v>
      </c>
      <c r="CS31" s="5">
        <v>0</v>
      </c>
      <c r="CT31" s="5">
        <v>0</v>
      </c>
      <c r="CU31" s="5">
        <v>0</v>
      </c>
      <c r="CV31" s="4">
        <v>0</v>
      </c>
      <c r="CW31" s="4">
        <v>0</v>
      </c>
      <c r="CX31" s="4">
        <v>0</v>
      </c>
      <c r="CY31" s="4">
        <v>1</v>
      </c>
      <c r="CZ31" s="4">
        <v>0</v>
      </c>
      <c r="DA31" s="4">
        <v>0</v>
      </c>
      <c r="DB31" s="4">
        <v>0</v>
      </c>
      <c r="DC31" s="4">
        <v>1</v>
      </c>
      <c r="DD31" s="8">
        <v>1</v>
      </c>
      <c r="DE31" s="8">
        <v>0</v>
      </c>
      <c r="DF31" s="8">
        <v>0</v>
      </c>
      <c r="DG31" s="8">
        <v>0</v>
      </c>
      <c r="DH31" s="8">
        <v>0</v>
      </c>
      <c r="DI31" s="8">
        <v>0</v>
      </c>
      <c r="DJ31" s="8">
        <v>0</v>
      </c>
      <c r="DK31" s="8">
        <v>0</v>
      </c>
      <c r="DL31" s="11">
        <f t="shared" si="38"/>
        <v>1</v>
      </c>
      <c r="DM31" s="11">
        <f t="shared" si="39"/>
        <v>1</v>
      </c>
      <c r="DN31" s="11">
        <f t="shared" si="40"/>
        <v>0</v>
      </c>
      <c r="DO31" s="11">
        <f t="shared" si="41"/>
        <v>1</v>
      </c>
      <c r="DP31" s="5">
        <f t="shared" si="42"/>
        <v>1</v>
      </c>
      <c r="DQ31" s="5">
        <f t="shared" si="43"/>
        <v>0</v>
      </c>
      <c r="DR31" s="5">
        <f t="shared" si="44"/>
        <v>0</v>
      </c>
      <c r="DS31" s="5">
        <f t="shared" si="45"/>
        <v>0</v>
      </c>
      <c r="DT31" s="12">
        <f t="shared" si="46"/>
        <v>1</v>
      </c>
      <c r="DU31" s="12">
        <f t="shared" si="47"/>
        <v>0</v>
      </c>
      <c r="DV31" s="12">
        <f t="shared" si="48"/>
        <v>0</v>
      </c>
      <c r="DW31" s="12">
        <f t="shared" si="49"/>
        <v>0</v>
      </c>
      <c r="DX31" s="12">
        <f t="shared" si="50"/>
        <v>0</v>
      </c>
      <c r="DY31" s="12">
        <f t="shared" si="51"/>
        <v>0</v>
      </c>
      <c r="DZ31" s="12">
        <f t="shared" si="52"/>
        <v>0</v>
      </c>
      <c r="EA31" s="12">
        <f t="shared" si="53"/>
        <v>0</v>
      </c>
      <c r="EB31" s="13">
        <f t="shared" si="54"/>
        <v>1</v>
      </c>
      <c r="EC31" s="13">
        <f t="shared" si="55"/>
        <v>0</v>
      </c>
      <c r="ED31" s="13">
        <f t="shared" si="56"/>
        <v>0</v>
      </c>
      <c r="EE31" s="13">
        <f t="shared" si="57"/>
        <v>1</v>
      </c>
      <c r="EF31" s="13">
        <f t="shared" si="58"/>
        <v>0</v>
      </c>
      <c r="EG31" s="13">
        <f t="shared" si="59"/>
        <v>0</v>
      </c>
      <c r="EH31" s="13">
        <f t="shared" si="60"/>
        <v>0</v>
      </c>
      <c r="EI31" s="13">
        <f t="shared" si="61"/>
        <v>1</v>
      </c>
      <c r="EJ31" s="4">
        <f t="shared" si="62"/>
        <v>2</v>
      </c>
      <c r="EK31" s="4">
        <f t="shared" si="63"/>
        <v>1</v>
      </c>
      <c r="EL31" s="4">
        <f t="shared" si="64"/>
        <v>0</v>
      </c>
      <c r="EM31" s="4">
        <f t="shared" si="65"/>
        <v>1</v>
      </c>
      <c r="EN31" s="5">
        <v>0</v>
      </c>
      <c r="EO31" s="5">
        <v>0</v>
      </c>
      <c r="EP31" s="5" t="s">
        <v>178</v>
      </c>
      <c r="EQ31" s="5">
        <v>0</v>
      </c>
      <c r="ER31" s="12">
        <v>1</v>
      </c>
      <c r="ES31" s="12" t="s">
        <v>178</v>
      </c>
      <c r="ET31" s="12" t="s">
        <v>178</v>
      </c>
      <c r="EU31" s="12" t="s">
        <v>178</v>
      </c>
      <c r="EV31">
        <v>0.5</v>
      </c>
      <c r="EW31">
        <v>0</v>
      </c>
      <c r="EX31" t="s">
        <v>178</v>
      </c>
      <c r="EY31">
        <v>0</v>
      </c>
      <c r="EZ31">
        <f t="shared" si="66"/>
        <v>1</v>
      </c>
      <c r="FA31">
        <f t="shared" si="67"/>
        <v>0</v>
      </c>
      <c r="FB31">
        <f t="shared" si="68"/>
        <v>0</v>
      </c>
      <c r="FC31">
        <f t="shared" si="69"/>
        <v>0</v>
      </c>
      <c r="FD31">
        <v>1.2</v>
      </c>
      <c r="FE31">
        <v>0.66666666666666663</v>
      </c>
      <c r="FF31">
        <v>0.5</v>
      </c>
    </row>
    <row r="32" spans="1:162" customFormat="1" x14ac:dyDescent="0.25">
      <c r="A32" t="s">
        <v>32</v>
      </c>
      <c r="B32">
        <v>1</v>
      </c>
      <c r="C32">
        <v>1</v>
      </c>
      <c r="D32">
        <v>0</v>
      </c>
      <c r="E32">
        <v>0</v>
      </c>
      <c r="F32">
        <v>0</v>
      </c>
      <c r="G32">
        <v>0</v>
      </c>
      <c r="H32" s="2" t="s">
        <v>177</v>
      </c>
      <c r="I32" s="2">
        <f t="shared" si="18"/>
        <v>0</v>
      </c>
      <c r="J32">
        <v>1</v>
      </c>
      <c r="K32" s="1">
        <v>2</v>
      </c>
      <c r="L32" s="1" t="str">
        <f t="shared" si="19"/>
        <v>S</v>
      </c>
      <c r="M32" s="1">
        <f t="shared" si="0"/>
        <v>2</v>
      </c>
      <c r="N32">
        <v>1</v>
      </c>
      <c r="O32">
        <v>0</v>
      </c>
      <c r="P32">
        <v>0</v>
      </c>
      <c r="Q32">
        <v>0</v>
      </c>
      <c r="R32">
        <v>0</v>
      </c>
      <c r="S32">
        <v>0</v>
      </c>
      <c r="T32">
        <f t="shared" si="20"/>
        <v>0</v>
      </c>
      <c r="U32" s="2" t="s">
        <v>177</v>
      </c>
      <c r="V32" s="2">
        <f t="shared" si="21"/>
        <v>0</v>
      </c>
      <c r="W32">
        <v>1</v>
      </c>
      <c r="X32" s="1">
        <v>1</v>
      </c>
      <c r="Y32" s="1" t="str">
        <f t="shared" si="22"/>
        <v>NA</v>
      </c>
      <c r="Z32" s="1" t="str">
        <f t="shared" si="1"/>
        <v>n</v>
      </c>
      <c r="AA32" s="4">
        <f t="shared" si="2"/>
        <v>-1</v>
      </c>
      <c r="AB32" s="4">
        <f t="shared" si="3"/>
        <v>4</v>
      </c>
      <c r="AC32">
        <v>1</v>
      </c>
      <c r="AD32">
        <v>0</v>
      </c>
      <c r="AE32">
        <v>0</v>
      </c>
      <c r="AF32">
        <v>1</v>
      </c>
      <c r="AG32">
        <v>0</v>
      </c>
      <c r="AH32">
        <v>0</v>
      </c>
      <c r="AI32" s="2" t="s">
        <v>177</v>
      </c>
      <c r="AJ32" s="2">
        <f t="shared" si="23"/>
        <v>0</v>
      </c>
      <c r="AK32">
        <v>1</v>
      </c>
      <c r="AL32" s="1">
        <v>2</v>
      </c>
      <c r="AM32" s="1" t="str">
        <f t="shared" si="24"/>
        <v>S</v>
      </c>
      <c r="AN32" s="1">
        <f t="shared" si="4"/>
        <v>3</v>
      </c>
      <c r="AO32" s="4">
        <f t="shared" si="5"/>
        <v>1</v>
      </c>
      <c r="AP32" s="4">
        <f t="shared" si="6"/>
        <v>3</v>
      </c>
      <c r="AQ32" s="10" t="s">
        <v>319</v>
      </c>
      <c r="AR32" s="10" t="s">
        <v>319</v>
      </c>
      <c r="AS32" s="10" t="str">
        <f t="shared" si="25"/>
        <v>surv</v>
      </c>
      <c r="AT32" s="10" t="str">
        <f t="shared" si="26"/>
        <v>surv</v>
      </c>
      <c r="AU32" s="10">
        <f t="shared" si="27"/>
        <v>1.6666666666666667</v>
      </c>
      <c r="AV32" s="10">
        <f t="shared" si="28"/>
        <v>0.70173436589826521</v>
      </c>
      <c r="AW32" s="10">
        <f t="shared" si="29"/>
        <v>1</v>
      </c>
      <c r="AX32" s="10">
        <f t="shared" si="30"/>
        <v>1</v>
      </c>
      <c r="AY32" s="10" t="str">
        <f t="shared" si="31"/>
        <v>1</v>
      </c>
      <c r="AZ32" s="10" t="str">
        <f t="shared" si="32"/>
        <v>1</v>
      </c>
      <c r="BA32" t="s">
        <v>123</v>
      </c>
      <c r="BB32" t="s">
        <v>152</v>
      </c>
      <c r="BC32" t="s">
        <v>152</v>
      </c>
      <c r="BD32" s="5">
        <v>8</v>
      </c>
      <c r="BE32" s="5">
        <v>10</v>
      </c>
      <c r="BF32" s="5">
        <v>10</v>
      </c>
      <c r="BG32" s="5">
        <f t="shared" si="33"/>
        <v>9.3333333333333339</v>
      </c>
      <c r="BH32" s="6">
        <v>0.84504437753292183</v>
      </c>
      <c r="BI32" s="6">
        <v>0.63007936008093712</v>
      </c>
      <c r="BJ32" s="6">
        <v>0.63007936008093712</v>
      </c>
      <c r="BK32" s="6">
        <v>0.70173436589826521</v>
      </c>
      <c r="BL32" s="6" t="str">
        <f t="shared" si="34"/>
        <v>M</v>
      </c>
      <c r="BM32" s="3">
        <f t="shared" si="7"/>
        <v>0</v>
      </c>
      <c r="BN32" s="3">
        <f t="shared" si="8"/>
        <v>0.33333333333333331</v>
      </c>
      <c r="BO32" s="3">
        <f t="shared" si="9"/>
        <v>0</v>
      </c>
      <c r="BP32" s="3">
        <f t="shared" si="10"/>
        <v>0</v>
      </c>
      <c r="BQ32" s="1">
        <f t="shared" si="11"/>
        <v>1.6666666666666667</v>
      </c>
      <c r="BR32" s="1" t="str">
        <f t="shared" si="35"/>
        <v>S</v>
      </c>
      <c r="BS32" s="1">
        <f t="shared" si="12"/>
        <v>2.5</v>
      </c>
      <c r="BT32" s="4">
        <f t="shared" si="13"/>
        <v>0</v>
      </c>
      <c r="BU32" s="4">
        <f t="shared" si="14"/>
        <v>3.5</v>
      </c>
      <c r="BV32" t="s">
        <v>178</v>
      </c>
      <c r="BW32" t="s">
        <v>178</v>
      </c>
      <c r="BX32" t="s">
        <v>227</v>
      </c>
      <c r="BY32" t="s">
        <v>178</v>
      </c>
      <c r="BZ32" s="2" t="str">
        <f t="shared" si="36"/>
        <v>NA</v>
      </c>
      <c r="CA32">
        <v>0</v>
      </c>
      <c r="CB32">
        <v>0</v>
      </c>
      <c r="CC32" s="2" t="str">
        <f t="shared" si="37"/>
        <v>NA</v>
      </c>
      <c r="CD32" s="3">
        <v>0</v>
      </c>
      <c r="CE32" s="3">
        <v>0</v>
      </c>
      <c r="CF32" s="2">
        <v>0</v>
      </c>
      <c r="CG32" s="2">
        <v>0</v>
      </c>
      <c r="CH32" s="2">
        <v>0</v>
      </c>
      <c r="CI32" s="2">
        <v>0</v>
      </c>
      <c r="CJ32" s="2">
        <v>0</v>
      </c>
      <c r="CK32" s="2">
        <v>0</v>
      </c>
      <c r="CL32" s="2">
        <v>0</v>
      </c>
      <c r="CM32" s="2">
        <v>0</v>
      </c>
      <c r="CN32" s="5">
        <v>1</v>
      </c>
      <c r="CO32" s="5">
        <v>0</v>
      </c>
      <c r="CP32" s="5">
        <v>0</v>
      </c>
      <c r="CQ32" s="5">
        <v>0</v>
      </c>
      <c r="CR32" s="5">
        <v>0</v>
      </c>
      <c r="CS32" s="5">
        <v>0</v>
      </c>
      <c r="CT32" s="5">
        <v>0</v>
      </c>
      <c r="CU32" s="5">
        <v>0</v>
      </c>
      <c r="CV32" s="4">
        <v>0</v>
      </c>
      <c r="CW32" s="4">
        <v>0</v>
      </c>
      <c r="CX32" s="4">
        <v>0</v>
      </c>
      <c r="CY32" s="4">
        <v>0</v>
      </c>
      <c r="CZ32" s="4">
        <v>0</v>
      </c>
      <c r="DA32" s="4">
        <v>0</v>
      </c>
      <c r="DB32" s="4">
        <v>0</v>
      </c>
      <c r="DC32" s="4">
        <v>0</v>
      </c>
      <c r="DD32" s="8">
        <v>0</v>
      </c>
      <c r="DE32" s="8">
        <v>0</v>
      </c>
      <c r="DF32" s="8">
        <v>0</v>
      </c>
      <c r="DG32" s="8">
        <v>0</v>
      </c>
      <c r="DH32" s="8">
        <v>0</v>
      </c>
      <c r="DI32" s="8">
        <v>0</v>
      </c>
      <c r="DJ32" s="8">
        <v>0</v>
      </c>
      <c r="DK32" s="8">
        <v>0</v>
      </c>
      <c r="DL32" s="11">
        <f t="shared" si="38"/>
        <v>0</v>
      </c>
      <c r="DM32" s="11">
        <f t="shared" si="39"/>
        <v>0</v>
      </c>
      <c r="DN32" s="11">
        <f t="shared" si="40"/>
        <v>0</v>
      </c>
      <c r="DO32" s="11">
        <f t="shared" si="41"/>
        <v>0</v>
      </c>
      <c r="DP32" s="5">
        <f t="shared" si="42"/>
        <v>1</v>
      </c>
      <c r="DQ32" s="5">
        <f t="shared" si="43"/>
        <v>0</v>
      </c>
      <c r="DR32" s="5">
        <f t="shared" si="44"/>
        <v>0</v>
      </c>
      <c r="DS32" s="5">
        <f t="shared" si="45"/>
        <v>0</v>
      </c>
      <c r="DT32" s="12">
        <f t="shared" si="46"/>
        <v>1</v>
      </c>
      <c r="DU32" s="12">
        <f t="shared" si="47"/>
        <v>0</v>
      </c>
      <c r="DV32" s="12">
        <f t="shared" si="48"/>
        <v>0</v>
      </c>
      <c r="DW32" s="12">
        <f t="shared" si="49"/>
        <v>0</v>
      </c>
      <c r="DX32" s="12">
        <f t="shared" si="50"/>
        <v>0</v>
      </c>
      <c r="DY32" s="12">
        <f t="shared" si="51"/>
        <v>0</v>
      </c>
      <c r="DZ32" s="12">
        <f t="shared" si="52"/>
        <v>0</v>
      </c>
      <c r="EA32" s="12">
        <f t="shared" si="53"/>
        <v>0</v>
      </c>
      <c r="EB32" s="13">
        <f t="shared" si="54"/>
        <v>0</v>
      </c>
      <c r="EC32" s="13">
        <f t="shared" si="55"/>
        <v>0</v>
      </c>
      <c r="ED32" s="13">
        <f t="shared" si="56"/>
        <v>0</v>
      </c>
      <c r="EE32" s="13">
        <f t="shared" si="57"/>
        <v>0</v>
      </c>
      <c r="EF32" s="13">
        <f t="shared" si="58"/>
        <v>0</v>
      </c>
      <c r="EG32" s="13">
        <f t="shared" si="59"/>
        <v>0</v>
      </c>
      <c r="EH32" s="13">
        <f t="shared" si="60"/>
        <v>0</v>
      </c>
      <c r="EI32" s="13">
        <f t="shared" si="61"/>
        <v>0</v>
      </c>
      <c r="EJ32" s="4">
        <f t="shared" si="62"/>
        <v>1</v>
      </c>
      <c r="EK32" s="4">
        <f t="shared" si="63"/>
        <v>0</v>
      </c>
      <c r="EL32" s="4">
        <f t="shared" si="64"/>
        <v>0</v>
      </c>
      <c r="EM32" s="4">
        <f t="shared" si="65"/>
        <v>0</v>
      </c>
      <c r="EN32" s="5" t="s">
        <v>178</v>
      </c>
      <c r="EO32" s="5" t="s">
        <v>178</v>
      </c>
      <c r="EP32" s="5" t="s">
        <v>178</v>
      </c>
      <c r="EQ32" s="5" t="s">
        <v>178</v>
      </c>
      <c r="ER32" s="12">
        <v>0</v>
      </c>
      <c r="ES32" s="12" t="s">
        <v>178</v>
      </c>
      <c r="ET32" s="12" t="s">
        <v>178</v>
      </c>
      <c r="EU32" s="12" t="s">
        <v>178</v>
      </c>
      <c r="EV32">
        <v>0</v>
      </c>
      <c r="EW32" t="s">
        <v>178</v>
      </c>
      <c r="EX32" t="s">
        <v>178</v>
      </c>
      <c r="EY32" t="s">
        <v>178</v>
      </c>
      <c r="EZ32">
        <f t="shared" si="66"/>
        <v>1</v>
      </c>
      <c r="FA32">
        <f t="shared" si="67"/>
        <v>0</v>
      </c>
      <c r="FB32">
        <f t="shared" si="68"/>
        <v>0</v>
      </c>
      <c r="FC32">
        <f t="shared" si="69"/>
        <v>0</v>
      </c>
      <c r="FD32" t="s">
        <v>178</v>
      </c>
      <c r="FE32" t="s">
        <v>178</v>
      </c>
      <c r="FF32">
        <v>1</v>
      </c>
    </row>
    <row r="33" spans="1:162" customFormat="1" x14ac:dyDescent="0.25">
      <c r="A33" t="s">
        <v>33</v>
      </c>
      <c r="B33">
        <v>1</v>
      </c>
      <c r="C33">
        <v>1</v>
      </c>
      <c r="D33">
        <v>2</v>
      </c>
      <c r="E33">
        <v>1</v>
      </c>
      <c r="F33">
        <v>2</v>
      </c>
      <c r="G33">
        <v>0</v>
      </c>
      <c r="H33" s="2" t="s">
        <v>177</v>
      </c>
      <c r="I33" s="2">
        <f t="shared" si="18"/>
        <v>0</v>
      </c>
      <c r="J33">
        <v>2</v>
      </c>
      <c r="K33" s="1">
        <v>7</v>
      </c>
      <c r="L33" s="1" t="str">
        <f t="shared" si="19"/>
        <v>L</v>
      </c>
      <c r="M33" s="1">
        <f t="shared" si="0"/>
        <v>2</v>
      </c>
      <c r="N33">
        <v>1</v>
      </c>
      <c r="O33">
        <v>1</v>
      </c>
      <c r="P33">
        <v>0</v>
      </c>
      <c r="Q33">
        <v>0</v>
      </c>
      <c r="R33">
        <v>0</v>
      </c>
      <c r="S33">
        <v>1</v>
      </c>
      <c r="T33">
        <f t="shared" si="20"/>
        <v>1</v>
      </c>
      <c r="U33" s="2" t="s">
        <v>177</v>
      </c>
      <c r="V33" s="2">
        <f t="shared" si="21"/>
        <v>1</v>
      </c>
      <c r="W33">
        <v>2</v>
      </c>
      <c r="X33" s="1">
        <v>2</v>
      </c>
      <c r="Y33" s="1" t="str">
        <f t="shared" si="22"/>
        <v>S</v>
      </c>
      <c r="Z33" s="1" t="str">
        <f t="shared" si="1"/>
        <v>n</v>
      </c>
      <c r="AA33" s="4">
        <f t="shared" si="2"/>
        <v>-5</v>
      </c>
      <c r="AB33" s="4">
        <f t="shared" si="3"/>
        <v>3</v>
      </c>
      <c r="AC33">
        <v>1</v>
      </c>
      <c r="AD33">
        <v>0</v>
      </c>
      <c r="AE33">
        <v>0</v>
      </c>
      <c r="AF33">
        <v>0</v>
      </c>
      <c r="AG33">
        <v>0</v>
      </c>
      <c r="AH33">
        <v>0</v>
      </c>
      <c r="AI33" s="2" t="s">
        <v>177</v>
      </c>
      <c r="AJ33" s="2">
        <f t="shared" si="23"/>
        <v>0</v>
      </c>
      <c r="AK33">
        <v>2</v>
      </c>
      <c r="AL33" s="1">
        <v>1</v>
      </c>
      <c r="AM33" s="1" t="str">
        <f t="shared" si="24"/>
        <v>solitary</v>
      </c>
      <c r="AN33" s="1">
        <f t="shared" si="4"/>
        <v>3</v>
      </c>
      <c r="AO33" s="4">
        <f t="shared" si="5"/>
        <v>-1</v>
      </c>
      <c r="AP33" s="4">
        <f t="shared" si="6"/>
        <v>2</v>
      </c>
      <c r="AQ33" s="10" t="s">
        <v>319</v>
      </c>
      <c r="AR33" s="10" t="s">
        <v>319</v>
      </c>
      <c r="AS33" s="10" t="str">
        <f t="shared" si="25"/>
        <v>surv</v>
      </c>
      <c r="AT33" s="10" t="str">
        <f t="shared" si="26"/>
        <v>surv</v>
      </c>
      <c r="AU33" s="10">
        <f t="shared" si="27"/>
        <v>3.3333333333333335</v>
      </c>
      <c r="AV33" s="10">
        <f t="shared" si="28"/>
        <v>0.74330343736592619</v>
      </c>
      <c r="AW33" s="10">
        <f t="shared" si="29"/>
        <v>1</v>
      </c>
      <c r="AX33" s="10">
        <f t="shared" si="30"/>
        <v>1</v>
      </c>
      <c r="AY33" s="10" t="str">
        <f t="shared" si="31"/>
        <v>1</v>
      </c>
      <c r="AZ33" s="10" t="str">
        <f t="shared" si="32"/>
        <v>1</v>
      </c>
      <c r="BA33" t="s">
        <v>31</v>
      </c>
      <c r="BB33" t="s">
        <v>31</v>
      </c>
      <c r="BC33" t="s">
        <v>31</v>
      </c>
      <c r="BD33" s="5">
        <v>2</v>
      </c>
      <c r="BE33" s="5">
        <v>2</v>
      </c>
      <c r="BF33" s="5">
        <v>2</v>
      </c>
      <c r="BG33" s="5">
        <f t="shared" si="33"/>
        <v>2</v>
      </c>
      <c r="BH33" s="6">
        <v>0.74330343736592619</v>
      </c>
      <c r="BI33" s="6">
        <v>0.74330343736592619</v>
      </c>
      <c r="BJ33" s="6">
        <v>0.74330343736592619</v>
      </c>
      <c r="BK33" s="6">
        <v>0.74330343736592619</v>
      </c>
      <c r="BL33" s="6" t="str">
        <f t="shared" si="34"/>
        <v>M</v>
      </c>
      <c r="BM33" s="3">
        <f t="shared" si="7"/>
        <v>0.66666666666666663</v>
      </c>
      <c r="BN33" s="3">
        <f t="shared" si="8"/>
        <v>0.33333333333333331</v>
      </c>
      <c r="BO33" s="3">
        <f t="shared" si="9"/>
        <v>0.66666666666666663</v>
      </c>
      <c r="BP33" s="3">
        <f t="shared" si="10"/>
        <v>0.33333333333333331</v>
      </c>
      <c r="BQ33" s="1">
        <f t="shared" si="11"/>
        <v>3.3333333333333335</v>
      </c>
      <c r="BR33" s="1" t="str">
        <f t="shared" si="35"/>
        <v>S</v>
      </c>
      <c r="BS33" s="1">
        <f t="shared" si="12"/>
        <v>2.5</v>
      </c>
      <c r="BT33" s="4">
        <f t="shared" si="13"/>
        <v>-3</v>
      </c>
      <c r="BU33" s="4">
        <f t="shared" si="14"/>
        <v>2.5</v>
      </c>
      <c r="BV33" t="s">
        <v>227</v>
      </c>
      <c r="BW33" t="s">
        <v>178</v>
      </c>
      <c r="BX33" t="s">
        <v>226</v>
      </c>
      <c r="BY33" t="s">
        <v>178</v>
      </c>
      <c r="BZ33" s="2" t="str">
        <f t="shared" si="36"/>
        <v>c</v>
      </c>
      <c r="CA33">
        <v>0</v>
      </c>
      <c r="CB33">
        <v>1</v>
      </c>
      <c r="CC33" s="2" t="str">
        <f t="shared" si="37"/>
        <v>NA</v>
      </c>
      <c r="CD33" s="3">
        <v>0</v>
      </c>
      <c r="CE33" s="3">
        <v>0</v>
      </c>
      <c r="CF33" s="2">
        <v>1</v>
      </c>
      <c r="CG33" s="2">
        <v>0</v>
      </c>
      <c r="CH33" s="2">
        <v>0</v>
      </c>
      <c r="CI33" s="2">
        <v>0</v>
      </c>
      <c r="CJ33" s="2">
        <v>0</v>
      </c>
      <c r="CK33" s="2">
        <v>0</v>
      </c>
      <c r="CL33" s="2">
        <v>0</v>
      </c>
      <c r="CM33" s="2">
        <v>0</v>
      </c>
      <c r="CN33" s="5">
        <v>0</v>
      </c>
      <c r="CO33" s="5">
        <v>0</v>
      </c>
      <c r="CP33" s="5">
        <v>0</v>
      </c>
      <c r="CQ33" s="5">
        <v>0</v>
      </c>
      <c r="CR33" s="5">
        <v>0</v>
      </c>
      <c r="CS33" s="5">
        <v>0</v>
      </c>
      <c r="CT33" s="5">
        <v>0</v>
      </c>
      <c r="CU33" s="5">
        <v>0</v>
      </c>
      <c r="CV33" s="4">
        <v>0</v>
      </c>
      <c r="CW33" s="4">
        <v>0</v>
      </c>
      <c r="CX33" s="4">
        <v>0</v>
      </c>
      <c r="CY33" s="4">
        <v>0</v>
      </c>
      <c r="CZ33" s="4">
        <v>0</v>
      </c>
      <c r="DA33" s="4">
        <v>0</v>
      </c>
      <c r="DB33" s="4">
        <v>0</v>
      </c>
      <c r="DC33" s="4">
        <v>1</v>
      </c>
      <c r="DD33" s="8">
        <v>1</v>
      </c>
      <c r="DE33" s="8">
        <v>0</v>
      </c>
      <c r="DF33" s="8">
        <v>0</v>
      </c>
      <c r="DG33" s="8">
        <v>0</v>
      </c>
      <c r="DH33" s="8">
        <v>0</v>
      </c>
      <c r="DI33" s="8">
        <v>0</v>
      </c>
      <c r="DJ33" s="8">
        <v>0</v>
      </c>
      <c r="DK33" s="8">
        <v>0</v>
      </c>
      <c r="DL33" s="11">
        <f t="shared" si="38"/>
        <v>1</v>
      </c>
      <c r="DM33" s="11">
        <f t="shared" si="39"/>
        <v>0</v>
      </c>
      <c r="DN33" s="11">
        <f t="shared" si="40"/>
        <v>0</v>
      </c>
      <c r="DO33" s="11">
        <f t="shared" si="41"/>
        <v>1</v>
      </c>
      <c r="DP33" s="5">
        <f t="shared" si="42"/>
        <v>1</v>
      </c>
      <c r="DQ33" s="5">
        <f t="shared" si="43"/>
        <v>0</v>
      </c>
      <c r="DR33" s="5">
        <f t="shared" si="44"/>
        <v>0</v>
      </c>
      <c r="DS33" s="5">
        <f t="shared" si="45"/>
        <v>0</v>
      </c>
      <c r="DT33" s="12">
        <f t="shared" si="46"/>
        <v>1</v>
      </c>
      <c r="DU33" s="12">
        <f t="shared" si="47"/>
        <v>0</v>
      </c>
      <c r="DV33" s="12">
        <f t="shared" si="48"/>
        <v>0</v>
      </c>
      <c r="DW33" s="12">
        <f t="shared" si="49"/>
        <v>0</v>
      </c>
      <c r="DX33" s="12">
        <f t="shared" si="50"/>
        <v>0</v>
      </c>
      <c r="DY33" s="12">
        <f t="shared" si="51"/>
        <v>0</v>
      </c>
      <c r="DZ33" s="12">
        <f t="shared" si="52"/>
        <v>0</v>
      </c>
      <c r="EA33" s="12">
        <f t="shared" si="53"/>
        <v>0</v>
      </c>
      <c r="EB33" s="13">
        <f t="shared" si="54"/>
        <v>1</v>
      </c>
      <c r="EC33" s="13">
        <f t="shared" si="55"/>
        <v>0</v>
      </c>
      <c r="ED33" s="13">
        <f t="shared" si="56"/>
        <v>0</v>
      </c>
      <c r="EE33" s="13">
        <f t="shared" si="57"/>
        <v>0</v>
      </c>
      <c r="EF33" s="13">
        <f t="shared" si="58"/>
        <v>0</v>
      </c>
      <c r="EG33" s="13">
        <f t="shared" si="59"/>
        <v>0</v>
      </c>
      <c r="EH33" s="13">
        <f t="shared" si="60"/>
        <v>0</v>
      </c>
      <c r="EI33" s="13">
        <f t="shared" si="61"/>
        <v>1</v>
      </c>
      <c r="EJ33" s="4">
        <f t="shared" si="62"/>
        <v>2</v>
      </c>
      <c r="EK33" s="4">
        <f t="shared" si="63"/>
        <v>0</v>
      </c>
      <c r="EL33" s="4">
        <f t="shared" si="64"/>
        <v>0</v>
      </c>
      <c r="EM33" s="4">
        <f t="shared" si="65"/>
        <v>1</v>
      </c>
      <c r="EN33" s="5">
        <v>0</v>
      </c>
      <c r="EO33" s="5" t="s">
        <v>178</v>
      </c>
      <c r="EP33" s="5" t="s">
        <v>178</v>
      </c>
      <c r="EQ33" s="5">
        <v>0</v>
      </c>
      <c r="ER33" s="12">
        <v>1</v>
      </c>
      <c r="ES33" s="12" t="s">
        <v>178</v>
      </c>
      <c r="ET33" s="12" t="s">
        <v>178</v>
      </c>
      <c r="EU33" s="12" t="s">
        <v>178</v>
      </c>
      <c r="EV33">
        <v>0.5</v>
      </c>
      <c r="EW33" t="s">
        <v>178</v>
      </c>
      <c r="EX33" t="s">
        <v>178</v>
      </c>
      <c r="EY33">
        <v>0</v>
      </c>
      <c r="EZ33">
        <f t="shared" si="66"/>
        <v>1</v>
      </c>
      <c r="FA33">
        <f t="shared" si="67"/>
        <v>0</v>
      </c>
      <c r="FB33">
        <f t="shared" si="68"/>
        <v>0</v>
      </c>
      <c r="FC33">
        <f t="shared" si="69"/>
        <v>0</v>
      </c>
      <c r="FD33">
        <v>1.3333333333333333</v>
      </c>
      <c r="FE33">
        <v>2</v>
      </c>
      <c r="FF33" t="s">
        <v>178</v>
      </c>
    </row>
    <row r="34" spans="1:162" customFormat="1" x14ac:dyDescent="0.25">
      <c r="A34" t="s">
        <v>34</v>
      </c>
      <c r="B34">
        <v>1</v>
      </c>
      <c r="C34">
        <v>1</v>
      </c>
      <c r="D34">
        <v>1</v>
      </c>
      <c r="E34">
        <v>0</v>
      </c>
      <c r="F34">
        <v>0</v>
      </c>
      <c r="G34">
        <v>0</v>
      </c>
      <c r="H34" s="2" t="s">
        <v>177</v>
      </c>
      <c r="I34" s="2">
        <f t="shared" si="18"/>
        <v>0</v>
      </c>
      <c r="J34">
        <v>2</v>
      </c>
      <c r="K34" s="1">
        <v>3</v>
      </c>
      <c r="L34" s="1" t="str">
        <f t="shared" si="19"/>
        <v>S</v>
      </c>
      <c r="M34" s="1">
        <f t="shared" ref="M34:M65" si="70">VLOOKUP(BA34,$A$2:$K$167,10,FALSE)</f>
        <v>2</v>
      </c>
      <c r="N34">
        <v>0</v>
      </c>
      <c r="O34">
        <v>0</v>
      </c>
      <c r="P34">
        <v>0</v>
      </c>
      <c r="Q34">
        <v>0</v>
      </c>
      <c r="R34">
        <v>0</v>
      </c>
      <c r="S34">
        <v>0</v>
      </c>
      <c r="T34" t="str">
        <f t="shared" si="20"/>
        <v>NA</v>
      </c>
      <c r="U34" s="2" t="s">
        <v>177</v>
      </c>
      <c r="V34" s="2">
        <f t="shared" si="21"/>
        <v>0</v>
      </c>
      <c r="W34">
        <v>0</v>
      </c>
      <c r="X34" s="1" t="s">
        <v>178</v>
      </c>
      <c r="Y34" s="1" t="str">
        <f t="shared" si="22"/>
        <v>NA</v>
      </c>
      <c r="Z34" s="1" t="str">
        <f t="shared" ref="Z34:Z65" si="71">IF(X34="NA","NA",VLOOKUP(BB34,$A$1:$X$167,21,FALSE))</f>
        <v>NA</v>
      </c>
      <c r="AA34" s="4" t="str">
        <f t="shared" ref="AA34:AA65" si="72">IF(X34="NA","NA",X34-K34)</f>
        <v>NA</v>
      </c>
      <c r="AB34" s="4">
        <f t="shared" ref="AB34:AB65" si="73">VLOOKUP(BA34,$A$1:$AA$167,24,FALSE)</f>
        <v>3</v>
      </c>
      <c r="AC34">
        <v>0</v>
      </c>
      <c r="AD34">
        <v>0</v>
      </c>
      <c r="AE34">
        <v>0</v>
      </c>
      <c r="AF34">
        <v>0</v>
      </c>
      <c r="AG34">
        <v>0</v>
      </c>
      <c r="AH34">
        <v>0</v>
      </c>
      <c r="AI34" s="2" t="s">
        <v>177</v>
      </c>
      <c r="AJ34" s="2">
        <f t="shared" si="23"/>
        <v>0</v>
      </c>
      <c r="AK34">
        <v>0</v>
      </c>
      <c r="AL34" s="1" t="s">
        <v>178</v>
      </c>
      <c r="AM34" s="1" t="str">
        <f t="shared" si="24"/>
        <v>NA</v>
      </c>
      <c r="AN34" s="1" t="str">
        <f t="shared" ref="AN34:AN65" si="74">IF(AL34="NA","NA",VLOOKUP(BC34,$A$1:$AL$167,34,FALSE))</f>
        <v>NA</v>
      </c>
      <c r="AO34" s="4" t="str">
        <f t="shared" ref="AO34:AO65" si="75">IF(X34="NA","NA",IF(AL34="NA","NA",AL34-X34))</f>
        <v>NA</v>
      </c>
      <c r="AP34" s="4">
        <f t="shared" ref="AP34:AP65" si="76">VLOOKUP(BB34,$A$1:$AO$167,37,FALSE)</f>
        <v>2</v>
      </c>
      <c r="AQ34" s="10" t="s">
        <v>320</v>
      </c>
      <c r="AR34" s="10" t="s">
        <v>321</v>
      </c>
      <c r="AS34" s="10" t="s">
        <v>320</v>
      </c>
      <c r="AT34" s="10" t="str">
        <f t="shared" si="26"/>
        <v>ext</v>
      </c>
      <c r="AU34" s="10">
        <f t="shared" si="27"/>
        <v>3</v>
      </c>
      <c r="AV34" s="10">
        <f t="shared" si="28"/>
        <v>1.4076931483814206</v>
      </c>
      <c r="AW34" s="10">
        <f t="shared" si="29"/>
        <v>0</v>
      </c>
      <c r="AX34" s="10" t="str">
        <f t="shared" si="30"/>
        <v>NA</v>
      </c>
      <c r="AY34" s="10" t="str">
        <f t="shared" si="31"/>
        <v>0</v>
      </c>
      <c r="AZ34" s="10" t="str">
        <f t="shared" si="32"/>
        <v>NA</v>
      </c>
      <c r="BA34" t="s">
        <v>31</v>
      </c>
      <c r="BB34" t="s">
        <v>31</v>
      </c>
      <c r="BC34" t="s">
        <v>31</v>
      </c>
      <c r="BD34" s="5">
        <v>1</v>
      </c>
      <c r="BE34" s="5">
        <v>1</v>
      </c>
      <c r="BF34" s="5">
        <v>1</v>
      </c>
      <c r="BG34" s="5">
        <f t="shared" si="33"/>
        <v>1</v>
      </c>
      <c r="BH34" s="6">
        <v>1.4076931483814206</v>
      </c>
      <c r="BI34" s="6" t="s">
        <v>178</v>
      </c>
      <c r="BJ34" s="6" t="s">
        <v>178</v>
      </c>
      <c r="BK34" s="6">
        <v>1.4076931483814206</v>
      </c>
      <c r="BL34" s="6" t="str">
        <f t="shared" si="34"/>
        <v>F</v>
      </c>
      <c r="BM34" s="3">
        <f t="shared" ref="BM34:BM65" si="77">AVERAGE(D34,P34,AE34)</f>
        <v>0.33333333333333331</v>
      </c>
      <c r="BN34" s="3">
        <f t="shared" ref="BN34:BN65" si="78">AVERAGE(E34,Q34,AF34)</f>
        <v>0</v>
      </c>
      <c r="BO34" s="3">
        <f t="shared" ref="BO34:BO65" si="79">AVERAGE(F34,R34,AG34)</f>
        <v>0</v>
      </c>
      <c r="BP34" s="3">
        <f t="shared" ref="BP34:BP65" si="80">AVERAGE(G34,S34,AH34)</f>
        <v>0</v>
      </c>
      <c r="BQ34" s="1">
        <f t="shared" ref="BQ34:BQ65" si="81">AVERAGE(AL34,X34,K34)</f>
        <v>3</v>
      </c>
      <c r="BR34" s="1" t="str">
        <f t="shared" si="35"/>
        <v>S</v>
      </c>
      <c r="BS34" s="1">
        <f t="shared" ref="BS34:BS65" si="82">AVERAGE(AN34,Z34,M34)</f>
        <v>2</v>
      </c>
      <c r="BT34" s="4" t="str">
        <f t="shared" ref="BT34:BT65" si="83">IF(AO34="NA","NA",AVERAGE(AA34,AO34))</f>
        <v>NA</v>
      </c>
      <c r="BU34" s="4" t="str">
        <f t="shared" ref="BU34:BU65" si="84">IF(BT34="NA","NA",AVERAGE(AB34,AP34))</f>
        <v>NA</v>
      </c>
      <c r="BV34" t="s">
        <v>178</v>
      </c>
      <c r="BW34" t="s">
        <v>178</v>
      </c>
      <c r="BX34" t="s">
        <v>178</v>
      </c>
      <c r="BY34" t="s">
        <v>178</v>
      </c>
      <c r="BZ34" s="2" t="str">
        <f t="shared" si="36"/>
        <v>NA</v>
      </c>
      <c r="CA34">
        <v>0</v>
      </c>
      <c r="CB34">
        <v>0</v>
      </c>
      <c r="CC34" s="2" t="str">
        <f t="shared" si="37"/>
        <v>NA</v>
      </c>
      <c r="CD34" s="3">
        <v>0</v>
      </c>
      <c r="CE34" s="3">
        <v>0</v>
      </c>
      <c r="CF34" s="2">
        <v>1</v>
      </c>
      <c r="CG34" s="2">
        <v>1</v>
      </c>
      <c r="CH34" s="2">
        <v>0</v>
      </c>
      <c r="CI34" s="2">
        <v>0</v>
      </c>
      <c r="CJ34" s="2">
        <v>0</v>
      </c>
      <c r="CK34" s="2">
        <v>0</v>
      </c>
      <c r="CL34" s="2">
        <v>0</v>
      </c>
      <c r="CM34" s="2">
        <v>0</v>
      </c>
      <c r="CN34" s="5">
        <v>0</v>
      </c>
      <c r="CO34" s="5">
        <v>0</v>
      </c>
      <c r="CP34" s="5">
        <v>0</v>
      </c>
      <c r="CQ34" s="5">
        <v>0</v>
      </c>
      <c r="CR34" s="5">
        <v>0</v>
      </c>
      <c r="CS34" s="5">
        <v>0</v>
      </c>
      <c r="CT34" s="5">
        <v>0</v>
      </c>
      <c r="CU34" s="5">
        <v>0</v>
      </c>
      <c r="CV34" s="4">
        <v>0</v>
      </c>
      <c r="CW34" s="4">
        <v>0</v>
      </c>
      <c r="CX34" s="4">
        <v>0</v>
      </c>
      <c r="CY34" s="4">
        <v>0</v>
      </c>
      <c r="CZ34" s="4">
        <v>0</v>
      </c>
      <c r="DA34" s="4">
        <v>0</v>
      </c>
      <c r="DB34" s="4">
        <v>0</v>
      </c>
      <c r="DC34" s="4">
        <v>0</v>
      </c>
      <c r="DD34" s="8">
        <v>0</v>
      </c>
      <c r="DE34" s="8">
        <v>0</v>
      </c>
      <c r="DF34" s="8">
        <v>0</v>
      </c>
      <c r="DG34" s="8">
        <v>0</v>
      </c>
      <c r="DH34" s="8">
        <v>0</v>
      </c>
      <c r="DI34" s="8">
        <v>0</v>
      </c>
      <c r="DJ34" s="8">
        <v>0</v>
      </c>
      <c r="DK34" s="8">
        <v>0</v>
      </c>
      <c r="DL34" s="11">
        <f t="shared" si="38"/>
        <v>2</v>
      </c>
      <c r="DM34" s="11">
        <f t="shared" si="39"/>
        <v>0</v>
      </c>
      <c r="DN34" s="11">
        <f t="shared" si="40"/>
        <v>0</v>
      </c>
      <c r="DO34" s="11">
        <f t="shared" si="41"/>
        <v>0</v>
      </c>
      <c r="DP34" s="5">
        <f t="shared" si="42"/>
        <v>0</v>
      </c>
      <c r="DQ34" s="5">
        <f t="shared" si="43"/>
        <v>0</v>
      </c>
      <c r="DR34" s="5">
        <f t="shared" si="44"/>
        <v>0</v>
      </c>
      <c r="DS34" s="5">
        <f t="shared" si="45"/>
        <v>0</v>
      </c>
      <c r="DT34" s="12">
        <f t="shared" si="46"/>
        <v>1</v>
      </c>
      <c r="DU34" s="12">
        <f t="shared" si="47"/>
        <v>1</v>
      </c>
      <c r="DV34" s="12">
        <f t="shared" si="48"/>
        <v>0</v>
      </c>
      <c r="DW34" s="12">
        <f t="shared" si="49"/>
        <v>0</v>
      </c>
      <c r="DX34" s="12">
        <f t="shared" si="50"/>
        <v>0</v>
      </c>
      <c r="DY34" s="12">
        <f t="shared" si="51"/>
        <v>0</v>
      </c>
      <c r="DZ34" s="12">
        <f t="shared" si="52"/>
        <v>0</v>
      </c>
      <c r="EA34" s="12">
        <f t="shared" si="53"/>
        <v>0</v>
      </c>
      <c r="EB34" s="13">
        <f t="shared" si="54"/>
        <v>0</v>
      </c>
      <c r="EC34" s="13">
        <f t="shared" si="55"/>
        <v>0</v>
      </c>
      <c r="ED34" s="13">
        <f t="shared" si="56"/>
        <v>0</v>
      </c>
      <c r="EE34" s="13">
        <f t="shared" si="57"/>
        <v>0</v>
      </c>
      <c r="EF34" s="13">
        <f t="shared" si="58"/>
        <v>0</v>
      </c>
      <c r="EG34" s="13">
        <f t="shared" si="59"/>
        <v>0</v>
      </c>
      <c r="EH34" s="13">
        <f t="shared" si="60"/>
        <v>0</v>
      </c>
      <c r="EI34" s="13">
        <f t="shared" si="61"/>
        <v>0</v>
      </c>
      <c r="EJ34" s="4">
        <f t="shared" si="62"/>
        <v>2</v>
      </c>
      <c r="EK34" s="4">
        <f t="shared" si="63"/>
        <v>0</v>
      </c>
      <c r="EL34" s="4">
        <f t="shared" si="64"/>
        <v>0</v>
      </c>
      <c r="EM34" s="4">
        <f t="shared" si="65"/>
        <v>0</v>
      </c>
      <c r="EN34" s="5">
        <v>0</v>
      </c>
      <c r="EO34" s="5" t="s">
        <v>178</v>
      </c>
      <c r="EP34" s="5" t="s">
        <v>178</v>
      </c>
      <c r="EQ34" s="5" t="s">
        <v>178</v>
      </c>
      <c r="ER34" s="12" t="s">
        <v>178</v>
      </c>
      <c r="ES34" s="12" t="s">
        <v>178</v>
      </c>
      <c r="ET34" s="12" t="s">
        <v>178</v>
      </c>
      <c r="EU34" s="12" t="s">
        <v>178</v>
      </c>
      <c r="EV34">
        <v>0</v>
      </c>
      <c r="EW34" t="s">
        <v>178</v>
      </c>
      <c r="EX34" t="s">
        <v>178</v>
      </c>
      <c r="EY34" t="s">
        <v>178</v>
      </c>
      <c r="EZ34">
        <f t="shared" si="66"/>
        <v>0</v>
      </c>
      <c r="FA34">
        <f t="shared" si="67"/>
        <v>0</v>
      </c>
      <c r="FB34">
        <f t="shared" si="68"/>
        <v>0</v>
      </c>
      <c r="FC34">
        <f t="shared" si="69"/>
        <v>0</v>
      </c>
      <c r="FD34" t="s">
        <v>178</v>
      </c>
      <c r="FE34" t="s">
        <v>178</v>
      </c>
      <c r="FF34" t="s">
        <v>178</v>
      </c>
    </row>
    <row r="35" spans="1:162" customFormat="1" x14ac:dyDescent="0.25">
      <c r="A35" t="s">
        <v>35</v>
      </c>
      <c r="B35">
        <v>1</v>
      </c>
      <c r="C35">
        <v>1</v>
      </c>
      <c r="D35">
        <v>1</v>
      </c>
      <c r="E35">
        <v>1</v>
      </c>
      <c r="F35">
        <v>1</v>
      </c>
      <c r="G35">
        <v>1</v>
      </c>
      <c r="H35" s="2" t="s">
        <v>177</v>
      </c>
      <c r="I35" s="2">
        <f t="shared" si="18"/>
        <v>1</v>
      </c>
      <c r="J35">
        <v>2</v>
      </c>
      <c r="K35" s="1">
        <v>5</v>
      </c>
      <c r="L35" s="1" t="str">
        <f t="shared" si="19"/>
        <v>M</v>
      </c>
      <c r="M35" s="1">
        <f t="shared" si="70"/>
        <v>2</v>
      </c>
      <c r="N35">
        <v>1</v>
      </c>
      <c r="O35">
        <v>1</v>
      </c>
      <c r="P35">
        <v>0</v>
      </c>
      <c r="Q35">
        <v>2</v>
      </c>
      <c r="R35">
        <v>1</v>
      </c>
      <c r="S35">
        <v>1</v>
      </c>
      <c r="T35">
        <f t="shared" si="20"/>
        <v>1</v>
      </c>
      <c r="U35" s="2" t="s">
        <v>177</v>
      </c>
      <c r="V35" s="2">
        <f t="shared" si="21"/>
        <v>1</v>
      </c>
      <c r="W35">
        <v>1</v>
      </c>
      <c r="X35" s="1">
        <v>5</v>
      </c>
      <c r="Y35" s="1" t="str">
        <f t="shared" si="22"/>
        <v>M</v>
      </c>
      <c r="Z35" s="1" t="str">
        <f t="shared" si="71"/>
        <v>n</v>
      </c>
      <c r="AA35" s="4">
        <f t="shared" si="72"/>
        <v>0</v>
      </c>
      <c r="AB35" s="4">
        <f t="shared" si="73"/>
        <v>2</v>
      </c>
      <c r="AC35">
        <v>1</v>
      </c>
      <c r="AD35">
        <v>1</v>
      </c>
      <c r="AE35">
        <v>0</v>
      </c>
      <c r="AF35">
        <v>1</v>
      </c>
      <c r="AG35">
        <v>0</v>
      </c>
      <c r="AH35">
        <v>4</v>
      </c>
      <c r="AI35" s="2" t="s">
        <v>177</v>
      </c>
      <c r="AJ35" s="2">
        <f t="shared" si="23"/>
        <v>1</v>
      </c>
      <c r="AK35">
        <v>1</v>
      </c>
      <c r="AL35" s="1">
        <v>3</v>
      </c>
      <c r="AM35" s="1" t="str">
        <f t="shared" si="24"/>
        <v>S</v>
      </c>
      <c r="AN35" s="1">
        <f t="shared" si="74"/>
        <v>0</v>
      </c>
      <c r="AO35" s="4">
        <f t="shared" si="75"/>
        <v>-2</v>
      </c>
      <c r="AP35" s="4">
        <f t="shared" si="76"/>
        <v>2</v>
      </c>
      <c r="AQ35" s="10" t="s">
        <v>319</v>
      </c>
      <c r="AR35" s="10" t="s">
        <v>319</v>
      </c>
      <c r="AS35" s="10" t="str">
        <f t="shared" si="25"/>
        <v>surv</v>
      </c>
      <c r="AT35" s="10" t="str">
        <f t="shared" si="26"/>
        <v>surv</v>
      </c>
      <c r="AU35" s="10">
        <f t="shared" si="27"/>
        <v>4.333333333333333</v>
      </c>
      <c r="AV35" s="10">
        <f t="shared" si="28"/>
        <v>0.81043198357419144</v>
      </c>
      <c r="AW35" s="10">
        <f t="shared" si="29"/>
        <v>1</v>
      </c>
      <c r="AX35" s="10">
        <f t="shared" si="30"/>
        <v>1</v>
      </c>
      <c r="AY35" s="10" t="str">
        <f t="shared" si="31"/>
        <v>1</v>
      </c>
      <c r="AZ35" s="10" t="str">
        <f t="shared" si="32"/>
        <v>1</v>
      </c>
      <c r="BA35" t="s">
        <v>33</v>
      </c>
      <c r="BB35" t="s">
        <v>33</v>
      </c>
      <c r="BC35" t="s">
        <v>33</v>
      </c>
      <c r="BD35" s="5">
        <v>2</v>
      </c>
      <c r="BE35" s="5">
        <v>2</v>
      </c>
      <c r="BF35" s="5">
        <v>2</v>
      </c>
      <c r="BG35" s="5">
        <f t="shared" si="33"/>
        <v>2</v>
      </c>
      <c r="BH35" s="6">
        <v>0.81043198357419144</v>
      </c>
      <c r="BI35" s="6">
        <v>0.81043198357419144</v>
      </c>
      <c r="BJ35" s="6">
        <v>0.81043198357419144</v>
      </c>
      <c r="BK35" s="6">
        <v>0.81043198357419144</v>
      </c>
      <c r="BL35" s="6" t="str">
        <f t="shared" si="34"/>
        <v>M</v>
      </c>
      <c r="BM35" s="3">
        <f t="shared" si="77"/>
        <v>0.33333333333333331</v>
      </c>
      <c r="BN35" s="3">
        <f t="shared" si="78"/>
        <v>1.3333333333333333</v>
      </c>
      <c r="BO35" s="3">
        <f t="shared" si="79"/>
        <v>0.66666666666666663</v>
      </c>
      <c r="BP35" s="3">
        <f t="shared" si="80"/>
        <v>2</v>
      </c>
      <c r="BQ35" s="1">
        <f t="shared" si="81"/>
        <v>4.333333333333333</v>
      </c>
      <c r="BR35" s="1" t="str">
        <f t="shared" si="35"/>
        <v>S</v>
      </c>
      <c r="BS35" s="1">
        <f t="shared" si="82"/>
        <v>1</v>
      </c>
      <c r="BT35" s="4">
        <f t="shared" si="83"/>
        <v>-1</v>
      </c>
      <c r="BU35" s="4">
        <f t="shared" si="84"/>
        <v>2</v>
      </c>
      <c r="BV35" t="s">
        <v>227</v>
      </c>
      <c r="BW35" t="s">
        <v>178</v>
      </c>
      <c r="BX35" t="s">
        <v>178</v>
      </c>
      <c r="BY35" t="s">
        <v>178</v>
      </c>
      <c r="BZ35" s="2" t="str">
        <f t="shared" si="36"/>
        <v>NA</v>
      </c>
      <c r="CA35">
        <v>0</v>
      </c>
      <c r="CB35">
        <v>0</v>
      </c>
      <c r="CC35" s="2" t="str">
        <f t="shared" si="37"/>
        <v>NA</v>
      </c>
      <c r="CD35" s="3">
        <v>0</v>
      </c>
      <c r="CE35" s="3">
        <v>0</v>
      </c>
      <c r="CF35" s="2">
        <v>0</v>
      </c>
      <c r="CG35" s="2">
        <v>0</v>
      </c>
      <c r="CH35" s="2">
        <v>0</v>
      </c>
      <c r="CI35" s="2">
        <v>0</v>
      </c>
      <c r="CJ35" s="2">
        <v>0</v>
      </c>
      <c r="CK35" s="2">
        <v>0</v>
      </c>
      <c r="CL35" s="2">
        <v>0</v>
      </c>
      <c r="CM35" s="2">
        <v>0</v>
      </c>
      <c r="CN35" s="5">
        <v>0</v>
      </c>
      <c r="CO35" s="5">
        <v>0</v>
      </c>
      <c r="CP35" s="5">
        <v>0</v>
      </c>
      <c r="CQ35" s="5">
        <v>0</v>
      </c>
      <c r="CR35" s="5">
        <v>0</v>
      </c>
      <c r="CS35" s="5">
        <v>0</v>
      </c>
      <c r="CT35" s="5">
        <v>0</v>
      </c>
      <c r="CU35" s="5">
        <v>0</v>
      </c>
      <c r="CV35" s="4">
        <v>0</v>
      </c>
      <c r="CW35" s="4">
        <v>1</v>
      </c>
      <c r="CX35" s="4">
        <v>0</v>
      </c>
      <c r="CY35" s="4">
        <v>0</v>
      </c>
      <c r="CZ35" s="4">
        <v>0</v>
      </c>
      <c r="DA35" s="4">
        <v>0</v>
      </c>
      <c r="DB35" s="4">
        <v>0</v>
      </c>
      <c r="DC35" s="4">
        <v>0</v>
      </c>
      <c r="DD35" s="8">
        <v>0</v>
      </c>
      <c r="DE35" s="8">
        <v>0</v>
      </c>
      <c r="DF35" s="8">
        <v>0</v>
      </c>
      <c r="DG35" s="8">
        <v>0</v>
      </c>
      <c r="DH35" s="8">
        <v>0</v>
      </c>
      <c r="DI35" s="8">
        <v>0</v>
      </c>
      <c r="DJ35" s="8">
        <v>0</v>
      </c>
      <c r="DK35" s="8">
        <v>0</v>
      </c>
      <c r="DL35" s="11">
        <f t="shared" si="38"/>
        <v>1</v>
      </c>
      <c r="DM35" s="11">
        <f t="shared" si="39"/>
        <v>0</v>
      </c>
      <c r="DN35" s="11">
        <f t="shared" si="40"/>
        <v>0</v>
      </c>
      <c r="DO35" s="11">
        <f t="shared" si="41"/>
        <v>0</v>
      </c>
      <c r="DP35" s="5">
        <f t="shared" si="42"/>
        <v>0</v>
      </c>
      <c r="DQ35" s="5">
        <f t="shared" si="43"/>
        <v>0</v>
      </c>
      <c r="DR35" s="5">
        <f t="shared" si="44"/>
        <v>0</v>
      </c>
      <c r="DS35" s="5">
        <f t="shared" si="45"/>
        <v>0</v>
      </c>
      <c r="DT35" s="12">
        <f t="shared" si="46"/>
        <v>0</v>
      </c>
      <c r="DU35" s="12">
        <f t="shared" si="47"/>
        <v>0</v>
      </c>
      <c r="DV35" s="12">
        <f t="shared" si="48"/>
        <v>0</v>
      </c>
      <c r="DW35" s="12">
        <f t="shared" si="49"/>
        <v>0</v>
      </c>
      <c r="DX35" s="12">
        <f t="shared" si="50"/>
        <v>0</v>
      </c>
      <c r="DY35" s="12">
        <f t="shared" si="51"/>
        <v>0</v>
      </c>
      <c r="DZ35" s="12">
        <f t="shared" si="52"/>
        <v>0</v>
      </c>
      <c r="EA35" s="12">
        <f t="shared" si="53"/>
        <v>0</v>
      </c>
      <c r="EB35" s="13">
        <f t="shared" si="54"/>
        <v>0</v>
      </c>
      <c r="EC35" s="13">
        <f t="shared" si="55"/>
        <v>1</v>
      </c>
      <c r="ED35" s="13">
        <f t="shared" si="56"/>
        <v>0</v>
      </c>
      <c r="EE35" s="13">
        <f t="shared" si="57"/>
        <v>0</v>
      </c>
      <c r="EF35" s="13">
        <f t="shared" si="58"/>
        <v>0</v>
      </c>
      <c r="EG35" s="13">
        <f t="shared" si="59"/>
        <v>0</v>
      </c>
      <c r="EH35" s="13">
        <f t="shared" si="60"/>
        <v>0</v>
      </c>
      <c r="EI35" s="13">
        <f t="shared" si="61"/>
        <v>0</v>
      </c>
      <c r="EJ35" s="4">
        <f t="shared" si="62"/>
        <v>1</v>
      </c>
      <c r="EK35" s="4">
        <f t="shared" si="63"/>
        <v>0</v>
      </c>
      <c r="EL35" s="4">
        <f t="shared" si="64"/>
        <v>0</v>
      </c>
      <c r="EM35" s="4">
        <f t="shared" si="65"/>
        <v>0</v>
      </c>
      <c r="EN35" s="5">
        <v>0</v>
      </c>
      <c r="EO35" s="5" t="s">
        <v>178</v>
      </c>
      <c r="EP35" s="5" t="s">
        <v>178</v>
      </c>
      <c r="EQ35" s="5" t="s">
        <v>178</v>
      </c>
      <c r="ER35" s="12" t="s">
        <v>178</v>
      </c>
      <c r="ES35" s="12" t="s">
        <v>178</v>
      </c>
      <c r="ET35" s="12" t="s">
        <v>178</v>
      </c>
      <c r="EU35" s="12" t="s">
        <v>178</v>
      </c>
      <c r="EV35">
        <v>0</v>
      </c>
      <c r="EW35" t="s">
        <v>178</v>
      </c>
      <c r="EX35" t="s">
        <v>178</v>
      </c>
      <c r="EY35" t="s">
        <v>178</v>
      </c>
      <c r="EZ35">
        <f t="shared" si="66"/>
        <v>0</v>
      </c>
      <c r="FA35">
        <f t="shared" si="67"/>
        <v>0</v>
      </c>
      <c r="FB35">
        <f t="shared" si="68"/>
        <v>0</v>
      </c>
      <c r="FC35">
        <f t="shared" si="69"/>
        <v>0</v>
      </c>
      <c r="FD35">
        <v>1</v>
      </c>
      <c r="FE35">
        <v>0.5</v>
      </c>
      <c r="FF35">
        <v>0.4</v>
      </c>
    </row>
    <row r="36" spans="1:162" customFormat="1" x14ac:dyDescent="0.25">
      <c r="A36" t="s">
        <v>36</v>
      </c>
      <c r="B36">
        <v>1</v>
      </c>
      <c r="C36">
        <v>1</v>
      </c>
      <c r="D36">
        <v>0</v>
      </c>
      <c r="E36">
        <v>1</v>
      </c>
      <c r="F36">
        <v>2</v>
      </c>
      <c r="G36">
        <v>0</v>
      </c>
      <c r="H36" s="2" t="s">
        <v>176</v>
      </c>
      <c r="I36" s="2">
        <f t="shared" si="18"/>
        <v>1</v>
      </c>
      <c r="J36">
        <v>3</v>
      </c>
      <c r="K36" s="1">
        <v>5</v>
      </c>
      <c r="L36" s="1" t="str">
        <f t="shared" si="19"/>
        <v>M</v>
      </c>
      <c r="M36" s="1">
        <f t="shared" si="70"/>
        <v>1</v>
      </c>
      <c r="N36">
        <v>1</v>
      </c>
      <c r="O36">
        <v>1</v>
      </c>
      <c r="P36">
        <v>1</v>
      </c>
      <c r="Q36">
        <v>1</v>
      </c>
      <c r="R36">
        <v>0</v>
      </c>
      <c r="S36">
        <v>0</v>
      </c>
      <c r="T36">
        <f t="shared" si="20"/>
        <v>0</v>
      </c>
      <c r="U36" s="2" t="s">
        <v>177</v>
      </c>
      <c r="V36" s="2">
        <f t="shared" si="21"/>
        <v>0</v>
      </c>
      <c r="W36">
        <v>3</v>
      </c>
      <c r="X36" s="1">
        <v>4</v>
      </c>
      <c r="Y36" s="1" t="str">
        <f t="shared" si="22"/>
        <v>S</v>
      </c>
      <c r="Z36" s="1" t="str">
        <f t="shared" si="71"/>
        <v>n</v>
      </c>
      <c r="AA36" s="4">
        <f t="shared" si="72"/>
        <v>-1</v>
      </c>
      <c r="AB36" s="4">
        <f t="shared" si="73"/>
        <v>5</v>
      </c>
      <c r="AC36">
        <v>1</v>
      </c>
      <c r="AD36">
        <v>1</v>
      </c>
      <c r="AE36">
        <v>1</v>
      </c>
      <c r="AF36">
        <v>0</v>
      </c>
      <c r="AG36">
        <v>1</v>
      </c>
      <c r="AH36">
        <v>3</v>
      </c>
      <c r="AI36" s="2" t="s">
        <v>177</v>
      </c>
      <c r="AJ36" s="2">
        <f t="shared" si="23"/>
        <v>1</v>
      </c>
      <c r="AK36">
        <v>2</v>
      </c>
      <c r="AL36" s="1">
        <v>4</v>
      </c>
      <c r="AM36" s="1" t="str">
        <f t="shared" si="24"/>
        <v>S</v>
      </c>
      <c r="AN36" s="1">
        <f t="shared" si="74"/>
        <v>1</v>
      </c>
      <c r="AO36" s="4">
        <f t="shared" si="75"/>
        <v>0</v>
      </c>
      <c r="AP36" s="4">
        <f t="shared" si="76"/>
        <v>2</v>
      </c>
      <c r="AQ36" s="10" t="s">
        <v>319</v>
      </c>
      <c r="AR36" s="10" t="s">
        <v>319</v>
      </c>
      <c r="AS36" s="10" t="str">
        <f t="shared" si="25"/>
        <v>surv</v>
      </c>
      <c r="AT36" s="10" t="str">
        <f t="shared" si="26"/>
        <v>surv</v>
      </c>
      <c r="AU36" s="10">
        <f t="shared" si="27"/>
        <v>4.333333333333333</v>
      </c>
      <c r="AV36" s="10">
        <f t="shared" si="28"/>
        <v>0.40718546143004669</v>
      </c>
      <c r="AW36" s="10">
        <f t="shared" si="29"/>
        <v>1</v>
      </c>
      <c r="AX36" s="10">
        <f t="shared" si="30"/>
        <v>1</v>
      </c>
      <c r="AY36" s="10" t="str">
        <f t="shared" si="31"/>
        <v>1</v>
      </c>
      <c r="AZ36" s="10" t="str">
        <f t="shared" si="32"/>
        <v>1</v>
      </c>
      <c r="BA36" t="s">
        <v>133</v>
      </c>
      <c r="BB36" t="s">
        <v>133</v>
      </c>
      <c r="BC36" t="s">
        <v>133</v>
      </c>
      <c r="BD36" s="5">
        <v>6</v>
      </c>
      <c r="BE36" s="5">
        <v>5</v>
      </c>
      <c r="BF36" s="5">
        <v>8</v>
      </c>
      <c r="BG36" s="5">
        <f t="shared" si="33"/>
        <v>6.333333333333333</v>
      </c>
      <c r="BH36" s="6">
        <v>0.40718546143004669</v>
      </c>
      <c r="BI36" s="6">
        <v>0.40718546143004669</v>
      </c>
      <c r="BJ36" s="6">
        <v>0.40718546143004669</v>
      </c>
      <c r="BK36" s="6">
        <v>0.40718546143004669</v>
      </c>
      <c r="BL36" s="6" t="str">
        <f t="shared" si="34"/>
        <v>N</v>
      </c>
      <c r="BM36" s="3">
        <f t="shared" si="77"/>
        <v>0.66666666666666663</v>
      </c>
      <c r="BN36" s="3">
        <f t="shared" si="78"/>
        <v>0.66666666666666663</v>
      </c>
      <c r="BO36" s="3">
        <f t="shared" si="79"/>
        <v>1</v>
      </c>
      <c r="BP36" s="3">
        <f t="shared" si="80"/>
        <v>1</v>
      </c>
      <c r="BQ36" s="1">
        <f t="shared" si="81"/>
        <v>4.333333333333333</v>
      </c>
      <c r="BR36" s="1" t="str">
        <f t="shared" si="35"/>
        <v>S</v>
      </c>
      <c r="BS36" s="1">
        <f t="shared" si="82"/>
        <v>1</v>
      </c>
      <c r="BT36" s="4">
        <f t="shared" si="83"/>
        <v>-0.5</v>
      </c>
      <c r="BU36" s="4">
        <f t="shared" si="84"/>
        <v>3.5</v>
      </c>
      <c r="BV36" t="s">
        <v>178</v>
      </c>
      <c r="BW36" t="s">
        <v>178</v>
      </c>
      <c r="BX36" t="s">
        <v>227</v>
      </c>
      <c r="BY36" t="s">
        <v>226</v>
      </c>
      <c r="BZ36" s="2" t="str">
        <f t="shared" si="36"/>
        <v>NA</v>
      </c>
      <c r="CA36">
        <v>0</v>
      </c>
      <c r="CB36">
        <v>0</v>
      </c>
      <c r="CC36" s="2" t="str">
        <f t="shared" si="37"/>
        <v>NA</v>
      </c>
      <c r="CD36" s="3">
        <v>0</v>
      </c>
      <c r="CE36" s="3">
        <v>0</v>
      </c>
      <c r="CF36" s="2">
        <v>0</v>
      </c>
      <c r="CG36" s="2">
        <v>0</v>
      </c>
      <c r="CH36" s="2">
        <v>0</v>
      </c>
      <c r="CI36" s="2">
        <v>0</v>
      </c>
      <c r="CJ36" s="2">
        <v>0</v>
      </c>
      <c r="CK36" s="2">
        <v>0</v>
      </c>
      <c r="CL36" s="2">
        <v>0</v>
      </c>
      <c r="CM36" s="2">
        <v>0</v>
      </c>
      <c r="CN36" s="5">
        <v>1</v>
      </c>
      <c r="CO36" s="5">
        <v>0</v>
      </c>
      <c r="CP36" s="5">
        <v>0</v>
      </c>
      <c r="CQ36" s="5">
        <v>0</v>
      </c>
      <c r="CR36" s="5">
        <v>0</v>
      </c>
      <c r="CS36" s="5">
        <v>0</v>
      </c>
      <c r="CT36" s="5">
        <v>0</v>
      </c>
      <c r="CU36" s="5">
        <v>0</v>
      </c>
      <c r="CV36" s="4">
        <v>0</v>
      </c>
      <c r="CW36" s="4">
        <v>0</v>
      </c>
      <c r="CX36" s="4">
        <v>0</v>
      </c>
      <c r="CY36" s="4">
        <v>0</v>
      </c>
      <c r="CZ36" s="4">
        <v>0</v>
      </c>
      <c r="DA36" s="4">
        <v>0</v>
      </c>
      <c r="DB36" s="4">
        <v>0</v>
      </c>
      <c r="DC36" s="4">
        <v>0</v>
      </c>
      <c r="DD36" s="8">
        <v>0</v>
      </c>
      <c r="DE36" s="8">
        <v>1</v>
      </c>
      <c r="DF36" s="8">
        <v>1</v>
      </c>
      <c r="DG36" s="8">
        <v>0</v>
      </c>
      <c r="DH36" s="8">
        <v>0</v>
      </c>
      <c r="DI36" s="8">
        <v>0</v>
      </c>
      <c r="DJ36" s="8">
        <v>0</v>
      </c>
      <c r="DK36" s="8">
        <v>0</v>
      </c>
      <c r="DL36" s="11">
        <f t="shared" si="38"/>
        <v>0</v>
      </c>
      <c r="DM36" s="11">
        <f t="shared" si="39"/>
        <v>0</v>
      </c>
      <c r="DN36" s="11">
        <f t="shared" si="40"/>
        <v>0</v>
      </c>
      <c r="DO36" s="11">
        <f t="shared" si="41"/>
        <v>0</v>
      </c>
      <c r="DP36" s="5">
        <f t="shared" si="42"/>
        <v>2</v>
      </c>
      <c r="DQ36" s="5">
        <f t="shared" si="43"/>
        <v>1</v>
      </c>
      <c r="DR36" s="5">
        <f t="shared" si="44"/>
        <v>0</v>
      </c>
      <c r="DS36" s="5">
        <f t="shared" si="45"/>
        <v>0</v>
      </c>
      <c r="DT36" s="12">
        <f t="shared" si="46"/>
        <v>1</v>
      </c>
      <c r="DU36" s="12">
        <f t="shared" si="47"/>
        <v>0</v>
      </c>
      <c r="DV36" s="12">
        <f t="shared" si="48"/>
        <v>0</v>
      </c>
      <c r="DW36" s="12">
        <f t="shared" si="49"/>
        <v>0</v>
      </c>
      <c r="DX36" s="12">
        <f t="shared" si="50"/>
        <v>0</v>
      </c>
      <c r="DY36" s="12">
        <f t="shared" si="51"/>
        <v>0</v>
      </c>
      <c r="DZ36" s="12">
        <f t="shared" si="52"/>
        <v>0</v>
      </c>
      <c r="EA36" s="12">
        <f t="shared" si="53"/>
        <v>0</v>
      </c>
      <c r="EB36" s="13">
        <f t="shared" si="54"/>
        <v>0</v>
      </c>
      <c r="EC36" s="13">
        <f t="shared" si="55"/>
        <v>1</v>
      </c>
      <c r="ED36" s="13">
        <f t="shared" si="56"/>
        <v>1</v>
      </c>
      <c r="EE36" s="13">
        <f t="shared" si="57"/>
        <v>0</v>
      </c>
      <c r="EF36" s="13">
        <f t="shared" si="58"/>
        <v>0</v>
      </c>
      <c r="EG36" s="13">
        <f t="shared" si="59"/>
        <v>0</v>
      </c>
      <c r="EH36" s="13">
        <f t="shared" si="60"/>
        <v>0</v>
      </c>
      <c r="EI36" s="13">
        <f t="shared" si="61"/>
        <v>0</v>
      </c>
      <c r="EJ36" s="4">
        <f t="shared" si="62"/>
        <v>2</v>
      </c>
      <c r="EK36" s="4">
        <f t="shared" si="63"/>
        <v>1</v>
      </c>
      <c r="EL36" s="4">
        <f t="shared" si="64"/>
        <v>0</v>
      </c>
      <c r="EM36" s="4">
        <f t="shared" si="65"/>
        <v>0</v>
      </c>
      <c r="EN36" s="5" t="s">
        <v>178</v>
      </c>
      <c r="EO36" s="5" t="s">
        <v>178</v>
      </c>
      <c r="EP36" s="5" t="s">
        <v>178</v>
      </c>
      <c r="EQ36" s="5" t="s">
        <v>178</v>
      </c>
      <c r="ER36" s="12">
        <v>0</v>
      </c>
      <c r="ES36" s="12">
        <v>1</v>
      </c>
      <c r="ET36" s="12" t="s">
        <v>178</v>
      </c>
      <c r="EU36" s="12" t="s">
        <v>178</v>
      </c>
      <c r="EV36">
        <v>0</v>
      </c>
      <c r="EW36">
        <v>1</v>
      </c>
      <c r="EX36" t="s">
        <v>178</v>
      </c>
      <c r="EY36" t="s">
        <v>178</v>
      </c>
      <c r="EZ36">
        <f t="shared" si="66"/>
        <v>1</v>
      </c>
      <c r="FA36">
        <f t="shared" si="67"/>
        <v>0</v>
      </c>
      <c r="FB36">
        <f t="shared" si="68"/>
        <v>0</v>
      </c>
      <c r="FC36">
        <f t="shared" si="69"/>
        <v>0</v>
      </c>
      <c r="FD36">
        <v>0.66666666666666663</v>
      </c>
      <c r="FE36">
        <v>3</v>
      </c>
      <c r="FF36">
        <v>0.75</v>
      </c>
    </row>
    <row r="37" spans="1:162" customFormat="1" x14ac:dyDescent="0.25">
      <c r="A37" t="s">
        <v>37</v>
      </c>
      <c r="B37">
        <v>1</v>
      </c>
      <c r="C37">
        <v>1</v>
      </c>
      <c r="D37">
        <v>2</v>
      </c>
      <c r="E37">
        <v>0</v>
      </c>
      <c r="F37">
        <v>0</v>
      </c>
      <c r="G37">
        <v>0</v>
      </c>
      <c r="H37" s="2" t="s">
        <v>177</v>
      </c>
      <c r="I37" s="2">
        <f t="shared" si="18"/>
        <v>0</v>
      </c>
      <c r="J37">
        <v>3</v>
      </c>
      <c r="K37" s="1">
        <v>4</v>
      </c>
      <c r="L37" s="1" t="str">
        <f t="shared" si="19"/>
        <v>S</v>
      </c>
      <c r="M37" s="1">
        <f t="shared" si="70"/>
        <v>3</v>
      </c>
      <c r="N37">
        <v>0</v>
      </c>
      <c r="O37">
        <v>0</v>
      </c>
      <c r="P37">
        <v>0</v>
      </c>
      <c r="Q37">
        <v>0</v>
      </c>
      <c r="R37">
        <v>0</v>
      </c>
      <c r="S37">
        <v>0</v>
      </c>
      <c r="T37" t="str">
        <f t="shared" si="20"/>
        <v>NA</v>
      </c>
      <c r="U37" s="2" t="s">
        <v>177</v>
      </c>
      <c r="V37" s="2">
        <f t="shared" si="21"/>
        <v>0</v>
      </c>
      <c r="W37">
        <v>0</v>
      </c>
      <c r="X37" s="1" t="s">
        <v>178</v>
      </c>
      <c r="Y37" s="1" t="str">
        <f t="shared" si="22"/>
        <v>NA</v>
      </c>
      <c r="Z37" s="1" t="str">
        <f t="shared" si="71"/>
        <v>NA</v>
      </c>
      <c r="AA37" s="4" t="str">
        <f t="shared" si="72"/>
        <v>NA</v>
      </c>
      <c r="AB37" s="4">
        <f t="shared" si="73"/>
        <v>4</v>
      </c>
      <c r="AC37">
        <v>1</v>
      </c>
      <c r="AD37">
        <v>1</v>
      </c>
      <c r="AE37">
        <v>0</v>
      </c>
      <c r="AF37">
        <v>0</v>
      </c>
      <c r="AG37">
        <v>0</v>
      </c>
      <c r="AH37">
        <v>0</v>
      </c>
      <c r="AI37" s="2" t="s">
        <v>177</v>
      </c>
      <c r="AJ37" s="2">
        <f t="shared" si="23"/>
        <v>0</v>
      </c>
      <c r="AK37">
        <v>1</v>
      </c>
      <c r="AL37" s="1">
        <v>2</v>
      </c>
      <c r="AM37" s="1" t="str">
        <f t="shared" si="24"/>
        <v>S</v>
      </c>
      <c r="AN37" s="1">
        <f t="shared" si="74"/>
        <v>3</v>
      </c>
      <c r="AO37" s="4" t="str">
        <f t="shared" si="75"/>
        <v>NA</v>
      </c>
      <c r="AP37" s="4">
        <f t="shared" si="76"/>
        <v>2</v>
      </c>
      <c r="AQ37" s="10" t="s">
        <v>320</v>
      </c>
      <c r="AR37" s="10" t="s">
        <v>322</v>
      </c>
      <c r="AS37" s="10" t="s">
        <v>322</v>
      </c>
      <c r="AT37" s="10" t="str">
        <f t="shared" si="26"/>
        <v>ext</v>
      </c>
      <c r="AU37" s="10">
        <f t="shared" si="27"/>
        <v>4</v>
      </c>
      <c r="AV37" s="10">
        <f t="shared" si="28"/>
        <v>0.77175125526298938</v>
      </c>
      <c r="AW37" s="10">
        <f t="shared" si="29"/>
        <v>0</v>
      </c>
      <c r="AX37" s="10" t="str">
        <f t="shared" si="30"/>
        <v>NA</v>
      </c>
      <c r="AY37" s="10" t="str">
        <f t="shared" si="31"/>
        <v>0</v>
      </c>
      <c r="AZ37" s="10" t="str">
        <f t="shared" si="32"/>
        <v>NA</v>
      </c>
      <c r="BA37" t="s">
        <v>36</v>
      </c>
      <c r="BB37" t="s">
        <v>36</v>
      </c>
      <c r="BC37" t="s">
        <v>36</v>
      </c>
      <c r="BD37" s="5">
        <v>4</v>
      </c>
      <c r="BE37" s="5">
        <v>4</v>
      </c>
      <c r="BF37" s="5">
        <v>5</v>
      </c>
      <c r="BG37" s="5">
        <f t="shared" si="33"/>
        <v>4.333333333333333</v>
      </c>
      <c r="BH37" s="6">
        <v>0.77175125526298938</v>
      </c>
      <c r="BI37" s="6" t="s">
        <v>178</v>
      </c>
      <c r="BJ37" s="6">
        <v>0.77175125526298938</v>
      </c>
      <c r="BK37" s="6">
        <v>0.77175125526298938</v>
      </c>
      <c r="BL37" s="6" t="str">
        <f t="shared" si="34"/>
        <v>M</v>
      </c>
      <c r="BM37" s="3">
        <f t="shared" si="77"/>
        <v>0.66666666666666663</v>
      </c>
      <c r="BN37" s="3">
        <f t="shared" si="78"/>
        <v>0</v>
      </c>
      <c r="BO37" s="3">
        <f t="shared" si="79"/>
        <v>0</v>
      </c>
      <c r="BP37" s="3">
        <f t="shared" si="80"/>
        <v>0</v>
      </c>
      <c r="BQ37" s="1">
        <f t="shared" si="81"/>
        <v>3</v>
      </c>
      <c r="BR37" s="1" t="str">
        <f t="shared" si="35"/>
        <v>S</v>
      </c>
      <c r="BS37" s="1">
        <f t="shared" si="82"/>
        <v>3</v>
      </c>
      <c r="BT37" s="4" t="str">
        <f t="shared" si="83"/>
        <v>NA</v>
      </c>
      <c r="BU37" s="4" t="str">
        <f t="shared" si="84"/>
        <v>NA</v>
      </c>
      <c r="BV37" t="s">
        <v>178</v>
      </c>
      <c r="BW37" t="s">
        <v>178</v>
      </c>
      <c r="BX37" t="s">
        <v>178</v>
      </c>
      <c r="BY37" t="s">
        <v>178</v>
      </c>
      <c r="BZ37" s="2" t="str">
        <f t="shared" si="36"/>
        <v>NA</v>
      </c>
      <c r="CA37">
        <v>0</v>
      </c>
      <c r="CB37">
        <v>0</v>
      </c>
      <c r="CC37" s="2" t="str">
        <f t="shared" si="37"/>
        <v>NA</v>
      </c>
      <c r="CD37" s="3">
        <v>0</v>
      </c>
      <c r="CE37" s="3">
        <v>0</v>
      </c>
      <c r="CF37" s="2">
        <v>0</v>
      </c>
      <c r="CG37" s="2">
        <v>0</v>
      </c>
      <c r="CH37" s="2">
        <v>0</v>
      </c>
      <c r="CI37" s="2">
        <v>0</v>
      </c>
      <c r="CJ37" s="2">
        <v>0</v>
      </c>
      <c r="CK37" s="2">
        <v>0</v>
      </c>
      <c r="CL37" s="2">
        <v>0</v>
      </c>
      <c r="CM37" s="2">
        <v>0</v>
      </c>
      <c r="CN37" s="5">
        <v>0</v>
      </c>
      <c r="CO37" s="5">
        <v>0</v>
      </c>
      <c r="CP37" s="5">
        <v>0</v>
      </c>
      <c r="CQ37" s="5">
        <v>0</v>
      </c>
      <c r="CR37" s="5">
        <v>0</v>
      </c>
      <c r="CS37" s="5">
        <v>0</v>
      </c>
      <c r="CT37" s="5">
        <v>0</v>
      </c>
      <c r="CU37" s="5">
        <v>0</v>
      </c>
      <c r="CV37" s="4">
        <v>0</v>
      </c>
      <c r="CW37" s="4">
        <v>0</v>
      </c>
      <c r="CX37" s="4">
        <v>0</v>
      </c>
      <c r="CY37" s="4">
        <v>0</v>
      </c>
      <c r="CZ37" s="4">
        <v>0</v>
      </c>
      <c r="DA37" s="4">
        <v>0</v>
      </c>
      <c r="DB37" s="4">
        <v>0</v>
      </c>
      <c r="DC37" s="4">
        <v>0</v>
      </c>
      <c r="DD37" s="8">
        <v>0</v>
      </c>
      <c r="DE37" s="8">
        <v>0</v>
      </c>
      <c r="DF37" s="8">
        <v>0</v>
      </c>
      <c r="DG37" s="8">
        <v>0</v>
      </c>
      <c r="DH37" s="8">
        <v>0</v>
      </c>
      <c r="DI37" s="8">
        <v>0</v>
      </c>
      <c r="DJ37" s="8">
        <v>0</v>
      </c>
      <c r="DK37" s="8">
        <v>0</v>
      </c>
      <c r="DL37" s="11">
        <f t="shared" si="38"/>
        <v>0</v>
      </c>
      <c r="DM37" s="11">
        <f t="shared" si="39"/>
        <v>0</v>
      </c>
      <c r="DN37" s="11">
        <f t="shared" si="40"/>
        <v>0</v>
      </c>
      <c r="DO37" s="11">
        <f t="shared" si="41"/>
        <v>0</v>
      </c>
      <c r="DP37" s="5">
        <f t="shared" si="42"/>
        <v>0</v>
      </c>
      <c r="DQ37" s="5">
        <f t="shared" si="43"/>
        <v>0</v>
      </c>
      <c r="DR37" s="5">
        <f t="shared" si="44"/>
        <v>0</v>
      </c>
      <c r="DS37" s="5">
        <f t="shared" si="45"/>
        <v>0</v>
      </c>
      <c r="DT37" s="12">
        <f t="shared" si="46"/>
        <v>0</v>
      </c>
      <c r="DU37" s="12">
        <f t="shared" si="47"/>
        <v>0</v>
      </c>
      <c r="DV37" s="12">
        <f t="shared" si="48"/>
        <v>0</v>
      </c>
      <c r="DW37" s="12">
        <f t="shared" si="49"/>
        <v>0</v>
      </c>
      <c r="DX37" s="12">
        <f t="shared" si="50"/>
        <v>0</v>
      </c>
      <c r="DY37" s="12">
        <f t="shared" si="51"/>
        <v>0</v>
      </c>
      <c r="DZ37" s="12">
        <f t="shared" si="52"/>
        <v>0</v>
      </c>
      <c r="EA37" s="12">
        <f t="shared" si="53"/>
        <v>0</v>
      </c>
      <c r="EB37" s="13">
        <f t="shared" si="54"/>
        <v>0</v>
      </c>
      <c r="EC37" s="13">
        <f t="shared" si="55"/>
        <v>0</v>
      </c>
      <c r="ED37" s="13">
        <f t="shared" si="56"/>
        <v>0</v>
      </c>
      <c r="EE37" s="13">
        <f t="shared" si="57"/>
        <v>0</v>
      </c>
      <c r="EF37" s="13">
        <f t="shared" si="58"/>
        <v>0</v>
      </c>
      <c r="EG37" s="13">
        <f t="shared" si="59"/>
        <v>0</v>
      </c>
      <c r="EH37" s="13">
        <f t="shared" si="60"/>
        <v>0</v>
      </c>
      <c r="EI37" s="13">
        <f t="shared" si="61"/>
        <v>0</v>
      </c>
      <c r="EJ37" s="4">
        <f t="shared" si="62"/>
        <v>0</v>
      </c>
      <c r="EK37" s="4">
        <f t="shared" si="63"/>
        <v>0</v>
      </c>
      <c r="EL37" s="4">
        <f t="shared" si="64"/>
        <v>0</v>
      </c>
      <c r="EM37" s="4">
        <f t="shared" si="65"/>
        <v>0</v>
      </c>
      <c r="EN37" s="5" t="s">
        <v>178</v>
      </c>
      <c r="EO37" s="5" t="s">
        <v>178</v>
      </c>
      <c r="EP37" s="5" t="s">
        <v>178</v>
      </c>
      <c r="EQ37" s="5" t="s">
        <v>178</v>
      </c>
      <c r="ER37" s="12" t="s">
        <v>178</v>
      </c>
      <c r="ES37" s="12" t="s">
        <v>178</v>
      </c>
      <c r="ET37" s="12" t="s">
        <v>178</v>
      </c>
      <c r="EU37" s="12" t="s">
        <v>178</v>
      </c>
      <c r="EV37" t="s">
        <v>178</v>
      </c>
      <c r="EW37" t="s">
        <v>178</v>
      </c>
      <c r="EX37" t="s">
        <v>178</v>
      </c>
      <c r="EY37" t="s">
        <v>178</v>
      </c>
      <c r="EZ37">
        <f t="shared" si="66"/>
        <v>0</v>
      </c>
      <c r="FA37">
        <f t="shared" si="67"/>
        <v>0</v>
      </c>
      <c r="FB37">
        <f t="shared" si="68"/>
        <v>0</v>
      </c>
      <c r="FC37">
        <f t="shared" si="69"/>
        <v>0</v>
      </c>
      <c r="FD37" t="s">
        <v>178</v>
      </c>
      <c r="FE37" t="s">
        <v>178</v>
      </c>
      <c r="FF37" t="s">
        <v>178</v>
      </c>
    </row>
    <row r="38" spans="1:162" customFormat="1" x14ac:dyDescent="0.25">
      <c r="A38" t="s">
        <v>38</v>
      </c>
      <c r="B38">
        <v>1</v>
      </c>
      <c r="C38">
        <v>1</v>
      </c>
      <c r="D38">
        <v>3</v>
      </c>
      <c r="E38">
        <v>2</v>
      </c>
      <c r="F38">
        <v>1</v>
      </c>
      <c r="G38">
        <v>0</v>
      </c>
      <c r="H38" s="2" t="s">
        <v>177</v>
      </c>
      <c r="I38" s="2">
        <f t="shared" si="18"/>
        <v>0</v>
      </c>
      <c r="J38">
        <v>3</v>
      </c>
      <c r="K38" s="1">
        <v>8</v>
      </c>
      <c r="L38" s="1" t="str">
        <f t="shared" si="19"/>
        <v>L</v>
      </c>
      <c r="M38" s="1">
        <f t="shared" si="70"/>
        <v>1</v>
      </c>
      <c r="N38">
        <v>1</v>
      </c>
      <c r="O38">
        <v>1</v>
      </c>
      <c r="P38">
        <v>2</v>
      </c>
      <c r="Q38">
        <v>2</v>
      </c>
      <c r="R38">
        <v>1</v>
      </c>
      <c r="S38">
        <v>0</v>
      </c>
      <c r="T38">
        <f t="shared" si="20"/>
        <v>0</v>
      </c>
      <c r="U38" s="2" t="s">
        <v>177</v>
      </c>
      <c r="V38" s="2">
        <f t="shared" si="21"/>
        <v>0</v>
      </c>
      <c r="W38">
        <v>3</v>
      </c>
      <c r="X38" s="1">
        <v>7</v>
      </c>
      <c r="Y38" s="1" t="str">
        <f t="shared" si="22"/>
        <v>L</v>
      </c>
      <c r="Z38" s="1" t="str">
        <f t="shared" si="71"/>
        <v>y</v>
      </c>
      <c r="AA38" s="4">
        <f t="shared" si="72"/>
        <v>-1</v>
      </c>
      <c r="AB38" s="4">
        <f t="shared" si="73"/>
        <v>5</v>
      </c>
      <c r="AC38">
        <v>1</v>
      </c>
      <c r="AD38">
        <v>1</v>
      </c>
      <c r="AE38">
        <v>1</v>
      </c>
      <c r="AF38">
        <v>1</v>
      </c>
      <c r="AG38">
        <v>1</v>
      </c>
      <c r="AH38">
        <v>0</v>
      </c>
      <c r="AI38" s="2" t="s">
        <v>177</v>
      </c>
      <c r="AJ38" s="2">
        <f t="shared" si="23"/>
        <v>0</v>
      </c>
      <c r="AK38">
        <v>3</v>
      </c>
      <c r="AL38" s="1">
        <v>5</v>
      </c>
      <c r="AM38" s="1" t="str">
        <f t="shared" si="24"/>
        <v>M</v>
      </c>
      <c r="AN38" s="1">
        <f t="shared" si="74"/>
        <v>1</v>
      </c>
      <c r="AO38" s="4">
        <f t="shared" si="75"/>
        <v>-2</v>
      </c>
      <c r="AP38" s="4">
        <f t="shared" si="76"/>
        <v>3</v>
      </c>
      <c r="AQ38" s="10" t="s">
        <v>319</v>
      </c>
      <c r="AR38" s="10" t="s">
        <v>319</v>
      </c>
      <c r="AS38" s="10" t="str">
        <f t="shared" si="25"/>
        <v>surv</v>
      </c>
      <c r="AT38" s="10" t="str">
        <f t="shared" si="26"/>
        <v>surv</v>
      </c>
      <c r="AU38" s="10">
        <f t="shared" si="27"/>
        <v>6.666666666666667</v>
      </c>
      <c r="AV38" s="10">
        <f t="shared" si="28"/>
        <v>0.655515064662895</v>
      </c>
      <c r="AW38" s="10">
        <f t="shared" si="29"/>
        <v>1</v>
      </c>
      <c r="AX38" s="10">
        <f t="shared" si="30"/>
        <v>1</v>
      </c>
      <c r="AY38" s="10" t="str">
        <f t="shared" si="31"/>
        <v>1</v>
      </c>
      <c r="AZ38" s="10" t="str">
        <f t="shared" si="32"/>
        <v>1</v>
      </c>
      <c r="BA38" t="s">
        <v>46</v>
      </c>
      <c r="BB38" t="s">
        <v>46</v>
      </c>
      <c r="BC38" t="s">
        <v>46</v>
      </c>
      <c r="BD38" s="5">
        <v>7</v>
      </c>
      <c r="BE38" s="5">
        <v>6</v>
      </c>
      <c r="BF38" s="5">
        <v>8</v>
      </c>
      <c r="BG38" s="5">
        <f t="shared" si="33"/>
        <v>7</v>
      </c>
      <c r="BH38" s="6">
        <v>0.655515064662895</v>
      </c>
      <c r="BI38" s="6">
        <v>0.655515064662895</v>
      </c>
      <c r="BJ38" s="6">
        <v>0.655515064662895</v>
      </c>
      <c r="BK38" s="6">
        <v>0.655515064662895</v>
      </c>
      <c r="BL38" s="6" t="str">
        <f t="shared" si="34"/>
        <v>M</v>
      </c>
      <c r="BM38" s="3">
        <f t="shared" si="77"/>
        <v>2</v>
      </c>
      <c r="BN38" s="3">
        <f t="shared" si="78"/>
        <v>1.6666666666666667</v>
      </c>
      <c r="BO38" s="3">
        <f t="shared" si="79"/>
        <v>1</v>
      </c>
      <c r="BP38" s="3">
        <f t="shared" si="80"/>
        <v>0</v>
      </c>
      <c r="BQ38" s="1">
        <f t="shared" si="81"/>
        <v>6.666666666666667</v>
      </c>
      <c r="BR38" s="1" t="str">
        <f t="shared" si="35"/>
        <v>M</v>
      </c>
      <c r="BS38" s="1">
        <f t="shared" si="82"/>
        <v>1</v>
      </c>
      <c r="BT38" s="4">
        <f t="shared" si="83"/>
        <v>-1.5</v>
      </c>
      <c r="BU38" s="4">
        <f t="shared" si="84"/>
        <v>4</v>
      </c>
      <c r="BV38" t="s">
        <v>178</v>
      </c>
      <c r="BW38" t="s">
        <v>227</v>
      </c>
      <c r="BX38" t="s">
        <v>227</v>
      </c>
      <c r="BY38" t="s">
        <v>226</v>
      </c>
      <c r="BZ38" s="2" t="str">
        <f t="shared" si="36"/>
        <v>NA</v>
      </c>
      <c r="CA38">
        <v>0</v>
      </c>
      <c r="CB38">
        <v>0</v>
      </c>
      <c r="CC38" s="2" t="str">
        <f t="shared" si="37"/>
        <v>NA</v>
      </c>
      <c r="CD38" s="3">
        <v>0</v>
      </c>
      <c r="CE38" s="3">
        <v>0</v>
      </c>
      <c r="CF38" s="2">
        <v>0</v>
      </c>
      <c r="CG38" s="2">
        <v>0</v>
      </c>
      <c r="CH38" s="2">
        <v>1</v>
      </c>
      <c r="CI38" s="2">
        <v>0</v>
      </c>
      <c r="CJ38" s="2">
        <v>0</v>
      </c>
      <c r="CK38" s="2">
        <v>0</v>
      </c>
      <c r="CL38" s="2">
        <v>0</v>
      </c>
      <c r="CM38" s="2">
        <v>0</v>
      </c>
      <c r="CN38" s="5">
        <v>1</v>
      </c>
      <c r="CO38" s="5">
        <v>0</v>
      </c>
      <c r="CP38" s="5">
        <v>0</v>
      </c>
      <c r="CQ38" s="5">
        <v>0</v>
      </c>
      <c r="CR38" s="5">
        <v>0</v>
      </c>
      <c r="CS38" s="5">
        <v>0</v>
      </c>
      <c r="CT38" s="5">
        <v>0</v>
      </c>
      <c r="CU38" s="5">
        <v>0</v>
      </c>
      <c r="CV38" s="4">
        <v>0</v>
      </c>
      <c r="CW38" s="4">
        <v>0</v>
      </c>
      <c r="CX38" s="4">
        <v>0</v>
      </c>
      <c r="CY38" s="4">
        <v>0</v>
      </c>
      <c r="CZ38" s="4">
        <v>0</v>
      </c>
      <c r="DA38" s="4">
        <v>0</v>
      </c>
      <c r="DB38" s="4">
        <v>0</v>
      </c>
      <c r="DC38" s="4">
        <v>0</v>
      </c>
      <c r="DD38" s="8">
        <v>0</v>
      </c>
      <c r="DE38" s="8">
        <v>0</v>
      </c>
      <c r="DF38" s="8">
        <v>1</v>
      </c>
      <c r="DG38" s="8">
        <v>0</v>
      </c>
      <c r="DH38" s="8">
        <v>0</v>
      </c>
      <c r="DI38" s="8">
        <v>0</v>
      </c>
      <c r="DJ38" s="8">
        <v>0</v>
      </c>
      <c r="DK38" s="8">
        <v>0</v>
      </c>
      <c r="DL38" s="11">
        <f t="shared" si="38"/>
        <v>0</v>
      </c>
      <c r="DM38" s="11">
        <f t="shared" si="39"/>
        <v>1</v>
      </c>
      <c r="DN38" s="11">
        <f t="shared" si="40"/>
        <v>0</v>
      </c>
      <c r="DO38" s="11">
        <f t="shared" si="41"/>
        <v>0</v>
      </c>
      <c r="DP38" s="5">
        <f t="shared" si="42"/>
        <v>1</v>
      </c>
      <c r="DQ38" s="5">
        <f t="shared" si="43"/>
        <v>1</v>
      </c>
      <c r="DR38" s="5">
        <f t="shared" si="44"/>
        <v>0</v>
      </c>
      <c r="DS38" s="5">
        <f t="shared" si="45"/>
        <v>0</v>
      </c>
      <c r="DT38" s="12">
        <f t="shared" si="46"/>
        <v>1</v>
      </c>
      <c r="DU38" s="12">
        <f t="shared" si="47"/>
        <v>0</v>
      </c>
      <c r="DV38" s="12">
        <f t="shared" si="48"/>
        <v>1</v>
      </c>
      <c r="DW38" s="12">
        <f t="shared" si="49"/>
        <v>0</v>
      </c>
      <c r="DX38" s="12">
        <f t="shared" si="50"/>
        <v>0</v>
      </c>
      <c r="DY38" s="12">
        <f t="shared" si="51"/>
        <v>0</v>
      </c>
      <c r="DZ38" s="12">
        <f t="shared" si="52"/>
        <v>0</v>
      </c>
      <c r="EA38" s="12">
        <f t="shared" si="53"/>
        <v>0</v>
      </c>
      <c r="EB38" s="13">
        <f t="shared" si="54"/>
        <v>0</v>
      </c>
      <c r="EC38" s="13">
        <f t="shared" si="55"/>
        <v>0</v>
      </c>
      <c r="ED38" s="13">
        <f t="shared" si="56"/>
        <v>1</v>
      </c>
      <c r="EE38" s="13">
        <f t="shared" si="57"/>
        <v>0</v>
      </c>
      <c r="EF38" s="13">
        <f t="shared" si="58"/>
        <v>0</v>
      </c>
      <c r="EG38" s="13">
        <f t="shared" si="59"/>
        <v>0</v>
      </c>
      <c r="EH38" s="13">
        <f t="shared" si="60"/>
        <v>0</v>
      </c>
      <c r="EI38" s="13">
        <f t="shared" si="61"/>
        <v>0</v>
      </c>
      <c r="EJ38" s="4">
        <f t="shared" si="62"/>
        <v>1</v>
      </c>
      <c r="EK38" s="4">
        <f t="shared" si="63"/>
        <v>2</v>
      </c>
      <c r="EL38" s="4">
        <f t="shared" si="64"/>
        <v>0</v>
      </c>
      <c r="EM38" s="4">
        <f t="shared" si="65"/>
        <v>0</v>
      </c>
      <c r="EN38" s="5" t="s">
        <v>178</v>
      </c>
      <c r="EO38" s="5">
        <v>0</v>
      </c>
      <c r="EP38" s="5" t="s">
        <v>178</v>
      </c>
      <c r="EQ38" s="5" t="s">
        <v>178</v>
      </c>
      <c r="ER38" s="12">
        <v>0</v>
      </c>
      <c r="ES38" s="12">
        <v>1</v>
      </c>
      <c r="ET38" s="12" t="s">
        <v>178</v>
      </c>
      <c r="EU38" s="12" t="s">
        <v>178</v>
      </c>
      <c r="EV38">
        <v>0</v>
      </c>
      <c r="EW38">
        <v>0.5</v>
      </c>
      <c r="EX38" t="s">
        <v>178</v>
      </c>
      <c r="EY38" t="s">
        <v>178</v>
      </c>
      <c r="EZ38">
        <f t="shared" si="66"/>
        <v>1</v>
      </c>
      <c r="FA38">
        <f t="shared" si="67"/>
        <v>1</v>
      </c>
      <c r="FB38">
        <f t="shared" si="68"/>
        <v>0</v>
      </c>
      <c r="FC38">
        <f t="shared" si="69"/>
        <v>0</v>
      </c>
      <c r="FD38">
        <v>1.6666666666666667</v>
      </c>
      <c r="FE38">
        <v>1.3333333333333333</v>
      </c>
      <c r="FF38">
        <v>1.5</v>
      </c>
    </row>
    <row r="39" spans="1:162" customFormat="1" x14ac:dyDescent="0.25">
      <c r="A39" t="s">
        <v>39</v>
      </c>
      <c r="B39">
        <v>0</v>
      </c>
      <c r="C39">
        <v>0</v>
      </c>
      <c r="D39">
        <v>0</v>
      </c>
      <c r="E39">
        <v>1</v>
      </c>
      <c r="F39">
        <v>0</v>
      </c>
      <c r="G39">
        <v>0</v>
      </c>
      <c r="H39" s="2" t="s">
        <v>177</v>
      </c>
      <c r="I39" s="2">
        <f t="shared" si="18"/>
        <v>0</v>
      </c>
      <c r="J39">
        <v>0</v>
      </c>
      <c r="K39" s="1">
        <v>1</v>
      </c>
      <c r="L39" s="1" t="str">
        <f t="shared" si="19"/>
        <v>solitary</v>
      </c>
      <c r="M39" s="1">
        <f t="shared" si="70"/>
        <v>4</v>
      </c>
      <c r="N39">
        <v>0</v>
      </c>
      <c r="O39">
        <v>0</v>
      </c>
      <c r="P39">
        <v>0</v>
      </c>
      <c r="Q39">
        <v>0</v>
      </c>
      <c r="R39">
        <v>0</v>
      </c>
      <c r="S39">
        <v>0</v>
      </c>
      <c r="T39" t="str">
        <f t="shared" si="20"/>
        <v>NA</v>
      </c>
      <c r="U39" s="2" t="s">
        <v>177</v>
      </c>
      <c r="V39" s="2">
        <f t="shared" si="21"/>
        <v>0</v>
      </c>
      <c r="W39">
        <v>0</v>
      </c>
      <c r="X39" s="1" t="s">
        <v>178</v>
      </c>
      <c r="Y39" s="1" t="str">
        <f t="shared" si="22"/>
        <v>NA</v>
      </c>
      <c r="Z39" s="1" t="str">
        <f t="shared" si="71"/>
        <v>NA</v>
      </c>
      <c r="AA39" s="4" t="str">
        <f t="shared" si="72"/>
        <v>NA</v>
      </c>
      <c r="AB39" s="4">
        <f t="shared" si="73"/>
        <v>3</v>
      </c>
      <c r="AC39">
        <v>1</v>
      </c>
      <c r="AD39">
        <v>1</v>
      </c>
      <c r="AE39">
        <v>1</v>
      </c>
      <c r="AF39">
        <v>1</v>
      </c>
      <c r="AG39">
        <v>0</v>
      </c>
      <c r="AH39">
        <v>0</v>
      </c>
      <c r="AI39" s="2" t="s">
        <v>177</v>
      </c>
      <c r="AJ39" s="2">
        <f t="shared" si="23"/>
        <v>0</v>
      </c>
      <c r="AK39">
        <v>3</v>
      </c>
      <c r="AL39" s="1">
        <v>4</v>
      </c>
      <c r="AM39" s="1" t="str">
        <f t="shared" si="24"/>
        <v>S</v>
      </c>
      <c r="AN39" s="1">
        <f t="shared" si="74"/>
        <v>0</v>
      </c>
      <c r="AO39" s="4" t="str">
        <f t="shared" si="75"/>
        <v>NA</v>
      </c>
      <c r="AP39" s="4">
        <f t="shared" si="76"/>
        <v>3</v>
      </c>
      <c r="AQ39" s="10" t="s">
        <v>320</v>
      </c>
      <c r="AR39" s="10" t="s">
        <v>322</v>
      </c>
      <c r="AS39" s="10" t="s">
        <v>322</v>
      </c>
      <c r="AT39" s="10" t="str">
        <f t="shared" si="26"/>
        <v>ext</v>
      </c>
      <c r="AU39" s="10">
        <f t="shared" si="27"/>
        <v>1</v>
      </c>
      <c r="AV39" s="10">
        <f t="shared" si="28"/>
        <v>1.1020889256316837</v>
      </c>
      <c r="AW39" s="10">
        <f t="shared" si="29"/>
        <v>0</v>
      </c>
      <c r="AX39" s="10" t="str">
        <f t="shared" si="30"/>
        <v>NA</v>
      </c>
      <c r="AY39" s="10" t="str">
        <f t="shared" si="31"/>
        <v>0</v>
      </c>
      <c r="AZ39" s="10" t="str">
        <f t="shared" si="32"/>
        <v>NA</v>
      </c>
      <c r="BA39" t="s">
        <v>40</v>
      </c>
      <c r="BB39" t="s">
        <v>40</v>
      </c>
      <c r="BC39" t="s">
        <v>40</v>
      </c>
      <c r="BD39" s="5">
        <v>3</v>
      </c>
      <c r="BE39" s="5">
        <v>3</v>
      </c>
      <c r="BF39" s="5">
        <v>3</v>
      </c>
      <c r="BG39" s="5">
        <f t="shared" si="33"/>
        <v>3</v>
      </c>
      <c r="BH39" s="6">
        <v>1.1020889256316837</v>
      </c>
      <c r="BI39" s="6" t="s">
        <v>178</v>
      </c>
      <c r="BJ39" s="6">
        <v>1.1020889256316837</v>
      </c>
      <c r="BK39" s="6">
        <v>1.1020889256316837</v>
      </c>
      <c r="BL39" s="6" t="str">
        <f t="shared" si="34"/>
        <v>F</v>
      </c>
      <c r="BM39" s="3">
        <f t="shared" si="77"/>
        <v>0.33333333333333331</v>
      </c>
      <c r="BN39" s="3">
        <f t="shared" si="78"/>
        <v>0.66666666666666663</v>
      </c>
      <c r="BO39" s="3">
        <f t="shared" si="79"/>
        <v>0</v>
      </c>
      <c r="BP39" s="3">
        <f t="shared" si="80"/>
        <v>0</v>
      </c>
      <c r="BQ39" s="1">
        <f t="shared" si="81"/>
        <v>2.5</v>
      </c>
      <c r="BR39" s="1" t="str">
        <f t="shared" si="35"/>
        <v>S</v>
      </c>
      <c r="BS39" s="1">
        <f t="shared" si="82"/>
        <v>2</v>
      </c>
      <c r="BT39" s="4" t="str">
        <f t="shared" si="83"/>
        <v>NA</v>
      </c>
      <c r="BU39" s="4" t="str">
        <f t="shared" si="84"/>
        <v>NA</v>
      </c>
      <c r="BV39" t="s">
        <v>178</v>
      </c>
      <c r="BW39" t="s">
        <v>178</v>
      </c>
      <c r="BX39" t="s">
        <v>178</v>
      </c>
      <c r="BY39" t="s">
        <v>178</v>
      </c>
      <c r="BZ39" s="2" t="str">
        <f t="shared" si="36"/>
        <v>NA</v>
      </c>
      <c r="CA39">
        <v>0</v>
      </c>
      <c r="CB39">
        <v>0</v>
      </c>
      <c r="CC39" s="2" t="str">
        <f t="shared" si="37"/>
        <v>NA</v>
      </c>
      <c r="CD39" s="3">
        <v>0</v>
      </c>
      <c r="CE39" s="3">
        <v>0</v>
      </c>
      <c r="CF39" s="2">
        <v>0</v>
      </c>
      <c r="CG39" s="2">
        <v>0</v>
      </c>
      <c r="CH39" s="2">
        <v>0</v>
      </c>
      <c r="CI39" s="2">
        <v>0</v>
      </c>
      <c r="CJ39" s="2">
        <v>0</v>
      </c>
      <c r="CK39" s="2">
        <v>0</v>
      </c>
      <c r="CL39" s="2">
        <v>0</v>
      </c>
      <c r="CM39" s="2">
        <v>0</v>
      </c>
      <c r="CN39" s="5">
        <v>0</v>
      </c>
      <c r="CO39" s="5">
        <v>0</v>
      </c>
      <c r="CP39" s="5">
        <v>0</v>
      </c>
      <c r="CQ39" s="5">
        <v>0</v>
      </c>
      <c r="CR39" s="5">
        <v>0</v>
      </c>
      <c r="CS39" s="5">
        <v>0</v>
      </c>
      <c r="CT39" s="5">
        <v>0</v>
      </c>
      <c r="CU39" s="5">
        <v>0</v>
      </c>
      <c r="CV39" s="4">
        <v>0</v>
      </c>
      <c r="CW39" s="4">
        <v>0</v>
      </c>
      <c r="CX39" s="4">
        <v>0</v>
      </c>
      <c r="CY39" s="4">
        <v>0</v>
      </c>
      <c r="CZ39" s="4">
        <v>0</v>
      </c>
      <c r="DA39" s="4">
        <v>0</v>
      </c>
      <c r="DB39" s="4">
        <v>0</v>
      </c>
      <c r="DC39" s="4">
        <v>0</v>
      </c>
      <c r="DD39" s="8">
        <v>0</v>
      </c>
      <c r="DE39" s="8">
        <v>0</v>
      </c>
      <c r="DF39" s="8">
        <v>0</v>
      </c>
      <c r="DG39" s="8">
        <v>0</v>
      </c>
      <c r="DH39" s="8">
        <v>0</v>
      </c>
      <c r="DI39" s="8">
        <v>0</v>
      </c>
      <c r="DJ39" s="8">
        <v>0</v>
      </c>
      <c r="DK39" s="8">
        <v>0</v>
      </c>
      <c r="DL39" s="11">
        <f t="shared" si="38"/>
        <v>0</v>
      </c>
      <c r="DM39" s="11">
        <f t="shared" si="39"/>
        <v>0</v>
      </c>
      <c r="DN39" s="11">
        <f t="shared" si="40"/>
        <v>0</v>
      </c>
      <c r="DO39" s="11">
        <f t="shared" si="41"/>
        <v>0</v>
      </c>
      <c r="DP39" s="5">
        <f t="shared" si="42"/>
        <v>0</v>
      </c>
      <c r="DQ39" s="5">
        <f t="shared" si="43"/>
        <v>0</v>
      </c>
      <c r="DR39" s="5">
        <f t="shared" si="44"/>
        <v>0</v>
      </c>
      <c r="DS39" s="5">
        <f t="shared" si="45"/>
        <v>0</v>
      </c>
      <c r="DT39" s="12">
        <f t="shared" si="46"/>
        <v>0</v>
      </c>
      <c r="DU39" s="12">
        <f t="shared" si="47"/>
        <v>0</v>
      </c>
      <c r="DV39" s="12">
        <f t="shared" si="48"/>
        <v>0</v>
      </c>
      <c r="DW39" s="12">
        <f t="shared" si="49"/>
        <v>0</v>
      </c>
      <c r="DX39" s="12">
        <f t="shared" si="50"/>
        <v>0</v>
      </c>
      <c r="DY39" s="12">
        <f t="shared" si="51"/>
        <v>0</v>
      </c>
      <c r="DZ39" s="12">
        <f t="shared" si="52"/>
        <v>0</v>
      </c>
      <c r="EA39" s="12">
        <f t="shared" si="53"/>
        <v>0</v>
      </c>
      <c r="EB39" s="13">
        <f t="shared" si="54"/>
        <v>0</v>
      </c>
      <c r="EC39" s="13">
        <f t="shared" si="55"/>
        <v>0</v>
      </c>
      <c r="ED39" s="13">
        <f t="shared" si="56"/>
        <v>0</v>
      </c>
      <c r="EE39" s="13">
        <f t="shared" si="57"/>
        <v>0</v>
      </c>
      <c r="EF39" s="13">
        <f t="shared" si="58"/>
        <v>0</v>
      </c>
      <c r="EG39" s="13">
        <f t="shared" si="59"/>
        <v>0</v>
      </c>
      <c r="EH39" s="13">
        <f t="shared" si="60"/>
        <v>0</v>
      </c>
      <c r="EI39" s="13">
        <f t="shared" si="61"/>
        <v>0</v>
      </c>
      <c r="EJ39" s="4">
        <f t="shared" si="62"/>
        <v>0</v>
      </c>
      <c r="EK39" s="4">
        <f t="shared" si="63"/>
        <v>0</v>
      </c>
      <c r="EL39" s="4">
        <f t="shared" si="64"/>
        <v>0</v>
      </c>
      <c r="EM39" s="4">
        <f t="shared" si="65"/>
        <v>0</v>
      </c>
      <c r="EN39" s="5" t="s">
        <v>178</v>
      </c>
      <c r="EO39" s="5" t="s">
        <v>178</v>
      </c>
      <c r="EP39" s="5" t="s">
        <v>178</v>
      </c>
      <c r="EQ39" s="5" t="s">
        <v>178</v>
      </c>
      <c r="ER39" s="12" t="s">
        <v>178</v>
      </c>
      <c r="ES39" s="12" t="s">
        <v>178</v>
      </c>
      <c r="ET39" s="12" t="s">
        <v>178</v>
      </c>
      <c r="EU39" s="12" t="s">
        <v>178</v>
      </c>
      <c r="EV39" t="s">
        <v>178</v>
      </c>
      <c r="EW39" t="s">
        <v>178</v>
      </c>
      <c r="EX39" t="s">
        <v>178</v>
      </c>
      <c r="EY39" t="s">
        <v>178</v>
      </c>
      <c r="EZ39">
        <f t="shared" si="66"/>
        <v>0</v>
      </c>
      <c r="FA39">
        <f t="shared" si="67"/>
        <v>0</v>
      </c>
      <c r="FB39">
        <f t="shared" si="68"/>
        <v>0</v>
      </c>
      <c r="FC39">
        <f t="shared" si="69"/>
        <v>0</v>
      </c>
      <c r="FD39">
        <v>0</v>
      </c>
      <c r="FE39" t="s">
        <v>178</v>
      </c>
      <c r="FF39">
        <v>3</v>
      </c>
    </row>
    <row r="40" spans="1:162" customFormat="1" x14ac:dyDescent="0.25">
      <c r="A40" t="s">
        <v>40</v>
      </c>
      <c r="B40">
        <v>1</v>
      </c>
      <c r="C40">
        <v>1</v>
      </c>
      <c r="D40">
        <v>1</v>
      </c>
      <c r="E40">
        <v>1</v>
      </c>
      <c r="F40">
        <v>1</v>
      </c>
      <c r="G40">
        <v>0</v>
      </c>
      <c r="H40" s="2" t="s">
        <v>177</v>
      </c>
      <c r="I40" s="2">
        <f t="shared" si="18"/>
        <v>0</v>
      </c>
      <c r="J40">
        <v>4</v>
      </c>
      <c r="K40" s="1">
        <v>5</v>
      </c>
      <c r="L40" s="1" t="str">
        <f t="shared" si="19"/>
        <v>M</v>
      </c>
      <c r="M40" s="1">
        <f t="shared" si="70"/>
        <v>0</v>
      </c>
      <c r="N40">
        <v>1</v>
      </c>
      <c r="O40">
        <v>1</v>
      </c>
      <c r="P40">
        <v>0</v>
      </c>
      <c r="Q40">
        <v>0</v>
      </c>
      <c r="R40">
        <v>1</v>
      </c>
      <c r="S40">
        <v>2</v>
      </c>
      <c r="T40">
        <f t="shared" si="20"/>
        <v>2</v>
      </c>
      <c r="U40" s="2" t="s">
        <v>176</v>
      </c>
      <c r="V40" s="2">
        <f t="shared" si="21"/>
        <v>1</v>
      </c>
      <c r="W40">
        <v>2</v>
      </c>
      <c r="X40" s="1">
        <v>3</v>
      </c>
      <c r="Y40" s="1" t="str">
        <f t="shared" si="22"/>
        <v>S</v>
      </c>
      <c r="Z40" s="1" t="str">
        <f t="shared" si="71"/>
        <v>n</v>
      </c>
      <c r="AA40" s="4">
        <f t="shared" si="72"/>
        <v>-2</v>
      </c>
      <c r="AB40" s="4" t="str">
        <f t="shared" si="73"/>
        <v>NA</v>
      </c>
      <c r="AC40">
        <v>1</v>
      </c>
      <c r="AD40">
        <v>1</v>
      </c>
      <c r="AE40">
        <v>1</v>
      </c>
      <c r="AF40">
        <v>1</v>
      </c>
      <c r="AG40">
        <v>0</v>
      </c>
      <c r="AH40">
        <v>0</v>
      </c>
      <c r="AI40" s="2" t="s">
        <v>177</v>
      </c>
      <c r="AJ40" s="2">
        <f t="shared" si="23"/>
        <v>0</v>
      </c>
      <c r="AK40">
        <v>3</v>
      </c>
      <c r="AL40" s="1">
        <v>4</v>
      </c>
      <c r="AM40" s="1" t="str">
        <f t="shared" si="24"/>
        <v>S</v>
      </c>
      <c r="AN40" s="1">
        <f t="shared" si="74"/>
        <v>0</v>
      </c>
      <c r="AO40" s="4">
        <f t="shared" si="75"/>
        <v>1</v>
      </c>
      <c r="AP40" s="4">
        <f t="shared" si="76"/>
        <v>3</v>
      </c>
      <c r="AQ40" s="10" t="s">
        <v>319</v>
      </c>
      <c r="AR40" s="10" t="s">
        <v>319</v>
      </c>
      <c r="AS40" s="10" t="str">
        <f t="shared" si="25"/>
        <v>surv</v>
      </c>
      <c r="AT40" s="10" t="str">
        <f t="shared" si="26"/>
        <v>surv</v>
      </c>
      <c r="AU40" s="10">
        <f t="shared" si="27"/>
        <v>4</v>
      </c>
      <c r="AV40" s="10">
        <f t="shared" si="28"/>
        <v>1.2061304712121539</v>
      </c>
      <c r="AW40" s="10">
        <f t="shared" si="29"/>
        <v>1</v>
      </c>
      <c r="AX40" s="10">
        <f t="shared" si="30"/>
        <v>1</v>
      </c>
      <c r="AY40" s="10" t="str">
        <f t="shared" si="31"/>
        <v>1</v>
      </c>
      <c r="AZ40" s="10" t="str">
        <f t="shared" si="32"/>
        <v>1</v>
      </c>
      <c r="BA40" t="s">
        <v>39</v>
      </c>
      <c r="BB40" t="s">
        <v>41</v>
      </c>
      <c r="BC40" t="s">
        <v>39</v>
      </c>
      <c r="BD40" s="5">
        <v>3</v>
      </c>
      <c r="BE40" s="5">
        <v>1</v>
      </c>
      <c r="BF40" s="5">
        <v>2</v>
      </c>
      <c r="BG40" s="5">
        <f t="shared" si="33"/>
        <v>2</v>
      </c>
      <c r="BH40" s="6">
        <v>1.1020889256316837</v>
      </c>
      <c r="BI40" s="6">
        <v>1.4142135623730945</v>
      </c>
      <c r="BJ40" s="6">
        <v>1.1020889256316837</v>
      </c>
      <c r="BK40" s="6">
        <v>1.2061304712121539</v>
      </c>
      <c r="BL40" s="6" t="str">
        <f t="shared" si="34"/>
        <v>F</v>
      </c>
      <c r="BM40" s="3">
        <f t="shared" si="77"/>
        <v>0.66666666666666663</v>
      </c>
      <c r="BN40" s="3">
        <f t="shared" si="78"/>
        <v>0.66666666666666663</v>
      </c>
      <c r="BO40" s="3">
        <f t="shared" si="79"/>
        <v>0.66666666666666663</v>
      </c>
      <c r="BP40" s="3">
        <f t="shared" si="80"/>
        <v>0.66666666666666663</v>
      </c>
      <c r="BQ40" s="1">
        <f t="shared" si="81"/>
        <v>4</v>
      </c>
      <c r="BR40" s="1" t="str">
        <f t="shared" si="35"/>
        <v>S</v>
      </c>
      <c r="BS40" s="1">
        <f t="shared" si="82"/>
        <v>0</v>
      </c>
      <c r="BT40" s="4">
        <f t="shared" si="83"/>
        <v>-0.5</v>
      </c>
      <c r="BU40" s="4">
        <f t="shared" si="84"/>
        <v>3</v>
      </c>
      <c r="BV40" t="s">
        <v>227</v>
      </c>
      <c r="BW40" t="s">
        <v>178</v>
      </c>
      <c r="BX40" t="s">
        <v>227</v>
      </c>
      <c r="BY40" t="s">
        <v>178</v>
      </c>
      <c r="BZ40" s="2" t="str">
        <f t="shared" si="36"/>
        <v>NA</v>
      </c>
      <c r="CA40">
        <v>0</v>
      </c>
      <c r="CB40">
        <v>0</v>
      </c>
      <c r="CC40" s="2" t="str">
        <f t="shared" si="37"/>
        <v>NA</v>
      </c>
      <c r="CD40" s="3">
        <v>0</v>
      </c>
      <c r="CE40" s="3">
        <v>0</v>
      </c>
      <c r="CF40" s="2">
        <v>1</v>
      </c>
      <c r="CG40" s="2">
        <v>0</v>
      </c>
      <c r="CH40" s="2">
        <v>0</v>
      </c>
      <c r="CI40" s="2">
        <v>0</v>
      </c>
      <c r="CJ40" s="2">
        <v>0</v>
      </c>
      <c r="CK40" s="2">
        <v>0</v>
      </c>
      <c r="CL40" s="2">
        <v>0</v>
      </c>
      <c r="CM40" s="2">
        <v>0</v>
      </c>
      <c r="CN40" s="5">
        <v>1</v>
      </c>
      <c r="CO40" s="5">
        <v>1</v>
      </c>
      <c r="CP40" s="5">
        <v>0</v>
      </c>
      <c r="CQ40" s="5">
        <v>0</v>
      </c>
      <c r="CR40" s="5">
        <v>0</v>
      </c>
      <c r="CS40" s="5">
        <v>0</v>
      </c>
      <c r="CT40" s="5">
        <v>0</v>
      </c>
      <c r="CU40" s="5">
        <v>0</v>
      </c>
      <c r="CV40" s="4">
        <v>0</v>
      </c>
      <c r="CW40" s="4">
        <v>0</v>
      </c>
      <c r="CX40" s="4">
        <v>0</v>
      </c>
      <c r="CY40" s="4">
        <v>0</v>
      </c>
      <c r="CZ40" s="4">
        <v>0</v>
      </c>
      <c r="DA40" s="4">
        <v>0</v>
      </c>
      <c r="DB40" s="4">
        <v>0</v>
      </c>
      <c r="DC40" s="4">
        <v>0</v>
      </c>
      <c r="DD40" s="8">
        <v>0</v>
      </c>
      <c r="DE40" s="8">
        <v>1</v>
      </c>
      <c r="DF40" s="8">
        <v>0</v>
      </c>
      <c r="DG40" s="8">
        <v>0</v>
      </c>
      <c r="DH40" s="8">
        <v>0</v>
      </c>
      <c r="DI40" s="8">
        <v>0</v>
      </c>
      <c r="DJ40" s="8">
        <v>0</v>
      </c>
      <c r="DK40" s="8">
        <v>0</v>
      </c>
      <c r="DL40" s="11">
        <f t="shared" si="38"/>
        <v>1</v>
      </c>
      <c r="DM40" s="11">
        <f t="shared" si="39"/>
        <v>0</v>
      </c>
      <c r="DN40" s="11">
        <f t="shared" si="40"/>
        <v>0</v>
      </c>
      <c r="DO40" s="11">
        <f t="shared" si="41"/>
        <v>0</v>
      </c>
      <c r="DP40" s="5">
        <f t="shared" si="42"/>
        <v>3</v>
      </c>
      <c r="DQ40" s="5">
        <f t="shared" si="43"/>
        <v>0</v>
      </c>
      <c r="DR40" s="5">
        <f t="shared" si="44"/>
        <v>0</v>
      </c>
      <c r="DS40" s="5">
        <f t="shared" si="45"/>
        <v>0</v>
      </c>
      <c r="DT40" s="12">
        <f t="shared" si="46"/>
        <v>2</v>
      </c>
      <c r="DU40" s="12">
        <f t="shared" si="47"/>
        <v>1</v>
      </c>
      <c r="DV40" s="12">
        <f t="shared" si="48"/>
        <v>0</v>
      </c>
      <c r="DW40" s="12">
        <f t="shared" si="49"/>
        <v>0</v>
      </c>
      <c r="DX40" s="12">
        <f t="shared" si="50"/>
        <v>0</v>
      </c>
      <c r="DY40" s="12">
        <f t="shared" si="51"/>
        <v>0</v>
      </c>
      <c r="DZ40" s="12">
        <f t="shared" si="52"/>
        <v>0</v>
      </c>
      <c r="EA40" s="12">
        <f t="shared" si="53"/>
        <v>0</v>
      </c>
      <c r="EB40" s="13">
        <f t="shared" si="54"/>
        <v>0</v>
      </c>
      <c r="EC40" s="13">
        <f t="shared" si="55"/>
        <v>1</v>
      </c>
      <c r="ED40" s="13">
        <f t="shared" si="56"/>
        <v>0</v>
      </c>
      <c r="EE40" s="13">
        <f t="shared" si="57"/>
        <v>0</v>
      </c>
      <c r="EF40" s="13">
        <f t="shared" si="58"/>
        <v>0</v>
      </c>
      <c r="EG40" s="13">
        <f t="shared" si="59"/>
        <v>0</v>
      </c>
      <c r="EH40" s="13">
        <f t="shared" si="60"/>
        <v>0</v>
      </c>
      <c r="EI40" s="13">
        <f t="shared" si="61"/>
        <v>0</v>
      </c>
      <c r="EJ40" s="4">
        <f t="shared" si="62"/>
        <v>4</v>
      </c>
      <c r="EK40" s="4">
        <f t="shared" si="63"/>
        <v>0</v>
      </c>
      <c r="EL40" s="4">
        <f t="shared" si="64"/>
        <v>0</v>
      </c>
      <c r="EM40" s="4">
        <f t="shared" si="65"/>
        <v>0</v>
      </c>
      <c r="EN40" s="5">
        <v>0</v>
      </c>
      <c r="EO40" s="5" t="s">
        <v>178</v>
      </c>
      <c r="EP40" s="5" t="s">
        <v>178</v>
      </c>
      <c r="EQ40" s="5" t="s">
        <v>178</v>
      </c>
      <c r="ER40" s="12">
        <v>0</v>
      </c>
      <c r="ES40" s="12" t="s">
        <v>178</v>
      </c>
      <c r="ET40" s="12" t="s">
        <v>178</v>
      </c>
      <c r="EU40" s="12" t="s">
        <v>178</v>
      </c>
      <c r="EV40">
        <v>0</v>
      </c>
      <c r="EW40" t="s">
        <v>178</v>
      </c>
      <c r="EX40" t="s">
        <v>178</v>
      </c>
      <c r="EY40" t="s">
        <v>178</v>
      </c>
      <c r="EZ40">
        <f t="shared" si="66"/>
        <v>1</v>
      </c>
      <c r="FA40">
        <f t="shared" si="67"/>
        <v>0</v>
      </c>
      <c r="FB40">
        <f t="shared" si="68"/>
        <v>0</v>
      </c>
      <c r="FC40">
        <f t="shared" si="69"/>
        <v>0</v>
      </c>
      <c r="FD40">
        <v>1.5</v>
      </c>
      <c r="FE40">
        <v>0.66666666666666663</v>
      </c>
      <c r="FF40">
        <v>3</v>
      </c>
    </row>
    <row r="41" spans="1:162" customFormat="1" x14ac:dyDescent="0.25">
      <c r="A41" t="s">
        <v>41</v>
      </c>
      <c r="B41">
        <v>1</v>
      </c>
      <c r="C41">
        <v>1</v>
      </c>
      <c r="D41">
        <v>1</v>
      </c>
      <c r="E41">
        <v>1</v>
      </c>
      <c r="F41">
        <v>0</v>
      </c>
      <c r="G41">
        <v>0</v>
      </c>
      <c r="H41" s="2" t="s">
        <v>177</v>
      </c>
      <c r="I41" s="2">
        <f t="shared" si="18"/>
        <v>0</v>
      </c>
      <c r="J41">
        <v>4</v>
      </c>
      <c r="K41" s="1">
        <v>4</v>
      </c>
      <c r="L41" s="1" t="str">
        <f t="shared" si="19"/>
        <v>S</v>
      </c>
      <c r="M41" s="1">
        <f t="shared" si="70"/>
        <v>0</v>
      </c>
      <c r="N41">
        <v>1</v>
      </c>
      <c r="O41">
        <v>1</v>
      </c>
      <c r="P41">
        <v>1</v>
      </c>
      <c r="Q41">
        <v>1</v>
      </c>
      <c r="R41">
        <v>0</v>
      </c>
      <c r="S41">
        <v>0</v>
      </c>
      <c r="T41">
        <f t="shared" si="20"/>
        <v>0</v>
      </c>
      <c r="U41" s="2" t="s">
        <v>177</v>
      </c>
      <c r="V41" s="2">
        <f t="shared" si="21"/>
        <v>0</v>
      </c>
      <c r="W41">
        <v>2</v>
      </c>
      <c r="X41" s="1">
        <v>4</v>
      </c>
      <c r="Y41" s="1" t="str">
        <f t="shared" si="22"/>
        <v>S</v>
      </c>
      <c r="Z41" s="1" t="str">
        <f t="shared" si="71"/>
        <v>y</v>
      </c>
      <c r="AA41" s="4">
        <f t="shared" si="72"/>
        <v>0</v>
      </c>
      <c r="AB41" s="4" t="str">
        <f t="shared" si="73"/>
        <v>NA</v>
      </c>
      <c r="AC41">
        <v>1</v>
      </c>
      <c r="AD41">
        <v>1</v>
      </c>
      <c r="AE41">
        <v>1</v>
      </c>
      <c r="AF41">
        <v>0</v>
      </c>
      <c r="AG41">
        <v>0</v>
      </c>
      <c r="AH41">
        <v>0</v>
      </c>
      <c r="AI41" s="2" t="s">
        <v>177</v>
      </c>
      <c r="AJ41" s="2">
        <f t="shared" si="23"/>
        <v>0</v>
      </c>
      <c r="AK41">
        <v>3</v>
      </c>
      <c r="AL41" s="1">
        <v>3</v>
      </c>
      <c r="AM41" s="1" t="str">
        <f t="shared" si="24"/>
        <v>S</v>
      </c>
      <c r="AN41" s="1">
        <f t="shared" si="74"/>
        <v>0</v>
      </c>
      <c r="AO41" s="4">
        <f t="shared" si="75"/>
        <v>-1</v>
      </c>
      <c r="AP41" s="4">
        <f t="shared" si="76"/>
        <v>3</v>
      </c>
      <c r="AQ41" s="10" t="s">
        <v>319</v>
      </c>
      <c r="AR41" s="10" t="s">
        <v>319</v>
      </c>
      <c r="AS41" s="10" t="str">
        <f t="shared" si="25"/>
        <v>surv</v>
      </c>
      <c r="AT41" s="10" t="str">
        <f t="shared" si="26"/>
        <v>surv</v>
      </c>
      <c r="AU41" s="10">
        <f t="shared" si="27"/>
        <v>3.6666666666666665</v>
      </c>
      <c r="AV41" s="10">
        <f t="shared" si="28"/>
        <v>1.2127348091729235</v>
      </c>
      <c r="AW41" s="10">
        <f t="shared" si="29"/>
        <v>1</v>
      </c>
      <c r="AX41" s="10">
        <f t="shared" si="30"/>
        <v>1</v>
      </c>
      <c r="AY41" s="10" t="str">
        <f t="shared" si="31"/>
        <v>1</v>
      </c>
      <c r="AZ41" s="10" t="str">
        <f t="shared" si="32"/>
        <v>1</v>
      </c>
      <c r="BA41" t="s">
        <v>43</v>
      </c>
      <c r="BB41" t="s">
        <v>40</v>
      </c>
      <c r="BC41" t="s">
        <v>39</v>
      </c>
      <c r="BD41" s="5">
        <v>6</v>
      </c>
      <c r="BE41" s="5">
        <v>4</v>
      </c>
      <c r="BF41" s="5">
        <v>5</v>
      </c>
      <c r="BG41" s="5">
        <f t="shared" si="33"/>
        <v>5</v>
      </c>
      <c r="BH41" s="6">
        <v>0.900888450364417</v>
      </c>
      <c r="BI41" s="6">
        <v>1.4142135623730945</v>
      </c>
      <c r="BJ41" s="6">
        <v>1.3231024147812593</v>
      </c>
      <c r="BK41" s="6">
        <v>1.2127348091729235</v>
      </c>
      <c r="BL41" s="6" t="str">
        <f t="shared" si="34"/>
        <v>F</v>
      </c>
      <c r="BM41" s="3">
        <f t="shared" si="77"/>
        <v>1</v>
      </c>
      <c r="BN41" s="3">
        <f t="shared" si="78"/>
        <v>0.66666666666666663</v>
      </c>
      <c r="BO41" s="3">
        <f t="shared" si="79"/>
        <v>0</v>
      </c>
      <c r="BP41" s="3">
        <f t="shared" si="80"/>
        <v>0</v>
      </c>
      <c r="BQ41" s="1">
        <f t="shared" si="81"/>
        <v>3.6666666666666665</v>
      </c>
      <c r="BR41" s="1" t="str">
        <f t="shared" si="35"/>
        <v>S</v>
      </c>
      <c r="BS41" s="1">
        <f t="shared" si="82"/>
        <v>0</v>
      </c>
      <c r="BT41" s="4">
        <f t="shared" si="83"/>
        <v>-0.5</v>
      </c>
      <c r="BU41" s="4">
        <f t="shared" si="84"/>
        <v>3</v>
      </c>
      <c r="BV41" t="s">
        <v>227</v>
      </c>
      <c r="BW41" t="s">
        <v>178</v>
      </c>
      <c r="BX41" t="s">
        <v>227</v>
      </c>
      <c r="BY41" t="s">
        <v>178</v>
      </c>
      <c r="BZ41" s="2" t="str">
        <f t="shared" si="36"/>
        <v>c</v>
      </c>
      <c r="CA41">
        <v>0</v>
      </c>
      <c r="CB41">
        <v>1</v>
      </c>
      <c r="CC41" s="2" t="str">
        <f t="shared" si="37"/>
        <v>NA</v>
      </c>
      <c r="CD41" s="3">
        <v>0</v>
      </c>
      <c r="CE41" s="3">
        <v>0</v>
      </c>
      <c r="CF41" s="2">
        <v>1</v>
      </c>
      <c r="CG41" s="2">
        <v>0</v>
      </c>
      <c r="CH41" s="2">
        <v>0</v>
      </c>
      <c r="CI41" s="2">
        <v>0</v>
      </c>
      <c r="CJ41" s="2">
        <v>0</v>
      </c>
      <c r="CK41" s="2">
        <v>1</v>
      </c>
      <c r="CL41" s="2">
        <v>0</v>
      </c>
      <c r="CM41" s="2">
        <v>0</v>
      </c>
      <c r="CN41" s="5">
        <v>1</v>
      </c>
      <c r="CO41" s="5">
        <v>1</v>
      </c>
      <c r="CP41" s="5">
        <v>0</v>
      </c>
      <c r="CQ41" s="5">
        <v>0</v>
      </c>
      <c r="CR41" s="5">
        <v>0</v>
      </c>
      <c r="CS41" s="5">
        <v>0</v>
      </c>
      <c r="CT41" s="5">
        <v>0</v>
      </c>
      <c r="CU41" s="5">
        <v>0</v>
      </c>
      <c r="CV41" s="4">
        <v>0</v>
      </c>
      <c r="CW41" s="4">
        <v>0</v>
      </c>
      <c r="CX41" s="4">
        <v>0</v>
      </c>
      <c r="CY41" s="4">
        <v>0</v>
      </c>
      <c r="CZ41" s="4">
        <v>0</v>
      </c>
      <c r="DA41" s="4">
        <v>0</v>
      </c>
      <c r="DB41" s="4">
        <v>0</v>
      </c>
      <c r="DC41" s="4">
        <v>0</v>
      </c>
      <c r="DD41" s="8">
        <v>0</v>
      </c>
      <c r="DE41" s="8">
        <v>1</v>
      </c>
      <c r="DF41" s="8">
        <v>0</v>
      </c>
      <c r="DG41" s="8">
        <v>0</v>
      </c>
      <c r="DH41" s="8">
        <v>0</v>
      </c>
      <c r="DI41" s="8">
        <v>0</v>
      </c>
      <c r="DJ41" s="8">
        <v>0</v>
      </c>
      <c r="DK41" s="8">
        <v>0</v>
      </c>
      <c r="DL41" s="11">
        <f t="shared" si="38"/>
        <v>1</v>
      </c>
      <c r="DM41" s="11">
        <f t="shared" si="39"/>
        <v>0</v>
      </c>
      <c r="DN41" s="11">
        <f t="shared" si="40"/>
        <v>1</v>
      </c>
      <c r="DO41" s="11">
        <f t="shared" si="41"/>
        <v>0</v>
      </c>
      <c r="DP41" s="5">
        <f t="shared" si="42"/>
        <v>3</v>
      </c>
      <c r="DQ41" s="5">
        <f t="shared" si="43"/>
        <v>0</v>
      </c>
      <c r="DR41" s="5">
        <f t="shared" si="44"/>
        <v>0</v>
      </c>
      <c r="DS41" s="5">
        <f t="shared" si="45"/>
        <v>0</v>
      </c>
      <c r="DT41" s="12">
        <f t="shared" si="46"/>
        <v>2</v>
      </c>
      <c r="DU41" s="12">
        <f t="shared" si="47"/>
        <v>1</v>
      </c>
      <c r="DV41" s="12">
        <f t="shared" si="48"/>
        <v>0</v>
      </c>
      <c r="DW41" s="12">
        <f t="shared" si="49"/>
        <v>0</v>
      </c>
      <c r="DX41" s="12">
        <f t="shared" si="50"/>
        <v>0</v>
      </c>
      <c r="DY41" s="12">
        <f t="shared" si="51"/>
        <v>1</v>
      </c>
      <c r="DZ41" s="12">
        <f t="shared" si="52"/>
        <v>0</v>
      </c>
      <c r="EA41" s="12">
        <f t="shared" si="53"/>
        <v>0</v>
      </c>
      <c r="EB41" s="13">
        <f t="shared" si="54"/>
        <v>0</v>
      </c>
      <c r="EC41" s="13">
        <f t="shared" si="55"/>
        <v>1</v>
      </c>
      <c r="ED41" s="13">
        <f t="shared" si="56"/>
        <v>0</v>
      </c>
      <c r="EE41" s="13">
        <f t="shared" si="57"/>
        <v>0</v>
      </c>
      <c r="EF41" s="13">
        <f t="shared" si="58"/>
        <v>0</v>
      </c>
      <c r="EG41" s="13">
        <f t="shared" si="59"/>
        <v>0</v>
      </c>
      <c r="EH41" s="13">
        <f t="shared" si="60"/>
        <v>0</v>
      </c>
      <c r="EI41" s="13">
        <f t="shared" si="61"/>
        <v>0</v>
      </c>
      <c r="EJ41" s="4">
        <f t="shared" si="62"/>
        <v>4</v>
      </c>
      <c r="EK41" s="4">
        <f t="shared" si="63"/>
        <v>0</v>
      </c>
      <c r="EL41" s="4">
        <f t="shared" si="64"/>
        <v>1</v>
      </c>
      <c r="EM41" s="4">
        <f t="shared" si="65"/>
        <v>0</v>
      </c>
      <c r="EN41" s="5">
        <v>0</v>
      </c>
      <c r="EO41" s="5" t="s">
        <v>178</v>
      </c>
      <c r="EP41" s="5">
        <v>0</v>
      </c>
      <c r="EQ41" s="5" t="s">
        <v>178</v>
      </c>
      <c r="ER41" s="12">
        <v>0</v>
      </c>
      <c r="ES41" s="12" t="s">
        <v>178</v>
      </c>
      <c r="ET41" s="12" t="s">
        <v>178</v>
      </c>
      <c r="EU41" s="12" t="s">
        <v>178</v>
      </c>
      <c r="EV41">
        <v>0</v>
      </c>
      <c r="EW41" t="s">
        <v>178</v>
      </c>
      <c r="EX41">
        <v>0</v>
      </c>
      <c r="EY41" t="s">
        <v>178</v>
      </c>
      <c r="EZ41">
        <f t="shared" si="66"/>
        <v>1</v>
      </c>
      <c r="FA41">
        <f t="shared" si="67"/>
        <v>0</v>
      </c>
      <c r="FB41">
        <f t="shared" si="68"/>
        <v>-1</v>
      </c>
      <c r="FC41">
        <f t="shared" si="69"/>
        <v>0</v>
      </c>
      <c r="FD41">
        <v>3</v>
      </c>
      <c r="FE41">
        <v>3</v>
      </c>
      <c r="FF41" t="s">
        <v>178</v>
      </c>
    </row>
    <row r="42" spans="1:162" customFormat="1" x14ac:dyDescent="0.25">
      <c r="A42" t="s">
        <v>42</v>
      </c>
      <c r="B42">
        <v>1</v>
      </c>
      <c r="C42">
        <v>1</v>
      </c>
      <c r="D42">
        <v>2</v>
      </c>
      <c r="E42">
        <v>4</v>
      </c>
      <c r="F42">
        <v>2</v>
      </c>
      <c r="G42">
        <v>0</v>
      </c>
      <c r="H42" s="2" t="s">
        <v>177</v>
      </c>
      <c r="I42" s="2">
        <f t="shared" si="18"/>
        <v>0</v>
      </c>
      <c r="J42">
        <v>4</v>
      </c>
      <c r="K42" s="1">
        <v>10</v>
      </c>
      <c r="L42" s="1" t="str">
        <f t="shared" si="19"/>
        <v>L</v>
      </c>
      <c r="M42" s="1">
        <f t="shared" si="70"/>
        <v>4</v>
      </c>
      <c r="N42">
        <v>1</v>
      </c>
      <c r="O42">
        <v>1</v>
      </c>
      <c r="P42">
        <v>2</v>
      </c>
      <c r="Q42">
        <v>1</v>
      </c>
      <c r="R42">
        <v>3</v>
      </c>
      <c r="S42">
        <v>3</v>
      </c>
      <c r="T42">
        <f t="shared" si="20"/>
        <v>3</v>
      </c>
      <c r="U42" s="2" t="s">
        <v>177</v>
      </c>
      <c r="V42" s="2">
        <f t="shared" si="21"/>
        <v>1</v>
      </c>
      <c r="W42">
        <v>2</v>
      </c>
      <c r="X42" s="1">
        <v>8</v>
      </c>
      <c r="Y42" s="1" t="str">
        <f t="shared" si="22"/>
        <v>L</v>
      </c>
      <c r="Z42" s="1" t="str">
        <f t="shared" si="71"/>
        <v>y</v>
      </c>
      <c r="AA42" s="4">
        <f t="shared" si="72"/>
        <v>-2</v>
      </c>
      <c r="AB42" s="4">
        <f t="shared" si="73"/>
        <v>6</v>
      </c>
      <c r="AC42">
        <v>1</v>
      </c>
      <c r="AD42">
        <v>1</v>
      </c>
      <c r="AE42">
        <v>1</v>
      </c>
      <c r="AF42">
        <v>2</v>
      </c>
      <c r="AG42">
        <v>2</v>
      </c>
      <c r="AH42">
        <v>3</v>
      </c>
      <c r="AI42" s="2" t="s">
        <v>176</v>
      </c>
      <c r="AJ42" s="2">
        <f t="shared" si="23"/>
        <v>1</v>
      </c>
      <c r="AK42">
        <v>2</v>
      </c>
      <c r="AL42" s="1">
        <v>7</v>
      </c>
      <c r="AM42" s="1" t="str">
        <f t="shared" si="24"/>
        <v>L</v>
      </c>
      <c r="AN42" s="1">
        <f t="shared" si="74"/>
        <v>3</v>
      </c>
      <c r="AO42" s="4">
        <f t="shared" si="75"/>
        <v>-1</v>
      </c>
      <c r="AP42" s="4">
        <f t="shared" si="76"/>
        <v>2</v>
      </c>
      <c r="AQ42" s="10" t="s">
        <v>319</v>
      </c>
      <c r="AR42" s="10" t="s">
        <v>319</v>
      </c>
      <c r="AS42" s="10" t="str">
        <f t="shared" si="25"/>
        <v>surv</v>
      </c>
      <c r="AT42" s="10" t="str">
        <f t="shared" si="26"/>
        <v>surv</v>
      </c>
      <c r="AU42" s="10">
        <f t="shared" si="27"/>
        <v>8.3333333333333339</v>
      </c>
      <c r="AV42" s="10">
        <f t="shared" si="28"/>
        <v>0.38470768123342675</v>
      </c>
      <c r="AW42" s="10">
        <f t="shared" si="29"/>
        <v>1</v>
      </c>
      <c r="AX42" s="10">
        <f t="shared" si="30"/>
        <v>1</v>
      </c>
      <c r="AY42" s="10" t="str">
        <f t="shared" si="31"/>
        <v>1</v>
      </c>
      <c r="AZ42" s="10" t="str">
        <f t="shared" si="32"/>
        <v>1</v>
      </c>
      <c r="BA42" t="s">
        <v>125</v>
      </c>
      <c r="BB42" t="s">
        <v>125</v>
      </c>
      <c r="BC42" t="s">
        <v>125</v>
      </c>
      <c r="BD42" s="5">
        <v>8</v>
      </c>
      <c r="BE42" s="5">
        <v>8</v>
      </c>
      <c r="BF42" s="5">
        <v>8</v>
      </c>
      <c r="BG42" s="5">
        <f t="shared" si="33"/>
        <v>8</v>
      </c>
      <c r="BH42" s="6">
        <v>0.38470768123342675</v>
      </c>
      <c r="BI42" s="6">
        <v>0.38470768123342675</v>
      </c>
      <c r="BJ42" s="6">
        <v>0.38470768123342675</v>
      </c>
      <c r="BK42" s="6">
        <v>0.38470768123342675</v>
      </c>
      <c r="BL42" s="6" t="str">
        <f t="shared" si="34"/>
        <v>N</v>
      </c>
      <c r="BM42" s="3">
        <f t="shared" si="77"/>
        <v>1.6666666666666667</v>
      </c>
      <c r="BN42" s="3">
        <f t="shared" si="78"/>
        <v>2.3333333333333335</v>
      </c>
      <c r="BO42" s="3">
        <f t="shared" si="79"/>
        <v>2.3333333333333335</v>
      </c>
      <c r="BP42" s="3">
        <f t="shared" si="80"/>
        <v>2</v>
      </c>
      <c r="BQ42" s="1">
        <f t="shared" si="81"/>
        <v>8.3333333333333339</v>
      </c>
      <c r="BR42" s="1" t="str">
        <f t="shared" si="35"/>
        <v>L</v>
      </c>
      <c r="BS42" s="1">
        <f t="shared" si="82"/>
        <v>3.5</v>
      </c>
      <c r="BT42" s="4">
        <f t="shared" si="83"/>
        <v>-1.5</v>
      </c>
      <c r="BU42" s="4">
        <f t="shared" si="84"/>
        <v>4</v>
      </c>
      <c r="BV42" t="s">
        <v>178</v>
      </c>
      <c r="BW42" t="s">
        <v>178</v>
      </c>
      <c r="BX42" t="s">
        <v>227</v>
      </c>
      <c r="BY42" t="s">
        <v>226</v>
      </c>
      <c r="BZ42" s="2" t="str">
        <f t="shared" si="36"/>
        <v>NA</v>
      </c>
      <c r="CA42">
        <v>0</v>
      </c>
      <c r="CB42">
        <v>0</v>
      </c>
      <c r="CC42" s="2" t="str">
        <f t="shared" si="37"/>
        <v>NA</v>
      </c>
      <c r="CD42" s="3">
        <v>0</v>
      </c>
      <c r="CE42" s="3">
        <v>0</v>
      </c>
      <c r="CF42" s="2">
        <v>0</v>
      </c>
      <c r="CG42" s="2">
        <v>0</v>
      </c>
      <c r="CH42" s="2">
        <v>0</v>
      </c>
      <c r="CI42" s="2">
        <v>0</v>
      </c>
      <c r="CJ42" s="2">
        <v>0</v>
      </c>
      <c r="CK42" s="2">
        <v>0</v>
      </c>
      <c r="CL42" s="2">
        <v>0</v>
      </c>
      <c r="CM42" s="2">
        <v>0</v>
      </c>
      <c r="CN42" s="5">
        <v>0</v>
      </c>
      <c r="CO42" s="5">
        <v>0</v>
      </c>
      <c r="CP42" s="5">
        <v>0</v>
      </c>
      <c r="CQ42" s="5">
        <v>0</v>
      </c>
      <c r="CR42" s="5">
        <v>0</v>
      </c>
      <c r="CS42" s="5">
        <v>0</v>
      </c>
      <c r="CT42" s="5">
        <v>0</v>
      </c>
      <c r="CU42" s="5">
        <v>0</v>
      </c>
      <c r="CV42" s="4">
        <v>0</v>
      </c>
      <c r="CW42" s="4">
        <v>0</v>
      </c>
      <c r="CX42" s="4">
        <v>0</v>
      </c>
      <c r="CY42" s="4">
        <v>0</v>
      </c>
      <c r="CZ42" s="4">
        <v>0</v>
      </c>
      <c r="DA42" s="4">
        <v>0</v>
      </c>
      <c r="DB42" s="4">
        <v>0</v>
      </c>
      <c r="DC42" s="4">
        <v>0</v>
      </c>
      <c r="DD42" s="8">
        <v>0</v>
      </c>
      <c r="DE42" s="8">
        <v>1</v>
      </c>
      <c r="DF42" s="8">
        <v>1</v>
      </c>
      <c r="DG42" s="8">
        <v>0</v>
      </c>
      <c r="DH42" s="8">
        <v>0</v>
      </c>
      <c r="DI42" s="8">
        <v>0</v>
      </c>
      <c r="DJ42" s="8">
        <v>0</v>
      </c>
      <c r="DK42" s="8">
        <v>0</v>
      </c>
      <c r="DL42" s="11">
        <f t="shared" si="38"/>
        <v>0</v>
      </c>
      <c r="DM42" s="11">
        <f t="shared" si="39"/>
        <v>0</v>
      </c>
      <c r="DN42" s="11">
        <f t="shared" si="40"/>
        <v>0</v>
      </c>
      <c r="DO42" s="11">
        <f t="shared" si="41"/>
        <v>0</v>
      </c>
      <c r="DP42" s="5">
        <f t="shared" si="42"/>
        <v>1</v>
      </c>
      <c r="DQ42" s="5">
        <f t="shared" si="43"/>
        <v>1</v>
      </c>
      <c r="DR42" s="5">
        <f t="shared" si="44"/>
        <v>0</v>
      </c>
      <c r="DS42" s="5">
        <f t="shared" si="45"/>
        <v>0</v>
      </c>
      <c r="DT42" s="12">
        <f t="shared" si="46"/>
        <v>0</v>
      </c>
      <c r="DU42" s="12">
        <f t="shared" si="47"/>
        <v>0</v>
      </c>
      <c r="DV42" s="12">
        <f t="shared" si="48"/>
        <v>0</v>
      </c>
      <c r="DW42" s="12">
        <f t="shared" si="49"/>
        <v>0</v>
      </c>
      <c r="DX42" s="12">
        <f t="shared" si="50"/>
        <v>0</v>
      </c>
      <c r="DY42" s="12">
        <f t="shared" si="51"/>
        <v>0</v>
      </c>
      <c r="DZ42" s="12">
        <f t="shared" si="52"/>
        <v>0</v>
      </c>
      <c r="EA42" s="12">
        <f t="shared" si="53"/>
        <v>0</v>
      </c>
      <c r="EB42" s="13">
        <f t="shared" si="54"/>
        <v>0</v>
      </c>
      <c r="EC42" s="13">
        <f t="shared" si="55"/>
        <v>1</v>
      </c>
      <c r="ED42" s="13">
        <f t="shared" si="56"/>
        <v>1</v>
      </c>
      <c r="EE42" s="13">
        <f t="shared" si="57"/>
        <v>0</v>
      </c>
      <c r="EF42" s="13">
        <f t="shared" si="58"/>
        <v>0</v>
      </c>
      <c r="EG42" s="13">
        <f t="shared" si="59"/>
        <v>0</v>
      </c>
      <c r="EH42" s="13">
        <f t="shared" si="60"/>
        <v>0</v>
      </c>
      <c r="EI42" s="13">
        <f t="shared" si="61"/>
        <v>0</v>
      </c>
      <c r="EJ42" s="4">
        <f t="shared" si="62"/>
        <v>1</v>
      </c>
      <c r="EK42" s="4">
        <f t="shared" si="63"/>
        <v>1</v>
      </c>
      <c r="EL42" s="4">
        <f t="shared" si="64"/>
        <v>0</v>
      </c>
      <c r="EM42" s="4">
        <f t="shared" si="65"/>
        <v>0</v>
      </c>
      <c r="EN42" s="5" t="s">
        <v>178</v>
      </c>
      <c r="EO42" s="5" t="s">
        <v>178</v>
      </c>
      <c r="EP42" s="5" t="s">
        <v>178</v>
      </c>
      <c r="EQ42" s="5" t="s">
        <v>178</v>
      </c>
      <c r="ER42" s="12">
        <v>0</v>
      </c>
      <c r="ES42" s="12">
        <v>1</v>
      </c>
      <c r="ET42" s="12" t="s">
        <v>178</v>
      </c>
      <c r="EU42" s="12" t="s">
        <v>178</v>
      </c>
      <c r="EV42">
        <v>0</v>
      </c>
      <c r="EW42">
        <v>1</v>
      </c>
      <c r="EX42" t="s">
        <v>178</v>
      </c>
      <c r="EY42" t="s">
        <v>178</v>
      </c>
      <c r="EZ42">
        <f t="shared" si="66"/>
        <v>0</v>
      </c>
      <c r="FA42">
        <f t="shared" si="67"/>
        <v>0</v>
      </c>
      <c r="FB42">
        <f t="shared" si="68"/>
        <v>0</v>
      </c>
      <c r="FC42">
        <f t="shared" si="69"/>
        <v>0</v>
      </c>
      <c r="FD42">
        <v>0.66666666666666663</v>
      </c>
      <c r="FE42">
        <v>0.5714285714285714</v>
      </c>
      <c r="FF42">
        <v>0.42857142857142855</v>
      </c>
    </row>
    <row r="43" spans="1:162" customFormat="1" x14ac:dyDescent="0.25">
      <c r="A43" t="s">
        <v>43</v>
      </c>
      <c r="B43">
        <v>0</v>
      </c>
      <c r="C43">
        <v>0</v>
      </c>
      <c r="D43">
        <v>1</v>
      </c>
      <c r="E43">
        <v>0</v>
      </c>
      <c r="F43">
        <v>0</v>
      </c>
      <c r="G43">
        <v>0</v>
      </c>
      <c r="H43" s="2" t="s">
        <v>177</v>
      </c>
      <c r="I43" s="2">
        <f t="shared" si="18"/>
        <v>0</v>
      </c>
      <c r="J43">
        <v>0</v>
      </c>
      <c r="K43" s="1">
        <v>1</v>
      </c>
      <c r="L43" s="1" t="str">
        <f t="shared" si="19"/>
        <v>solitary</v>
      </c>
      <c r="M43" s="1">
        <f t="shared" si="70"/>
        <v>4</v>
      </c>
      <c r="N43">
        <v>0</v>
      </c>
      <c r="O43">
        <v>0</v>
      </c>
      <c r="P43">
        <v>0</v>
      </c>
      <c r="Q43">
        <v>0</v>
      </c>
      <c r="R43">
        <v>0</v>
      </c>
      <c r="S43">
        <v>0</v>
      </c>
      <c r="T43" t="str">
        <f t="shared" si="20"/>
        <v>NA</v>
      </c>
      <c r="U43" s="2" t="s">
        <v>177</v>
      </c>
      <c r="V43" s="2">
        <f t="shared" si="21"/>
        <v>0</v>
      </c>
      <c r="W43">
        <v>0</v>
      </c>
      <c r="X43" s="1" t="s">
        <v>178</v>
      </c>
      <c r="Y43" s="1" t="str">
        <f t="shared" si="22"/>
        <v>NA</v>
      </c>
      <c r="Z43" s="1" t="str">
        <f t="shared" si="71"/>
        <v>NA</v>
      </c>
      <c r="AA43" s="4" t="str">
        <f t="shared" si="72"/>
        <v>NA</v>
      </c>
      <c r="AB43" s="4">
        <f t="shared" si="73"/>
        <v>4</v>
      </c>
      <c r="AC43">
        <v>0</v>
      </c>
      <c r="AD43">
        <v>0</v>
      </c>
      <c r="AE43">
        <v>0</v>
      </c>
      <c r="AF43">
        <v>0</v>
      </c>
      <c r="AG43">
        <v>0</v>
      </c>
      <c r="AH43">
        <v>0</v>
      </c>
      <c r="AI43" s="2" t="s">
        <v>177</v>
      </c>
      <c r="AJ43" s="2">
        <f t="shared" si="23"/>
        <v>0</v>
      </c>
      <c r="AK43">
        <v>0</v>
      </c>
      <c r="AL43" s="1" t="s">
        <v>178</v>
      </c>
      <c r="AM43" s="1" t="str">
        <f t="shared" si="24"/>
        <v>NA</v>
      </c>
      <c r="AN43" s="1" t="str">
        <f t="shared" si="74"/>
        <v>NA</v>
      </c>
      <c r="AO43" s="4" t="str">
        <f t="shared" si="75"/>
        <v>NA</v>
      </c>
      <c r="AP43" s="4">
        <f t="shared" si="76"/>
        <v>3</v>
      </c>
      <c r="AQ43" s="10" t="s">
        <v>320</v>
      </c>
      <c r="AR43" s="10" t="s">
        <v>321</v>
      </c>
      <c r="AS43" s="10" t="s">
        <v>320</v>
      </c>
      <c r="AT43" s="10" t="str">
        <f t="shared" si="26"/>
        <v>ext</v>
      </c>
      <c r="AU43" s="10">
        <f t="shared" si="27"/>
        <v>1</v>
      </c>
      <c r="AV43" s="10">
        <f t="shared" si="28"/>
        <v>0.900888450364417</v>
      </c>
      <c r="AW43" s="10">
        <f t="shared" si="29"/>
        <v>0</v>
      </c>
      <c r="AX43" s="10" t="str">
        <f t="shared" si="30"/>
        <v>NA</v>
      </c>
      <c r="AY43" s="10" t="str">
        <f t="shared" si="31"/>
        <v>0</v>
      </c>
      <c r="AZ43" s="10" t="str">
        <f t="shared" si="32"/>
        <v>NA</v>
      </c>
      <c r="BA43" t="s">
        <v>41</v>
      </c>
      <c r="BB43" t="s">
        <v>41</v>
      </c>
      <c r="BC43" t="s">
        <v>41</v>
      </c>
      <c r="BD43" s="5">
        <v>4</v>
      </c>
      <c r="BE43" s="5">
        <v>4</v>
      </c>
      <c r="BF43" s="5">
        <v>4</v>
      </c>
      <c r="BG43" s="5">
        <f t="shared" si="33"/>
        <v>4</v>
      </c>
      <c r="BH43" s="6">
        <v>0.900888450364417</v>
      </c>
      <c r="BI43" s="6" t="s">
        <v>178</v>
      </c>
      <c r="BJ43" s="6" t="s">
        <v>178</v>
      </c>
      <c r="BK43" s="6">
        <v>0.900888450364417</v>
      </c>
      <c r="BL43" s="6" t="str">
        <f t="shared" si="34"/>
        <v>M</v>
      </c>
      <c r="BM43" s="3">
        <f t="shared" si="77"/>
        <v>0.33333333333333331</v>
      </c>
      <c r="BN43" s="3">
        <f t="shared" si="78"/>
        <v>0</v>
      </c>
      <c r="BO43" s="3">
        <f t="shared" si="79"/>
        <v>0</v>
      </c>
      <c r="BP43" s="3">
        <f t="shared" si="80"/>
        <v>0</v>
      </c>
      <c r="BQ43" s="1">
        <f t="shared" si="81"/>
        <v>1</v>
      </c>
      <c r="BR43" s="1" t="str">
        <f t="shared" si="35"/>
        <v>S</v>
      </c>
      <c r="BS43" s="1">
        <f t="shared" si="82"/>
        <v>4</v>
      </c>
      <c r="BT43" s="4" t="str">
        <f t="shared" si="83"/>
        <v>NA</v>
      </c>
      <c r="BU43" s="4" t="str">
        <f t="shared" si="84"/>
        <v>NA</v>
      </c>
      <c r="BV43" t="s">
        <v>178</v>
      </c>
      <c r="BW43" t="s">
        <v>178</v>
      </c>
      <c r="BX43" t="s">
        <v>178</v>
      </c>
      <c r="BY43" t="s">
        <v>178</v>
      </c>
      <c r="BZ43" s="2" t="str">
        <f t="shared" si="36"/>
        <v>NA</v>
      </c>
      <c r="CA43">
        <v>0</v>
      </c>
      <c r="CB43">
        <v>0</v>
      </c>
      <c r="CC43" s="2" t="str">
        <f t="shared" si="37"/>
        <v>NA</v>
      </c>
      <c r="CD43" s="3">
        <v>0</v>
      </c>
      <c r="CE43" s="3">
        <v>0</v>
      </c>
      <c r="CF43" s="2">
        <v>0</v>
      </c>
      <c r="CG43" s="2">
        <v>0</v>
      </c>
      <c r="CH43" s="2">
        <v>0</v>
      </c>
      <c r="CI43" s="2">
        <v>0</v>
      </c>
      <c r="CJ43" s="2">
        <v>0</v>
      </c>
      <c r="CK43" s="2">
        <v>0</v>
      </c>
      <c r="CL43" s="2">
        <v>0</v>
      </c>
      <c r="CM43" s="2">
        <v>0</v>
      </c>
      <c r="CN43" s="5">
        <v>0</v>
      </c>
      <c r="CO43" s="5">
        <v>0</v>
      </c>
      <c r="CP43" s="5">
        <v>0</v>
      </c>
      <c r="CQ43" s="5">
        <v>0</v>
      </c>
      <c r="CR43" s="5">
        <v>0</v>
      </c>
      <c r="CS43" s="5">
        <v>0</v>
      </c>
      <c r="CT43" s="5">
        <v>0</v>
      </c>
      <c r="CU43" s="5">
        <v>0</v>
      </c>
      <c r="CV43" s="4">
        <v>0</v>
      </c>
      <c r="CW43" s="4">
        <v>0</v>
      </c>
      <c r="CX43" s="4">
        <v>0</v>
      </c>
      <c r="CY43" s="4">
        <v>0</v>
      </c>
      <c r="CZ43" s="4">
        <v>0</v>
      </c>
      <c r="DA43" s="4">
        <v>0</v>
      </c>
      <c r="DB43" s="4">
        <v>0</v>
      </c>
      <c r="DC43" s="4">
        <v>0</v>
      </c>
      <c r="DD43" s="8">
        <v>0</v>
      </c>
      <c r="DE43" s="8">
        <v>0</v>
      </c>
      <c r="DF43" s="8">
        <v>0</v>
      </c>
      <c r="DG43" s="8">
        <v>0</v>
      </c>
      <c r="DH43" s="8">
        <v>0</v>
      </c>
      <c r="DI43" s="8">
        <v>0</v>
      </c>
      <c r="DJ43" s="8">
        <v>0</v>
      </c>
      <c r="DK43" s="8">
        <v>0</v>
      </c>
      <c r="DL43" s="11">
        <f t="shared" si="38"/>
        <v>0</v>
      </c>
      <c r="DM43" s="11">
        <f t="shared" si="39"/>
        <v>0</v>
      </c>
      <c r="DN43" s="11">
        <f t="shared" si="40"/>
        <v>0</v>
      </c>
      <c r="DO43" s="11">
        <f t="shared" si="41"/>
        <v>0</v>
      </c>
      <c r="DP43" s="5">
        <f t="shared" si="42"/>
        <v>0</v>
      </c>
      <c r="DQ43" s="5">
        <f t="shared" si="43"/>
        <v>0</v>
      </c>
      <c r="DR43" s="5">
        <f t="shared" si="44"/>
        <v>0</v>
      </c>
      <c r="DS43" s="5">
        <f t="shared" si="45"/>
        <v>0</v>
      </c>
      <c r="DT43" s="12">
        <f t="shared" si="46"/>
        <v>0</v>
      </c>
      <c r="DU43" s="12">
        <f t="shared" si="47"/>
        <v>0</v>
      </c>
      <c r="DV43" s="12">
        <f t="shared" si="48"/>
        <v>0</v>
      </c>
      <c r="DW43" s="12">
        <f t="shared" si="49"/>
        <v>0</v>
      </c>
      <c r="DX43" s="12">
        <f t="shared" si="50"/>
        <v>0</v>
      </c>
      <c r="DY43" s="12">
        <f t="shared" si="51"/>
        <v>0</v>
      </c>
      <c r="DZ43" s="12">
        <f t="shared" si="52"/>
        <v>0</v>
      </c>
      <c r="EA43" s="12">
        <f t="shared" si="53"/>
        <v>0</v>
      </c>
      <c r="EB43" s="13">
        <f t="shared" si="54"/>
        <v>0</v>
      </c>
      <c r="EC43" s="13">
        <f t="shared" si="55"/>
        <v>0</v>
      </c>
      <c r="ED43" s="13">
        <f t="shared" si="56"/>
        <v>0</v>
      </c>
      <c r="EE43" s="13">
        <f t="shared" si="57"/>
        <v>0</v>
      </c>
      <c r="EF43" s="13">
        <f t="shared" si="58"/>
        <v>0</v>
      </c>
      <c r="EG43" s="13">
        <f t="shared" si="59"/>
        <v>0</v>
      </c>
      <c r="EH43" s="13">
        <f t="shared" si="60"/>
        <v>0</v>
      </c>
      <c r="EI43" s="13">
        <f t="shared" si="61"/>
        <v>0</v>
      </c>
      <c r="EJ43" s="4">
        <f t="shared" si="62"/>
        <v>0</v>
      </c>
      <c r="EK43" s="4">
        <f t="shared" si="63"/>
        <v>0</v>
      </c>
      <c r="EL43" s="4">
        <f t="shared" si="64"/>
        <v>0</v>
      </c>
      <c r="EM43" s="4">
        <f t="shared" si="65"/>
        <v>0</v>
      </c>
      <c r="EN43" s="5" t="s">
        <v>178</v>
      </c>
      <c r="EO43" s="5" t="s">
        <v>178</v>
      </c>
      <c r="EP43" s="5" t="s">
        <v>178</v>
      </c>
      <c r="EQ43" s="5" t="s">
        <v>178</v>
      </c>
      <c r="ER43" s="12" t="s">
        <v>178</v>
      </c>
      <c r="ES43" s="12" t="s">
        <v>178</v>
      </c>
      <c r="ET43" s="12" t="s">
        <v>178</v>
      </c>
      <c r="EU43" s="12" t="s">
        <v>178</v>
      </c>
      <c r="EV43" t="s">
        <v>178</v>
      </c>
      <c r="EW43" t="s">
        <v>178</v>
      </c>
      <c r="EX43" t="s">
        <v>178</v>
      </c>
      <c r="EY43" t="s">
        <v>178</v>
      </c>
      <c r="EZ43">
        <f t="shared" si="66"/>
        <v>0</v>
      </c>
      <c r="FA43">
        <f t="shared" si="67"/>
        <v>0</v>
      </c>
      <c r="FB43">
        <f t="shared" si="68"/>
        <v>0</v>
      </c>
      <c r="FC43">
        <f t="shared" si="69"/>
        <v>0</v>
      </c>
      <c r="FD43" t="s">
        <v>178</v>
      </c>
      <c r="FE43" t="s">
        <v>178</v>
      </c>
      <c r="FF43" t="s">
        <v>178</v>
      </c>
    </row>
    <row r="44" spans="1:162" customFormat="1" x14ac:dyDescent="0.25">
      <c r="A44" t="s">
        <v>44</v>
      </c>
      <c r="B44">
        <v>1</v>
      </c>
      <c r="C44">
        <v>1</v>
      </c>
      <c r="D44">
        <v>1</v>
      </c>
      <c r="E44">
        <v>2</v>
      </c>
      <c r="F44">
        <v>2</v>
      </c>
      <c r="G44">
        <v>0</v>
      </c>
      <c r="H44" s="2" t="s">
        <v>177</v>
      </c>
      <c r="I44" s="2">
        <f t="shared" si="18"/>
        <v>0</v>
      </c>
      <c r="J44">
        <v>5</v>
      </c>
      <c r="K44" s="1">
        <v>7</v>
      </c>
      <c r="L44" s="1" t="str">
        <f t="shared" si="19"/>
        <v>L</v>
      </c>
      <c r="M44" s="1">
        <f t="shared" si="70"/>
        <v>5</v>
      </c>
      <c r="N44">
        <v>1</v>
      </c>
      <c r="O44">
        <v>1</v>
      </c>
      <c r="P44">
        <v>1</v>
      </c>
      <c r="Q44">
        <v>2</v>
      </c>
      <c r="R44">
        <v>2</v>
      </c>
      <c r="S44">
        <v>5</v>
      </c>
      <c r="T44">
        <f t="shared" si="20"/>
        <v>5</v>
      </c>
      <c r="U44" s="2" t="s">
        <v>177</v>
      </c>
      <c r="V44" s="2">
        <f t="shared" si="21"/>
        <v>1</v>
      </c>
      <c r="W44">
        <v>5</v>
      </c>
      <c r="X44" s="1">
        <v>7</v>
      </c>
      <c r="Y44" s="1" t="str">
        <f t="shared" si="22"/>
        <v>L</v>
      </c>
      <c r="Z44" s="1" t="str">
        <f t="shared" si="71"/>
        <v>n</v>
      </c>
      <c r="AA44" s="4">
        <f t="shared" si="72"/>
        <v>0</v>
      </c>
      <c r="AB44" s="4">
        <f t="shared" si="73"/>
        <v>3</v>
      </c>
      <c r="AC44">
        <v>1</v>
      </c>
      <c r="AD44">
        <v>1</v>
      </c>
      <c r="AE44">
        <v>2</v>
      </c>
      <c r="AF44">
        <v>1</v>
      </c>
      <c r="AG44">
        <v>2</v>
      </c>
      <c r="AH44">
        <v>3</v>
      </c>
      <c r="AI44" s="2" t="s">
        <v>177</v>
      </c>
      <c r="AJ44" s="2">
        <f t="shared" si="23"/>
        <v>1</v>
      </c>
      <c r="AK44">
        <v>2</v>
      </c>
      <c r="AL44" s="1">
        <v>7</v>
      </c>
      <c r="AM44" s="1" t="str">
        <f t="shared" si="24"/>
        <v>L</v>
      </c>
      <c r="AN44" s="1">
        <f t="shared" si="74"/>
        <v>2</v>
      </c>
      <c r="AO44" s="4">
        <f t="shared" si="75"/>
        <v>0</v>
      </c>
      <c r="AP44" s="4">
        <f t="shared" si="76"/>
        <v>2</v>
      </c>
      <c r="AQ44" s="10" t="s">
        <v>319</v>
      </c>
      <c r="AR44" s="10" t="s">
        <v>319</v>
      </c>
      <c r="AS44" s="10" t="str">
        <f t="shared" si="25"/>
        <v>surv</v>
      </c>
      <c r="AT44" s="10" t="str">
        <f t="shared" si="26"/>
        <v>surv</v>
      </c>
      <c r="AU44" s="10">
        <f t="shared" si="27"/>
        <v>7</v>
      </c>
      <c r="AV44" s="10">
        <f t="shared" si="28"/>
        <v>0.58028632955783255</v>
      </c>
      <c r="AW44" s="10">
        <f t="shared" si="29"/>
        <v>1</v>
      </c>
      <c r="AX44" s="10">
        <f t="shared" si="30"/>
        <v>1</v>
      </c>
      <c r="AY44" s="10" t="str">
        <f t="shared" si="31"/>
        <v>1</v>
      </c>
      <c r="AZ44" s="10" t="str">
        <f t="shared" si="32"/>
        <v>1</v>
      </c>
      <c r="BA44" t="s">
        <v>132</v>
      </c>
      <c r="BB44" t="s">
        <v>143</v>
      </c>
      <c r="BC44" t="s">
        <v>143</v>
      </c>
      <c r="BD44" s="5">
        <v>5</v>
      </c>
      <c r="BE44" s="5">
        <v>6</v>
      </c>
      <c r="BF44" s="5">
        <v>6</v>
      </c>
      <c r="BG44" s="5">
        <f t="shared" si="33"/>
        <v>5.666666666666667</v>
      </c>
      <c r="BH44" s="6">
        <v>0.86884981440983278</v>
      </c>
      <c r="BI44" s="6">
        <v>0.43600458713183238</v>
      </c>
      <c r="BJ44" s="6">
        <v>0.43600458713183238</v>
      </c>
      <c r="BK44" s="6">
        <v>0.58028632955783255</v>
      </c>
      <c r="BL44" s="6" t="str">
        <f t="shared" si="34"/>
        <v>M</v>
      </c>
      <c r="BM44" s="3">
        <f t="shared" si="77"/>
        <v>1.3333333333333333</v>
      </c>
      <c r="BN44" s="3">
        <f t="shared" si="78"/>
        <v>1.6666666666666667</v>
      </c>
      <c r="BO44" s="3">
        <f t="shared" si="79"/>
        <v>2</v>
      </c>
      <c r="BP44" s="3">
        <f t="shared" si="80"/>
        <v>2.6666666666666665</v>
      </c>
      <c r="BQ44" s="1">
        <f t="shared" si="81"/>
        <v>7</v>
      </c>
      <c r="BR44" s="1" t="str">
        <f t="shared" si="35"/>
        <v>L</v>
      </c>
      <c r="BS44" s="1">
        <f t="shared" si="82"/>
        <v>3.5</v>
      </c>
      <c r="BT44" s="4">
        <f t="shared" si="83"/>
        <v>0</v>
      </c>
      <c r="BU44" s="4">
        <f t="shared" si="84"/>
        <v>2.5</v>
      </c>
      <c r="BV44" t="s">
        <v>178</v>
      </c>
      <c r="BW44" t="s">
        <v>178</v>
      </c>
      <c r="BX44" t="s">
        <v>227</v>
      </c>
      <c r="BY44" t="s">
        <v>227</v>
      </c>
      <c r="BZ44" s="2" t="str">
        <f t="shared" si="36"/>
        <v>c</v>
      </c>
      <c r="CA44">
        <v>0</v>
      </c>
      <c r="CB44">
        <v>1</v>
      </c>
      <c r="CC44" s="2" t="str">
        <f t="shared" si="37"/>
        <v>NA</v>
      </c>
      <c r="CD44" s="3">
        <v>0</v>
      </c>
      <c r="CE44" s="3">
        <v>0</v>
      </c>
      <c r="CF44" s="2">
        <v>0</v>
      </c>
      <c r="CG44" s="2">
        <v>0</v>
      </c>
      <c r="CH44" s="2">
        <v>0</v>
      </c>
      <c r="CI44" s="2">
        <v>0</v>
      </c>
      <c r="CJ44" s="2">
        <v>0</v>
      </c>
      <c r="CK44" s="2">
        <v>0</v>
      </c>
      <c r="CL44" s="2">
        <v>0</v>
      </c>
      <c r="CM44" s="2">
        <v>0</v>
      </c>
      <c r="CN44" s="5">
        <v>0</v>
      </c>
      <c r="CO44" s="5">
        <v>0</v>
      </c>
      <c r="CP44" s="5">
        <v>0</v>
      </c>
      <c r="CQ44" s="5">
        <v>0</v>
      </c>
      <c r="CR44" s="5">
        <v>0</v>
      </c>
      <c r="CS44" s="5">
        <v>0</v>
      </c>
      <c r="CT44" s="5">
        <v>0</v>
      </c>
      <c r="CU44" s="5">
        <v>0</v>
      </c>
      <c r="CV44" s="4">
        <v>0</v>
      </c>
      <c r="CW44" s="4">
        <v>0</v>
      </c>
      <c r="CX44" s="4">
        <v>0</v>
      </c>
      <c r="CY44" s="4">
        <v>0</v>
      </c>
      <c r="CZ44" s="4">
        <v>0</v>
      </c>
      <c r="DA44" s="4">
        <v>0</v>
      </c>
      <c r="DB44" s="4">
        <v>0</v>
      </c>
      <c r="DC44" s="4">
        <v>1</v>
      </c>
      <c r="DD44" s="8">
        <v>0</v>
      </c>
      <c r="DE44" s="8">
        <v>1</v>
      </c>
      <c r="DF44" s="8">
        <v>0</v>
      </c>
      <c r="DG44" s="8">
        <v>1</v>
      </c>
      <c r="DH44" s="8">
        <v>0</v>
      </c>
      <c r="DI44" s="8">
        <v>0</v>
      </c>
      <c r="DJ44" s="8">
        <v>0</v>
      </c>
      <c r="DK44" s="8">
        <v>0</v>
      </c>
      <c r="DL44" s="11">
        <f t="shared" si="38"/>
        <v>0</v>
      </c>
      <c r="DM44" s="11">
        <f t="shared" si="39"/>
        <v>0</v>
      </c>
      <c r="DN44" s="11">
        <f t="shared" si="40"/>
        <v>0</v>
      </c>
      <c r="DO44" s="11">
        <f t="shared" si="41"/>
        <v>1</v>
      </c>
      <c r="DP44" s="5">
        <f t="shared" si="42"/>
        <v>1</v>
      </c>
      <c r="DQ44" s="5">
        <f t="shared" si="43"/>
        <v>1</v>
      </c>
      <c r="DR44" s="5">
        <f t="shared" si="44"/>
        <v>0</v>
      </c>
      <c r="DS44" s="5">
        <f t="shared" si="45"/>
        <v>0</v>
      </c>
      <c r="DT44" s="12">
        <f t="shared" si="46"/>
        <v>0</v>
      </c>
      <c r="DU44" s="12">
        <f t="shared" si="47"/>
        <v>0</v>
      </c>
      <c r="DV44" s="12">
        <f t="shared" si="48"/>
        <v>0</v>
      </c>
      <c r="DW44" s="12">
        <f t="shared" si="49"/>
        <v>0</v>
      </c>
      <c r="DX44" s="12">
        <f t="shared" si="50"/>
        <v>0</v>
      </c>
      <c r="DY44" s="12">
        <f t="shared" si="51"/>
        <v>0</v>
      </c>
      <c r="DZ44" s="12">
        <f t="shared" si="52"/>
        <v>0</v>
      </c>
      <c r="EA44" s="12">
        <f t="shared" si="53"/>
        <v>0</v>
      </c>
      <c r="EB44" s="13">
        <f t="shared" si="54"/>
        <v>0</v>
      </c>
      <c r="EC44" s="13">
        <f t="shared" si="55"/>
        <v>1</v>
      </c>
      <c r="ED44" s="13">
        <f t="shared" si="56"/>
        <v>0</v>
      </c>
      <c r="EE44" s="13">
        <f t="shared" si="57"/>
        <v>1</v>
      </c>
      <c r="EF44" s="13">
        <f t="shared" si="58"/>
        <v>0</v>
      </c>
      <c r="EG44" s="13">
        <f t="shared" si="59"/>
        <v>0</v>
      </c>
      <c r="EH44" s="13">
        <f t="shared" si="60"/>
        <v>0</v>
      </c>
      <c r="EI44" s="13">
        <f t="shared" si="61"/>
        <v>1</v>
      </c>
      <c r="EJ44" s="4">
        <f t="shared" si="62"/>
        <v>1</v>
      </c>
      <c r="EK44" s="4">
        <f t="shared" si="63"/>
        <v>1</v>
      </c>
      <c r="EL44" s="4">
        <f t="shared" si="64"/>
        <v>0</v>
      </c>
      <c r="EM44" s="4">
        <f t="shared" si="65"/>
        <v>1</v>
      </c>
      <c r="EN44" s="5" t="s">
        <v>178</v>
      </c>
      <c r="EO44" s="5" t="s">
        <v>178</v>
      </c>
      <c r="EP44" s="5" t="s">
        <v>178</v>
      </c>
      <c r="EQ44" s="5">
        <v>0</v>
      </c>
      <c r="ER44" s="12">
        <v>0</v>
      </c>
      <c r="ES44" s="12">
        <v>0</v>
      </c>
      <c r="ET44" s="12" t="s">
        <v>178</v>
      </c>
      <c r="EU44" s="12" t="s">
        <v>178</v>
      </c>
      <c r="EV44">
        <v>0</v>
      </c>
      <c r="EW44">
        <v>0</v>
      </c>
      <c r="EX44" t="s">
        <v>178</v>
      </c>
      <c r="EY44">
        <v>0</v>
      </c>
      <c r="EZ44">
        <f t="shared" si="66"/>
        <v>0</v>
      </c>
      <c r="FA44">
        <f t="shared" si="67"/>
        <v>0</v>
      </c>
      <c r="FB44">
        <f t="shared" si="68"/>
        <v>0</v>
      </c>
      <c r="FC44">
        <f t="shared" si="69"/>
        <v>0</v>
      </c>
      <c r="FD44">
        <v>0.75</v>
      </c>
      <c r="FE44">
        <v>0.33333333333333331</v>
      </c>
      <c r="FF44">
        <v>0.66666666666666663</v>
      </c>
    </row>
    <row r="45" spans="1:162" customFormat="1" x14ac:dyDescent="0.25">
      <c r="A45" t="s">
        <v>45</v>
      </c>
      <c r="B45">
        <v>1</v>
      </c>
      <c r="C45">
        <v>1</v>
      </c>
      <c r="D45">
        <v>3</v>
      </c>
      <c r="E45">
        <v>5</v>
      </c>
      <c r="F45">
        <v>4</v>
      </c>
      <c r="G45">
        <v>0</v>
      </c>
      <c r="H45" s="2" t="s">
        <v>176</v>
      </c>
      <c r="I45" s="2">
        <f t="shared" si="18"/>
        <v>1</v>
      </c>
      <c r="J45">
        <v>5</v>
      </c>
      <c r="K45" s="1">
        <v>14</v>
      </c>
      <c r="L45" s="1" t="str">
        <f t="shared" si="19"/>
        <v>L</v>
      </c>
      <c r="M45" s="1">
        <f t="shared" si="70"/>
        <v>5</v>
      </c>
      <c r="N45">
        <v>1</v>
      </c>
      <c r="O45">
        <v>1</v>
      </c>
      <c r="P45">
        <v>2</v>
      </c>
      <c r="Q45">
        <v>3</v>
      </c>
      <c r="R45">
        <v>2</v>
      </c>
      <c r="S45">
        <v>5</v>
      </c>
      <c r="T45">
        <f t="shared" si="20"/>
        <v>5</v>
      </c>
      <c r="U45" s="2" t="s">
        <v>177</v>
      </c>
      <c r="V45" s="2">
        <f t="shared" si="21"/>
        <v>1</v>
      </c>
      <c r="W45">
        <v>5</v>
      </c>
      <c r="X45" s="1">
        <v>9</v>
      </c>
      <c r="Y45" s="1" t="str">
        <f t="shared" si="22"/>
        <v>L</v>
      </c>
      <c r="Z45" s="1" t="str">
        <f t="shared" si="71"/>
        <v>n</v>
      </c>
      <c r="AA45" s="4">
        <f t="shared" si="72"/>
        <v>-5</v>
      </c>
      <c r="AB45" s="4">
        <f t="shared" si="73"/>
        <v>4</v>
      </c>
      <c r="AC45">
        <v>1</v>
      </c>
      <c r="AD45">
        <v>1</v>
      </c>
      <c r="AE45">
        <v>3</v>
      </c>
      <c r="AF45">
        <v>3</v>
      </c>
      <c r="AG45">
        <v>2</v>
      </c>
      <c r="AH45">
        <v>6</v>
      </c>
      <c r="AI45" s="2" t="s">
        <v>176</v>
      </c>
      <c r="AJ45" s="2">
        <f t="shared" si="23"/>
        <v>1</v>
      </c>
      <c r="AK45">
        <v>3</v>
      </c>
      <c r="AL45" s="1">
        <v>10</v>
      </c>
      <c r="AM45" s="1" t="str">
        <f t="shared" si="24"/>
        <v>L</v>
      </c>
      <c r="AN45" s="1">
        <f t="shared" si="74"/>
        <v>4</v>
      </c>
      <c r="AO45" s="4">
        <f t="shared" si="75"/>
        <v>1</v>
      </c>
      <c r="AP45" s="4">
        <f t="shared" si="76"/>
        <v>3</v>
      </c>
      <c r="AQ45" s="10" t="s">
        <v>319</v>
      </c>
      <c r="AR45" s="10" t="s">
        <v>319</v>
      </c>
      <c r="AS45" s="10" t="str">
        <f t="shared" si="25"/>
        <v>surv</v>
      </c>
      <c r="AT45" s="10" t="str">
        <f t="shared" si="26"/>
        <v>surv</v>
      </c>
      <c r="AU45" s="10">
        <f t="shared" si="27"/>
        <v>11</v>
      </c>
      <c r="AV45" s="10">
        <f t="shared" si="28"/>
        <v>0.3383784863137726</v>
      </c>
      <c r="AW45" s="10">
        <f t="shared" si="29"/>
        <v>1</v>
      </c>
      <c r="AX45" s="10">
        <f t="shared" si="30"/>
        <v>1</v>
      </c>
      <c r="AY45" s="10" t="str">
        <f t="shared" si="31"/>
        <v>1</v>
      </c>
      <c r="AZ45" s="10" t="str">
        <f t="shared" si="32"/>
        <v>1</v>
      </c>
      <c r="BA45" t="s">
        <v>124</v>
      </c>
      <c r="BB45" t="s">
        <v>124</v>
      </c>
      <c r="BC45" t="s">
        <v>124</v>
      </c>
      <c r="BD45" s="5">
        <v>9</v>
      </c>
      <c r="BE45" s="5">
        <v>10</v>
      </c>
      <c r="BF45" s="5">
        <v>12</v>
      </c>
      <c r="BG45" s="5">
        <f t="shared" si="33"/>
        <v>10.333333333333334</v>
      </c>
      <c r="BH45" s="6">
        <v>0.33837848631377254</v>
      </c>
      <c r="BI45" s="6">
        <v>0.33837848631377254</v>
      </c>
      <c r="BJ45" s="6">
        <v>0.33837848631377254</v>
      </c>
      <c r="BK45" s="6">
        <v>0.3383784863137726</v>
      </c>
      <c r="BL45" s="6" t="str">
        <f t="shared" si="34"/>
        <v>N</v>
      </c>
      <c r="BM45" s="3">
        <f t="shared" si="77"/>
        <v>2.6666666666666665</v>
      </c>
      <c r="BN45" s="3">
        <f t="shared" si="78"/>
        <v>3.6666666666666665</v>
      </c>
      <c r="BO45" s="3">
        <f t="shared" si="79"/>
        <v>2.6666666666666665</v>
      </c>
      <c r="BP45" s="3">
        <f t="shared" si="80"/>
        <v>3.6666666666666665</v>
      </c>
      <c r="BQ45" s="1">
        <f t="shared" si="81"/>
        <v>11</v>
      </c>
      <c r="BR45" s="1" t="str">
        <f t="shared" si="35"/>
        <v>L</v>
      </c>
      <c r="BS45" s="1">
        <f t="shared" si="82"/>
        <v>4.5</v>
      </c>
      <c r="BT45" s="4">
        <f t="shared" si="83"/>
        <v>-2</v>
      </c>
      <c r="BU45" s="4">
        <f t="shared" si="84"/>
        <v>3.5</v>
      </c>
      <c r="BV45" t="s">
        <v>178</v>
      </c>
      <c r="BW45" t="s">
        <v>178</v>
      </c>
      <c r="BX45" t="s">
        <v>178</v>
      </c>
      <c r="BY45" t="s">
        <v>226</v>
      </c>
      <c r="BZ45" s="2" t="str">
        <f t="shared" si="36"/>
        <v>e</v>
      </c>
      <c r="CA45">
        <v>1</v>
      </c>
      <c r="CB45">
        <v>1</v>
      </c>
      <c r="CC45" s="2" t="str">
        <f t="shared" si="37"/>
        <v>c</v>
      </c>
      <c r="CD45" s="3">
        <v>0</v>
      </c>
      <c r="CE45" s="3">
        <v>1</v>
      </c>
      <c r="CF45" s="2">
        <v>0</v>
      </c>
      <c r="CG45" s="2">
        <v>0</v>
      </c>
      <c r="CH45" s="2">
        <v>0</v>
      </c>
      <c r="CI45" s="2">
        <v>0</v>
      </c>
      <c r="CJ45" s="2">
        <v>0</v>
      </c>
      <c r="CK45" s="2">
        <v>0</v>
      </c>
      <c r="CL45" s="2">
        <v>0</v>
      </c>
      <c r="CM45" s="2">
        <v>1</v>
      </c>
      <c r="CN45" s="5">
        <v>0</v>
      </c>
      <c r="CO45" s="5">
        <v>0</v>
      </c>
      <c r="CP45" s="5">
        <v>0</v>
      </c>
      <c r="CQ45" s="5">
        <v>0</v>
      </c>
      <c r="CR45" s="5">
        <v>0</v>
      </c>
      <c r="CS45" s="5">
        <v>0</v>
      </c>
      <c r="CT45" s="5">
        <v>0</v>
      </c>
      <c r="CU45" s="5">
        <v>0</v>
      </c>
      <c r="CV45" s="4">
        <v>0</v>
      </c>
      <c r="CW45" s="4">
        <v>0</v>
      </c>
      <c r="CX45" s="4">
        <v>0</v>
      </c>
      <c r="CY45" s="4">
        <v>0</v>
      </c>
      <c r="CZ45" s="4">
        <v>0</v>
      </c>
      <c r="DA45" s="4">
        <v>0</v>
      </c>
      <c r="DB45" s="4">
        <v>1</v>
      </c>
      <c r="DC45" s="4">
        <v>0</v>
      </c>
      <c r="DD45" s="8">
        <v>0</v>
      </c>
      <c r="DE45" s="8">
        <v>0</v>
      </c>
      <c r="DF45" s="8">
        <v>1</v>
      </c>
      <c r="DG45" s="8">
        <v>0</v>
      </c>
      <c r="DH45" s="8">
        <v>0</v>
      </c>
      <c r="DI45" s="8">
        <v>0</v>
      </c>
      <c r="DJ45" s="8">
        <v>0</v>
      </c>
      <c r="DK45" s="8">
        <v>1</v>
      </c>
      <c r="DL45" s="11">
        <f t="shared" si="38"/>
        <v>0</v>
      </c>
      <c r="DM45" s="11">
        <f t="shared" si="39"/>
        <v>0</v>
      </c>
      <c r="DN45" s="11">
        <f t="shared" si="40"/>
        <v>0</v>
      </c>
      <c r="DO45" s="11">
        <f t="shared" si="41"/>
        <v>2</v>
      </c>
      <c r="DP45" s="5">
        <f t="shared" si="42"/>
        <v>0</v>
      </c>
      <c r="DQ45" s="5">
        <f t="shared" si="43"/>
        <v>1</v>
      </c>
      <c r="DR45" s="5">
        <f t="shared" si="44"/>
        <v>0</v>
      </c>
      <c r="DS45" s="5">
        <f t="shared" si="45"/>
        <v>1</v>
      </c>
      <c r="DT45" s="12">
        <f t="shared" si="46"/>
        <v>0</v>
      </c>
      <c r="DU45" s="12">
        <f t="shared" si="47"/>
        <v>0</v>
      </c>
      <c r="DV45" s="12">
        <f t="shared" si="48"/>
        <v>0</v>
      </c>
      <c r="DW45" s="12">
        <f t="shared" si="49"/>
        <v>0</v>
      </c>
      <c r="DX45" s="12">
        <f t="shared" si="50"/>
        <v>0</v>
      </c>
      <c r="DY45" s="12">
        <f t="shared" si="51"/>
        <v>0</v>
      </c>
      <c r="DZ45" s="12">
        <f t="shared" si="52"/>
        <v>0</v>
      </c>
      <c r="EA45" s="12">
        <f t="shared" si="53"/>
        <v>1</v>
      </c>
      <c r="EB45" s="13">
        <f t="shared" si="54"/>
        <v>0</v>
      </c>
      <c r="EC45" s="13">
        <f t="shared" si="55"/>
        <v>0</v>
      </c>
      <c r="ED45" s="13">
        <f t="shared" si="56"/>
        <v>1</v>
      </c>
      <c r="EE45" s="13">
        <f t="shared" si="57"/>
        <v>0</v>
      </c>
      <c r="EF45" s="13">
        <f t="shared" si="58"/>
        <v>0</v>
      </c>
      <c r="EG45" s="13">
        <f t="shared" si="59"/>
        <v>0</v>
      </c>
      <c r="EH45" s="13">
        <f t="shared" si="60"/>
        <v>1</v>
      </c>
      <c r="EI45" s="13">
        <f t="shared" si="61"/>
        <v>1</v>
      </c>
      <c r="EJ45" s="4">
        <f t="shared" si="62"/>
        <v>0</v>
      </c>
      <c r="EK45" s="4">
        <f t="shared" si="63"/>
        <v>1</v>
      </c>
      <c r="EL45" s="4">
        <f t="shared" si="64"/>
        <v>0</v>
      </c>
      <c r="EM45" s="4">
        <f t="shared" si="65"/>
        <v>3</v>
      </c>
      <c r="EN45" s="5" t="s">
        <v>178</v>
      </c>
      <c r="EO45" s="5" t="s">
        <v>178</v>
      </c>
      <c r="EP45" s="5" t="s">
        <v>178</v>
      </c>
      <c r="EQ45" s="5">
        <v>0.5</v>
      </c>
      <c r="ER45" s="12" t="s">
        <v>178</v>
      </c>
      <c r="ES45" s="12">
        <v>1</v>
      </c>
      <c r="ET45" s="12" t="s">
        <v>178</v>
      </c>
      <c r="EU45" s="12">
        <v>0</v>
      </c>
      <c r="EV45" t="s">
        <v>178</v>
      </c>
      <c r="EW45">
        <v>1</v>
      </c>
      <c r="EX45" t="s">
        <v>178</v>
      </c>
      <c r="EY45">
        <v>0.33333333333333331</v>
      </c>
      <c r="EZ45">
        <f t="shared" si="66"/>
        <v>0</v>
      </c>
      <c r="FA45">
        <f t="shared" si="67"/>
        <v>0</v>
      </c>
      <c r="FB45">
        <f t="shared" si="68"/>
        <v>0</v>
      </c>
      <c r="FC45">
        <f t="shared" si="69"/>
        <v>-1</v>
      </c>
      <c r="FD45">
        <v>0.55555555555555558</v>
      </c>
      <c r="FE45">
        <v>0.4</v>
      </c>
      <c r="FF45">
        <v>0.45454545454545453</v>
      </c>
    </row>
    <row r="46" spans="1:162" customFormat="1" x14ac:dyDescent="0.25">
      <c r="A46" t="s">
        <v>46</v>
      </c>
      <c r="B46">
        <v>1</v>
      </c>
      <c r="C46">
        <v>1</v>
      </c>
      <c r="D46">
        <v>1</v>
      </c>
      <c r="E46">
        <v>2</v>
      </c>
      <c r="F46">
        <v>2</v>
      </c>
      <c r="G46">
        <v>0</v>
      </c>
      <c r="H46" s="2" t="s">
        <v>177</v>
      </c>
      <c r="I46" s="2">
        <f t="shared" si="18"/>
        <v>0</v>
      </c>
      <c r="J46">
        <v>1</v>
      </c>
      <c r="K46" s="1">
        <v>7</v>
      </c>
      <c r="L46" s="1" t="str">
        <f t="shared" si="19"/>
        <v>L</v>
      </c>
      <c r="M46" s="1">
        <f t="shared" si="70"/>
        <v>3</v>
      </c>
      <c r="N46">
        <v>1</v>
      </c>
      <c r="O46">
        <v>1</v>
      </c>
      <c r="P46">
        <v>0</v>
      </c>
      <c r="Q46">
        <v>2</v>
      </c>
      <c r="R46">
        <v>1</v>
      </c>
      <c r="S46">
        <v>2</v>
      </c>
      <c r="T46">
        <f t="shared" si="20"/>
        <v>2</v>
      </c>
      <c r="U46" s="2" t="s">
        <v>176</v>
      </c>
      <c r="V46" s="2">
        <f t="shared" si="21"/>
        <v>1</v>
      </c>
      <c r="W46">
        <v>1</v>
      </c>
      <c r="X46" s="1">
        <v>5</v>
      </c>
      <c r="Y46" s="1" t="str">
        <f t="shared" si="22"/>
        <v>M</v>
      </c>
      <c r="Z46" s="1" t="str">
        <f t="shared" si="71"/>
        <v>n</v>
      </c>
      <c r="AA46" s="4">
        <f t="shared" si="72"/>
        <v>-2</v>
      </c>
      <c r="AB46" s="4">
        <f t="shared" si="73"/>
        <v>7</v>
      </c>
      <c r="AC46">
        <v>1</v>
      </c>
      <c r="AD46">
        <v>1</v>
      </c>
      <c r="AE46">
        <v>0</v>
      </c>
      <c r="AF46">
        <v>1</v>
      </c>
      <c r="AG46">
        <v>0</v>
      </c>
      <c r="AH46">
        <v>1</v>
      </c>
      <c r="AI46" s="2" t="s">
        <v>177</v>
      </c>
      <c r="AJ46" s="2">
        <f t="shared" si="23"/>
        <v>1</v>
      </c>
      <c r="AK46">
        <v>3</v>
      </c>
      <c r="AL46" s="1">
        <v>3</v>
      </c>
      <c r="AM46" s="1" t="str">
        <f t="shared" si="24"/>
        <v>S</v>
      </c>
      <c r="AN46" s="1">
        <f t="shared" si="74"/>
        <v>0</v>
      </c>
      <c r="AO46" s="4">
        <f t="shared" si="75"/>
        <v>-2</v>
      </c>
      <c r="AP46" s="4">
        <f t="shared" si="76"/>
        <v>3</v>
      </c>
      <c r="AQ46" s="10" t="s">
        <v>319</v>
      </c>
      <c r="AR46" s="10" t="s">
        <v>319</v>
      </c>
      <c r="AS46" s="10" t="str">
        <f t="shared" si="25"/>
        <v>surv</v>
      </c>
      <c r="AT46" s="10" t="str">
        <f t="shared" si="26"/>
        <v>surv</v>
      </c>
      <c r="AU46" s="10">
        <f t="shared" si="27"/>
        <v>5</v>
      </c>
      <c r="AV46" s="10">
        <f t="shared" si="28"/>
        <v>0.655515064662895</v>
      </c>
      <c r="AW46" s="10">
        <f t="shared" si="29"/>
        <v>1</v>
      </c>
      <c r="AX46" s="10">
        <f t="shared" si="30"/>
        <v>1</v>
      </c>
      <c r="AY46" s="10" t="str">
        <f t="shared" si="31"/>
        <v>1</v>
      </c>
      <c r="AZ46" s="10" t="str">
        <f t="shared" si="32"/>
        <v>1</v>
      </c>
      <c r="BA46" t="s">
        <v>38</v>
      </c>
      <c r="BB46" t="s">
        <v>38</v>
      </c>
      <c r="BC46" t="s">
        <v>38</v>
      </c>
      <c r="BD46" s="5">
        <v>8</v>
      </c>
      <c r="BE46" s="5">
        <v>7</v>
      </c>
      <c r="BF46" s="5">
        <v>10</v>
      </c>
      <c r="BG46" s="5">
        <f t="shared" si="33"/>
        <v>8.3333333333333339</v>
      </c>
      <c r="BH46" s="6">
        <v>0.655515064662895</v>
      </c>
      <c r="BI46" s="6">
        <v>0.655515064662895</v>
      </c>
      <c r="BJ46" s="6">
        <v>0.655515064662895</v>
      </c>
      <c r="BK46" s="6">
        <v>0.655515064662895</v>
      </c>
      <c r="BL46" s="6" t="str">
        <f t="shared" si="34"/>
        <v>M</v>
      </c>
      <c r="BM46" s="3">
        <f t="shared" si="77"/>
        <v>0.33333333333333331</v>
      </c>
      <c r="BN46" s="3">
        <f t="shared" si="78"/>
        <v>1.6666666666666667</v>
      </c>
      <c r="BO46" s="3">
        <f t="shared" si="79"/>
        <v>1</v>
      </c>
      <c r="BP46" s="3">
        <f t="shared" si="80"/>
        <v>1</v>
      </c>
      <c r="BQ46" s="1">
        <f t="shared" si="81"/>
        <v>5</v>
      </c>
      <c r="BR46" s="1" t="str">
        <f t="shared" si="35"/>
        <v>NA</v>
      </c>
      <c r="BS46" s="1">
        <f t="shared" si="82"/>
        <v>1.5</v>
      </c>
      <c r="BT46" s="4">
        <f t="shared" si="83"/>
        <v>-2</v>
      </c>
      <c r="BU46" s="4">
        <f t="shared" si="84"/>
        <v>5</v>
      </c>
      <c r="BV46" t="s">
        <v>178</v>
      </c>
      <c r="BW46" t="s">
        <v>227</v>
      </c>
      <c r="BX46" t="s">
        <v>227</v>
      </c>
      <c r="BY46" t="s">
        <v>178</v>
      </c>
      <c r="BZ46" s="2" t="str">
        <f t="shared" si="36"/>
        <v>c</v>
      </c>
      <c r="CA46">
        <v>0</v>
      </c>
      <c r="CB46">
        <v>1</v>
      </c>
      <c r="CC46" s="2" t="str">
        <f t="shared" si="37"/>
        <v>NA</v>
      </c>
      <c r="CD46" s="3">
        <v>0</v>
      </c>
      <c r="CE46" s="3">
        <v>0</v>
      </c>
      <c r="CF46" s="2">
        <v>0</v>
      </c>
      <c r="CG46" s="2">
        <v>0</v>
      </c>
      <c r="CH46" s="2">
        <v>0</v>
      </c>
      <c r="CI46" s="2">
        <v>0</v>
      </c>
      <c r="CJ46" s="2">
        <v>0</v>
      </c>
      <c r="CK46" s="2">
        <v>0</v>
      </c>
      <c r="CL46" s="2">
        <v>0</v>
      </c>
      <c r="CM46" s="2">
        <v>0</v>
      </c>
      <c r="CN46" s="5">
        <v>1</v>
      </c>
      <c r="CO46" s="5">
        <v>0</v>
      </c>
      <c r="CP46" s="5">
        <v>0</v>
      </c>
      <c r="CQ46" s="5">
        <v>0</v>
      </c>
      <c r="CR46" s="5">
        <v>0</v>
      </c>
      <c r="CS46" s="5">
        <v>1</v>
      </c>
      <c r="CT46" s="5">
        <v>0</v>
      </c>
      <c r="CU46" s="5">
        <v>0</v>
      </c>
      <c r="CV46" s="4">
        <v>0</v>
      </c>
      <c r="CW46" s="4">
        <v>0</v>
      </c>
      <c r="CX46" s="4">
        <v>0</v>
      </c>
      <c r="CY46" s="4">
        <v>1</v>
      </c>
      <c r="CZ46" s="4">
        <v>0</v>
      </c>
      <c r="DA46" s="4">
        <v>0</v>
      </c>
      <c r="DB46" s="4">
        <v>0</v>
      </c>
      <c r="DC46" s="4">
        <v>0</v>
      </c>
      <c r="DD46" s="8">
        <v>0</v>
      </c>
      <c r="DE46" s="8">
        <v>0</v>
      </c>
      <c r="DF46" s="8">
        <v>0</v>
      </c>
      <c r="DG46" s="8">
        <v>0</v>
      </c>
      <c r="DH46" s="8">
        <v>0</v>
      </c>
      <c r="DI46" s="8">
        <v>0</v>
      </c>
      <c r="DJ46" s="8">
        <v>0</v>
      </c>
      <c r="DK46" s="8">
        <v>0</v>
      </c>
      <c r="DL46" s="11">
        <f t="shared" si="38"/>
        <v>0</v>
      </c>
      <c r="DM46" s="11">
        <f t="shared" si="39"/>
        <v>1</v>
      </c>
      <c r="DN46" s="11">
        <f t="shared" si="40"/>
        <v>0</v>
      </c>
      <c r="DO46" s="11">
        <f t="shared" si="41"/>
        <v>0</v>
      </c>
      <c r="DP46" s="5">
        <f t="shared" si="42"/>
        <v>1</v>
      </c>
      <c r="DQ46" s="5">
        <f t="shared" si="43"/>
        <v>0</v>
      </c>
      <c r="DR46" s="5">
        <f t="shared" si="44"/>
        <v>1</v>
      </c>
      <c r="DS46" s="5">
        <f t="shared" si="45"/>
        <v>0</v>
      </c>
      <c r="DT46" s="12">
        <f t="shared" si="46"/>
        <v>1</v>
      </c>
      <c r="DU46" s="12">
        <f t="shared" si="47"/>
        <v>0</v>
      </c>
      <c r="DV46" s="12">
        <f t="shared" si="48"/>
        <v>0</v>
      </c>
      <c r="DW46" s="12">
        <f t="shared" si="49"/>
        <v>0</v>
      </c>
      <c r="DX46" s="12">
        <f t="shared" si="50"/>
        <v>0</v>
      </c>
      <c r="DY46" s="12">
        <f t="shared" si="51"/>
        <v>1</v>
      </c>
      <c r="DZ46" s="12">
        <f t="shared" si="52"/>
        <v>0</v>
      </c>
      <c r="EA46" s="12">
        <f t="shared" si="53"/>
        <v>0</v>
      </c>
      <c r="EB46" s="13">
        <f t="shared" si="54"/>
        <v>0</v>
      </c>
      <c r="EC46" s="13">
        <f t="shared" si="55"/>
        <v>0</v>
      </c>
      <c r="ED46" s="13">
        <f t="shared" si="56"/>
        <v>0</v>
      </c>
      <c r="EE46" s="13">
        <f t="shared" si="57"/>
        <v>1</v>
      </c>
      <c r="EF46" s="13">
        <f t="shared" si="58"/>
        <v>0</v>
      </c>
      <c r="EG46" s="13">
        <f t="shared" si="59"/>
        <v>0</v>
      </c>
      <c r="EH46" s="13">
        <f t="shared" si="60"/>
        <v>0</v>
      </c>
      <c r="EI46" s="13">
        <f t="shared" si="61"/>
        <v>0</v>
      </c>
      <c r="EJ46" s="4">
        <f t="shared" si="62"/>
        <v>1</v>
      </c>
      <c r="EK46" s="4">
        <f t="shared" si="63"/>
        <v>1</v>
      </c>
      <c r="EL46" s="4">
        <f t="shared" si="64"/>
        <v>1</v>
      </c>
      <c r="EM46" s="4">
        <f t="shared" si="65"/>
        <v>0</v>
      </c>
      <c r="EN46" s="5" t="s">
        <v>178</v>
      </c>
      <c r="EO46" s="5">
        <v>0</v>
      </c>
      <c r="EP46" s="5" t="s">
        <v>178</v>
      </c>
      <c r="EQ46" s="5" t="s">
        <v>178</v>
      </c>
      <c r="ER46" s="12">
        <v>0</v>
      </c>
      <c r="ES46" s="12" t="s">
        <v>178</v>
      </c>
      <c r="ET46" s="12">
        <v>0</v>
      </c>
      <c r="EU46" s="12" t="s">
        <v>178</v>
      </c>
      <c r="EV46">
        <v>0</v>
      </c>
      <c r="EW46">
        <v>0</v>
      </c>
      <c r="EX46">
        <v>0</v>
      </c>
      <c r="EY46" t="s">
        <v>178</v>
      </c>
      <c r="EZ46">
        <f t="shared" si="66"/>
        <v>1</v>
      </c>
      <c r="FA46">
        <f t="shared" si="67"/>
        <v>0</v>
      </c>
      <c r="FB46">
        <f t="shared" si="68"/>
        <v>-1</v>
      </c>
      <c r="FC46">
        <f t="shared" si="69"/>
        <v>0</v>
      </c>
      <c r="FD46">
        <v>0.75</v>
      </c>
      <c r="FE46">
        <v>0.4</v>
      </c>
      <c r="FF46">
        <v>1</v>
      </c>
    </row>
    <row r="47" spans="1:162" customFormat="1" x14ac:dyDescent="0.25">
      <c r="A47" t="s">
        <v>47</v>
      </c>
      <c r="B47">
        <v>1</v>
      </c>
      <c r="C47">
        <v>0</v>
      </c>
      <c r="D47">
        <v>0</v>
      </c>
      <c r="E47">
        <v>0</v>
      </c>
      <c r="F47">
        <v>0</v>
      </c>
      <c r="G47">
        <v>0</v>
      </c>
      <c r="H47" s="2" t="s">
        <v>177</v>
      </c>
      <c r="I47" s="2">
        <f t="shared" si="18"/>
        <v>0</v>
      </c>
      <c r="J47">
        <v>1</v>
      </c>
      <c r="K47" s="1">
        <v>1</v>
      </c>
      <c r="L47" s="1" t="str">
        <f t="shared" si="19"/>
        <v>solitary</v>
      </c>
      <c r="M47" s="1">
        <f t="shared" si="70"/>
        <v>1</v>
      </c>
      <c r="N47">
        <v>0</v>
      </c>
      <c r="O47">
        <v>0</v>
      </c>
      <c r="P47">
        <v>0</v>
      </c>
      <c r="Q47">
        <v>0</v>
      </c>
      <c r="R47">
        <v>0</v>
      </c>
      <c r="S47">
        <v>0</v>
      </c>
      <c r="T47" t="str">
        <f t="shared" si="20"/>
        <v>NA</v>
      </c>
      <c r="U47" s="2" t="s">
        <v>177</v>
      </c>
      <c r="V47" s="2">
        <f t="shared" si="21"/>
        <v>0</v>
      </c>
      <c r="W47">
        <v>0</v>
      </c>
      <c r="X47" s="1" t="s">
        <v>178</v>
      </c>
      <c r="Y47" s="1" t="str">
        <f t="shared" si="22"/>
        <v>NA</v>
      </c>
      <c r="Z47" s="1" t="str">
        <f t="shared" si="71"/>
        <v>NA</v>
      </c>
      <c r="AA47" s="4" t="str">
        <f t="shared" si="72"/>
        <v>NA</v>
      </c>
      <c r="AB47" s="4">
        <f t="shared" si="73"/>
        <v>6</v>
      </c>
      <c r="AC47">
        <v>0</v>
      </c>
      <c r="AD47">
        <v>0</v>
      </c>
      <c r="AE47">
        <v>0</v>
      </c>
      <c r="AF47">
        <v>0</v>
      </c>
      <c r="AG47">
        <v>0</v>
      </c>
      <c r="AH47">
        <v>0</v>
      </c>
      <c r="AI47" s="2" t="s">
        <v>177</v>
      </c>
      <c r="AJ47" s="2">
        <f t="shared" si="23"/>
        <v>0</v>
      </c>
      <c r="AK47">
        <v>0</v>
      </c>
      <c r="AL47" s="1" t="s">
        <v>178</v>
      </c>
      <c r="AM47" s="1" t="str">
        <f t="shared" si="24"/>
        <v>NA</v>
      </c>
      <c r="AN47" s="1" t="str">
        <f t="shared" si="74"/>
        <v>NA</v>
      </c>
      <c r="AO47" s="4" t="str">
        <f t="shared" si="75"/>
        <v>NA</v>
      </c>
      <c r="AP47" s="4">
        <f t="shared" si="76"/>
        <v>1</v>
      </c>
      <c r="AQ47" s="10" t="s">
        <v>320</v>
      </c>
      <c r="AR47" s="10" t="s">
        <v>321</v>
      </c>
      <c r="AS47" s="10" t="s">
        <v>320</v>
      </c>
      <c r="AT47" s="10" t="str">
        <f t="shared" si="26"/>
        <v>ext</v>
      </c>
      <c r="AU47" s="10">
        <f t="shared" si="27"/>
        <v>1</v>
      </c>
      <c r="AV47" s="10">
        <f t="shared" si="28"/>
        <v>1.4632839779072275</v>
      </c>
      <c r="AW47" s="10">
        <f t="shared" si="29"/>
        <v>0</v>
      </c>
      <c r="AX47" s="10" t="str">
        <f t="shared" si="30"/>
        <v>NA</v>
      </c>
      <c r="AY47" s="10" t="str">
        <f t="shared" si="31"/>
        <v>0</v>
      </c>
      <c r="AZ47" s="10" t="str">
        <f t="shared" si="32"/>
        <v>NA</v>
      </c>
      <c r="BA47" t="s">
        <v>48</v>
      </c>
      <c r="BB47" t="s">
        <v>48</v>
      </c>
      <c r="BC47" t="s">
        <v>48</v>
      </c>
      <c r="BD47" s="5">
        <v>1</v>
      </c>
      <c r="BE47" s="5">
        <v>1</v>
      </c>
      <c r="BF47" s="5">
        <v>1</v>
      </c>
      <c r="BG47" s="5">
        <f t="shared" si="33"/>
        <v>1</v>
      </c>
      <c r="BH47" s="6">
        <v>1.4632839779072275</v>
      </c>
      <c r="BI47" s="6" t="s">
        <v>178</v>
      </c>
      <c r="BJ47" s="6" t="s">
        <v>178</v>
      </c>
      <c r="BK47" s="6">
        <v>1.4632839779072275</v>
      </c>
      <c r="BL47" s="6" t="str">
        <f t="shared" si="34"/>
        <v>F</v>
      </c>
      <c r="BM47" s="3">
        <f t="shared" si="77"/>
        <v>0</v>
      </c>
      <c r="BN47" s="3">
        <f t="shared" si="78"/>
        <v>0</v>
      </c>
      <c r="BO47" s="3">
        <f t="shared" si="79"/>
        <v>0</v>
      </c>
      <c r="BP47" s="3">
        <f t="shared" si="80"/>
        <v>0</v>
      </c>
      <c r="BQ47" s="1">
        <f t="shared" si="81"/>
        <v>1</v>
      </c>
      <c r="BR47" s="1" t="str">
        <f t="shared" si="35"/>
        <v>S</v>
      </c>
      <c r="BS47" s="1">
        <f t="shared" si="82"/>
        <v>1</v>
      </c>
      <c r="BT47" s="4" t="str">
        <f t="shared" si="83"/>
        <v>NA</v>
      </c>
      <c r="BU47" s="4" t="str">
        <f t="shared" si="84"/>
        <v>NA</v>
      </c>
      <c r="BV47" t="s">
        <v>178</v>
      </c>
      <c r="BW47" t="s">
        <v>178</v>
      </c>
      <c r="BX47" t="s">
        <v>178</v>
      </c>
      <c r="BY47" t="s">
        <v>178</v>
      </c>
      <c r="BZ47" s="2" t="str">
        <f t="shared" si="36"/>
        <v>NA</v>
      </c>
      <c r="CA47">
        <v>0</v>
      </c>
      <c r="CB47">
        <v>0</v>
      </c>
      <c r="CC47" s="2" t="str">
        <f t="shared" si="37"/>
        <v>NA</v>
      </c>
      <c r="CD47" s="3">
        <v>0</v>
      </c>
      <c r="CE47" s="3">
        <v>0</v>
      </c>
      <c r="CF47" s="2">
        <v>0</v>
      </c>
      <c r="CG47" s="2">
        <v>0</v>
      </c>
      <c r="CH47" s="2">
        <v>0</v>
      </c>
      <c r="CI47" s="2">
        <v>0</v>
      </c>
      <c r="CJ47" s="2">
        <v>0</v>
      </c>
      <c r="CK47" s="2">
        <v>0</v>
      </c>
      <c r="CL47" s="2">
        <v>0</v>
      </c>
      <c r="CM47" s="2">
        <v>0</v>
      </c>
      <c r="CN47" s="5">
        <v>0</v>
      </c>
      <c r="CO47" s="5">
        <v>0</v>
      </c>
      <c r="CP47" s="5">
        <v>0</v>
      </c>
      <c r="CQ47" s="5">
        <v>0</v>
      </c>
      <c r="CR47" s="5">
        <v>0</v>
      </c>
      <c r="CS47" s="5">
        <v>0</v>
      </c>
      <c r="CT47" s="5">
        <v>0</v>
      </c>
      <c r="CU47" s="5">
        <v>0</v>
      </c>
      <c r="CV47" s="4">
        <v>0</v>
      </c>
      <c r="CW47" s="4">
        <v>0</v>
      </c>
      <c r="CX47" s="4">
        <v>0</v>
      </c>
      <c r="CY47" s="4">
        <v>0</v>
      </c>
      <c r="CZ47" s="4">
        <v>0</v>
      </c>
      <c r="DA47" s="4">
        <v>0</v>
      </c>
      <c r="DB47" s="4">
        <v>0</v>
      </c>
      <c r="DC47" s="4">
        <v>0</v>
      </c>
      <c r="DD47" s="8">
        <v>0</v>
      </c>
      <c r="DE47" s="8">
        <v>0</v>
      </c>
      <c r="DF47" s="8">
        <v>0</v>
      </c>
      <c r="DG47" s="8">
        <v>0</v>
      </c>
      <c r="DH47" s="8">
        <v>0</v>
      </c>
      <c r="DI47" s="8">
        <v>0</v>
      </c>
      <c r="DJ47" s="8">
        <v>0</v>
      </c>
      <c r="DK47" s="8">
        <v>0</v>
      </c>
      <c r="DL47" s="11">
        <f t="shared" si="38"/>
        <v>0</v>
      </c>
      <c r="DM47" s="11">
        <f t="shared" si="39"/>
        <v>0</v>
      </c>
      <c r="DN47" s="11">
        <f t="shared" si="40"/>
        <v>0</v>
      </c>
      <c r="DO47" s="11">
        <f t="shared" si="41"/>
        <v>0</v>
      </c>
      <c r="DP47" s="5">
        <f t="shared" si="42"/>
        <v>0</v>
      </c>
      <c r="DQ47" s="5">
        <f t="shared" si="43"/>
        <v>0</v>
      </c>
      <c r="DR47" s="5">
        <f t="shared" si="44"/>
        <v>0</v>
      </c>
      <c r="DS47" s="5">
        <f t="shared" si="45"/>
        <v>0</v>
      </c>
      <c r="DT47" s="12">
        <f t="shared" si="46"/>
        <v>0</v>
      </c>
      <c r="DU47" s="12">
        <f t="shared" si="47"/>
        <v>0</v>
      </c>
      <c r="DV47" s="12">
        <f t="shared" si="48"/>
        <v>0</v>
      </c>
      <c r="DW47" s="12">
        <f t="shared" si="49"/>
        <v>0</v>
      </c>
      <c r="DX47" s="12">
        <f t="shared" si="50"/>
        <v>0</v>
      </c>
      <c r="DY47" s="12">
        <f t="shared" si="51"/>
        <v>0</v>
      </c>
      <c r="DZ47" s="12">
        <f t="shared" si="52"/>
        <v>0</v>
      </c>
      <c r="EA47" s="12">
        <f t="shared" si="53"/>
        <v>0</v>
      </c>
      <c r="EB47" s="13">
        <f t="shared" si="54"/>
        <v>0</v>
      </c>
      <c r="EC47" s="13">
        <f t="shared" si="55"/>
        <v>0</v>
      </c>
      <c r="ED47" s="13">
        <f t="shared" si="56"/>
        <v>0</v>
      </c>
      <c r="EE47" s="13">
        <f t="shared" si="57"/>
        <v>0</v>
      </c>
      <c r="EF47" s="13">
        <f t="shared" si="58"/>
        <v>0</v>
      </c>
      <c r="EG47" s="13">
        <f t="shared" si="59"/>
        <v>0</v>
      </c>
      <c r="EH47" s="13">
        <f t="shared" si="60"/>
        <v>0</v>
      </c>
      <c r="EI47" s="13">
        <f t="shared" si="61"/>
        <v>0</v>
      </c>
      <c r="EJ47" s="4">
        <f t="shared" si="62"/>
        <v>0</v>
      </c>
      <c r="EK47" s="4">
        <f t="shared" si="63"/>
        <v>0</v>
      </c>
      <c r="EL47" s="4">
        <f t="shared" si="64"/>
        <v>0</v>
      </c>
      <c r="EM47" s="4">
        <f t="shared" si="65"/>
        <v>0</v>
      </c>
      <c r="EN47" s="5" t="s">
        <v>178</v>
      </c>
      <c r="EO47" s="5" t="s">
        <v>178</v>
      </c>
      <c r="EP47" s="5" t="s">
        <v>178</v>
      </c>
      <c r="EQ47" s="5" t="s">
        <v>178</v>
      </c>
      <c r="ER47" s="12" t="s">
        <v>178</v>
      </c>
      <c r="ES47" s="12" t="s">
        <v>178</v>
      </c>
      <c r="ET47" s="12" t="s">
        <v>178</v>
      </c>
      <c r="EU47" s="12" t="s">
        <v>178</v>
      </c>
      <c r="EV47" t="s">
        <v>178</v>
      </c>
      <c r="EW47" t="s">
        <v>178</v>
      </c>
      <c r="EX47" t="s">
        <v>178</v>
      </c>
      <c r="EY47" t="s">
        <v>178</v>
      </c>
      <c r="EZ47">
        <f t="shared" si="66"/>
        <v>0</v>
      </c>
      <c r="FA47">
        <f t="shared" si="67"/>
        <v>0</v>
      </c>
      <c r="FB47">
        <f t="shared" si="68"/>
        <v>0</v>
      </c>
      <c r="FC47">
        <f t="shared" si="69"/>
        <v>0</v>
      </c>
      <c r="FD47" t="s">
        <v>178</v>
      </c>
      <c r="FE47" t="s">
        <v>178</v>
      </c>
      <c r="FF47" t="s">
        <v>178</v>
      </c>
    </row>
    <row r="48" spans="1:162" customFormat="1" x14ac:dyDescent="0.25">
      <c r="A48" t="s">
        <v>48</v>
      </c>
      <c r="B48">
        <v>1</v>
      </c>
      <c r="C48">
        <v>1</v>
      </c>
      <c r="D48">
        <v>2</v>
      </c>
      <c r="E48">
        <v>0</v>
      </c>
      <c r="F48">
        <v>1</v>
      </c>
      <c r="G48">
        <v>0</v>
      </c>
      <c r="H48" s="2" t="s">
        <v>177</v>
      </c>
      <c r="I48" s="2">
        <f t="shared" si="18"/>
        <v>0</v>
      </c>
      <c r="J48">
        <v>1</v>
      </c>
      <c r="K48" s="1">
        <v>5</v>
      </c>
      <c r="L48" s="1" t="str">
        <f t="shared" si="19"/>
        <v>M</v>
      </c>
      <c r="M48" s="1">
        <f t="shared" si="70"/>
        <v>1</v>
      </c>
      <c r="N48">
        <v>1</v>
      </c>
      <c r="O48">
        <v>1</v>
      </c>
      <c r="P48">
        <v>2</v>
      </c>
      <c r="Q48">
        <v>0</v>
      </c>
      <c r="R48">
        <v>2</v>
      </c>
      <c r="S48">
        <v>4</v>
      </c>
      <c r="T48">
        <f t="shared" si="20"/>
        <v>4</v>
      </c>
      <c r="U48" s="2" t="s">
        <v>177</v>
      </c>
      <c r="V48" s="2">
        <f t="shared" si="21"/>
        <v>1</v>
      </c>
      <c r="W48">
        <v>1</v>
      </c>
      <c r="X48" s="1">
        <v>6</v>
      </c>
      <c r="Y48" s="1" t="str">
        <f t="shared" si="22"/>
        <v>M</v>
      </c>
      <c r="Z48" s="1" t="str">
        <f t="shared" si="71"/>
        <v>n</v>
      </c>
      <c r="AA48" s="4">
        <f t="shared" si="72"/>
        <v>1</v>
      </c>
      <c r="AB48" s="4" t="str">
        <f t="shared" si="73"/>
        <v>NA</v>
      </c>
      <c r="AC48">
        <v>1</v>
      </c>
      <c r="AD48">
        <v>1</v>
      </c>
      <c r="AE48">
        <v>1</v>
      </c>
      <c r="AF48">
        <v>0</v>
      </c>
      <c r="AG48">
        <v>2</v>
      </c>
      <c r="AH48">
        <v>1</v>
      </c>
      <c r="AI48" s="2" t="s">
        <v>177</v>
      </c>
      <c r="AJ48" s="2">
        <f t="shared" si="23"/>
        <v>1</v>
      </c>
      <c r="AK48">
        <v>1</v>
      </c>
      <c r="AL48" s="1">
        <v>5</v>
      </c>
      <c r="AM48" s="1" t="str">
        <f t="shared" si="24"/>
        <v>M</v>
      </c>
      <c r="AN48" s="1">
        <f t="shared" si="74"/>
        <v>1</v>
      </c>
      <c r="AO48" s="4">
        <f t="shared" si="75"/>
        <v>-1</v>
      </c>
      <c r="AP48" s="4">
        <f t="shared" si="76"/>
        <v>1</v>
      </c>
      <c r="AQ48" s="10" t="s">
        <v>319</v>
      </c>
      <c r="AR48" s="10" t="s">
        <v>319</v>
      </c>
      <c r="AS48" s="10" t="str">
        <f t="shared" si="25"/>
        <v>surv</v>
      </c>
      <c r="AT48" s="10" t="str">
        <f t="shared" si="26"/>
        <v>surv</v>
      </c>
      <c r="AU48" s="10">
        <f t="shared" si="27"/>
        <v>5.333333333333333</v>
      </c>
      <c r="AV48" s="10">
        <f t="shared" si="28"/>
        <v>2.2268415426353454</v>
      </c>
      <c r="AW48" s="10">
        <f t="shared" si="29"/>
        <v>1</v>
      </c>
      <c r="AX48" s="10">
        <f t="shared" si="30"/>
        <v>1</v>
      </c>
      <c r="AY48" s="10" t="str">
        <f t="shared" si="31"/>
        <v>1</v>
      </c>
      <c r="AZ48" s="10" t="str">
        <f t="shared" si="32"/>
        <v>1</v>
      </c>
      <c r="BA48" t="s">
        <v>47</v>
      </c>
      <c r="BB48" t="s">
        <v>49</v>
      </c>
      <c r="BC48" t="s">
        <v>49</v>
      </c>
      <c r="BD48" s="5">
        <v>1</v>
      </c>
      <c r="BE48" s="5">
        <v>0</v>
      </c>
      <c r="BF48" s="5">
        <v>0</v>
      </c>
      <c r="BG48" s="5">
        <f t="shared" si="33"/>
        <v>0.33333333333333331</v>
      </c>
      <c r="BH48" s="6">
        <v>1.4632839779072275</v>
      </c>
      <c r="BI48" s="6">
        <v>2.6086203249994049</v>
      </c>
      <c r="BJ48" s="6">
        <v>2.6086203249994049</v>
      </c>
      <c r="BK48" s="6">
        <v>2.2268415426353454</v>
      </c>
      <c r="BL48" s="6" t="str">
        <f t="shared" si="34"/>
        <v>F</v>
      </c>
      <c r="BM48" s="3">
        <f t="shared" si="77"/>
        <v>1.6666666666666667</v>
      </c>
      <c r="BN48" s="3">
        <f t="shared" si="78"/>
        <v>0</v>
      </c>
      <c r="BO48" s="3">
        <f t="shared" si="79"/>
        <v>1.6666666666666667</v>
      </c>
      <c r="BP48" s="3">
        <f t="shared" si="80"/>
        <v>1.6666666666666667</v>
      </c>
      <c r="BQ48" s="1">
        <f t="shared" si="81"/>
        <v>5.333333333333333</v>
      </c>
      <c r="BR48" s="1" t="str">
        <f t="shared" si="35"/>
        <v>NA</v>
      </c>
      <c r="BS48" s="1">
        <f t="shared" si="82"/>
        <v>1</v>
      </c>
      <c r="BT48" s="4">
        <f t="shared" si="83"/>
        <v>0</v>
      </c>
      <c r="BU48" s="4">
        <f t="shared" si="84"/>
        <v>1</v>
      </c>
      <c r="BV48" t="s">
        <v>227</v>
      </c>
      <c r="BW48" t="s">
        <v>227</v>
      </c>
      <c r="BX48" t="s">
        <v>227</v>
      </c>
      <c r="BY48" t="s">
        <v>227</v>
      </c>
      <c r="BZ48" s="2" t="str">
        <f t="shared" si="36"/>
        <v>NA</v>
      </c>
      <c r="CA48">
        <v>0</v>
      </c>
      <c r="CB48">
        <v>0</v>
      </c>
      <c r="CC48" s="2" t="str">
        <f t="shared" si="37"/>
        <v>c</v>
      </c>
      <c r="CD48" s="3">
        <v>0</v>
      </c>
      <c r="CE48" s="3">
        <v>1</v>
      </c>
      <c r="CF48" s="2">
        <v>0</v>
      </c>
      <c r="CG48" s="2">
        <v>0</v>
      </c>
      <c r="CH48" s="2">
        <v>0</v>
      </c>
      <c r="CI48" s="2">
        <v>0</v>
      </c>
      <c r="CJ48" s="2">
        <v>0</v>
      </c>
      <c r="CK48" s="2">
        <v>0</v>
      </c>
      <c r="CL48" s="2">
        <v>0</v>
      </c>
      <c r="CM48" s="2">
        <v>0</v>
      </c>
      <c r="CN48" s="5">
        <v>0</v>
      </c>
      <c r="CO48" s="5">
        <v>0</v>
      </c>
      <c r="CP48" s="5">
        <v>1</v>
      </c>
      <c r="CQ48" s="5">
        <v>0</v>
      </c>
      <c r="CR48" s="5">
        <v>0</v>
      </c>
      <c r="CS48" s="5">
        <v>0</v>
      </c>
      <c r="CT48" s="5">
        <v>0</v>
      </c>
      <c r="CU48" s="5">
        <v>0</v>
      </c>
      <c r="CV48" s="4">
        <v>0</v>
      </c>
      <c r="CW48" s="4">
        <v>1</v>
      </c>
      <c r="CX48" s="4">
        <v>0</v>
      </c>
      <c r="CY48" s="4">
        <v>1</v>
      </c>
      <c r="CZ48" s="4">
        <v>0</v>
      </c>
      <c r="DA48" s="4">
        <v>1</v>
      </c>
      <c r="DB48" s="4">
        <v>0</v>
      </c>
      <c r="DC48" s="4">
        <v>0</v>
      </c>
      <c r="DD48" s="8">
        <v>0</v>
      </c>
      <c r="DE48" s="8">
        <v>1</v>
      </c>
      <c r="DF48" s="8">
        <v>0</v>
      </c>
      <c r="DG48" s="8">
        <v>1</v>
      </c>
      <c r="DH48" s="8">
        <v>0</v>
      </c>
      <c r="DI48" s="8">
        <v>1</v>
      </c>
      <c r="DJ48" s="8">
        <v>0</v>
      </c>
      <c r="DK48" s="8">
        <v>0</v>
      </c>
      <c r="DL48" s="11">
        <f t="shared" si="38"/>
        <v>1</v>
      </c>
      <c r="DM48" s="11">
        <f t="shared" si="39"/>
        <v>1</v>
      </c>
      <c r="DN48" s="11">
        <f t="shared" si="40"/>
        <v>1</v>
      </c>
      <c r="DO48" s="11">
        <f t="shared" si="41"/>
        <v>0</v>
      </c>
      <c r="DP48" s="5">
        <f t="shared" si="42"/>
        <v>1</v>
      </c>
      <c r="DQ48" s="5">
        <f t="shared" si="43"/>
        <v>2</v>
      </c>
      <c r="DR48" s="5">
        <f t="shared" si="44"/>
        <v>1</v>
      </c>
      <c r="DS48" s="5">
        <f t="shared" si="45"/>
        <v>0</v>
      </c>
      <c r="DT48" s="12">
        <f t="shared" si="46"/>
        <v>0</v>
      </c>
      <c r="DU48" s="12">
        <f t="shared" si="47"/>
        <v>0</v>
      </c>
      <c r="DV48" s="12">
        <f t="shared" si="48"/>
        <v>1</v>
      </c>
      <c r="DW48" s="12">
        <f t="shared" si="49"/>
        <v>0</v>
      </c>
      <c r="DX48" s="12">
        <f t="shared" si="50"/>
        <v>0</v>
      </c>
      <c r="DY48" s="12">
        <f t="shared" si="51"/>
        <v>0</v>
      </c>
      <c r="DZ48" s="12">
        <f t="shared" si="52"/>
        <v>0</v>
      </c>
      <c r="EA48" s="12">
        <f t="shared" si="53"/>
        <v>0</v>
      </c>
      <c r="EB48" s="13">
        <f t="shared" si="54"/>
        <v>0</v>
      </c>
      <c r="EC48" s="13">
        <f t="shared" si="55"/>
        <v>2</v>
      </c>
      <c r="ED48" s="13">
        <f t="shared" si="56"/>
        <v>0</v>
      </c>
      <c r="EE48" s="13">
        <f t="shared" si="57"/>
        <v>2</v>
      </c>
      <c r="EF48" s="13">
        <f t="shared" si="58"/>
        <v>0</v>
      </c>
      <c r="EG48" s="13">
        <f t="shared" si="59"/>
        <v>2</v>
      </c>
      <c r="EH48" s="13">
        <f t="shared" si="60"/>
        <v>0</v>
      </c>
      <c r="EI48" s="13">
        <f t="shared" si="61"/>
        <v>0</v>
      </c>
      <c r="EJ48" s="4">
        <f t="shared" si="62"/>
        <v>2</v>
      </c>
      <c r="EK48" s="4">
        <f t="shared" si="63"/>
        <v>3</v>
      </c>
      <c r="EL48" s="4">
        <f t="shared" si="64"/>
        <v>2</v>
      </c>
      <c r="EM48" s="4">
        <f t="shared" si="65"/>
        <v>0</v>
      </c>
      <c r="EN48" s="5">
        <v>0</v>
      </c>
      <c r="EO48" s="5">
        <v>0</v>
      </c>
      <c r="EP48" s="5">
        <v>0</v>
      </c>
      <c r="EQ48" s="5" t="s">
        <v>178</v>
      </c>
      <c r="ER48" s="12">
        <v>0</v>
      </c>
      <c r="ES48" s="12">
        <v>0</v>
      </c>
      <c r="ET48" s="12">
        <v>0</v>
      </c>
      <c r="EU48" s="12" t="s">
        <v>178</v>
      </c>
      <c r="EV48">
        <v>0</v>
      </c>
      <c r="EW48">
        <v>0</v>
      </c>
      <c r="EX48">
        <v>0</v>
      </c>
      <c r="EY48" t="s">
        <v>178</v>
      </c>
      <c r="EZ48">
        <f t="shared" si="66"/>
        <v>0</v>
      </c>
      <c r="FA48">
        <f t="shared" si="67"/>
        <v>1</v>
      </c>
      <c r="FB48">
        <f t="shared" si="68"/>
        <v>0</v>
      </c>
      <c r="FC48">
        <f t="shared" si="69"/>
        <v>0</v>
      </c>
      <c r="FD48">
        <v>4</v>
      </c>
      <c r="FE48">
        <v>0.66666666666666663</v>
      </c>
      <c r="FF48">
        <v>1</v>
      </c>
    </row>
    <row r="49" spans="1:162" customFormat="1" x14ac:dyDescent="0.25">
      <c r="A49" t="s">
        <v>49</v>
      </c>
      <c r="B49">
        <v>1</v>
      </c>
      <c r="C49">
        <v>1</v>
      </c>
      <c r="D49">
        <v>0</v>
      </c>
      <c r="E49">
        <v>1</v>
      </c>
      <c r="F49">
        <v>4</v>
      </c>
      <c r="G49">
        <v>1</v>
      </c>
      <c r="H49" s="2" t="s">
        <v>177</v>
      </c>
      <c r="I49" s="2">
        <f t="shared" si="18"/>
        <v>1</v>
      </c>
      <c r="J49">
        <v>1</v>
      </c>
      <c r="K49" s="1">
        <v>7</v>
      </c>
      <c r="L49" s="1" t="str">
        <f t="shared" si="19"/>
        <v>L</v>
      </c>
      <c r="M49" s="1">
        <f t="shared" si="70"/>
        <v>1</v>
      </c>
      <c r="N49">
        <v>1</v>
      </c>
      <c r="O49">
        <v>1</v>
      </c>
      <c r="P49">
        <v>2</v>
      </c>
      <c r="Q49">
        <v>0</v>
      </c>
      <c r="R49">
        <v>0</v>
      </c>
      <c r="S49">
        <v>2</v>
      </c>
      <c r="T49">
        <f t="shared" si="20"/>
        <v>2</v>
      </c>
      <c r="U49" s="2" t="s">
        <v>177</v>
      </c>
      <c r="V49" s="2">
        <f t="shared" si="21"/>
        <v>1</v>
      </c>
      <c r="W49">
        <v>1</v>
      </c>
      <c r="X49" s="1">
        <v>4</v>
      </c>
      <c r="Y49" s="1" t="str">
        <f t="shared" si="22"/>
        <v>S</v>
      </c>
      <c r="Z49" s="1" t="str">
        <f t="shared" si="71"/>
        <v>n</v>
      </c>
      <c r="AA49" s="4">
        <f t="shared" si="72"/>
        <v>-3</v>
      </c>
      <c r="AB49" s="4">
        <f t="shared" si="73"/>
        <v>6</v>
      </c>
      <c r="AC49">
        <v>1</v>
      </c>
      <c r="AD49">
        <v>1</v>
      </c>
      <c r="AE49">
        <v>0</v>
      </c>
      <c r="AF49">
        <v>0</v>
      </c>
      <c r="AG49">
        <v>1</v>
      </c>
      <c r="AH49">
        <v>1</v>
      </c>
      <c r="AI49" s="2" t="s">
        <v>177</v>
      </c>
      <c r="AJ49" s="2">
        <f t="shared" si="23"/>
        <v>1</v>
      </c>
      <c r="AK49">
        <v>1</v>
      </c>
      <c r="AL49" s="1">
        <v>3</v>
      </c>
      <c r="AM49" s="1" t="str">
        <f t="shared" si="24"/>
        <v>S</v>
      </c>
      <c r="AN49" s="1">
        <f t="shared" si="74"/>
        <v>1</v>
      </c>
      <c r="AO49" s="4">
        <f t="shared" si="75"/>
        <v>-1</v>
      </c>
      <c r="AP49" s="4">
        <f t="shared" si="76"/>
        <v>1</v>
      </c>
      <c r="AQ49" s="10" t="s">
        <v>319</v>
      </c>
      <c r="AR49" s="10" t="s">
        <v>319</v>
      </c>
      <c r="AS49" s="10" t="str">
        <f t="shared" si="25"/>
        <v>surv</v>
      </c>
      <c r="AT49" s="10" t="str">
        <f t="shared" si="26"/>
        <v>surv</v>
      </c>
      <c r="AU49" s="10">
        <f t="shared" si="27"/>
        <v>4.666666666666667</v>
      </c>
      <c r="AV49" s="10">
        <f t="shared" si="28"/>
        <v>2.6086203249994049</v>
      </c>
      <c r="AW49" s="10">
        <f t="shared" si="29"/>
        <v>1</v>
      </c>
      <c r="AX49" s="10">
        <f t="shared" si="30"/>
        <v>1</v>
      </c>
      <c r="AY49" s="10" t="str">
        <f t="shared" si="31"/>
        <v>1</v>
      </c>
      <c r="AZ49" s="10" t="str">
        <f t="shared" si="32"/>
        <v>1</v>
      </c>
      <c r="BA49" t="s">
        <v>48</v>
      </c>
      <c r="BB49" t="s">
        <v>48</v>
      </c>
      <c r="BC49" t="s">
        <v>48</v>
      </c>
      <c r="BD49" s="5">
        <v>0</v>
      </c>
      <c r="BE49" s="5">
        <v>0</v>
      </c>
      <c r="BF49" s="5">
        <v>0</v>
      </c>
      <c r="BG49" s="5">
        <f t="shared" si="33"/>
        <v>0</v>
      </c>
      <c r="BH49" s="6">
        <v>2.6086203249994049</v>
      </c>
      <c r="BI49" s="6">
        <v>2.6086203249994049</v>
      </c>
      <c r="BJ49" s="6">
        <v>2.6086203249994049</v>
      </c>
      <c r="BK49" s="6">
        <v>2.6086203249994049</v>
      </c>
      <c r="BL49" s="6" t="str">
        <f t="shared" si="34"/>
        <v>F</v>
      </c>
      <c r="BM49" s="3">
        <f t="shared" si="77"/>
        <v>0.66666666666666663</v>
      </c>
      <c r="BN49" s="3">
        <f t="shared" si="78"/>
        <v>0.33333333333333331</v>
      </c>
      <c r="BO49" s="3">
        <f t="shared" si="79"/>
        <v>1.6666666666666667</v>
      </c>
      <c r="BP49" s="3">
        <f t="shared" si="80"/>
        <v>1.3333333333333333</v>
      </c>
      <c r="BQ49" s="1">
        <f t="shared" si="81"/>
        <v>4.666666666666667</v>
      </c>
      <c r="BR49" s="1" t="str">
        <f t="shared" si="35"/>
        <v>S</v>
      </c>
      <c r="BS49" s="1">
        <f t="shared" si="82"/>
        <v>1</v>
      </c>
      <c r="BT49" s="4">
        <f t="shared" si="83"/>
        <v>-2</v>
      </c>
      <c r="BU49" s="4">
        <f t="shared" si="84"/>
        <v>3.5</v>
      </c>
      <c r="BV49" t="s">
        <v>226</v>
      </c>
      <c r="BW49" t="s">
        <v>227</v>
      </c>
      <c r="BX49" t="s">
        <v>226</v>
      </c>
      <c r="BY49" t="s">
        <v>226</v>
      </c>
      <c r="BZ49" s="2" t="str">
        <f t="shared" si="36"/>
        <v>c</v>
      </c>
      <c r="CA49">
        <v>0</v>
      </c>
      <c r="CB49">
        <v>1</v>
      </c>
      <c r="CC49" s="2" t="str">
        <f t="shared" si="37"/>
        <v>NA</v>
      </c>
      <c r="CD49" s="3">
        <v>0</v>
      </c>
      <c r="CE49" s="3">
        <v>0</v>
      </c>
      <c r="CF49" s="2">
        <v>0</v>
      </c>
      <c r="CG49" s="2">
        <v>0</v>
      </c>
      <c r="CH49" s="2">
        <v>1</v>
      </c>
      <c r="CI49" s="2">
        <v>0</v>
      </c>
      <c r="CJ49" s="2">
        <v>0</v>
      </c>
      <c r="CK49" s="2">
        <v>0</v>
      </c>
      <c r="CL49" s="2">
        <v>0</v>
      </c>
      <c r="CM49" s="2">
        <v>0</v>
      </c>
      <c r="CN49" s="5">
        <v>0</v>
      </c>
      <c r="CO49" s="5">
        <v>0</v>
      </c>
      <c r="CP49" s="5">
        <v>0</v>
      </c>
      <c r="CQ49" s="5">
        <v>0</v>
      </c>
      <c r="CR49" s="5">
        <v>0</v>
      </c>
      <c r="CS49" s="5">
        <v>0</v>
      </c>
      <c r="CT49" s="5">
        <v>0</v>
      </c>
      <c r="CU49" s="5">
        <v>0</v>
      </c>
      <c r="CV49" s="4">
        <v>1</v>
      </c>
      <c r="CW49" s="4">
        <v>0</v>
      </c>
      <c r="CX49" s="4">
        <v>0</v>
      </c>
      <c r="CY49" s="4">
        <v>0</v>
      </c>
      <c r="CZ49" s="4">
        <v>0</v>
      </c>
      <c r="DA49" s="4">
        <v>1</v>
      </c>
      <c r="DB49" s="4">
        <v>0</v>
      </c>
      <c r="DC49" s="4">
        <v>0</v>
      </c>
      <c r="DD49" s="8">
        <v>1</v>
      </c>
      <c r="DE49" s="8">
        <v>0</v>
      </c>
      <c r="DF49" s="8">
        <v>1</v>
      </c>
      <c r="DG49" s="8">
        <v>0</v>
      </c>
      <c r="DH49" s="8">
        <v>0</v>
      </c>
      <c r="DI49" s="8">
        <v>0</v>
      </c>
      <c r="DJ49" s="8">
        <v>0</v>
      </c>
      <c r="DK49" s="8">
        <v>0</v>
      </c>
      <c r="DL49" s="11">
        <f t="shared" si="38"/>
        <v>1</v>
      </c>
      <c r="DM49" s="11">
        <f t="shared" si="39"/>
        <v>1</v>
      </c>
      <c r="DN49" s="11">
        <f t="shared" si="40"/>
        <v>1</v>
      </c>
      <c r="DO49" s="11">
        <f t="shared" si="41"/>
        <v>0</v>
      </c>
      <c r="DP49" s="5">
        <f t="shared" si="42"/>
        <v>1</v>
      </c>
      <c r="DQ49" s="5">
        <f t="shared" si="43"/>
        <v>1</v>
      </c>
      <c r="DR49" s="5">
        <f t="shared" si="44"/>
        <v>0</v>
      </c>
      <c r="DS49" s="5">
        <f t="shared" si="45"/>
        <v>0</v>
      </c>
      <c r="DT49" s="12">
        <f t="shared" si="46"/>
        <v>0</v>
      </c>
      <c r="DU49" s="12">
        <f t="shared" si="47"/>
        <v>0</v>
      </c>
      <c r="DV49" s="12">
        <f t="shared" si="48"/>
        <v>1</v>
      </c>
      <c r="DW49" s="12">
        <f t="shared" si="49"/>
        <v>0</v>
      </c>
      <c r="DX49" s="12">
        <f t="shared" si="50"/>
        <v>0</v>
      </c>
      <c r="DY49" s="12">
        <f t="shared" si="51"/>
        <v>0</v>
      </c>
      <c r="DZ49" s="12">
        <f t="shared" si="52"/>
        <v>0</v>
      </c>
      <c r="EA49" s="12">
        <f t="shared" si="53"/>
        <v>0</v>
      </c>
      <c r="EB49" s="13">
        <f t="shared" si="54"/>
        <v>2</v>
      </c>
      <c r="EC49" s="13">
        <f t="shared" si="55"/>
        <v>0</v>
      </c>
      <c r="ED49" s="13">
        <f t="shared" si="56"/>
        <v>1</v>
      </c>
      <c r="EE49" s="13">
        <f t="shared" si="57"/>
        <v>0</v>
      </c>
      <c r="EF49" s="13">
        <f t="shared" si="58"/>
        <v>0</v>
      </c>
      <c r="EG49" s="13">
        <f t="shared" si="59"/>
        <v>1</v>
      </c>
      <c r="EH49" s="13">
        <f t="shared" si="60"/>
        <v>0</v>
      </c>
      <c r="EI49" s="13">
        <f t="shared" si="61"/>
        <v>0</v>
      </c>
      <c r="EJ49" s="4">
        <f t="shared" si="62"/>
        <v>2</v>
      </c>
      <c r="EK49" s="4">
        <f t="shared" si="63"/>
        <v>2</v>
      </c>
      <c r="EL49" s="4">
        <f t="shared" si="64"/>
        <v>1</v>
      </c>
      <c r="EM49" s="4">
        <f t="shared" si="65"/>
        <v>0</v>
      </c>
      <c r="EN49" s="5">
        <v>1</v>
      </c>
      <c r="EO49" s="5">
        <v>0</v>
      </c>
      <c r="EP49" s="5">
        <v>0</v>
      </c>
      <c r="EQ49" s="5" t="s">
        <v>178</v>
      </c>
      <c r="ER49" s="12">
        <v>1</v>
      </c>
      <c r="ES49" s="12">
        <v>1</v>
      </c>
      <c r="ET49" s="12" t="s">
        <v>178</v>
      </c>
      <c r="EU49" s="12" t="s">
        <v>178</v>
      </c>
      <c r="EV49">
        <v>1</v>
      </c>
      <c r="EW49">
        <v>0.5</v>
      </c>
      <c r="EX49">
        <v>0</v>
      </c>
      <c r="EY49" t="s">
        <v>178</v>
      </c>
      <c r="EZ49">
        <f t="shared" si="66"/>
        <v>0</v>
      </c>
      <c r="FA49">
        <f t="shared" si="67"/>
        <v>1</v>
      </c>
      <c r="FB49">
        <f t="shared" si="68"/>
        <v>0</v>
      </c>
      <c r="FC49">
        <f t="shared" si="69"/>
        <v>0</v>
      </c>
      <c r="FD49">
        <v>0.33333333333333331</v>
      </c>
      <c r="FE49">
        <v>2</v>
      </c>
      <c r="FF49">
        <v>1</v>
      </c>
    </row>
    <row r="50" spans="1:162" customFormat="1" x14ac:dyDescent="0.25">
      <c r="A50" t="s">
        <v>50</v>
      </c>
      <c r="B50">
        <v>1</v>
      </c>
      <c r="C50">
        <v>1</v>
      </c>
      <c r="D50">
        <v>2</v>
      </c>
      <c r="E50">
        <v>1</v>
      </c>
      <c r="F50">
        <v>4</v>
      </c>
      <c r="G50">
        <v>0</v>
      </c>
      <c r="H50" s="2" t="s">
        <v>176</v>
      </c>
      <c r="I50" s="2">
        <f t="shared" si="18"/>
        <v>1</v>
      </c>
      <c r="J50">
        <v>4</v>
      </c>
      <c r="K50" s="1">
        <v>9</v>
      </c>
      <c r="L50" s="1" t="str">
        <f t="shared" si="19"/>
        <v>L</v>
      </c>
      <c r="M50" s="1">
        <f t="shared" si="70"/>
        <v>3</v>
      </c>
      <c r="N50">
        <v>1</v>
      </c>
      <c r="O50">
        <v>1</v>
      </c>
      <c r="P50">
        <v>2</v>
      </c>
      <c r="Q50">
        <v>3</v>
      </c>
      <c r="R50">
        <v>0</v>
      </c>
      <c r="S50">
        <v>6</v>
      </c>
      <c r="T50">
        <f t="shared" si="20"/>
        <v>6</v>
      </c>
      <c r="U50" s="2" t="s">
        <v>177</v>
      </c>
      <c r="V50" s="2">
        <f t="shared" si="21"/>
        <v>1</v>
      </c>
      <c r="W50">
        <v>1</v>
      </c>
      <c r="X50" s="1">
        <v>7</v>
      </c>
      <c r="Y50" s="1" t="str">
        <f t="shared" si="22"/>
        <v>L</v>
      </c>
      <c r="Z50" s="1" t="str">
        <f t="shared" si="71"/>
        <v>y</v>
      </c>
      <c r="AA50" s="4">
        <f t="shared" si="72"/>
        <v>-2</v>
      </c>
      <c r="AB50" s="4">
        <f t="shared" si="73"/>
        <v>7</v>
      </c>
      <c r="AC50">
        <v>1</v>
      </c>
      <c r="AD50">
        <v>1</v>
      </c>
      <c r="AE50">
        <v>1</v>
      </c>
      <c r="AF50">
        <v>1</v>
      </c>
      <c r="AG50">
        <v>2</v>
      </c>
      <c r="AH50">
        <v>6</v>
      </c>
      <c r="AI50" s="2" t="s">
        <v>177</v>
      </c>
      <c r="AJ50" s="2">
        <f t="shared" si="23"/>
        <v>1</v>
      </c>
      <c r="AK50">
        <v>1</v>
      </c>
      <c r="AL50" s="1">
        <v>6</v>
      </c>
      <c r="AM50" s="1" t="str">
        <f t="shared" si="24"/>
        <v>M</v>
      </c>
      <c r="AN50" s="1">
        <f t="shared" si="74"/>
        <v>4</v>
      </c>
      <c r="AO50" s="4">
        <f t="shared" si="75"/>
        <v>-1</v>
      </c>
      <c r="AP50" s="4">
        <f t="shared" si="76"/>
        <v>1</v>
      </c>
      <c r="AQ50" s="10" t="s">
        <v>319</v>
      </c>
      <c r="AR50" s="10" t="s">
        <v>319</v>
      </c>
      <c r="AS50" s="10" t="str">
        <f t="shared" si="25"/>
        <v>surv</v>
      </c>
      <c r="AT50" s="10" t="str">
        <f t="shared" si="26"/>
        <v>surv</v>
      </c>
      <c r="AU50" s="10">
        <f t="shared" si="27"/>
        <v>7.333333333333333</v>
      </c>
      <c r="AV50" s="10">
        <f t="shared" si="28"/>
        <v>1.0683164325236223</v>
      </c>
      <c r="AW50" s="10">
        <f t="shared" si="29"/>
        <v>1</v>
      </c>
      <c r="AX50" s="10">
        <f t="shared" si="30"/>
        <v>1</v>
      </c>
      <c r="AY50" s="10" t="str">
        <f t="shared" si="31"/>
        <v>1</v>
      </c>
      <c r="AZ50" s="10" t="str">
        <f t="shared" si="32"/>
        <v>1</v>
      </c>
      <c r="BA50" t="s">
        <v>51</v>
      </c>
      <c r="BB50" t="s">
        <v>51</v>
      </c>
      <c r="BC50" t="s">
        <v>51</v>
      </c>
      <c r="BD50" s="5">
        <v>4</v>
      </c>
      <c r="BE50" s="5">
        <v>4</v>
      </c>
      <c r="BF50" s="5">
        <v>4</v>
      </c>
      <c r="BG50" s="5">
        <f t="shared" si="33"/>
        <v>4</v>
      </c>
      <c r="BH50" s="6">
        <v>1.0683164325236223</v>
      </c>
      <c r="BI50" s="6">
        <v>1.0683164325236223</v>
      </c>
      <c r="BJ50" s="6">
        <v>1.0683164325236223</v>
      </c>
      <c r="BK50" s="6">
        <v>1.0683164325236223</v>
      </c>
      <c r="BL50" s="6" t="str">
        <f t="shared" si="34"/>
        <v>F</v>
      </c>
      <c r="BM50" s="3">
        <f t="shared" si="77"/>
        <v>1.6666666666666667</v>
      </c>
      <c r="BN50" s="3">
        <f t="shared" si="78"/>
        <v>1.6666666666666667</v>
      </c>
      <c r="BO50" s="3">
        <f t="shared" si="79"/>
        <v>2</v>
      </c>
      <c r="BP50" s="3">
        <f t="shared" si="80"/>
        <v>4</v>
      </c>
      <c r="BQ50" s="1">
        <f t="shared" si="81"/>
        <v>7.333333333333333</v>
      </c>
      <c r="BR50" s="1" t="str">
        <f t="shared" si="35"/>
        <v>L</v>
      </c>
      <c r="BS50" s="1">
        <f t="shared" si="82"/>
        <v>3.5</v>
      </c>
      <c r="BT50" s="4">
        <f t="shared" si="83"/>
        <v>-1.5</v>
      </c>
      <c r="BU50" s="4">
        <f t="shared" si="84"/>
        <v>4</v>
      </c>
      <c r="BV50" t="s">
        <v>227</v>
      </c>
      <c r="BW50" t="s">
        <v>227</v>
      </c>
      <c r="BX50" t="s">
        <v>227</v>
      </c>
      <c r="BY50" t="s">
        <v>226</v>
      </c>
      <c r="BZ50" s="2" t="str">
        <f t="shared" si="36"/>
        <v>s</v>
      </c>
      <c r="CA50">
        <v>2</v>
      </c>
      <c r="CB50">
        <v>1</v>
      </c>
      <c r="CC50" s="2" t="str">
        <f t="shared" si="37"/>
        <v>c</v>
      </c>
      <c r="CD50" s="3">
        <v>0</v>
      </c>
      <c r="CE50" s="3">
        <v>1</v>
      </c>
      <c r="CF50" s="2">
        <v>0</v>
      </c>
      <c r="CG50" s="2">
        <v>0</v>
      </c>
      <c r="CH50" s="2">
        <v>1</v>
      </c>
      <c r="CI50" s="2">
        <v>0</v>
      </c>
      <c r="CJ50" s="2">
        <v>0</v>
      </c>
      <c r="CK50" s="2">
        <v>0</v>
      </c>
      <c r="CL50" s="2">
        <v>0</v>
      </c>
      <c r="CM50" s="2">
        <v>0</v>
      </c>
      <c r="CN50" s="5">
        <v>0</v>
      </c>
      <c r="CO50" s="5">
        <v>0</v>
      </c>
      <c r="CP50" s="5">
        <v>0</v>
      </c>
      <c r="CQ50" s="5">
        <v>0</v>
      </c>
      <c r="CR50" s="5">
        <v>0</v>
      </c>
      <c r="CS50" s="5">
        <v>0</v>
      </c>
      <c r="CT50" s="5">
        <v>0</v>
      </c>
      <c r="CU50" s="5">
        <v>0</v>
      </c>
      <c r="CV50" s="4">
        <v>0</v>
      </c>
      <c r="CW50" s="4">
        <v>0</v>
      </c>
      <c r="CX50" s="4">
        <v>0</v>
      </c>
      <c r="CY50" s="4">
        <v>0</v>
      </c>
      <c r="CZ50" s="4">
        <v>2</v>
      </c>
      <c r="DA50" s="4">
        <v>1</v>
      </c>
      <c r="DB50" s="4">
        <v>0</v>
      </c>
      <c r="DC50" s="4">
        <v>0</v>
      </c>
      <c r="DD50" s="8">
        <v>1</v>
      </c>
      <c r="DE50" s="8">
        <v>0</v>
      </c>
      <c r="DF50" s="8">
        <v>1</v>
      </c>
      <c r="DG50" s="8">
        <v>0</v>
      </c>
      <c r="DH50" s="8">
        <v>0</v>
      </c>
      <c r="DI50" s="8">
        <v>1</v>
      </c>
      <c r="DJ50" s="8">
        <v>0</v>
      </c>
      <c r="DK50" s="8">
        <v>0</v>
      </c>
      <c r="DL50" s="11">
        <f t="shared" si="38"/>
        <v>0</v>
      </c>
      <c r="DM50" s="11">
        <f t="shared" si="39"/>
        <v>1</v>
      </c>
      <c r="DN50" s="11">
        <f t="shared" si="40"/>
        <v>3</v>
      </c>
      <c r="DO50" s="11">
        <f t="shared" si="41"/>
        <v>0</v>
      </c>
      <c r="DP50" s="5">
        <f t="shared" si="42"/>
        <v>1</v>
      </c>
      <c r="DQ50" s="5">
        <f t="shared" si="43"/>
        <v>1</v>
      </c>
      <c r="DR50" s="5">
        <f t="shared" si="44"/>
        <v>1</v>
      </c>
      <c r="DS50" s="5">
        <f t="shared" si="45"/>
        <v>0</v>
      </c>
      <c r="DT50" s="12">
        <f t="shared" si="46"/>
        <v>0</v>
      </c>
      <c r="DU50" s="12">
        <f t="shared" si="47"/>
        <v>0</v>
      </c>
      <c r="DV50" s="12">
        <f t="shared" si="48"/>
        <v>1</v>
      </c>
      <c r="DW50" s="12">
        <f t="shared" si="49"/>
        <v>0</v>
      </c>
      <c r="DX50" s="12">
        <f t="shared" si="50"/>
        <v>0</v>
      </c>
      <c r="DY50" s="12">
        <f t="shared" si="51"/>
        <v>0</v>
      </c>
      <c r="DZ50" s="12">
        <f t="shared" si="52"/>
        <v>0</v>
      </c>
      <c r="EA50" s="12">
        <f t="shared" si="53"/>
        <v>0</v>
      </c>
      <c r="EB50" s="13">
        <f t="shared" si="54"/>
        <v>1</v>
      </c>
      <c r="EC50" s="13">
        <f t="shared" si="55"/>
        <v>0</v>
      </c>
      <c r="ED50" s="13">
        <f t="shared" si="56"/>
        <v>1</v>
      </c>
      <c r="EE50" s="13">
        <f t="shared" si="57"/>
        <v>0</v>
      </c>
      <c r="EF50" s="13">
        <f t="shared" si="58"/>
        <v>2</v>
      </c>
      <c r="EG50" s="13">
        <f t="shared" si="59"/>
        <v>2</v>
      </c>
      <c r="EH50" s="13">
        <f t="shared" si="60"/>
        <v>0</v>
      </c>
      <c r="EI50" s="13">
        <f t="shared" si="61"/>
        <v>0</v>
      </c>
      <c r="EJ50" s="4">
        <f t="shared" si="62"/>
        <v>1</v>
      </c>
      <c r="EK50" s="4">
        <f t="shared" si="63"/>
        <v>2</v>
      </c>
      <c r="EL50" s="4">
        <f t="shared" si="64"/>
        <v>4</v>
      </c>
      <c r="EM50" s="4">
        <f t="shared" si="65"/>
        <v>0</v>
      </c>
      <c r="EN50" s="5" t="s">
        <v>178</v>
      </c>
      <c r="EO50" s="5">
        <v>0</v>
      </c>
      <c r="EP50" s="5">
        <v>0.66666666666666663</v>
      </c>
      <c r="EQ50" s="5" t="s">
        <v>178</v>
      </c>
      <c r="ER50" s="12">
        <v>1</v>
      </c>
      <c r="ES50" s="12">
        <v>1</v>
      </c>
      <c r="ET50" s="12">
        <v>0</v>
      </c>
      <c r="EU50" s="12" t="s">
        <v>178</v>
      </c>
      <c r="EV50">
        <v>1</v>
      </c>
      <c r="EW50">
        <v>0.5</v>
      </c>
      <c r="EX50">
        <v>0.5</v>
      </c>
      <c r="EY50" t="s">
        <v>178</v>
      </c>
      <c r="EZ50">
        <f t="shared" si="66"/>
        <v>0</v>
      </c>
      <c r="FA50">
        <f t="shared" si="67"/>
        <v>1</v>
      </c>
      <c r="FB50">
        <f t="shared" si="68"/>
        <v>0</v>
      </c>
      <c r="FC50">
        <f t="shared" si="69"/>
        <v>0</v>
      </c>
      <c r="FD50">
        <v>0.8</v>
      </c>
      <c r="FE50">
        <v>0.44444444444444442</v>
      </c>
      <c r="FF50">
        <v>0.33333333333333331</v>
      </c>
    </row>
    <row r="51" spans="1:162" customFormat="1" x14ac:dyDescent="0.25">
      <c r="A51" t="s">
        <v>51</v>
      </c>
      <c r="B51">
        <v>1</v>
      </c>
      <c r="C51">
        <v>1</v>
      </c>
      <c r="D51">
        <v>1</v>
      </c>
      <c r="E51">
        <v>1</v>
      </c>
      <c r="F51">
        <v>1</v>
      </c>
      <c r="G51">
        <v>0</v>
      </c>
      <c r="H51" s="2" t="s">
        <v>176</v>
      </c>
      <c r="I51" s="2">
        <f t="shared" si="18"/>
        <v>1</v>
      </c>
      <c r="J51">
        <v>3</v>
      </c>
      <c r="K51" s="1">
        <v>5</v>
      </c>
      <c r="L51" s="1" t="str">
        <f t="shared" si="19"/>
        <v>M</v>
      </c>
      <c r="M51" s="1">
        <f t="shared" si="70"/>
        <v>4</v>
      </c>
      <c r="N51">
        <v>1</v>
      </c>
      <c r="O51">
        <v>1</v>
      </c>
      <c r="P51">
        <v>2</v>
      </c>
      <c r="Q51">
        <v>1</v>
      </c>
      <c r="R51">
        <v>2</v>
      </c>
      <c r="S51">
        <v>2</v>
      </c>
      <c r="T51">
        <f t="shared" si="20"/>
        <v>2</v>
      </c>
      <c r="U51" s="2" t="s">
        <v>176</v>
      </c>
      <c r="V51" s="2">
        <f t="shared" si="21"/>
        <v>1</v>
      </c>
      <c r="W51">
        <v>1</v>
      </c>
      <c r="X51" s="1">
        <v>7</v>
      </c>
      <c r="Y51" s="1" t="str">
        <f t="shared" si="22"/>
        <v>L</v>
      </c>
      <c r="Z51" s="1" t="str">
        <f t="shared" si="71"/>
        <v>n</v>
      </c>
      <c r="AA51" s="4">
        <f t="shared" si="72"/>
        <v>2</v>
      </c>
      <c r="AB51" s="4">
        <f t="shared" si="73"/>
        <v>7</v>
      </c>
      <c r="AC51">
        <v>1</v>
      </c>
      <c r="AD51">
        <v>1</v>
      </c>
      <c r="AE51">
        <v>0</v>
      </c>
      <c r="AF51">
        <v>1</v>
      </c>
      <c r="AG51">
        <v>1</v>
      </c>
      <c r="AH51">
        <v>4</v>
      </c>
      <c r="AI51" s="2" t="s">
        <v>176</v>
      </c>
      <c r="AJ51" s="2">
        <f t="shared" si="23"/>
        <v>1</v>
      </c>
      <c r="AK51">
        <v>1</v>
      </c>
      <c r="AL51" s="1">
        <v>4</v>
      </c>
      <c r="AM51" s="1" t="str">
        <f t="shared" si="24"/>
        <v>S</v>
      </c>
      <c r="AN51" s="1">
        <f t="shared" si="74"/>
        <v>6</v>
      </c>
      <c r="AO51" s="4">
        <f t="shared" si="75"/>
        <v>-3</v>
      </c>
      <c r="AP51" s="4">
        <f t="shared" si="76"/>
        <v>1</v>
      </c>
      <c r="AQ51" s="10" t="s">
        <v>319</v>
      </c>
      <c r="AR51" s="10" t="s">
        <v>319</v>
      </c>
      <c r="AS51" s="10" t="str">
        <f t="shared" si="25"/>
        <v>surv</v>
      </c>
      <c r="AT51" s="10" t="str">
        <f t="shared" si="26"/>
        <v>surv</v>
      </c>
      <c r="AU51" s="10">
        <f t="shared" si="27"/>
        <v>5.333333333333333</v>
      </c>
      <c r="AV51" s="10">
        <f t="shared" si="28"/>
        <v>1.0683164325236223</v>
      </c>
      <c r="AW51" s="10">
        <f t="shared" si="29"/>
        <v>1</v>
      </c>
      <c r="AX51" s="10">
        <f t="shared" si="30"/>
        <v>1</v>
      </c>
      <c r="AY51" s="10" t="str">
        <f t="shared" si="31"/>
        <v>1</v>
      </c>
      <c r="AZ51" s="10" t="str">
        <f t="shared" si="32"/>
        <v>1</v>
      </c>
      <c r="BA51" t="s">
        <v>50</v>
      </c>
      <c r="BB51" t="s">
        <v>50</v>
      </c>
      <c r="BC51" t="s">
        <v>50</v>
      </c>
      <c r="BD51" s="5">
        <v>5</v>
      </c>
      <c r="BE51" s="5">
        <v>6</v>
      </c>
      <c r="BF51" s="5">
        <v>6</v>
      </c>
      <c r="BG51" s="5">
        <f t="shared" si="33"/>
        <v>5.666666666666667</v>
      </c>
      <c r="BH51" s="6">
        <v>1.0683164325236223</v>
      </c>
      <c r="BI51" s="6">
        <v>1.0683164325236223</v>
      </c>
      <c r="BJ51" s="6">
        <v>1.0683164325236223</v>
      </c>
      <c r="BK51" s="6">
        <v>1.0683164325236223</v>
      </c>
      <c r="BL51" s="6" t="str">
        <f t="shared" si="34"/>
        <v>F</v>
      </c>
      <c r="BM51" s="3">
        <f t="shared" si="77"/>
        <v>1</v>
      </c>
      <c r="BN51" s="3">
        <f t="shared" si="78"/>
        <v>1</v>
      </c>
      <c r="BO51" s="3">
        <f t="shared" si="79"/>
        <v>1.3333333333333333</v>
      </c>
      <c r="BP51" s="3">
        <f t="shared" si="80"/>
        <v>2</v>
      </c>
      <c r="BQ51" s="1">
        <f t="shared" si="81"/>
        <v>5.333333333333333</v>
      </c>
      <c r="BR51" s="1" t="str">
        <f t="shared" si="35"/>
        <v>NA</v>
      </c>
      <c r="BS51" s="1">
        <f t="shared" si="82"/>
        <v>5</v>
      </c>
      <c r="BT51" s="4">
        <f t="shared" si="83"/>
        <v>-0.5</v>
      </c>
      <c r="BU51" s="4">
        <f t="shared" si="84"/>
        <v>4</v>
      </c>
      <c r="BV51" t="s">
        <v>178</v>
      </c>
      <c r="BW51" t="s">
        <v>178</v>
      </c>
      <c r="BX51" t="s">
        <v>178</v>
      </c>
      <c r="BY51" t="s">
        <v>178</v>
      </c>
      <c r="BZ51" s="2" t="str">
        <f t="shared" si="36"/>
        <v>c</v>
      </c>
      <c r="CA51">
        <v>0</v>
      </c>
      <c r="CB51">
        <v>1</v>
      </c>
      <c r="CC51" s="2" t="str">
        <f t="shared" si="37"/>
        <v>NA</v>
      </c>
      <c r="CD51" s="3">
        <v>0</v>
      </c>
      <c r="CE51" s="3">
        <v>0</v>
      </c>
      <c r="CF51" s="2">
        <v>0</v>
      </c>
      <c r="CG51" s="2">
        <v>0</v>
      </c>
      <c r="CH51" s="2">
        <v>0</v>
      </c>
      <c r="CI51" s="2">
        <v>0</v>
      </c>
      <c r="CJ51" s="2">
        <v>0</v>
      </c>
      <c r="CK51" s="2">
        <v>0</v>
      </c>
      <c r="CL51" s="2">
        <v>0</v>
      </c>
      <c r="CM51" s="2">
        <v>0</v>
      </c>
      <c r="CN51" s="5">
        <v>0</v>
      </c>
      <c r="CO51" s="5">
        <v>0</v>
      </c>
      <c r="CP51" s="5">
        <v>0</v>
      </c>
      <c r="CQ51" s="5">
        <v>0</v>
      </c>
      <c r="CR51" s="5">
        <v>0</v>
      </c>
      <c r="CS51" s="5">
        <v>0</v>
      </c>
      <c r="CT51" s="5">
        <v>0</v>
      </c>
      <c r="CU51" s="5">
        <v>0</v>
      </c>
      <c r="CV51" s="4">
        <v>0</v>
      </c>
      <c r="CW51" s="4">
        <v>0</v>
      </c>
      <c r="CX51" s="4">
        <v>0</v>
      </c>
      <c r="CY51" s="4">
        <v>0</v>
      </c>
      <c r="CZ51" s="4">
        <v>0</v>
      </c>
      <c r="DA51" s="4">
        <v>0</v>
      </c>
      <c r="DB51" s="4">
        <v>0</v>
      </c>
      <c r="DC51" s="4">
        <v>1</v>
      </c>
      <c r="DD51" s="8">
        <v>0</v>
      </c>
      <c r="DE51" s="8">
        <v>0</v>
      </c>
      <c r="DF51" s="8">
        <v>0</v>
      </c>
      <c r="DG51" s="8">
        <v>0</v>
      </c>
      <c r="DH51" s="8">
        <v>0</v>
      </c>
      <c r="DI51" s="8">
        <v>0</v>
      </c>
      <c r="DJ51" s="8">
        <v>0</v>
      </c>
      <c r="DK51" s="8">
        <v>0</v>
      </c>
      <c r="DL51" s="11">
        <f t="shared" si="38"/>
        <v>0</v>
      </c>
      <c r="DM51" s="11">
        <f t="shared" si="39"/>
        <v>0</v>
      </c>
      <c r="DN51" s="11">
        <f t="shared" si="40"/>
        <v>0</v>
      </c>
      <c r="DO51" s="11">
        <f t="shared" si="41"/>
        <v>1</v>
      </c>
      <c r="DP51" s="5">
        <f t="shared" si="42"/>
        <v>0</v>
      </c>
      <c r="DQ51" s="5">
        <f t="shared" si="43"/>
        <v>0</v>
      </c>
      <c r="DR51" s="5">
        <f t="shared" si="44"/>
        <v>0</v>
      </c>
      <c r="DS51" s="5">
        <f t="shared" si="45"/>
        <v>0</v>
      </c>
      <c r="DT51" s="12">
        <f t="shared" si="46"/>
        <v>0</v>
      </c>
      <c r="DU51" s="12">
        <f t="shared" si="47"/>
        <v>0</v>
      </c>
      <c r="DV51" s="12">
        <f t="shared" si="48"/>
        <v>0</v>
      </c>
      <c r="DW51" s="12">
        <f t="shared" si="49"/>
        <v>0</v>
      </c>
      <c r="DX51" s="12">
        <f t="shared" si="50"/>
        <v>0</v>
      </c>
      <c r="DY51" s="12">
        <f t="shared" si="51"/>
        <v>0</v>
      </c>
      <c r="DZ51" s="12">
        <f t="shared" si="52"/>
        <v>0</v>
      </c>
      <c r="EA51" s="12">
        <f t="shared" si="53"/>
        <v>0</v>
      </c>
      <c r="EB51" s="13">
        <f t="shared" si="54"/>
        <v>0</v>
      </c>
      <c r="EC51" s="13">
        <f t="shared" si="55"/>
        <v>0</v>
      </c>
      <c r="ED51" s="13">
        <f t="shared" si="56"/>
        <v>0</v>
      </c>
      <c r="EE51" s="13">
        <f t="shared" si="57"/>
        <v>0</v>
      </c>
      <c r="EF51" s="13">
        <f t="shared" si="58"/>
        <v>0</v>
      </c>
      <c r="EG51" s="13">
        <f t="shared" si="59"/>
        <v>0</v>
      </c>
      <c r="EH51" s="13">
        <f t="shared" si="60"/>
        <v>0</v>
      </c>
      <c r="EI51" s="13">
        <f t="shared" si="61"/>
        <v>1</v>
      </c>
      <c r="EJ51" s="4">
        <f t="shared" si="62"/>
        <v>0</v>
      </c>
      <c r="EK51" s="4">
        <f t="shared" si="63"/>
        <v>0</v>
      </c>
      <c r="EL51" s="4">
        <f t="shared" si="64"/>
        <v>0</v>
      </c>
      <c r="EM51" s="4">
        <f t="shared" si="65"/>
        <v>1</v>
      </c>
      <c r="EN51" s="5" t="s">
        <v>178</v>
      </c>
      <c r="EO51" s="5" t="s">
        <v>178</v>
      </c>
      <c r="EP51" s="5" t="s">
        <v>178</v>
      </c>
      <c r="EQ51" s="5">
        <v>0</v>
      </c>
      <c r="ER51" s="12" t="s">
        <v>178</v>
      </c>
      <c r="ES51" s="12" t="s">
        <v>178</v>
      </c>
      <c r="ET51" s="12" t="s">
        <v>178</v>
      </c>
      <c r="EU51" s="12" t="s">
        <v>178</v>
      </c>
      <c r="EV51" t="s">
        <v>178</v>
      </c>
      <c r="EW51" t="s">
        <v>178</v>
      </c>
      <c r="EX51" t="s">
        <v>178</v>
      </c>
      <c r="EY51">
        <v>0</v>
      </c>
      <c r="EZ51">
        <f t="shared" si="66"/>
        <v>0</v>
      </c>
      <c r="FA51">
        <f t="shared" si="67"/>
        <v>0</v>
      </c>
      <c r="FB51">
        <f t="shared" si="68"/>
        <v>0</v>
      </c>
      <c r="FC51">
        <f t="shared" si="69"/>
        <v>0</v>
      </c>
      <c r="FD51">
        <v>1.5</v>
      </c>
      <c r="FE51">
        <v>0.8</v>
      </c>
      <c r="FF51">
        <v>0.33333333333333331</v>
      </c>
    </row>
    <row r="52" spans="1:162" customFormat="1" x14ac:dyDescent="0.25">
      <c r="A52" t="s">
        <v>52</v>
      </c>
      <c r="B52">
        <v>1</v>
      </c>
      <c r="C52">
        <v>1</v>
      </c>
      <c r="D52">
        <v>4</v>
      </c>
      <c r="E52">
        <v>0</v>
      </c>
      <c r="F52">
        <v>2</v>
      </c>
      <c r="G52">
        <v>0</v>
      </c>
      <c r="H52" s="2" t="s">
        <v>177</v>
      </c>
      <c r="I52" s="2">
        <f t="shared" si="18"/>
        <v>0</v>
      </c>
      <c r="J52">
        <v>1</v>
      </c>
      <c r="K52" s="1">
        <v>8</v>
      </c>
      <c r="L52" s="1" t="str">
        <f t="shared" si="19"/>
        <v>L</v>
      </c>
      <c r="M52" s="1">
        <f t="shared" si="70"/>
        <v>3</v>
      </c>
      <c r="N52">
        <v>1</v>
      </c>
      <c r="O52">
        <v>1</v>
      </c>
      <c r="P52">
        <v>1</v>
      </c>
      <c r="Q52">
        <v>1</v>
      </c>
      <c r="R52">
        <v>2</v>
      </c>
      <c r="S52">
        <v>3</v>
      </c>
      <c r="T52">
        <f t="shared" si="20"/>
        <v>3</v>
      </c>
      <c r="U52" s="2" t="s">
        <v>176</v>
      </c>
      <c r="V52" s="2">
        <f t="shared" si="21"/>
        <v>1</v>
      </c>
      <c r="W52">
        <v>2</v>
      </c>
      <c r="X52" s="1">
        <v>6</v>
      </c>
      <c r="Y52" s="1" t="str">
        <f t="shared" si="22"/>
        <v>M</v>
      </c>
      <c r="Z52" s="1" t="str">
        <f t="shared" si="71"/>
        <v>n</v>
      </c>
      <c r="AA52" s="4">
        <f t="shared" si="72"/>
        <v>-2</v>
      </c>
      <c r="AB52" s="4">
        <f t="shared" si="73"/>
        <v>5</v>
      </c>
      <c r="AC52">
        <v>1</v>
      </c>
      <c r="AD52">
        <v>1</v>
      </c>
      <c r="AE52">
        <v>1</v>
      </c>
      <c r="AF52">
        <v>0</v>
      </c>
      <c r="AG52">
        <v>1</v>
      </c>
      <c r="AH52">
        <v>1</v>
      </c>
      <c r="AI52" s="2" t="s">
        <v>177</v>
      </c>
      <c r="AJ52" s="2">
        <f t="shared" si="23"/>
        <v>1</v>
      </c>
      <c r="AK52">
        <v>2</v>
      </c>
      <c r="AL52" s="1">
        <v>4</v>
      </c>
      <c r="AM52" s="1" t="str">
        <f t="shared" si="24"/>
        <v>S</v>
      </c>
      <c r="AN52" s="1">
        <f t="shared" si="74"/>
        <v>1</v>
      </c>
      <c r="AO52" s="4">
        <f t="shared" si="75"/>
        <v>-2</v>
      </c>
      <c r="AP52" s="4">
        <f t="shared" si="76"/>
        <v>2</v>
      </c>
      <c r="AQ52" s="10" t="s">
        <v>319</v>
      </c>
      <c r="AR52" s="10" t="s">
        <v>319</v>
      </c>
      <c r="AS52" s="10" t="str">
        <f t="shared" si="25"/>
        <v>surv</v>
      </c>
      <c r="AT52" s="10" t="str">
        <f t="shared" si="26"/>
        <v>surv</v>
      </c>
      <c r="AU52" s="10">
        <f t="shared" si="27"/>
        <v>6</v>
      </c>
      <c r="AV52" s="10">
        <f t="shared" si="28"/>
        <v>0.53067643662830588</v>
      </c>
      <c r="AW52" s="10">
        <f t="shared" si="29"/>
        <v>1</v>
      </c>
      <c r="AX52" s="10">
        <f t="shared" si="30"/>
        <v>1</v>
      </c>
      <c r="AY52" s="10" t="str">
        <f t="shared" si="31"/>
        <v>1</v>
      </c>
      <c r="AZ52" s="10" t="str">
        <f t="shared" si="32"/>
        <v>1</v>
      </c>
      <c r="BA52" t="s">
        <v>59</v>
      </c>
      <c r="BB52" t="s">
        <v>144</v>
      </c>
      <c r="BC52" t="s">
        <v>144</v>
      </c>
      <c r="BD52" s="5">
        <v>7</v>
      </c>
      <c r="BE52" s="5">
        <v>8</v>
      </c>
      <c r="BF52" s="5">
        <v>9</v>
      </c>
      <c r="BG52" s="5">
        <f t="shared" si="33"/>
        <v>8</v>
      </c>
      <c r="BH52" s="6">
        <v>0.87091905479211973</v>
      </c>
      <c r="BI52" s="6">
        <v>0.36055512754639901</v>
      </c>
      <c r="BJ52" s="6">
        <v>0.36055512754639901</v>
      </c>
      <c r="BK52" s="6">
        <v>0.53067643662830588</v>
      </c>
      <c r="BL52" s="6" t="str">
        <f t="shared" si="34"/>
        <v>M</v>
      </c>
      <c r="BM52" s="3">
        <f t="shared" si="77"/>
        <v>2</v>
      </c>
      <c r="BN52" s="3">
        <f t="shared" si="78"/>
        <v>0.33333333333333331</v>
      </c>
      <c r="BO52" s="3">
        <f t="shared" si="79"/>
        <v>1.6666666666666667</v>
      </c>
      <c r="BP52" s="3">
        <f t="shared" si="80"/>
        <v>1.3333333333333333</v>
      </c>
      <c r="BQ52" s="1">
        <f t="shared" si="81"/>
        <v>6</v>
      </c>
      <c r="BR52" s="1" t="str">
        <f t="shared" si="35"/>
        <v>M</v>
      </c>
      <c r="BS52" s="1">
        <f t="shared" si="82"/>
        <v>2</v>
      </c>
      <c r="BT52" s="4">
        <f t="shared" si="83"/>
        <v>-2</v>
      </c>
      <c r="BU52" s="4">
        <f t="shared" si="84"/>
        <v>3.5</v>
      </c>
      <c r="BV52" t="s">
        <v>178</v>
      </c>
      <c r="BW52" t="s">
        <v>226</v>
      </c>
      <c r="BX52" t="s">
        <v>227</v>
      </c>
      <c r="BY52" t="s">
        <v>227</v>
      </c>
      <c r="BZ52" s="2" t="str">
        <f t="shared" si="36"/>
        <v>NA</v>
      </c>
      <c r="CA52">
        <v>0</v>
      </c>
      <c r="CB52">
        <v>0</v>
      </c>
      <c r="CC52" s="2" t="str">
        <f t="shared" si="37"/>
        <v>NA</v>
      </c>
      <c r="CD52" s="3">
        <v>0</v>
      </c>
      <c r="CE52" s="3">
        <v>0</v>
      </c>
      <c r="CF52" s="2">
        <v>0</v>
      </c>
      <c r="CG52" s="2">
        <v>0</v>
      </c>
      <c r="CH52" s="2">
        <v>0</v>
      </c>
      <c r="CI52" s="2">
        <v>0</v>
      </c>
      <c r="CJ52" s="2">
        <v>0</v>
      </c>
      <c r="CK52" s="2">
        <v>0</v>
      </c>
      <c r="CL52" s="2">
        <v>0</v>
      </c>
      <c r="CM52" s="2">
        <v>0</v>
      </c>
      <c r="CN52" s="5">
        <v>0</v>
      </c>
      <c r="CO52" s="5">
        <v>0</v>
      </c>
      <c r="CP52" s="5">
        <v>0</v>
      </c>
      <c r="CQ52" s="5">
        <v>0</v>
      </c>
      <c r="CR52" s="5">
        <v>0</v>
      </c>
      <c r="CS52" s="5">
        <v>0</v>
      </c>
      <c r="CT52" s="5">
        <v>0</v>
      </c>
      <c r="CU52" s="5">
        <v>0</v>
      </c>
      <c r="CV52" s="4">
        <v>0</v>
      </c>
      <c r="CW52" s="4">
        <v>0</v>
      </c>
      <c r="CX52" s="4">
        <v>1</v>
      </c>
      <c r="CY52" s="4">
        <v>0</v>
      </c>
      <c r="CZ52" s="4">
        <v>0</v>
      </c>
      <c r="DA52" s="4">
        <v>0</v>
      </c>
      <c r="DB52" s="4">
        <v>0</v>
      </c>
      <c r="DC52" s="4">
        <v>0</v>
      </c>
      <c r="DD52" s="8">
        <v>0</v>
      </c>
      <c r="DE52" s="8">
        <v>1</v>
      </c>
      <c r="DF52" s="8">
        <v>0</v>
      </c>
      <c r="DG52" s="8">
        <v>1</v>
      </c>
      <c r="DH52" s="8">
        <v>0</v>
      </c>
      <c r="DI52" s="8">
        <v>0</v>
      </c>
      <c r="DJ52" s="8">
        <v>0</v>
      </c>
      <c r="DK52" s="8">
        <v>0</v>
      </c>
      <c r="DL52" s="11">
        <f t="shared" si="38"/>
        <v>0</v>
      </c>
      <c r="DM52" s="11">
        <f t="shared" si="39"/>
        <v>1</v>
      </c>
      <c r="DN52" s="11">
        <f t="shared" si="40"/>
        <v>0</v>
      </c>
      <c r="DO52" s="11">
        <f t="shared" si="41"/>
        <v>0</v>
      </c>
      <c r="DP52" s="5">
        <f t="shared" si="42"/>
        <v>1</v>
      </c>
      <c r="DQ52" s="5">
        <f t="shared" si="43"/>
        <v>1</v>
      </c>
      <c r="DR52" s="5">
        <f t="shared" si="44"/>
        <v>0</v>
      </c>
      <c r="DS52" s="5">
        <f t="shared" si="45"/>
        <v>0</v>
      </c>
      <c r="DT52" s="12">
        <f t="shared" si="46"/>
        <v>0</v>
      </c>
      <c r="DU52" s="12">
        <f t="shared" si="47"/>
        <v>0</v>
      </c>
      <c r="DV52" s="12">
        <f t="shared" si="48"/>
        <v>0</v>
      </c>
      <c r="DW52" s="12">
        <f t="shared" si="49"/>
        <v>0</v>
      </c>
      <c r="DX52" s="12">
        <f t="shared" si="50"/>
        <v>0</v>
      </c>
      <c r="DY52" s="12">
        <f t="shared" si="51"/>
        <v>0</v>
      </c>
      <c r="DZ52" s="12">
        <f t="shared" si="52"/>
        <v>0</v>
      </c>
      <c r="EA52" s="12">
        <f t="shared" si="53"/>
        <v>0</v>
      </c>
      <c r="EB52" s="13">
        <f t="shared" si="54"/>
        <v>0</v>
      </c>
      <c r="EC52" s="13">
        <f t="shared" si="55"/>
        <v>1</v>
      </c>
      <c r="ED52" s="13">
        <f t="shared" si="56"/>
        <v>1</v>
      </c>
      <c r="EE52" s="13">
        <f t="shared" si="57"/>
        <v>1</v>
      </c>
      <c r="EF52" s="13">
        <f t="shared" si="58"/>
        <v>0</v>
      </c>
      <c r="EG52" s="13">
        <f t="shared" si="59"/>
        <v>0</v>
      </c>
      <c r="EH52" s="13">
        <f t="shared" si="60"/>
        <v>0</v>
      </c>
      <c r="EI52" s="13">
        <f t="shared" si="61"/>
        <v>0</v>
      </c>
      <c r="EJ52" s="4">
        <f t="shared" si="62"/>
        <v>1</v>
      </c>
      <c r="EK52" s="4">
        <f t="shared" si="63"/>
        <v>2</v>
      </c>
      <c r="EL52" s="4">
        <f t="shared" si="64"/>
        <v>0</v>
      </c>
      <c r="EM52" s="4">
        <f t="shared" si="65"/>
        <v>0</v>
      </c>
      <c r="EN52" s="5" t="s">
        <v>178</v>
      </c>
      <c r="EO52" s="5">
        <v>1</v>
      </c>
      <c r="EP52" s="5" t="s">
        <v>178</v>
      </c>
      <c r="EQ52" s="5" t="s">
        <v>178</v>
      </c>
      <c r="ER52" s="12">
        <v>0</v>
      </c>
      <c r="ES52" s="12">
        <v>0</v>
      </c>
      <c r="ET52" s="12" t="s">
        <v>178</v>
      </c>
      <c r="EU52" s="12" t="s">
        <v>178</v>
      </c>
      <c r="EV52">
        <v>0</v>
      </c>
      <c r="EW52">
        <v>0.5</v>
      </c>
      <c r="EX52" t="s">
        <v>178</v>
      </c>
      <c r="EY52" t="s">
        <v>178</v>
      </c>
      <c r="EZ52">
        <f t="shared" si="66"/>
        <v>0</v>
      </c>
      <c r="FA52">
        <f t="shared" si="67"/>
        <v>0</v>
      </c>
      <c r="FB52">
        <f t="shared" si="68"/>
        <v>0</v>
      </c>
      <c r="FC52">
        <f t="shared" si="69"/>
        <v>0</v>
      </c>
      <c r="FD52">
        <v>3</v>
      </c>
      <c r="FE52">
        <v>0.5</v>
      </c>
      <c r="FF52">
        <v>1.5</v>
      </c>
    </row>
    <row r="53" spans="1:162" customFormat="1" x14ac:dyDescent="0.25">
      <c r="A53" t="s">
        <v>53</v>
      </c>
      <c r="B53">
        <v>1</v>
      </c>
      <c r="C53">
        <v>1</v>
      </c>
      <c r="D53">
        <v>2</v>
      </c>
      <c r="E53">
        <v>2</v>
      </c>
      <c r="F53">
        <v>2</v>
      </c>
      <c r="G53">
        <v>0</v>
      </c>
      <c r="H53" s="2" t="s">
        <v>177</v>
      </c>
      <c r="I53" s="2">
        <f t="shared" si="18"/>
        <v>0</v>
      </c>
      <c r="J53">
        <v>2</v>
      </c>
      <c r="K53" s="1">
        <v>8</v>
      </c>
      <c r="L53" s="1" t="str">
        <f t="shared" si="19"/>
        <v>L</v>
      </c>
      <c r="M53" s="1">
        <f t="shared" si="70"/>
        <v>2</v>
      </c>
      <c r="N53">
        <v>1</v>
      </c>
      <c r="O53">
        <v>1</v>
      </c>
      <c r="P53">
        <v>2</v>
      </c>
      <c r="Q53">
        <v>2</v>
      </c>
      <c r="R53">
        <v>0</v>
      </c>
      <c r="S53">
        <v>4</v>
      </c>
      <c r="T53">
        <f t="shared" si="20"/>
        <v>4</v>
      </c>
      <c r="U53" s="2" t="s">
        <v>177</v>
      </c>
      <c r="V53" s="2">
        <f t="shared" si="21"/>
        <v>1</v>
      </c>
      <c r="W53">
        <v>2</v>
      </c>
      <c r="X53" s="1">
        <v>6</v>
      </c>
      <c r="Y53" s="1" t="str">
        <f t="shared" si="22"/>
        <v>M</v>
      </c>
      <c r="Z53" s="1" t="str">
        <f t="shared" si="71"/>
        <v>n</v>
      </c>
      <c r="AA53" s="4">
        <f t="shared" si="72"/>
        <v>-2</v>
      </c>
      <c r="AB53" s="4">
        <f t="shared" si="73"/>
        <v>5</v>
      </c>
      <c r="AC53">
        <v>1</v>
      </c>
      <c r="AD53">
        <v>1</v>
      </c>
      <c r="AE53">
        <v>1</v>
      </c>
      <c r="AF53">
        <v>1</v>
      </c>
      <c r="AG53">
        <v>1</v>
      </c>
      <c r="AH53">
        <v>2</v>
      </c>
      <c r="AI53" s="2" t="s">
        <v>177</v>
      </c>
      <c r="AJ53" s="2">
        <f t="shared" si="23"/>
        <v>1</v>
      </c>
      <c r="AK53">
        <v>3</v>
      </c>
      <c r="AL53" s="1">
        <v>5</v>
      </c>
      <c r="AM53" s="1" t="str">
        <f t="shared" si="24"/>
        <v>M</v>
      </c>
      <c r="AN53" s="1">
        <f t="shared" si="74"/>
        <v>2</v>
      </c>
      <c r="AO53" s="4">
        <f t="shared" si="75"/>
        <v>-1</v>
      </c>
      <c r="AP53" s="4">
        <f t="shared" si="76"/>
        <v>3</v>
      </c>
      <c r="AQ53" s="10" t="s">
        <v>319</v>
      </c>
      <c r="AR53" s="10" t="s">
        <v>319</v>
      </c>
      <c r="AS53" s="10" t="str">
        <f t="shared" si="25"/>
        <v>surv</v>
      </c>
      <c r="AT53" s="10" t="str">
        <f t="shared" si="26"/>
        <v>surv</v>
      </c>
      <c r="AU53" s="10">
        <f t="shared" si="27"/>
        <v>6.333333333333333</v>
      </c>
      <c r="AV53" s="10">
        <f t="shared" si="28"/>
        <v>0.43139309220245908</v>
      </c>
      <c r="AW53" s="10">
        <f t="shared" si="29"/>
        <v>1</v>
      </c>
      <c r="AX53" s="10">
        <f t="shared" si="30"/>
        <v>1</v>
      </c>
      <c r="AY53" s="10" t="str">
        <f t="shared" si="31"/>
        <v>1</v>
      </c>
      <c r="AZ53" s="10" t="str">
        <f t="shared" si="32"/>
        <v>1</v>
      </c>
      <c r="BA53" t="s">
        <v>118</v>
      </c>
      <c r="BB53" t="s">
        <v>118</v>
      </c>
      <c r="BC53" t="s">
        <v>118</v>
      </c>
      <c r="BD53" s="5">
        <v>5</v>
      </c>
      <c r="BE53" s="5">
        <v>6</v>
      </c>
      <c r="BF53" s="5">
        <v>7</v>
      </c>
      <c r="BG53" s="5">
        <f t="shared" si="33"/>
        <v>6</v>
      </c>
      <c r="BH53" s="6">
        <v>0.43139309220245908</v>
      </c>
      <c r="BI53" s="6">
        <v>0.43139309220245908</v>
      </c>
      <c r="BJ53" s="6">
        <v>0.43139309220245908</v>
      </c>
      <c r="BK53" s="6">
        <v>0.43139309220245908</v>
      </c>
      <c r="BL53" s="6" t="str">
        <f t="shared" si="34"/>
        <v>N</v>
      </c>
      <c r="BM53" s="3">
        <f t="shared" si="77"/>
        <v>1.6666666666666667</v>
      </c>
      <c r="BN53" s="3">
        <f t="shared" si="78"/>
        <v>1.6666666666666667</v>
      </c>
      <c r="BO53" s="3">
        <f t="shared" si="79"/>
        <v>1</v>
      </c>
      <c r="BP53" s="3">
        <f t="shared" si="80"/>
        <v>2</v>
      </c>
      <c r="BQ53" s="1">
        <f t="shared" si="81"/>
        <v>6.333333333333333</v>
      </c>
      <c r="BR53" s="1" t="str">
        <f t="shared" si="35"/>
        <v>M</v>
      </c>
      <c r="BS53" s="1">
        <f t="shared" si="82"/>
        <v>2</v>
      </c>
      <c r="BT53" s="4">
        <f t="shared" si="83"/>
        <v>-1.5</v>
      </c>
      <c r="BU53" s="4">
        <f t="shared" si="84"/>
        <v>4</v>
      </c>
      <c r="BV53" t="s">
        <v>178</v>
      </c>
      <c r="BW53" t="s">
        <v>178</v>
      </c>
      <c r="BX53" t="s">
        <v>227</v>
      </c>
      <c r="BY53" t="s">
        <v>226</v>
      </c>
      <c r="BZ53" s="2" t="str">
        <f t="shared" si="36"/>
        <v>NA</v>
      </c>
      <c r="CA53">
        <v>0</v>
      </c>
      <c r="CB53">
        <v>0</v>
      </c>
      <c r="CC53" s="2" t="str">
        <f t="shared" si="37"/>
        <v>NA</v>
      </c>
      <c r="CD53" s="3">
        <v>0</v>
      </c>
      <c r="CE53" s="3">
        <v>0</v>
      </c>
      <c r="CF53" s="2">
        <v>0</v>
      </c>
      <c r="CG53" s="2">
        <v>0</v>
      </c>
      <c r="CH53" s="2">
        <v>0</v>
      </c>
      <c r="CI53" s="2">
        <v>0</v>
      </c>
      <c r="CJ53" s="2">
        <v>0</v>
      </c>
      <c r="CK53" s="2">
        <v>0</v>
      </c>
      <c r="CL53" s="2">
        <v>0</v>
      </c>
      <c r="CM53" s="2">
        <v>0</v>
      </c>
      <c r="CN53" s="5">
        <v>1</v>
      </c>
      <c r="CO53" s="5">
        <v>0</v>
      </c>
      <c r="CP53" s="5">
        <v>0</v>
      </c>
      <c r="CQ53" s="5">
        <v>0</v>
      </c>
      <c r="CR53" s="5">
        <v>0</v>
      </c>
      <c r="CS53" s="5">
        <v>0</v>
      </c>
      <c r="CT53" s="5">
        <v>0</v>
      </c>
      <c r="CU53" s="5">
        <v>0</v>
      </c>
      <c r="CV53" s="4">
        <v>0</v>
      </c>
      <c r="CW53" s="4">
        <v>0</v>
      </c>
      <c r="CX53" s="4">
        <v>0</v>
      </c>
      <c r="CY53" s="4">
        <v>0</v>
      </c>
      <c r="CZ53" s="4">
        <v>0</v>
      </c>
      <c r="DA53" s="4">
        <v>0</v>
      </c>
      <c r="DB53" s="4">
        <v>0</v>
      </c>
      <c r="DC53" s="4">
        <v>0</v>
      </c>
      <c r="DD53" s="8">
        <v>0</v>
      </c>
      <c r="DE53" s="8">
        <v>1</v>
      </c>
      <c r="DF53" s="8">
        <v>1</v>
      </c>
      <c r="DG53" s="8">
        <v>0</v>
      </c>
      <c r="DH53" s="8">
        <v>0</v>
      </c>
      <c r="DI53" s="8">
        <v>0</v>
      </c>
      <c r="DJ53" s="8">
        <v>0</v>
      </c>
      <c r="DK53" s="8">
        <v>0</v>
      </c>
      <c r="DL53" s="11">
        <f t="shared" si="38"/>
        <v>0</v>
      </c>
      <c r="DM53" s="11">
        <f t="shared" si="39"/>
        <v>0</v>
      </c>
      <c r="DN53" s="11">
        <f t="shared" si="40"/>
        <v>0</v>
      </c>
      <c r="DO53" s="11">
        <f t="shared" si="41"/>
        <v>0</v>
      </c>
      <c r="DP53" s="5">
        <f t="shared" si="42"/>
        <v>2</v>
      </c>
      <c r="DQ53" s="5">
        <f t="shared" si="43"/>
        <v>1</v>
      </c>
      <c r="DR53" s="5">
        <f t="shared" si="44"/>
        <v>0</v>
      </c>
      <c r="DS53" s="5">
        <f t="shared" si="45"/>
        <v>0</v>
      </c>
      <c r="DT53" s="12">
        <f t="shared" si="46"/>
        <v>1</v>
      </c>
      <c r="DU53" s="12">
        <f t="shared" si="47"/>
        <v>0</v>
      </c>
      <c r="DV53" s="12">
        <f t="shared" si="48"/>
        <v>0</v>
      </c>
      <c r="DW53" s="12">
        <f t="shared" si="49"/>
        <v>0</v>
      </c>
      <c r="DX53" s="12">
        <f t="shared" si="50"/>
        <v>0</v>
      </c>
      <c r="DY53" s="12">
        <f t="shared" si="51"/>
        <v>0</v>
      </c>
      <c r="DZ53" s="12">
        <f t="shared" si="52"/>
        <v>0</v>
      </c>
      <c r="EA53" s="12">
        <f t="shared" si="53"/>
        <v>0</v>
      </c>
      <c r="EB53" s="13">
        <f t="shared" si="54"/>
        <v>0</v>
      </c>
      <c r="EC53" s="13">
        <f t="shared" si="55"/>
        <v>1</v>
      </c>
      <c r="ED53" s="13">
        <f t="shared" si="56"/>
        <v>1</v>
      </c>
      <c r="EE53" s="13">
        <f t="shared" si="57"/>
        <v>0</v>
      </c>
      <c r="EF53" s="13">
        <f t="shared" si="58"/>
        <v>0</v>
      </c>
      <c r="EG53" s="13">
        <f t="shared" si="59"/>
        <v>0</v>
      </c>
      <c r="EH53" s="13">
        <f t="shared" si="60"/>
        <v>0</v>
      </c>
      <c r="EI53" s="13">
        <f t="shared" si="61"/>
        <v>0</v>
      </c>
      <c r="EJ53" s="4">
        <f t="shared" si="62"/>
        <v>2</v>
      </c>
      <c r="EK53" s="4">
        <f t="shared" si="63"/>
        <v>1</v>
      </c>
      <c r="EL53" s="4">
        <f t="shared" si="64"/>
        <v>0</v>
      </c>
      <c r="EM53" s="4">
        <f t="shared" si="65"/>
        <v>0</v>
      </c>
      <c r="EN53" s="5" t="s">
        <v>178</v>
      </c>
      <c r="EO53" s="5" t="s">
        <v>178</v>
      </c>
      <c r="EP53" s="5" t="s">
        <v>178</v>
      </c>
      <c r="EQ53" s="5" t="s">
        <v>178</v>
      </c>
      <c r="ER53" s="12">
        <v>0</v>
      </c>
      <c r="ES53" s="12">
        <v>1</v>
      </c>
      <c r="ET53" s="12" t="s">
        <v>178</v>
      </c>
      <c r="EU53" s="12" t="s">
        <v>178</v>
      </c>
      <c r="EV53">
        <v>0</v>
      </c>
      <c r="EW53">
        <v>1</v>
      </c>
      <c r="EX53" t="s">
        <v>178</v>
      </c>
      <c r="EY53" t="s">
        <v>178</v>
      </c>
      <c r="EZ53">
        <f t="shared" si="66"/>
        <v>1</v>
      </c>
      <c r="FA53">
        <f t="shared" si="67"/>
        <v>0</v>
      </c>
      <c r="FB53">
        <f t="shared" si="68"/>
        <v>0</v>
      </c>
      <c r="FC53">
        <f t="shared" si="69"/>
        <v>0</v>
      </c>
      <c r="FD53">
        <v>1</v>
      </c>
      <c r="FE53">
        <v>0.66666666666666663</v>
      </c>
      <c r="FF53">
        <v>0.75</v>
      </c>
    </row>
    <row r="54" spans="1:162" customFormat="1" x14ac:dyDescent="0.25">
      <c r="A54" t="s">
        <v>54</v>
      </c>
      <c r="B54">
        <v>1</v>
      </c>
      <c r="C54">
        <v>1</v>
      </c>
      <c r="D54">
        <v>1</v>
      </c>
      <c r="E54">
        <v>4</v>
      </c>
      <c r="F54">
        <v>2</v>
      </c>
      <c r="G54">
        <v>0</v>
      </c>
      <c r="H54" s="2" t="s">
        <v>177</v>
      </c>
      <c r="I54" s="2">
        <f t="shared" si="18"/>
        <v>0</v>
      </c>
      <c r="J54">
        <v>1</v>
      </c>
      <c r="K54" s="1">
        <v>9</v>
      </c>
      <c r="L54" s="1" t="str">
        <f t="shared" si="19"/>
        <v>L</v>
      </c>
      <c r="M54" s="1">
        <f t="shared" si="70"/>
        <v>2</v>
      </c>
      <c r="N54">
        <v>1</v>
      </c>
      <c r="O54">
        <v>1</v>
      </c>
      <c r="P54">
        <v>1</v>
      </c>
      <c r="Q54">
        <v>3</v>
      </c>
      <c r="R54">
        <v>2</v>
      </c>
      <c r="S54">
        <v>4</v>
      </c>
      <c r="T54">
        <f t="shared" si="20"/>
        <v>4</v>
      </c>
      <c r="U54" s="2" t="s">
        <v>177</v>
      </c>
      <c r="V54" s="2">
        <f t="shared" si="21"/>
        <v>1</v>
      </c>
      <c r="W54">
        <v>2</v>
      </c>
      <c r="X54" s="1">
        <v>8</v>
      </c>
      <c r="Y54" s="1" t="str">
        <f t="shared" si="22"/>
        <v>L</v>
      </c>
      <c r="Z54" s="1" t="str">
        <f t="shared" si="71"/>
        <v>n</v>
      </c>
      <c r="AA54" s="4">
        <f t="shared" si="72"/>
        <v>-1</v>
      </c>
      <c r="AB54" s="4">
        <f t="shared" si="73"/>
        <v>6</v>
      </c>
      <c r="AC54">
        <v>1</v>
      </c>
      <c r="AD54">
        <v>1</v>
      </c>
      <c r="AE54">
        <v>3</v>
      </c>
      <c r="AF54">
        <v>3</v>
      </c>
      <c r="AG54">
        <v>4</v>
      </c>
      <c r="AH54">
        <v>3</v>
      </c>
      <c r="AI54" s="2" t="s">
        <v>177</v>
      </c>
      <c r="AJ54" s="2">
        <f t="shared" si="23"/>
        <v>1</v>
      </c>
      <c r="AK54">
        <v>3</v>
      </c>
      <c r="AL54" s="1">
        <v>12</v>
      </c>
      <c r="AM54" s="1" t="str">
        <f t="shared" si="24"/>
        <v>L</v>
      </c>
      <c r="AN54" s="1">
        <f t="shared" si="74"/>
        <v>1</v>
      </c>
      <c r="AO54" s="4">
        <f t="shared" si="75"/>
        <v>4</v>
      </c>
      <c r="AP54" s="4">
        <f t="shared" si="76"/>
        <v>3</v>
      </c>
      <c r="AQ54" s="10" t="s">
        <v>319</v>
      </c>
      <c r="AR54" s="10" t="s">
        <v>319</v>
      </c>
      <c r="AS54" s="10" t="str">
        <f t="shared" si="25"/>
        <v>surv</v>
      </c>
      <c r="AT54" s="10" t="str">
        <f t="shared" si="26"/>
        <v>surv</v>
      </c>
      <c r="AU54" s="10">
        <f t="shared" si="27"/>
        <v>9.6666666666666661</v>
      </c>
      <c r="AV54" s="10">
        <f t="shared" si="28"/>
        <v>0.65252953666649205</v>
      </c>
      <c r="AW54" s="10">
        <f t="shared" si="29"/>
        <v>1</v>
      </c>
      <c r="AX54" s="10">
        <f t="shared" si="30"/>
        <v>1</v>
      </c>
      <c r="AY54" s="10" t="str">
        <f t="shared" si="31"/>
        <v>1</v>
      </c>
      <c r="AZ54" s="10" t="str">
        <f t="shared" si="32"/>
        <v>1</v>
      </c>
      <c r="BA54" t="s">
        <v>53</v>
      </c>
      <c r="BB54" t="s">
        <v>53</v>
      </c>
      <c r="BC54" t="s">
        <v>167</v>
      </c>
      <c r="BD54" s="5">
        <v>5</v>
      </c>
      <c r="BE54" s="5">
        <v>7</v>
      </c>
      <c r="BF54" s="5">
        <v>8</v>
      </c>
      <c r="BG54" s="5">
        <f t="shared" si="33"/>
        <v>6.666666666666667</v>
      </c>
      <c r="BH54" s="6">
        <v>0.82879430499973805</v>
      </c>
      <c r="BI54" s="6">
        <v>0.82879430499973805</v>
      </c>
      <c r="BJ54" s="6">
        <v>0.3</v>
      </c>
      <c r="BK54" s="6">
        <v>0.65252953666649205</v>
      </c>
      <c r="BL54" s="6" t="str">
        <f t="shared" si="34"/>
        <v>M</v>
      </c>
      <c r="BM54" s="3">
        <f t="shared" si="77"/>
        <v>1.6666666666666667</v>
      </c>
      <c r="BN54" s="3">
        <f t="shared" si="78"/>
        <v>3.3333333333333335</v>
      </c>
      <c r="BO54" s="3">
        <f t="shared" si="79"/>
        <v>2.6666666666666665</v>
      </c>
      <c r="BP54" s="3">
        <f t="shared" si="80"/>
        <v>2.3333333333333335</v>
      </c>
      <c r="BQ54" s="1">
        <f t="shared" si="81"/>
        <v>9.6666666666666661</v>
      </c>
      <c r="BR54" s="1" t="str">
        <f t="shared" si="35"/>
        <v>L</v>
      </c>
      <c r="BS54" s="1">
        <f t="shared" si="82"/>
        <v>1.5</v>
      </c>
      <c r="BT54" s="4">
        <f t="shared" si="83"/>
        <v>1.5</v>
      </c>
      <c r="BU54" s="4">
        <f t="shared" si="84"/>
        <v>4.5</v>
      </c>
      <c r="BV54" t="s">
        <v>178</v>
      </c>
      <c r="BW54" t="s">
        <v>178</v>
      </c>
      <c r="BX54" t="s">
        <v>178</v>
      </c>
      <c r="BY54" t="s">
        <v>178</v>
      </c>
      <c r="BZ54" s="2" t="str">
        <f t="shared" si="36"/>
        <v>NA</v>
      </c>
      <c r="CA54">
        <v>0</v>
      </c>
      <c r="CB54">
        <v>0</v>
      </c>
      <c r="CC54" s="2" t="str">
        <f t="shared" si="37"/>
        <v>NA</v>
      </c>
      <c r="CD54" s="3">
        <v>0</v>
      </c>
      <c r="CE54" s="3">
        <v>0</v>
      </c>
      <c r="CF54" s="2">
        <v>0</v>
      </c>
      <c r="CG54" s="2">
        <v>0</v>
      </c>
      <c r="CH54" s="2">
        <v>0</v>
      </c>
      <c r="CI54" s="2">
        <v>0</v>
      </c>
      <c r="CJ54" s="2">
        <v>0</v>
      </c>
      <c r="CK54" s="2">
        <v>0</v>
      </c>
      <c r="CL54" s="2">
        <v>0</v>
      </c>
      <c r="CM54" s="2">
        <v>0</v>
      </c>
      <c r="CN54" s="5">
        <v>0</v>
      </c>
      <c r="CO54" s="5">
        <v>0</v>
      </c>
      <c r="CP54" s="5">
        <v>0</v>
      </c>
      <c r="CQ54" s="5">
        <v>0</v>
      </c>
      <c r="CR54" s="5">
        <v>0</v>
      </c>
      <c r="CS54" s="5">
        <v>0</v>
      </c>
      <c r="CT54" s="5">
        <v>0</v>
      </c>
      <c r="CU54" s="5">
        <v>0</v>
      </c>
      <c r="CV54" s="4">
        <v>0</v>
      </c>
      <c r="CW54" s="4">
        <v>0</v>
      </c>
      <c r="CX54" s="4">
        <v>0</v>
      </c>
      <c r="CY54" s="4">
        <v>0</v>
      </c>
      <c r="CZ54" s="4">
        <v>0</v>
      </c>
      <c r="DA54" s="4">
        <v>0</v>
      </c>
      <c r="DB54" s="4">
        <v>0</v>
      </c>
      <c r="DC54" s="4">
        <v>0</v>
      </c>
      <c r="DD54" s="8">
        <v>0</v>
      </c>
      <c r="DE54" s="8">
        <v>0</v>
      </c>
      <c r="DF54" s="8">
        <v>0</v>
      </c>
      <c r="DG54" s="8">
        <v>0</v>
      </c>
      <c r="DH54" s="8">
        <v>0</v>
      </c>
      <c r="DI54" s="8">
        <v>0</v>
      </c>
      <c r="DJ54" s="8">
        <v>0</v>
      </c>
      <c r="DK54" s="8">
        <v>0</v>
      </c>
      <c r="DL54" s="11">
        <f t="shared" si="38"/>
        <v>0</v>
      </c>
      <c r="DM54" s="11">
        <f t="shared" si="39"/>
        <v>0</v>
      </c>
      <c r="DN54" s="11">
        <f t="shared" si="40"/>
        <v>0</v>
      </c>
      <c r="DO54" s="11">
        <f t="shared" si="41"/>
        <v>0</v>
      </c>
      <c r="DP54" s="5">
        <f t="shared" si="42"/>
        <v>0</v>
      </c>
      <c r="DQ54" s="5">
        <f t="shared" si="43"/>
        <v>0</v>
      </c>
      <c r="DR54" s="5">
        <f t="shared" si="44"/>
        <v>0</v>
      </c>
      <c r="DS54" s="5">
        <f t="shared" si="45"/>
        <v>0</v>
      </c>
      <c r="DT54" s="12">
        <f t="shared" si="46"/>
        <v>0</v>
      </c>
      <c r="DU54" s="12">
        <f t="shared" si="47"/>
        <v>0</v>
      </c>
      <c r="DV54" s="12">
        <f t="shared" si="48"/>
        <v>0</v>
      </c>
      <c r="DW54" s="12">
        <f t="shared" si="49"/>
        <v>0</v>
      </c>
      <c r="DX54" s="12">
        <f t="shared" si="50"/>
        <v>0</v>
      </c>
      <c r="DY54" s="12">
        <f t="shared" si="51"/>
        <v>0</v>
      </c>
      <c r="DZ54" s="12">
        <f t="shared" si="52"/>
        <v>0</v>
      </c>
      <c r="EA54" s="12">
        <f t="shared" si="53"/>
        <v>0</v>
      </c>
      <c r="EB54" s="13">
        <f t="shared" si="54"/>
        <v>0</v>
      </c>
      <c r="EC54" s="13">
        <f t="shared" si="55"/>
        <v>0</v>
      </c>
      <c r="ED54" s="13">
        <f t="shared" si="56"/>
        <v>0</v>
      </c>
      <c r="EE54" s="13">
        <f t="shared" si="57"/>
        <v>0</v>
      </c>
      <c r="EF54" s="13">
        <f t="shared" si="58"/>
        <v>0</v>
      </c>
      <c r="EG54" s="13">
        <f t="shared" si="59"/>
        <v>0</v>
      </c>
      <c r="EH54" s="13">
        <f t="shared" si="60"/>
        <v>0</v>
      </c>
      <c r="EI54" s="13">
        <f t="shared" si="61"/>
        <v>0</v>
      </c>
      <c r="EJ54" s="4">
        <f t="shared" si="62"/>
        <v>0</v>
      </c>
      <c r="EK54" s="4">
        <f t="shared" si="63"/>
        <v>0</v>
      </c>
      <c r="EL54" s="4">
        <f t="shared" si="64"/>
        <v>0</v>
      </c>
      <c r="EM54" s="4">
        <f t="shared" si="65"/>
        <v>0</v>
      </c>
      <c r="EN54" s="5" t="s">
        <v>178</v>
      </c>
      <c r="EO54" s="5" t="s">
        <v>178</v>
      </c>
      <c r="EP54" s="5" t="s">
        <v>178</v>
      </c>
      <c r="EQ54" s="5" t="s">
        <v>178</v>
      </c>
      <c r="ER54" s="12" t="s">
        <v>178</v>
      </c>
      <c r="ES54" s="12" t="s">
        <v>178</v>
      </c>
      <c r="ET54" s="12" t="s">
        <v>178</v>
      </c>
      <c r="EU54" s="12" t="s">
        <v>178</v>
      </c>
      <c r="EV54" t="s">
        <v>178</v>
      </c>
      <c r="EW54" t="s">
        <v>178</v>
      </c>
      <c r="EX54" t="s">
        <v>178</v>
      </c>
      <c r="EY54" t="s">
        <v>178</v>
      </c>
      <c r="EZ54">
        <f t="shared" si="66"/>
        <v>0</v>
      </c>
      <c r="FA54">
        <f t="shared" si="67"/>
        <v>0</v>
      </c>
      <c r="FB54">
        <f t="shared" si="68"/>
        <v>0</v>
      </c>
      <c r="FC54">
        <f t="shared" si="69"/>
        <v>0</v>
      </c>
      <c r="FD54">
        <v>0.5</v>
      </c>
      <c r="FE54">
        <v>0.33333333333333331</v>
      </c>
      <c r="FF54">
        <v>0.5</v>
      </c>
    </row>
    <row r="55" spans="1:162" customFormat="1" x14ac:dyDescent="0.25">
      <c r="A55" t="s">
        <v>55</v>
      </c>
      <c r="B55">
        <v>1</v>
      </c>
      <c r="C55">
        <v>1</v>
      </c>
      <c r="D55">
        <v>1</v>
      </c>
      <c r="E55">
        <v>0</v>
      </c>
      <c r="F55">
        <v>1</v>
      </c>
      <c r="G55">
        <v>0</v>
      </c>
      <c r="H55" s="2" t="s">
        <v>177</v>
      </c>
      <c r="I55" s="2">
        <f t="shared" si="18"/>
        <v>0</v>
      </c>
      <c r="J55">
        <v>4</v>
      </c>
      <c r="K55" s="1">
        <v>4</v>
      </c>
      <c r="L55" s="1" t="str">
        <f t="shared" si="19"/>
        <v>S</v>
      </c>
      <c r="M55" s="1">
        <f t="shared" si="70"/>
        <v>4</v>
      </c>
      <c r="N55">
        <v>1</v>
      </c>
      <c r="O55">
        <v>1</v>
      </c>
      <c r="P55">
        <v>0</v>
      </c>
      <c r="Q55">
        <v>1</v>
      </c>
      <c r="R55">
        <v>0</v>
      </c>
      <c r="S55">
        <v>0</v>
      </c>
      <c r="T55">
        <f t="shared" si="20"/>
        <v>0</v>
      </c>
      <c r="U55" s="2" t="s">
        <v>177</v>
      </c>
      <c r="V55" s="2">
        <f t="shared" si="21"/>
        <v>0</v>
      </c>
      <c r="W55">
        <v>2</v>
      </c>
      <c r="X55" s="1">
        <v>3</v>
      </c>
      <c r="Y55" s="1" t="str">
        <f t="shared" si="22"/>
        <v>S</v>
      </c>
      <c r="Z55" s="1" t="str">
        <f t="shared" si="71"/>
        <v>n</v>
      </c>
      <c r="AA55" s="4">
        <f t="shared" si="72"/>
        <v>-1</v>
      </c>
      <c r="AB55" s="4">
        <f t="shared" si="73"/>
        <v>4</v>
      </c>
      <c r="AC55">
        <v>1</v>
      </c>
      <c r="AD55">
        <v>1</v>
      </c>
      <c r="AE55">
        <v>0</v>
      </c>
      <c r="AF55">
        <v>1</v>
      </c>
      <c r="AG55">
        <v>1</v>
      </c>
      <c r="AH55">
        <v>2</v>
      </c>
      <c r="AI55" s="2" t="s">
        <v>177</v>
      </c>
      <c r="AJ55" s="2">
        <f t="shared" si="23"/>
        <v>1</v>
      </c>
      <c r="AK55">
        <v>3</v>
      </c>
      <c r="AL55" s="1">
        <v>4</v>
      </c>
      <c r="AM55" s="1" t="str">
        <f t="shared" si="24"/>
        <v>S</v>
      </c>
      <c r="AN55" s="1">
        <f t="shared" si="74"/>
        <v>0</v>
      </c>
      <c r="AO55" s="4">
        <f t="shared" si="75"/>
        <v>1</v>
      </c>
      <c r="AP55" s="4">
        <f t="shared" si="76"/>
        <v>3</v>
      </c>
      <c r="AQ55" s="10" t="s">
        <v>319</v>
      </c>
      <c r="AR55" s="10" t="s">
        <v>319</v>
      </c>
      <c r="AS55" s="10" t="str">
        <f t="shared" si="25"/>
        <v>surv</v>
      </c>
      <c r="AT55" s="10" t="str">
        <f t="shared" si="26"/>
        <v>surv</v>
      </c>
      <c r="AU55" s="10">
        <f t="shared" si="27"/>
        <v>3.6666666666666665</v>
      </c>
      <c r="AV55" s="10">
        <f t="shared" si="28"/>
        <v>0.50606323715519996</v>
      </c>
      <c r="AW55" s="10">
        <f t="shared" si="29"/>
        <v>1</v>
      </c>
      <c r="AX55" s="10">
        <f t="shared" si="30"/>
        <v>1</v>
      </c>
      <c r="AY55" s="10" t="str">
        <f t="shared" si="31"/>
        <v>1</v>
      </c>
      <c r="AZ55" s="10" t="str">
        <f t="shared" si="32"/>
        <v>1</v>
      </c>
      <c r="BA55" t="s">
        <v>56</v>
      </c>
      <c r="BB55" t="s">
        <v>56</v>
      </c>
      <c r="BC55" t="s">
        <v>56</v>
      </c>
      <c r="BD55" s="5">
        <v>6</v>
      </c>
      <c r="BE55" s="5">
        <v>5</v>
      </c>
      <c r="BF55" s="5">
        <v>6</v>
      </c>
      <c r="BG55" s="5">
        <f t="shared" si="33"/>
        <v>5.666666666666667</v>
      </c>
      <c r="BH55" s="6">
        <v>0.50606323715519996</v>
      </c>
      <c r="BI55" s="6">
        <v>0.50606323715519996</v>
      </c>
      <c r="BJ55" s="6">
        <v>0.50606323715519996</v>
      </c>
      <c r="BK55" s="6">
        <v>0.50606323715519996</v>
      </c>
      <c r="BL55" s="6" t="str">
        <f t="shared" si="34"/>
        <v>M</v>
      </c>
      <c r="BM55" s="3">
        <f t="shared" si="77"/>
        <v>0.33333333333333331</v>
      </c>
      <c r="BN55" s="3">
        <f t="shared" si="78"/>
        <v>0.66666666666666663</v>
      </c>
      <c r="BO55" s="3">
        <f t="shared" si="79"/>
        <v>0.66666666666666663</v>
      </c>
      <c r="BP55" s="3">
        <f t="shared" si="80"/>
        <v>0.66666666666666663</v>
      </c>
      <c r="BQ55" s="1">
        <f t="shared" si="81"/>
        <v>3.6666666666666665</v>
      </c>
      <c r="BR55" s="1" t="str">
        <f t="shared" si="35"/>
        <v>S</v>
      </c>
      <c r="BS55" s="1">
        <f t="shared" si="82"/>
        <v>2</v>
      </c>
      <c r="BT55" s="4">
        <f t="shared" si="83"/>
        <v>0</v>
      </c>
      <c r="BU55" s="4">
        <f t="shared" si="84"/>
        <v>3.5</v>
      </c>
      <c r="BV55" t="s">
        <v>227</v>
      </c>
      <c r="BW55" t="s">
        <v>226</v>
      </c>
      <c r="BX55" t="s">
        <v>226</v>
      </c>
      <c r="BY55" t="s">
        <v>227</v>
      </c>
      <c r="BZ55" s="2" t="str">
        <f t="shared" si="36"/>
        <v>e</v>
      </c>
      <c r="CA55">
        <v>1</v>
      </c>
      <c r="CB55">
        <v>1</v>
      </c>
      <c r="CC55" s="2" t="str">
        <f t="shared" si="37"/>
        <v>NA</v>
      </c>
      <c r="CD55" s="3">
        <v>0</v>
      </c>
      <c r="CE55" s="3">
        <v>0</v>
      </c>
      <c r="CF55" s="2">
        <v>0</v>
      </c>
      <c r="CG55" s="2">
        <v>0</v>
      </c>
      <c r="CH55" s="2">
        <v>0</v>
      </c>
      <c r="CI55" s="2">
        <v>0</v>
      </c>
      <c r="CJ55" s="2">
        <v>1</v>
      </c>
      <c r="CK55" s="2">
        <v>0</v>
      </c>
      <c r="CL55" s="2">
        <v>0</v>
      </c>
      <c r="CM55" s="2">
        <v>0</v>
      </c>
      <c r="CN55" s="5">
        <v>0</v>
      </c>
      <c r="CO55" s="5">
        <v>0</v>
      </c>
      <c r="CP55" s="5">
        <v>1</v>
      </c>
      <c r="CQ55" s="5">
        <v>1</v>
      </c>
      <c r="CR55" s="5">
        <v>0</v>
      </c>
      <c r="CS55" s="5">
        <v>0</v>
      </c>
      <c r="CT55" s="5">
        <v>0</v>
      </c>
      <c r="CU55" s="5">
        <v>0</v>
      </c>
      <c r="CV55" s="4">
        <v>0</v>
      </c>
      <c r="CW55" s="4">
        <v>0</v>
      </c>
      <c r="CX55" s="4">
        <v>1</v>
      </c>
      <c r="CY55" s="4">
        <v>0</v>
      </c>
      <c r="CZ55" s="4">
        <v>1</v>
      </c>
      <c r="DA55" s="4">
        <v>1</v>
      </c>
      <c r="DB55" s="4">
        <v>0</v>
      </c>
      <c r="DC55" s="4">
        <v>0</v>
      </c>
      <c r="DD55" s="8">
        <v>1</v>
      </c>
      <c r="DE55" s="8">
        <v>0</v>
      </c>
      <c r="DF55" s="8">
        <v>0</v>
      </c>
      <c r="DG55" s="8">
        <v>0</v>
      </c>
      <c r="DH55" s="8">
        <v>0</v>
      </c>
      <c r="DI55" s="8">
        <v>0</v>
      </c>
      <c r="DJ55" s="8">
        <v>0</v>
      </c>
      <c r="DK55" s="8">
        <v>0</v>
      </c>
      <c r="DL55" s="11">
        <f t="shared" si="38"/>
        <v>0</v>
      </c>
      <c r="DM55" s="11">
        <f t="shared" si="39"/>
        <v>1</v>
      </c>
      <c r="DN55" s="11">
        <f t="shared" si="40"/>
        <v>3</v>
      </c>
      <c r="DO55" s="11">
        <f t="shared" si="41"/>
        <v>0</v>
      </c>
      <c r="DP55" s="5">
        <f t="shared" si="42"/>
        <v>1</v>
      </c>
      <c r="DQ55" s="5">
        <f t="shared" si="43"/>
        <v>2</v>
      </c>
      <c r="DR55" s="5">
        <f t="shared" si="44"/>
        <v>0</v>
      </c>
      <c r="DS55" s="5">
        <f t="shared" si="45"/>
        <v>0</v>
      </c>
      <c r="DT55" s="12">
        <f t="shared" si="46"/>
        <v>0</v>
      </c>
      <c r="DU55" s="12">
        <f t="shared" si="47"/>
        <v>0</v>
      </c>
      <c r="DV55" s="12">
        <f t="shared" si="48"/>
        <v>1</v>
      </c>
      <c r="DW55" s="12">
        <f t="shared" si="49"/>
        <v>1</v>
      </c>
      <c r="DX55" s="12">
        <f t="shared" si="50"/>
        <v>1</v>
      </c>
      <c r="DY55" s="12">
        <f t="shared" si="51"/>
        <v>0</v>
      </c>
      <c r="DZ55" s="12">
        <f t="shared" si="52"/>
        <v>0</v>
      </c>
      <c r="EA55" s="12">
        <f t="shared" si="53"/>
        <v>0</v>
      </c>
      <c r="EB55" s="13">
        <f t="shared" si="54"/>
        <v>1</v>
      </c>
      <c r="EC55" s="13">
        <f t="shared" si="55"/>
        <v>0</v>
      </c>
      <c r="ED55" s="13">
        <f t="shared" si="56"/>
        <v>1</v>
      </c>
      <c r="EE55" s="13">
        <f t="shared" si="57"/>
        <v>0</v>
      </c>
      <c r="EF55" s="13">
        <f t="shared" si="58"/>
        <v>1</v>
      </c>
      <c r="EG55" s="13">
        <f t="shared" si="59"/>
        <v>1</v>
      </c>
      <c r="EH55" s="13">
        <f t="shared" si="60"/>
        <v>0</v>
      </c>
      <c r="EI55" s="13">
        <f t="shared" si="61"/>
        <v>0</v>
      </c>
      <c r="EJ55" s="4">
        <f t="shared" si="62"/>
        <v>1</v>
      </c>
      <c r="EK55" s="4">
        <f t="shared" si="63"/>
        <v>3</v>
      </c>
      <c r="EL55" s="4">
        <f t="shared" si="64"/>
        <v>3</v>
      </c>
      <c r="EM55" s="4">
        <f t="shared" si="65"/>
        <v>0</v>
      </c>
      <c r="EN55" s="5" t="s">
        <v>178</v>
      </c>
      <c r="EO55" s="5">
        <v>1</v>
      </c>
      <c r="EP55" s="5">
        <v>0.33333333333333331</v>
      </c>
      <c r="EQ55" s="5" t="s">
        <v>178</v>
      </c>
      <c r="ER55" s="12">
        <v>1</v>
      </c>
      <c r="ES55" s="12">
        <v>0</v>
      </c>
      <c r="ET55" s="12" t="s">
        <v>178</v>
      </c>
      <c r="EU55" s="12" t="s">
        <v>178</v>
      </c>
      <c r="EV55">
        <v>1</v>
      </c>
      <c r="EW55">
        <v>0.33333333333333331</v>
      </c>
      <c r="EX55">
        <v>0.33333333333333331</v>
      </c>
      <c r="EY55" t="s">
        <v>178</v>
      </c>
      <c r="EZ55">
        <f t="shared" si="66"/>
        <v>0</v>
      </c>
      <c r="FA55">
        <f t="shared" si="67"/>
        <v>0</v>
      </c>
      <c r="FB55">
        <f t="shared" si="68"/>
        <v>1</v>
      </c>
      <c r="FC55">
        <f t="shared" si="69"/>
        <v>0</v>
      </c>
      <c r="FD55">
        <v>3</v>
      </c>
      <c r="FE55">
        <v>2</v>
      </c>
      <c r="FF55">
        <v>0.5</v>
      </c>
    </row>
    <row r="56" spans="1:162" customFormat="1" x14ac:dyDescent="0.25">
      <c r="A56" t="s">
        <v>56</v>
      </c>
      <c r="B56">
        <v>1</v>
      </c>
      <c r="C56">
        <v>1</v>
      </c>
      <c r="D56">
        <v>1</v>
      </c>
      <c r="E56">
        <v>0</v>
      </c>
      <c r="F56">
        <v>2</v>
      </c>
      <c r="G56">
        <v>0</v>
      </c>
      <c r="H56" s="2" t="s">
        <v>177</v>
      </c>
      <c r="I56" s="2">
        <f t="shared" si="18"/>
        <v>0</v>
      </c>
      <c r="J56">
        <v>4</v>
      </c>
      <c r="K56" s="1">
        <v>5</v>
      </c>
      <c r="L56" s="1" t="str">
        <f t="shared" si="19"/>
        <v>M</v>
      </c>
      <c r="M56" s="1">
        <f t="shared" si="70"/>
        <v>4</v>
      </c>
      <c r="N56">
        <v>1</v>
      </c>
      <c r="O56">
        <v>1</v>
      </c>
      <c r="P56">
        <v>1</v>
      </c>
      <c r="Q56">
        <v>1</v>
      </c>
      <c r="R56">
        <v>0</v>
      </c>
      <c r="S56">
        <v>1</v>
      </c>
      <c r="T56">
        <f t="shared" si="20"/>
        <v>1</v>
      </c>
      <c r="U56" s="2" t="s">
        <v>177</v>
      </c>
      <c r="V56" s="2">
        <f t="shared" si="21"/>
        <v>1</v>
      </c>
      <c r="W56">
        <v>2</v>
      </c>
      <c r="X56" s="1">
        <v>4</v>
      </c>
      <c r="Y56" s="1" t="str">
        <f t="shared" si="22"/>
        <v>S</v>
      </c>
      <c r="Z56" s="1" t="str">
        <f t="shared" si="71"/>
        <v>n</v>
      </c>
      <c r="AA56" s="4">
        <f t="shared" si="72"/>
        <v>-1</v>
      </c>
      <c r="AB56" s="4">
        <f t="shared" si="73"/>
        <v>3</v>
      </c>
      <c r="AC56">
        <v>1</v>
      </c>
      <c r="AD56">
        <v>1</v>
      </c>
      <c r="AE56">
        <v>0</v>
      </c>
      <c r="AF56">
        <v>0</v>
      </c>
      <c r="AG56">
        <v>0</v>
      </c>
      <c r="AH56">
        <v>0</v>
      </c>
      <c r="AI56" s="2" t="s">
        <v>177</v>
      </c>
      <c r="AJ56" s="2">
        <f t="shared" si="23"/>
        <v>0</v>
      </c>
      <c r="AK56">
        <v>3</v>
      </c>
      <c r="AL56" s="1">
        <v>2</v>
      </c>
      <c r="AM56" s="1" t="str">
        <f t="shared" si="24"/>
        <v>S</v>
      </c>
      <c r="AN56" s="1">
        <f t="shared" si="74"/>
        <v>2</v>
      </c>
      <c r="AO56" s="4">
        <f t="shared" si="75"/>
        <v>-2</v>
      </c>
      <c r="AP56" s="4">
        <f t="shared" si="76"/>
        <v>3</v>
      </c>
      <c r="AQ56" s="10" t="s">
        <v>319</v>
      </c>
      <c r="AR56" s="10" t="s">
        <v>319</v>
      </c>
      <c r="AS56" s="10" t="str">
        <f t="shared" si="25"/>
        <v>surv</v>
      </c>
      <c r="AT56" s="10" t="str">
        <f t="shared" si="26"/>
        <v>surv</v>
      </c>
      <c r="AU56" s="10">
        <f t="shared" si="27"/>
        <v>3.6666666666666665</v>
      </c>
      <c r="AV56" s="10">
        <f t="shared" si="28"/>
        <v>0.50606323715519996</v>
      </c>
      <c r="AW56" s="10">
        <f t="shared" si="29"/>
        <v>1</v>
      </c>
      <c r="AX56" s="10">
        <f t="shared" si="30"/>
        <v>1</v>
      </c>
      <c r="AY56" s="10" t="str">
        <f t="shared" si="31"/>
        <v>1</v>
      </c>
      <c r="AZ56" s="10" t="str">
        <f t="shared" si="32"/>
        <v>1</v>
      </c>
      <c r="BA56" t="s">
        <v>55</v>
      </c>
      <c r="BB56" t="s">
        <v>55</v>
      </c>
      <c r="BC56" t="s">
        <v>55</v>
      </c>
      <c r="BD56" s="5">
        <v>4</v>
      </c>
      <c r="BE56" s="5">
        <v>4</v>
      </c>
      <c r="BF56" s="5">
        <v>4</v>
      </c>
      <c r="BG56" s="5">
        <f t="shared" si="33"/>
        <v>4</v>
      </c>
      <c r="BH56" s="6">
        <v>0.50606323715519996</v>
      </c>
      <c r="BI56" s="6">
        <v>0.50606323715519996</v>
      </c>
      <c r="BJ56" s="6">
        <v>0.50606323715519996</v>
      </c>
      <c r="BK56" s="6">
        <v>0.50606323715519996</v>
      </c>
      <c r="BL56" s="6" t="str">
        <f t="shared" si="34"/>
        <v>M</v>
      </c>
      <c r="BM56" s="3">
        <f t="shared" si="77"/>
        <v>0.66666666666666663</v>
      </c>
      <c r="BN56" s="3">
        <f t="shared" si="78"/>
        <v>0.33333333333333331</v>
      </c>
      <c r="BO56" s="3">
        <f t="shared" si="79"/>
        <v>0.66666666666666663</v>
      </c>
      <c r="BP56" s="3">
        <f t="shared" si="80"/>
        <v>0.33333333333333331</v>
      </c>
      <c r="BQ56" s="1">
        <f t="shared" si="81"/>
        <v>3.6666666666666665</v>
      </c>
      <c r="BR56" s="1" t="str">
        <f t="shared" si="35"/>
        <v>S</v>
      </c>
      <c r="BS56" s="1">
        <f t="shared" si="82"/>
        <v>3</v>
      </c>
      <c r="BT56" s="4">
        <f t="shared" si="83"/>
        <v>-1.5</v>
      </c>
      <c r="BU56" s="4">
        <f t="shared" si="84"/>
        <v>3</v>
      </c>
      <c r="BV56" t="s">
        <v>227</v>
      </c>
      <c r="BW56" t="s">
        <v>178</v>
      </c>
      <c r="BX56" t="s">
        <v>226</v>
      </c>
      <c r="BY56" t="s">
        <v>178</v>
      </c>
      <c r="BZ56" s="2" t="str">
        <f t="shared" si="36"/>
        <v>c</v>
      </c>
      <c r="CA56">
        <v>0</v>
      </c>
      <c r="CB56">
        <v>1</v>
      </c>
      <c r="CC56" s="2" t="str">
        <f t="shared" si="37"/>
        <v>c</v>
      </c>
      <c r="CD56" s="3">
        <v>0</v>
      </c>
      <c r="CE56" s="3">
        <v>2</v>
      </c>
      <c r="CF56" s="2">
        <v>1</v>
      </c>
      <c r="CG56" s="2">
        <v>0</v>
      </c>
      <c r="CH56" s="2">
        <v>0</v>
      </c>
      <c r="CI56" s="2">
        <v>0</v>
      </c>
      <c r="CJ56" s="2">
        <v>0</v>
      </c>
      <c r="CK56" s="2">
        <v>0</v>
      </c>
      <c r="CL56" s="2">
        <v>0</v>
      </c>
      <c r="CM56" s="2">
        <v>1</v>
      </c>
      <c r="CN56" s="5">
        <v>0</v>
      </c>
      <c r="CO56" s="5">
        <v>0</v>
      </c>
      <c r="CP56" s="5">
        <v>0</v>
      </c>
      <c r="CQ56" s="5">
        <v>0</v>
      </c>
      <c r="CR56" s="5">
        <v>0</v>
      </c>
      <c r="CS56" s="5">
        <v>1</v>
      </c>
      <c r="CT56" s="5">
        <v>0</v>
      </c>
      <c r="CU56" s="5">
        <v>0</v>
      </c>
      <c r="CV56" s="4">
        <v>0</v>
      </c>
      <c r="CW56" s="4">
        <v>0</v>
      </c>
      <c r="CX56" s="4">
        <v>0</v>
      </c>
      <c r="CY56" s="4">
        <v>0</v>
      </c>
      <c r="CZ56" s="4">
        <v>0</v>
      </c>
      <c r="DA56" s="4">
        <v>0</v>
      </c>
      <c r="DB56" s="4">
        <v>0</v>
      </c>
      <c r="DC56" s="4">
        <v>1</v>
      </c>
      <c r="DD56" s="8">
        <v>1</v>
      </c>
      <c r="DE56" s="8">
        <v>0</v>
      </c>
      <c r="DF56" s="8">
        <v>0</v>
      </c>
      <c r="DG56" s="8">
        <v>0</v>
      </c>
      <c r="DH56" s="8">
        <v>0</v>
      </c>
      <c r="DI56" s="8">
        <v>1</v>
      </c>
      <c r="DJ56" s="8">
        <v>0</v>
      </c>
      <c r="DK56" s="8">
        <v>0</v>
      </c>
      <c r="DL56" s="11">
        <f t="shared" si="38"/>
        <v>1</v>
      </c>
      <c r="DM56" s="11">
        <f t="shared" si="39"/>
        <v>0</v>
      </c>
      <c r="DN56" s="11">
        <f t="shared" si="40"/>
        <v>0</v>
      </c>
      <c r="DO56" s="11">
        <f t="shared" si="41"/>
        <v>2</v>
      </c>
      <c r="DP56" s="5">
        <f t="shared" si="42"/>
        <v>1</v>
      </c>
      <c r="DQ56" s="5">
        <f t="shared" si="43"/>
        <v>0</v>
      </c>
      <c r="DR56" s="5">
        <f t="shared" si="44"/>
        <v>2</v>
      </c>
      <c r="DS56" s="5">
        <f t="shared" si="45"/>
        <v>0</v>
      </c>
      <c r="DT56" s="12">
        <f t="shared" si="46"/>
        <v>1</v>
      </c>
      <c r="DU56" s="12">
        <f t="shared" si="47"/>
        <v>0</v>
      </c>
      <c r="DV56" s="12">
        <f t="shared" si="48"/>
        <v>0</v>
      </c>
      <c r="DW56" s="12">
        <f t="shared" si="49"/>
        <v>0</v>
      </c>
      <c r="DX56" s="12">
        <f t="shared" si="50"/>
        <v>0</v>
      </c>
      <c r="DY56" s="12">
        <f t="shared" si="51"/>
        <v>1</v>
      </c>
      <c r="DZ56" s="12">
        <f t="shared" si="52"/>
        <v>0</v>
      </c>
      <c r="EA56" s="12">
        <f t="shared" si="53"/>
        <v>1</v>
      </c>
      <c r="EB56" s="13">
        <f t="shared" si="54"/>
        <v>1</v>
      </c>
      <c r="EC56" s="13">
        <f t="shared" si="55"/>
        <v>0</v>
      </c>
      <c r="ED56" s="13">
        <f t="shared" si="56"/>
        <v>0</v>
      </c>
      <c r="EE56" s="13">
        <f t="shared" si="57"/>
        <v>0</v>
      </c>
      <c r="EF56" s="13">
        <f t="shared" si="58"/>
        <v>0</v>
      </c>
      <c r="EG56" s="13">
        <f t="shared" si="59"/>
        <v>1</v>
      </c>
      <c r="EH56" s="13">
        <f t="shared" si="60"/>
        <v>0</v>
      </c>
      <c r="EI56" s="13">
        <f t="shared" si="61"/>
        <v>1</v>
      </c>
      <c r="EJ56" s="4">
        <f t="shared" si="62"/>
        <v>2</v>
      </c>
      <c r="EK56" s="4">
        <f t="shared" si="63"/>
        <v>0</v>
      </c>
      <c r="EL56" s="4">
        <f t="shared" si="64"/>
        <v>2</v>
      </c>
      <c r="EM56" s="4">
        <f t="shared" si="65"/>
        <v>2</v>
      </c>
      <c r="EN56" s="5">
        <v>0</v>
      </c>
      <c r="EO56" s="5" t="s">
        <v>178</v>
      </c>
      <c r="EP56" s="5" t="s">
        <v>178</v>
      </c>
      <c r="EQ56" s="5">
        <v>0</v>
      </c>
      <c r="ER56" s="12">
        <v>1</v>
      </c>
      <c r="ES56" s="12" t="s">
        <v>178</v>
      </c>
      <c r="ET56" s="12">
        <v>0</v>
      </c>
      <c r="EU56" s="12" t="s">
        <v>178</v>
      </c>
      <c r="EV56">
        <v>0.5</v>
      </c>
      <c r="EW56" t="s">
        <v>178</v>
      </c>
      <c r="EX56">
        <v>0</v>
      </c>
      <c r="EY56">
        <v>0</v>
      </c>
      <c r="EZ56">
        <f t="shared" si="66"/>
        <v>1</v>
      </c>
      <c r="FA56">
        <f t="shared" si="67"/>
        <v>0</v>
      </c>
      <c r="FB56">
        <f t="shared" si="68"/>
        <v>-1</v>
      </c>
      <c r="FC56">
        <f t="shared" si="69"/>
        <v>-1</v>
      </c>
      <c r="FD56">
        <v>1.5</v>
      </c>
      <c r="FE56">
        <v>1.5</v>
      </c>
      <c r="FF56" t="s">
        <v>178</v>
      </c>
    </row>
    <row r="57" spans="1:162" customFormat="1" x14ac:dyDescent="0.25">
      <c r="A57" t="s">
        <v>57</v>
      </c>
      <c r="B57">
        <v>1</v>
      </c>
      <c r="C57">
        <v>1</v>
      </c>
      <c r="D57">
        <v>2</v>
      </c>
      <c r="E57">
        <v>0</v>
      </c>
      <c r="F57">
        <v>3</v>
      </c>
      <c r="G57">
        <v>0</v>
      </c>
      <c r="H57" s="2" t="s">
        <v>176</v>
      </c>
      <c r="I57" s="2">
        <f t="shared" si="18"/>
        <v>1</v>
      </c>
      <c r="J57">
        <v>4</v>
      </c>
      <c r="K57" s="1">
        <v>7</v>
      </c>
      <c r="L57" s="1" t="str">
        <f t="shared" si="19"/>
        <v>L</v>
      </c>
      <c r="M57" s="1">
        <f t="shared" si="70"/>
        <v>3</v>
      </c>
      <c r="N57">
        <v>1</v>
      </c>
      <c r="O57">
        <v>1</v>
      </c>
      <c r="P57">
        <v>1</v>
      </c>
      <c r="Q57">
        <v>0</v>
      </c>
      <c r="R57">
        <v>0</v>
      </c>
      <c r="S57">
        <v>1</v>
      </c>
      <c r="T57">
        <f t="shared" si="20"/>
        <v>1</v>
      </c>
      <c r="U57" s="2" t="s">
        <v>177</v>
      </c>
      <c r="V57" s="2">
        <f t="shared" si="21"/>
        <v>1</v>
      </c>
      <c r="W57">
        <v>1</v>
      </c>
      <c r="X57" s="1">
        <v>3</v>
      </c>
      <c r="Y57" s="1" t="str">
        <f t="shared" si="22"/>
        <v>S</v>
      </c>
      <c r="Z57" s="1" t="str">
        <f t="shared" si="71"/>
        <v>n</v>
      </c>
      <c r="AA57" s="4">
        <f t="shared" si="72"/>
        <v>-4</v>
      </c>
      <c r="AB57" s="4">
        <f t="shared" si="73"/>
        <v>3</v>
      </c>
      <c r="AC57">
        <v>1</v>
      </c>
      <c r="AD57">
        <v>1</v>
      </c>
      <c r="AE57">
        <v>2</v>
      </c>
      <c r="AF57">
        <v>0</v>
      </c>
      <c r="AG57">
        <v>0</v>
      </c>
      <c r="AH57">
        <v>0</v>
      </c>
      <c r="AI57" s="2" t="s">
        <v>177</v>
      </c>
      <c r="AJ57" s="2">
        <f t="shared" si="23"/>
        <v>0</v>
      </c>
      <c r="AK57">
        <v>3</v>
      </c>
      <c r="AL57" s="1">
        <v>4</v>
      </c>
      <c r="AM57" s="1" t="str">
        <f t="shared" si="24"/>
        <v>S</v>
      </c>
      <c r="AN57" s="1">
        <f t="shared" si="74"/>
        <v>2</v>
      </c>
      <c r="AO57" s="4">
        <f t="shared" si="75"/>
        <v>1</v>
      </c>
      <c r="AP57" s="4">
        <f t="shared" si="76"/>
        <v>2</v>
      </c>
      <c r="AQ57" s="10" t="s">
        <v>319</v>
      </c>
      <c r="AR57" s="10" t="s">
        <v>319</v>
      </c>
      <c r="AS57" s="10" t="str">
        <f t="shared" si="25"/>
        <v>surv</v>
      </c>
      <c r="AT57" s="10" t="str">
        <f t="shared" si="26"/>
        <v>surv</v>
      </c>
      <c r="AU57" s="10">
        <f t="shared" si="27"/>
        <v>4.666666666666667</v>
      </c>
      <c r="AV57" s="10">
        <f t="shared" si="28"/>
        <v>0.64498061986388422</v>
      </c>
      <c r="AW57" s="10">
        <f t="shared" si="29"/>
        <v>1</v>
      </c>
      <c r="AX57" s="10">
        <f t="shared" si="30"/>
        <v>1</v>
      </c>
      <c r="AY57" s="10" t="str">
        <f t="shared" si="31"/>
        <v>1</v>
      </c>
      <c r="AZ57" s="10" t="str">
        <f t="shared" si="32"/>
        <v>1</v>
      </c>
      <c r="BA57" t="s">
        <v>58</v>
      </c>
      <c r="BB57" t="s">
        <v>58</v>
      </c>
      <c r="BC57" t="s">
        <v>58</v>
      </c>
      <c r="BD57" s="5">
        <v>8</v>
      </c>
      <c r="BE57" s="5">
        <v>8</v>
      </c>
      <c r="BF57" s="5">
        <v>8</v>
      </c>
      <c r="BG57" s="5">
        <f t="shared" si="33"/>
        <v>8</v>
      </c>
      <c r="BH57" s="6">
        <v>0.64498061986388422</v>
      </c>
      <c r="BI57" s="6">
        <v>0.64498061986388422</v>
      </c>
      <c r="BJ57" s="6">
        <v>0.64498061986388422</v>
      </c>
      <c r="BK57" s="6">
        <v>0.64498061986388422</v>
      </c>
      <c r="BL57" s="6" t="str">
        <f t="shared" si="34"/>
        <v>M</v>
      </c>
      <c r="BM57" s="3">
        <f t="shared" si="77"/>
        <v>1.6666666666666667</v>
      </c>
      <c r="BN57" s="3">
        <f t="shared" si="78"/>
        <v>0</v>
      </c>
      <c r="BO57" s="3">
        <f t="shared" si="79"/>
        <v>1</v>
      </c>
      <c r="BP57" s="3">
        <f t="shared" si="80"/>
        <v>0.33333333333333331</v>
      </c>
      <c r="BQ57" s="1">
        <f t="shared" si="81"/>
        <v>4.666666666666667</v>
      </c>
      <c r="BR57" s="1" t="str">
        <f t="shared" si="35"/>
        <v>S</v>
      </c>
      <c r="BS57" s="1">
        <f t="shared" si="82"/>
        <v>2.5</v>
      </c>
      <c r="BT57" s="4">
        <f t="shared" si="83"/>
        <v>-1.5</v>
      </c>
      <c r="BU57" s="4">
        <f t="shared" si="84"/>
        <v>2.5</v>
      </c>
      <c r="BV57" t="s">
        <v>178</v>
      </c>
      <c r="BW57" t="s">
        <v>227</v>
      </c>
      <c r="BX57" t="s">
        <v>227</v>
      </c>
      <c r="BY57" t="s">
        <v>178</v>
      </c>
      <c r="BZ57" s="2" t="str">
        <f t="shared" si="36"/>
        <v>c</v>
      </c>
      <c r="CA57">
        <v>0</v>
      </c>
      <c r="CB57">
        <v>1</v>
      </c>
      <c r="CC57" s="2" t="str">
        <f t="shared" si="37"/>
        <v>NA</v>
      </c>
      <c r="CD57" s="3">
        <v>0</v>
      </c>
      <c r="CE57" s="3">
        <v>0</v>
      </c>
      <c r="CF57" s="2">
        <v>0</v>
      </c>
      <c r="CG57" s="2">
        <v>0</v>
      </c>
      <c r="CH57" s="2">
        <v>0</v>
      </c>
      <c r="CI57" s="2">
        <v>0</v>
      </c>
      <c r="CJ57" s="2">
        <v>0</v>
      </c>
      <c r="CK57" s="2">
        <v>1</v>
      </c>
      <c r="CL57" s="2">
        <v>0</v>
      </c>
      <c r="CM57" s="2">
        <v>0</v>
      </c>
      <c r="CN57" s="5">
        <v>0</v>
      </c>
      <c r="CO57" s="5">
        <v>0</v>
      </c>
      <c r="CP57" s="5">
        <v>0</v>
      </c>
      <c r="CQ57" s="5">
        <v>0</v>
      </c>
      <c r="CR57" s="5">
        <v>1</v>
      </c>
      <c r="CS57" s="5">
        <v>0</v>
      </c>
      <c r="CT57" s="5">
        <v>0</v>
      </c>
      <c r="CU57" s="5">
        <v>0</v>
      </c>
      <c r="CV57" s="4">
        <v>0</v>
      </c>
      <c r="CW57" s="4">
        <v>0</v>
      </c>
      <c r="CX57" s="4">
        <v>0</v>
      </c>
      <c r="CY57" s="4">
        <v>1</v>
      </c>
      <c r="CZ57" s="4">
        <v>0</v>
      </c>
      <c r="DA57" s="4">
        <v>0</v>
      </c>
      <c r="DB57" s="4">
        <v>0</v>
      </c>
      <c r="DC57" s="4">
        <v>0</v>
      </c>
      <c r="DD57" s="8">
        <v>0</v>
      </c>
      <c r="DE57" s="8">
        <v>0</v>
      </c>
      <c r="DF57" s="8">
        <v>0</v>
      </c>
      <c r="DG57" s="8">
        <v>0</v>
      </c>
      <c r="DH57" s="8">
        <v>0</v>
      </c>
      <c r="DI57" s="8">
        <v>0</v>
      </c>
      <c r="DJ57" s="8">
        <v>0</v>
      </c>
      <c r="DK57" s="8">
        <v>0</v>
      </c>
      <c r="DL57" s="11">
        <f t="shared" si="38"/>
        <v>0</v>
      </c>
      <c r="DM57" s="11">
        <f t="shared" si="39"/>
        <v>1</v>
      </c>
      <c r="DN57" s="11">
        <f t="shared" si="40"/>
        <v>1</v>
      </c>
      <c r="DO57" s="11">
        <f t="shared" si="41"/>
        <v>0</v>
      </c>
      <c r="DP57" s="5">
        <f t="shared" si="42"/>
        <v>0</v>
      </c>
      <c r="DQ57" s="5">
        <f t="shared" si="43"/>
        <v>0</v>
      </c>
      <c r="DR57" s="5">
        <f t="shared" si="44"/>
        <v>1</v>
      </c>
      <c r="DS57" s="5">
        <f t="shared" si="45"/>
        <v>0</v>
      </c>
      <c r="DT57" s="12">
        <f t="shared" si="46"/>
        <v>0</v>
      </c>
      <c r="DU57" s="12">
        <f t="shared" si="47"/>
        <v>0</v>
      </c>
      <c r="DV57" s="12">
        <f t="shared" si="48"/>
        <v>0</v>
      </c>
      <c r="DW57" s="12">
        <f t="shared" si="49"/>
        <v>0</v>
      </c>
      <c r="DX57" s="12">
        <f t="shared" si="50"/>
        <v>1</v>
      </c>
      <c r="DY57" s="12">
        <f t="shared" si="51"/>
        <v>1</v>
      </c>
      <c r="DZ57" s="12">
        <f t="shared" si="52"/>
        <v>0</v>
      </c>
      <c r="EA57" s="12">
        <f t="shared" si="53"/>
        <v>0</v>
      </c>
      <c r="EB57" s="13">
        <f t="shared" si="54"/>
        <v>0</v>
      </c>
      <c r="EC57" s="13">
        <f t="shared" si="55"/>
        <v>0</v>
      </c>
      <c r="ED57" s="13">
        <f t="shared" si="56"/>
        <v>0</v>
      </c>
      <c r="EE57" s="13">
        <f t="shared" si="57"/>
        <v>1</v>
      </c>
      <c r="EF57" s="13">
        <f t="shared" si="58"/>
        <v>0</v>
      </c>
      <c r="EG57" s="13">
        <f t="shared" si="59"/>
        <v>0</v>
      </c>
      <c r="EH57" s="13">
        <f t="shared" si="60"/>
        <v>0</v>
      </c>
      <c r="EI57" s="13">
        <f t="shared" si="61"/>
        <v>0</v>
      </c>
      <c r="EJ57" s="4">
        <f t="shared" si="62"/>
        <v>0</v>
      </c>
      <c r="EK57" s="4">
        <f t="shared" si="63"/>
        <v>1</v>
      </c>
      <c r="EL57" s="4">
        <f t="shared" si="64"/>
        <v>2</v>
      </c>
      <c r="EM57" s="4">
        <f t="shared" si="65"/>
        <v>0</v>
      </c>
      <c r="EN57" s="5" t="s">
        <v>178</v>
      </c>
      <c r="EO57" s="5">
        <v>0</v>
      </c>
      <c r="EP57" s="5">
        <v>0</v>
      </c>
      <c r="EQ57" s="5" t="s">
        <v>178</v>
      </c>
      <c r="ER57" s="12" t="s">
        <v>178</v>
      </c>
      <c r="ES57" s="12" t="s">
        <v>178</v>
      </c>
      <c r="ET57" s="12">
        <v>0</v>
      </c>
      <c r="EU57" s="12" t="s">
        <v>178</v>
      </c>
      <c r="EV57" t="s">
        <v>178</v>
      </c>
      <c r="EW57">
        <v>0</v>
      </c>
      <c r="EX57">
        <v>0</v>
      </c>
      <c r="EY57" t="s">
        <v>178</v>
      </c>
      <c r="EZ57">
        <f t="shared" si="66"/>
        <v>0</v>
      </c>
      <c r="FA57">
        <f t="shared" si="67"/>
        <v>0</v>
      </c>
      <c r="FB57">
        <f t="shared" si="68"/>
        <v>0</v>
      </c>
      <c r="FC57">
        <f t="shared" si="69"/>
        <v>0</v>
      </c>
      <c r="FD57">
        <v>1.3333333333333333</v>
      </c>
      <c r="FE57">
        <v>3</v>
      </c>
      <c r="FF57" t="s">
        <v>178</v>
      </c>
    </row>
    <row r="58" spans="1:162" customFormat="1" x14ac:dyDescent="0.25">
      <c r="A58" t="s">
        <v>58</v>
      </c>
      <c r="B58">
        <v>1</v>
      </c>
      <c r="C58">
        <v>1</v>
      </c>
      <c r="D58">
        <v>0</v>
      </c>
      <c r="E58">
        <v>1</v>
      </c>
      <c r="F58">
        <v>1</v>
      </c>
      <c r="G58">
        <v>1</v>
      </c>
      <c r="H58" s="2" t="s">
        <v>177</v>
      </c>
      <c r="I58" s="2">
        <f t="shared" si="18"/>
        <v>1</v>
      </c>
      <c r="J58">
        <v>3</v>
      </c>
      <c r="K58" s="1">
        <v>4</v>
      </c>
      <c r="L58" s="1" t="str">
        <f t="shared" si="19"/>
        <v>S</v>
      </c>
      <c r="M58" s="1">
        <f t="shared" si="70"/>
        <v>3</v>
      </c>
      <c r="N58">
        <v>1</v>
      </c>
      <c r="O58">
        <v>1</v>
      </c>
      <c r="P58">
        <v>0</v>
      </c>
      <c r="Q58">
        <v>0</v>
      </c>
      <c r="R58">
        <v>1</v>
      </c>
      <c r="S58">
        <v>2</v>
      </c>
      <c r="T58">
        <f t="shared" si="20"/>
        <v>2</v>
      </c>
      <c r="U58" s="2" t="s">
        <v>177</v>
      </c>
      <c r="V58" s="2">
        <f t="shared" si="21"/>
        <v>1</v>
      </c>
      <c r="W58">
        <v>2</v>
      </c>
      <c r="X58" s="1">
        <v>3</v>
      </c>
      <c r="Y58" s="1" t="str">
        <f t="shared" si="22"/>
        <v>S</v>
      </c>
      <c r="Z58" s="1" t="str">
        <f t="shared" si="71"/>
        <v>n</v>
      </c>
      <c r="AA58" s="4">
        <f t="shared" si="72"/>
        <v>-1</v>
      </c>
      <c r="AB58" s="4">
        <f t="shared" si="73"/>
        <v>5</v>
      </c>
      <c r="AC58">
        <v>1</v>
      </c>
      <c r="AD58">
        <v>1</v>
      </c>
      <c r="AE58">
        <v>0</v>
      </c>
      <c r="AF58">
        <v>0</v>
      </c>
      <c r="AG58">
        <v>2</v>
      </c>
      <c r="AH58">
        <v>2</v>
      </c>
      <c r="AI58" s="2" t="s">
        <v>177</v>
      </c>
      <c r="AJ58" s="2">
        <f t="shared" si="23"/>
        <v>1</v>
      </c>
      <c r="AK58">
        <v>2</v>
      </c>
      <c r="AL58" s="1">
        <v>4</v>
      </c>
      <c r="AM58" s="1" t="str">
        <f t="shared" si="24"/>
        <v>S</v>
      </c>
      <c r="AN58" s="1">
        <f t="shared" si="74"/>
        <v>1</v>
      </c>
      <c r="AO58" s="4">
        <f t="shared" si="75"/>
        <v>1</v>
      </c>
      <c r="AP58" s="4">
        <f t="shared" si="76"/>
        <v>2</v>
      </c>
      <c r="AQ58" s="10" t="s">
        <v>319</v>
      </c>
      <c r="AR58" s="10" t="s">
        <v>319</v>
      </c>
      <c r="AS58" s="10" t="str">
        <f t="shared" si="25"/>
        <v>surv</v>
      </c>
      <c r="AT58" s="10" t="str">
        <f t="shared" si="26"/>
        <v>surv</v>
      </c>
      <c r="AU58" s="10">
        <f t="shared" si="27"/>
        <v>3.6666666666666665</v>
      </c>
      <c r="AV58" s="10">
        <f t="shared" si="28"/>
        <v>0.63071388124885897</v>
      </c>
      <c r="AW58" s="10">
        <f t="shared" si="29"/>
        <v>1</v>
      </c>
      <c r="AX58" s="10">
        <f t="shared" si="30"/>
        <v>1</v>
      </c>
      <c r="AY58" s="10" t="str">
        <f t="shared" si="31"/>
        <v>1</v>
      </c>
      <c r="AZ58" s="10" t="str">
        <f t="shared" si="32"/>
        <v>1</v>
      </c>
      <c r="BA58" t="s">
        <v>59</v>
      </c>
      <c r="BB58" t="s">
        <v>59</v>
      </c>
      <c r="BC58" t="s">
        <v>59</v>
      </c>
      <c r="BD58" s="5">
        <v>8</v>
      </c>
      <c r="BE58" s="5">
        <v>9</v>
      </c>
      <c r="BF58" s="5">
        <v>9</v>
      </c>
      <c r="BG58" s="5">
        <f t="shared" si="33"/>
        <v>8.6666666666666661</v>
      </c>
      <c r="BH58" s="6">
        <v>0.63071388124885897</v>
      </c>
      <c r="BI58" s="6">
        <v>0.63071388124885897</v>
      </c>
      <c r="BJ58" s="6">
        <v>0.63071388124885897</v>
      </c>
      <c r="BK58" s="6">
        <v>0.63071388124885897</v>
      </c>
      <c r="BL58" s="6" t="str">
        <f t="shared" si="34"/>
        <v>M</v>
      </c>
      <c r="BM58" s="3">
        <f t="shared" si="77"/>
        <v>0</v>
      </c>
      <c r="BN58" s="3">
        <f t="shared" si="78"/>
        <v>0.33333333333333331</v>
      </c>
      <c r="BO58" s="3">
        <f t="shared" si="79"/>
        <v>1.3333333333333333</v>
      </c>
      <c r="BP58" s="3">
        <f t="shared" si="80"/>
        <v>1.6666666666666667</v>
      </c>
      <c r="BQ58" s="1">
        <f t="shared" si="81"/>
        <v>3.6666666666666665</v>
      </c>
      <c r="BR58" s="1" t="str">
        <f t="shared" si="35"/>
        <v>S</v>
      </c>
      <c r="BS58" s="1">
        <f t="shared" si="82"/>
        <v>2</v>
      </c>
      <c r="BT58" s="4">
        <f t="shared" si="83"/>
        <v>0</v>
      </c>
      <c r="BU58" s="4">
        <f t="shared" si="84"/>
        <v>3.5</v>
      </c>
      <c r="BV58" t="s">
        <v>178</v>
      </c>
      <c r="BW58" t="s">
        <v>227</v>
      </c>
      <c r="BX58" t="s">
        <v>227</v>
      </c>
      <c r="BY58" t="s">
        <v>226</v>
      </c>
      <c r="BZ58" s="2" t="str">
        <f t="shared" si="36"/>
        <v>c</v>
      </c>
      <c r="CA58">
        <v>0</v>
      </c>
      <c r="CB58">
        <v>1</v>
      </c>
      <c r="CC58" s="2" t="str">
        <f t="shared" si="37"/>
        <v>NA</v>
      </c>
      <c r="CD58" s="3">
        <v>0</v>
      </c>
      <c r="CE58" s="3">
        <v>0</v>
      </c>
      <c r="CF58" s="2">
        <v>0</v>
      </c>
      <c r="CG58" s="2">
        <v>0</v>
      </c>
      <c r="CH58" s="2">
        <v>0</v>
      </c>
      <c r="CI58" s="2">
        <v>0</v>
      </c>
      <c r="CJ58" s="2">
        <v>0</v>
      </c>
      <c r="CK58" s="2">
        <v>0</v>
      </c>
      <c r="CL58" s="2">
        <v>0</v>
      </c>
      <c r="CM58" s="2">
        <v>0</v>
      </c>
      <c r="CN58" s="5">
        <v>0</v>
      </c>
      <c r="CO58" s="5">
        <v>0</v>
      </c>
      <c r="CP58" s="5">
        <v>0</v>
      </c>
      <c r="CQ58" s="5">
        <v>0</v>
      </c>
      <c r="CR58" s="5">
        <v>0</v>
      </c>
      <c r="CS58" s="5">
        <v>0</v>
      </c>
      <c r="CT58" s="5">
        <v>0</v>
      </c>
      <c r="CU58" s="5">
        <v>0</v>
      </c>
      <c r="CV58" s="4">
        <v>0</v>
      </c>
      <c r="CW58" s="4">
        <v>0</v>
      </c>
      <c r="CX58" s="4">
        <v>0</v>
      </c>
      <c r="CY58" s="4">
        <v>1</v>
      </c>
      <c r="CZ58" s="4">
        <v>0</v>
      </c>
      <c r="DA58" s="4">
        <v>1</v>
      </c>
      <c r="DB58" s="4">
        <v>0</v>
      </c>
      <c r="DC58" s="4">
        <v>0</v>
      </c>
      <c r="DD58" s="8">
        <v>0</v>
      </c>
      <c r="DE58" s="8">
        <v>1</v>
      </c>
      <c r="DF58" s="8">
        <v>1</v>
      </c>
      <c r="DG58" s="8">
        <v>0</v>
      </c>
      <c r="DH58" s="8">
        <v>0</v>
      </c>
      <c r="DI58" s="8">
        <v>0</v>
      </c>
      <c r="DJ58" s="8">
        <v>0</v>
      </c>
      <c r="DK58" s="8">
        <v>0</v>
      </c>
      <c r="DL58" s="11">
        <f t="shared" si="38"/>
        <v>0</v>
      </c>
      <c r="DM58" s="11">
        <f t="shared" si="39"/>
        <v>1</v>
      </c>
      <c r="DN58" s="11">
        <f t="shared" si="40"/>
        <v>1</v>
      </c>
      <c r="DO58" s="11">
        <f t="shared" si="41"/>
        <v>0</v>
      </c>
      <c r="DP58" s="5">
        <f t="shared" si="42"/>
        <v>1</v>
      </c>
      <c r="DQ58" s="5">
        <f t="shared" si="43"/>
        <v>1</v>
      </c>
      <c r="DR58" s="5">
        <f t="shared" si="44"/>
        <v>0</v>
      </c>
      <c r="DS58" s="5">
        <f t="shared" si="45"/>
        <v>0</v>
      </c>
      <c r="DT58" s="12">
        <f t="shared" si="46"/>
        <v>0</v>
      </c>
      <c r="DU58" s="12">
        <f t="shared" si="47"/>
        <v>0</v>
      </c>
      <c r="DV58" s="12">
        <f t="shared" si="48"/>
        <v>0</v>
      </c>
      <c r="DW58" s="12">
        <f t="shared" si="49"/>
        <v>0</v>
      </c>
      <c r="DX58" s="12">
        <f t="shared" si="50"/>
        <v>0</v>
      </c>
      <c r="DY58" s="12">
        <f t="shared" si="51"/>
        <v>0</v>
      </c>
      <c r="DZ58" s="12">
        <f t="shared" si="52"/>
        <v>0</v>
      </c>
      <c r="EA58" s="12">
        <f t="shared" si="53"/>
        <v>0</v>
      </c>
      <c r="EB58" s="13">
        <f t="shared" si="54"/>
        <v>0</v>
      </c>
      <c r="EC58" s="13">
        <f t="shared" si="55"/>
        <v>1</v>
      </c>
      <c r="ED58" s="13">
        <f t="shared" si="56"/>
        <v>1</v>
      </c>
      <c r="EE58" s="13">
        <f t="shared" si="57"/>
        <v>1</v>
      </c>
      <c r="EF58" s="13">
        <f t="shared" si="58"/>
        <v>0</v>
      </c>
      <c r="EG58" s="13">
        <f t="shared" si="59"/>
        <v>1</v>
      </c>
      <c r="EH58" s="13">
        <f t="shared" si="60"/>
        <v>0</v>
      </c>
      <c r="EI58" s="13">
        <f t="shared" si="61"/>
        <v>0</v>
      </c>
      <c r="EJ58" s="4">
        <f t="shared" si="62"/>
        <v>1</v>
      </c>
      <c r="EK58" s="4">
        <f t="shared" si="63"/>
        <v>2</v>
      </c>
      <c r="EL58" s="4">
        <f t="shared" si="64"/>
        <v>1</v>
      </c>
      <c r="EM58" s="4">
        <f t="shared" si="65"/>
        <v>0</v>
      </c>
      <c r="EN58" s="5" t="s">
        <v>178</v>
      </c>
      <c r="EO58" s="5">
        <v>0</v>
      </c>
      <c r="EP58" s="5">
        <v>0</v>
      </c>
      <c r="EQ58" s="5" t="s">
        <v>178</v>
      </c>
      <c r="ER58" s="12">
        <v>0</v>
      </c>
      <c r="ES58" s="12">
        <v>1</v>
      </c>
      <c r="ET58" s="12" t="s">
        <v>178</v>
      </c>
      <c r="EU58" s="12" t="s">
        <v>178</v>
      </c>
      <c r="EV58">
        <v>0</v>
      </c>
      <c r="EW58">
        <v>0.5</v>
      </c>
      <c r="EX58">
        <v>0</v>
      </c>
      <c r="EY58" t="s">
        <v>178</v>
      </c>
      <c r="EZ58">
        <f t="shared" si="66"/>
        <v>0</v>
      </c>
      <c r="FA58">
        <f t="shared" si="67"/>
        <v>0</v>
      </c>
      <c r="FB58">
        <f t="shared" si="68"/>
        <v>0</v>
      </c>
      <c r="FC58">
        <f t="shared" si="69"/>
        <v>0</v>
      </c>
      <c r="FD58">
        <v>0.66666666666666663</v>
      </c>
      <c r="FE58">
        <v>0.66666666666666663</v>
      </c>
      <c r="FF58">
        <v>0.5</v>
      </c>
    </row>
    <row r="59" spans="1:162" customFormat="1" x14ac:dyDescent="0.25">
      <c r="A59" t="s">
        <v>59</v>
      </c>
      <c r="B59">
        <v>1</v>
      </c>
      <c r="C59">
        <v>1</v>
      </c>
      <c r="D59">
        <v>3</v>
      </c>
      <c r="E59">
        <v>2</v>
      </c>
      <c r="F59">
        <v>1</v>
      </c>
      <c r="G59">
        <v>1</v>
      </c>
      <c r="H59" s="2" t="s">
        <v>177</v>
      </c>
      <c r="I59" s="2">
        <f t="shared" si="18"/>
        <v>1</v>
      </c>
      <c r="J59">
        <v>3</v>
      </c>
      <c r="K59" s="1">
        <v>8</v>
      </c>
      <c r="L59" s="1" t="str">
        <f t="shared" si="19"/>
        <v>L</v>
      </c>
      <c r="M59" s="1">
        <f t="shared" si="70"/>
        <v>3</v>
      </c>
      <c r="N59">
        <v>1</v>
      </c>
      <c r="O59">
        <v>1</v>
      </c>
      <c r="P59">
        <v>1</v>
      </c>
      <c r="Q59">
        <v>1</v>
      </c>
      <c r="R59">
        <v>1</v>
      </c>
      <c r="S59">
        <v>1</v>
      </c>
      <c r="T59">
        <f t="shared" si="20"/>
        <v>1</v>
      </c>
      <c r="U59" s="2" t="s">
        <v>177</v>
      </c>
      <c r="V59" s="2">
        <f t="shared" si="21"/>
        <v>1</v>
      </c>
      <c r="W59">
        <v>2</v>
      </c>
      <c r="X59" s="1">
        <v>5</v>
      </c>
      <c r="Y59" s="1" t="str">
        <f t="shared" si="22"/>
        <v>M</v>
      </c>
      <c r="Z59" s="1" t="str">
        <f t="shared" si="71"/>
        <v>n</v>
      </c>
      <c r="AA59" s="4">
        <f t="shared" si="72"/>
        <v>-3</v>
      </c>
      <c r="AB59" s="4">
        <f t="shared" si="73"/>
        <v>3</v>
      </c>
      <c r="AC59">
        <v>1</v>
      </c>
      <c r="AD59">
        <v>1</v>
      </c>
      <c r="AE59">
        <v>2</v>
      </c>
      <c r="AF59">
        <v>1</v>
      </c>
      <c r="AG59">
        <v>2</v>
      </c>
      <c r="AH59">
        <v>1</v>
      </c>
      <c r="AI59" s="2" t="s">
        <v>177</v>
      </c>
      <c r="AJ59" s="2">
        <f t="shared" si="23"/>
        <v>1</v>
      </c>
      <c r="AK59">
        <v>2</v>
      </c>
      <c r="AL59" s="1">
        <v>7</v>
      </c>
      <c r="AM59" s="1" t="str">
        <f t="shared" si="24"/>
        <v>L</v>
      </c>
      <c r="AN59" s="1">
        <f t="shared" si="74"/>
        <v>2</v>
      </c>
      <c r="AO59" s="4">
        <f t="shared" si="75"/>
        <v>2</v>
      </c>
      <c r="AP59" s="4">
        <f t="shared" si="76"/>
        <v>2</v>
      </c>
      <c r="AQ59" s="10" t="s">
        <v>319</v>
      </c>
      <c r="AR59" s="10" t="s">
        <v>319</v>
      </c>
      <c r="AS59" s="10" t="str">
        <f t="shared" si="25"/>
        <v>surv</v>
      </c>
      <c r="AT59" s="10" t="str">
        <f t="shared" si="26"/>
        <v>surv</v>
      </c>
      <c r="AU59" s="10">
        <f t="shared" si="27"/>
        <v>6.666666666666667</v>
      </c>
      <c r="AV59" s="10">
        <f t="shared" si="28"/>
        <v>0.63071388124885897</v>
      </c>
      <c r="AW59" s="10">
        <f t="shared" si="29"/>
        <v>1</v>
      </c>
      <c r="AX59" s="10">
        <f t="shared" si="30"/>
        <v>1</v>
      </c>
      <c r="AY59" s="10" t="str">
        <f t="shared" si="31"/>
        <v>1</v>
      </c>
      <c r="AZ59" s="10" t="str">
        <f t="shared" si="32"/>
        <v>1</v>
      </c>
      <c r="BA59" t="s">
        <v>58</v>
      </c>
      <c r="BB59" t="s">
        <v>58</v>
      </c>
      <c r="BC59" t="s">
        <v>58</v>
      </c>
      <c r="BD59" s="5">
        <v>5</v>
      </c>
      <c r="BE59" s="5">
        <v>6</v>
      </c>
      <c r="BF59" s="5">
        <v>6</v>
      </c>
      <c r="BG59" s="5">
        <f t="shared" si="33"/>
        <v>5.666666666666667</v>
      </c>
      <c r="BH59" s="6">
        <v>0.63071388124885897</v>
      </c>
      <c r="BI59" s="6">
        <v>0.63071388124885897</v>
      </c>
      <c r="BJ59" s="6">
        <v>0.63071388124885897</v>
      </c>
      <c r="BK59" s="6">
        <v>0.63071388124885897</v>
      </c>
      <c r="BL59" s="6" t="str">
        <f t="shared" si="34"/>
        <v>M</v>
      </c>
      <c r="BM59" s="3">
        <f t="shared" si="77"/>
        <v>2</v>
      </c>
      <c r="BN59" s="3">
        <f t="shared" si="78"/>
        <v>1.3333333333333333</v>
      </c>
      <c r="BO59" s="3">
        <f t="shared" si="79"/>
        <v>1.3333333333333333</v>
      </c>
      <c r="BP59" s="3">
        <f t="shared" si="80"/>
        <v>1</v>
      </c>
      <c r="BQ59" s="1">
        <f t="shared" si="81"/>
        <v>6.666666666666667</v>
      </c>
      <c r="BR59" s="1" t="str">
        <f t="shared" si="35"/>
        <v>M</v>
      </c>
      <c r="BS59" s="1">
        <f t="shared" si="82"/>
        <v>2.5</v>
      </c>
      <c r="BT59" s="4">
        <f t="shared" si="83"/>
        <v>-0.5</v>
      </c>
      <c r="BU59" s="4">
        <f t="shared" si="84"/>
        <v>2.5</v>
      </c>
      <c r="BV59" t="s">
        <v>178</v>
      </c>
      <c r="BW59" t="s">
        <v>178</v>
      </c>
      <c r="BX59" t="s">
        <v>178</v>
      </c>
      <c r="BY59" t="s">
        <v>227</v>
      </c>
      <c r="BZ59" s="2" t="str">
        <f t="shared" si="36"/>
        <v>c</v>
      </c>
      <c r="CA59">
        <v>0</v>
      </c>
      <c r="CB59">
        <v>2</v>
      </c>
      <c r="CC59" s="2" t="str">
        <f t="shared" si="37"/>
        <v>NA</v>
      </c>
      <c r="CD59" s="3">
        <v>0</v>
      </c>
      <c r="CE59" s="3">
        <v>0</v>
      </c>
      <c r="CF59" s="2">
        <v>0</v>
      </c>
      <c r="CG59" s="2">
        <v>0</v>
      </c>
      <c r="CH59" s="2">
        <v>0</v>
      </c>
      <c r="CI59" s="2">
        <v>0</v>
      </c>
      <c r="CJ59" s="2">
        <v>1</v>
      </c>
      <c r="CK59" s="2">
        <v>0</v>
      </c>
      <c r="CL59" s="2">
        <v>0</v>
      </c>
      <c r="CM59" s="2">
        <v>1</v>
      </c>
      <c r="CN59" s="5">
        <v>0</v>
      </c>
      <c r="CO59" s="5">
        <v>0</v>
      </c>
      <c r="CP59" s="5">
        <v>0</v>
      </c>
      <c r="CQ59" s="5">
        <v>0</v>
      </c>
      <c r="CR59" s="5">
        <v>0</v>
      </c>
      <c r="CS59" s="5">
        <v>0</v>
      </c>
      <c r="CT59" s="5">
        <v>0</v>
      </c>
      <c r="CU59" s="5">
        <v>0</v>
      </c>
      <c r="CV59" s="4">
        <v>0</v>
      </c>
      <c r="CW59" s="4">
        <v>0</v>
      </c>
      <c r="CX59" s="4">
        <v>0</v>
      </c>
      <c r="CY59" s="4">
        <v>0</v>
      </c>
      <c r="CZ59" s="4">
        <v>0</v>
      </c>
      <c r="DA59" s="4">
        <v>1</v>
      </c>
      <c r="DB59" s="4">
        <v>0</v>
      </c>
      <c r="DC59" s="4">
        <v>0</v>
      </c>
      <c r="DD59" s="8">
        <v>0</v>
      </c>
      <c r="DE59" s="8">
        <v>0</v>
      </c>
      <c r="DF59" s="8">
        <v>0</v>
      </c>
      <c r="DG59" s="8">
        <v>1</v>
      </c>
      <c r="DH59" s="8">
        <v>0</v>
      </c>
      <c r="DI59" s="8">
        <v>0</v>
      </c>
      <c r="DJ59" s="8">
        <v>0</v>
      </c>
      <c r="DK59" s="8">
        <v>0</v>
      </c>
      <c r="DL59" s="11">
        <f t="shared" si="38"/>
        <v>0</v>
      </c>
      <c r="DM59" s="11">
        <f t="shared" si="39"/>
        <v>0</v>
      </c>
      <c r="DN59" s="11">
        <f t="shared" si="40"/>
        <v>2</v>
      </c>
      <c r="DO59" s="11">
        <f t="shared" si="41"/>
        <v>1</v>
      </c>
      <c r="DP59" s="5">
        <f t="shared" si="42"/>
        <v>0</v>
      </c>
      <c r="DQ59" s="5">
        <f t="shared" si="43"/>
        <v>1</v>
      </c>
      <c r="DR59" s="5">
        <f t="shared" si="44"/>
        <v>0</v>
      </c>
      <c r="DS59" s="5">
        <f t="shared" si="45"/>
        <v>0</v>
      </c>
      <c r="DT59" s="12">
        <f t="shared" si="46"/>
        <v>0</v>
      </c>
      <c r="DU59" s="12">
        <f t="shared" si="47"/>
        <v>0</v>
      </c>
      <c r="DV59" s="12">
        <f t="shared" si="48"/>
        <v>0</v>
      </c>
      <c r="DW59" s="12">
        <f t="shared" si="49"/>
        <v>0</v>
      </c>
      <c r="DX59" s="12">
        <f t="shared" si="50"/>
        <v>1</v>
      </c>
      <c r="DY59" s="12">
        <f t="shared" si="51"/>
        <v>0</v>
      </c>
      <c r="DZ59" s="12">
        <f t="shared" si="52"/>
        <v>0</v>
      </c>
      <c r="EA59" s="12">
        <f t="shared" si="53"/>
        <v>1</v>
      </c>
      <c r="EB59" s="13">
        <f t="shared" si="54"/>
        <v>0</v>
      </c>
      <c r="EC59" s="13">
        <f t="shared" si="55"/>
        <v>0</v>
      </c>
      <c r="ED59" s="13">
        <f t="shared" si="56"/>
        <v>0</v>
      </c>
      <c r="EE59" s="13">
        <f t="shared" si="57"/>
        <v>1</v>
      </c>
      <c r="EF59" s="13">
        <f t="shared" si="58"/>
        <v>0</v>
      </c>
      <c r="EG59" s="13">
        <f t="shared" si="59"/>
        <v>1</v>
      </c>
      <c r="EH59" s="13">
        <f t="shared" si="60"/>
        <v>0</v>
      </c>
      <c r="EI59" s="13">
        <f t="shared" si="61"/>
        <v>0</v>
      </c>
      <c r="EJ59" s="4">
        <f t="shared" si="62"/>
        <v>0</v>
      </c>
      <c r="EK59" s="4">
        <f t="shared" si="63"/>
        <v>1</v>
      </c>
      <c r="EL59" s="4">
        <f t="shared" si="64"/>
        <v>2</v>
      </c>
      <c r="EM59" s="4">
        <f t="shared" si="65"/>
        <v>1</v>
      </c>
      <c r="EN59" s="5" t="s">
        <v>178</v>
      </c>
      <c r="EO59" s="5" t="s">
        <v>178</v>
      </c>
      <c r="EP59" s="5">
        <v>0</v>
      </c>
      <c r="EQ59" s="5">
        <v>0</v>
      </c>
      <c r="ER59" s="12" t="s">
        <v>178</v>
      </c>
      <c r="ES59" s="12">
        <v>0</v>
      </c>
      <c r="ET59" s="12" t="s">
        <v>178</v>
      </c>
      <c r="EU59" s="12" t="s">
        <v>178</v>
      </c>
      <c r="EV59" t="s">
        <v>178</v>
      </c>
      <c r="EW59">
        <v>0</v>
      </c>
      <c r="EX59">
        <v>0</v>
      </c>
      <c r="EY59">
        <v>0</v>
      </c>
      <c r="EZ59">
        <f t="shared" si="66"/>
        <v>0</v>
      </c>
      <c r="FA59">
        <f t="shared" si="67"/>
        <v>0</v>
      </c>
      <c r="FB59">
        <f t="shared" si="68"/>
        <v>1</v>
      </c>
      <c r="FC59">
        <f t="shared" si="69"/>
        <v>-1</v>
      </c>
      <c r="FD59">
        <v>1.25</v>
      </c>
      <c r="FE59">
        <v>1</v>
      </c>
      <c r="FF59">
        <v>1</v>
      </c>
    </row>
    <row r="60" spans="1:162" customFormat="1" x14ac:dyDescent="0.25">
      <c r="A60" t="s">
        <v>60</v>
      </c>
      <c r="B60">
        <v>1</v>
      </c>
      <c r="C60">
        <v>1</v>
      </c>
      <c r="D60">
        <v>1</v>
      </c>
      <c r="E60">
        <v>3</v>
      </c>
      <c r="F60">
        <v>1</v>
      </c>
      <c r="G60">
        <v>0</v>
      </c>
      <c r="H60" s="2" t="s">
        <v>177</v>
      </c>
      <c r="I60" s="2">
        <f t="shared" si="18"/>
        <v>0</v>
      </c>
      <c r="J60">
        <v>1</v>
      </c>
      <c r="K60" s="1">
        <v>7</v>
      </c>
      <c r="L60" s="1" t="str">
        <f t="shared" si="19"/>
        <v>L</v>
      </c>
      <c r="M60" s="1">
        <f t="shared" si="70"/>
        <v>1</v>
      </c>
      <c r="N60">
        <v>1</v>
      </c>
      <c r="O60">
        <v>1</v>
      </c>
      <c r="P60">
        <v>1</v>
      </c>
      <c r="Q60">
        <v>1</v>
      </c>
      <c r="R60">
        <v>1</v>
      </c>
      <c r="S60">
        <v>3</v>
      </c>
      <c r="T60">
        <f t="shared" si="20"/>
        <v>3</v>
      </c>
      <c r="U60" s="2" t="s">
        <v>177</v>
      </c>
      <c r="V60" s="2">
        <f t="shared" si="21"/>
        <v>1</v>
      </c>
      <c r="W60">
        <v>2</v>
      </c>
      <c r="X60" s="1">
        <v>5</v>
      </c>
      <c r="Y60" s="1" t="str">
        <f t="shared" si="22"/>
        <v>M</v>
      </c>
      <c r="Z60" s="1" t="str">
        <f t="shared" si="71"/>
        <v>n</v>
      </c>
      <c r="AA60" s="4">
        <f t="shared" si="72"/>
        <v>-2</v>
      </c>
      <c r="AB60" s="4">
        <f t="shared" si="73"/>
        <v>6</v>
      </c>
      <c r="AC60">
        <v>1</v>
      </c>
      <c r="AD60">
        <v>1</v>
      </c>
      <c r="AE60">
        <v>0</v>
      </c>
      <c r="AF60">
        <v>1</v>
      </c>
      <c r="AG60">
        <v>2</v>
      </c>
      <c r="AH60">
        <v>2</v>
      </c>
      <c r="AI60" s="2" t="s">
        <v>177</v>
      </c>
      <c r="AJ60" s="2">
        <f t="shared" si="23"/>
        <v>1</v>
      </c>
      <c r="AK60">
        <v>3</v>
      </c>
      <c r="AL60" s="1">
        <v>5</v>
      </c>
      <c r="AM60" s="1" t="str">
        <f t="shared" si="24"/>
        <v>M</v>
      </c>
      <c r="AN60" s="1">
        <f t="shared" si="74"/>
        <v>2</v>
      </c>
      <c r="AO60" s="4">
        <f t="shared" si="75"/>
        <v>0</v>
      </c>
      <c r="AP60" s="4">
        <f t="shared" si="76"/>
        <v>2</v>
      </c>
      <c r="AQ60" s="10" t="s">
        <v>319</v>
      </c>
      <c r="AR60" s="10" t="s">
        <v>319</v>
      </c>
      <c r="AS60" s="10" t="str">
        <f t="shared" si="25"/>
        <v>surv</v>
      </c>
      <c r="AT60" s="10" t="str">
        <f t="shared" si="26"/>
        <v>surv</v>
      </c>
      <c r="AU60" s="10">
        <f t="shared" si="27"/>
        <v>5.666666666666667</v>
      </c>
      <c r="AV60" s="10">
        <f t="shared" si="28"/>
        <v>0.45254833995939053</v>
      </c>
      <c r="AW60" s="10">
        <f t="shared" si="29"/>
        <v>1</v>
      </c>
      <c r="AX60" s="10">
        <f t="shared" si="30"/>
        <v>1</v>
      </c>
      <c r="AY60" s="10" t="str">
        <f t="shared" si="31"/>
        <v>1</v>
      </c>
      <c r="AZ60" s="10" t="str">
        <f t="shared" si="32"/>
        <v>1</v>
      </c>
      <c r="BA60" t="s">
        <v>61</v>
      </c>
      <c r="BB60" t="s">
        <v>61</v>
      </c>
      <c r="BC60" t="s">
        <v>61</v>
      </c>
      <c r="BD60" s="5">
        <v>9</v>
      </c>
      <c r="BE60" s="5">
        <v>11</v>
      </c>
      <c r="BF60" s="5">
        <v>11</v>
      </c>
      <c r="BG60" s="5">
        <f t="shared" si="33"/>
        <v>10.333333333333334</v>
      </c>
      <c r="BH60" s="6">
        <v>0.45254833995939053</v>
      </c>
      <c r="BI60" s="6">
        <v>0.45254833995939053</v>
      </c>
      <c r="BJ60" s="6">
        <v>0.45254833995939053</v>
      </c>
      <c r="BK60" s="6">
        <v>0.45254833995939053</v>
      </c>
      <c r="BL60" s="6" t="str">
        <f t="shared" si="34"/>
        <v>N</v>
      </c>
      <c r="BM60" s="3">
        <f t="shared" si="77"/>
        <v>0.66666666666666663</v>
      </c>
      <c r="BN60" s="3">
        <f t="shared" si="78"/>
        <v>1.6666666666666667</v>
      </c>
      <c r="BO60" s="3">
        <f t="shared" si="79"/>
        <v>1.3333333333333333</v>
      </c>
      <c r="BP60" s="3">
        <f t="shared" si="80"/>
        <v>1.6666666666666667</v>
      </c>
      <c r="BQ60" s="1">
        <f t="shared" si="81"/>
        <v>5.666666666666667</v>
      </c>
      <c r="BR60" s="1" t="str">
        <f t="shared" si="35"/>
        <v>NA</v>
      </c>
      <c r="BS60" s="1">
        <f t="shared" si="82"/>
        <v>1.5</v>
      </c>
      <c r="BT60" s="4">
        <f t="shared" si="83"/>
        <v>-1</v>
      </c>
      <c r="BU60" s="4">
        <f t="shared" si="84"/>
        <v>4</v>
      </c>
      <c r="BV60" t="s">
        <v>178</v>
      </c>
      <c r="BW60" t="s">
        <v>178</v>
      </c>
      <c r="BX60" t="s">
        <v>178</v>
      </c>
      <c r="BY60" t="s">
        <v>178</v>
      </c>
      <c r="BZ60" s="2" t="str">
        <f t="shared" si="36"/>
        <v>NA</v>
      </c>
      <c r="CA60">
        <v>0</v>
      </c>
      <c r="CB60">
        <v>0</v>
      </c>
      <c r="CC60" s="2" t="str">
        <f t="shared" si="37"/>
        <v>NA</v>
      </c>
      <c r="CD60" s="3">
        <v>0</v>
      </c>
      <c r="CE60" s="3">
        <v>0</v>
      </c>
      <c r="CF60" s="2">
        <v>0</v>
      </c>
      <c r="CG60" s="2">
        <v>0</v>
      </c>
      <c r="CH60" s="2">
        <v>0</v>
      </c>
      <c r="CI60" s="2">
        <v>0</v>
      </c>
      <c r="CJ60" s="2">
        <v>0</v>
      </c>
      <c r="CK60" s="2">
        <v>0</v>
      </c>
      <c r="CL60" s="2">
        <v>0</v>
      </c>
      <c r="CM60" s="2">
        <v>0</v>
      </c>
      <c r="CN60" s="5">
        <v>0</v>
      </c>
      <c r="CO60" s="5">
        <v>0</v>
      </c>
      <c r="CP60" s="5">
        <v>0</v>
      </c>
      <c r="CQ60" s="5">
        <v>0</v>
      </c>
      <c r="CR60" s="5">
        <v>0</v>
      </c>
      <c r="CS60" s="5">
        <v>0</v>
      </c>
      <c r="CT60" s="5">
        <v>0</v>
      </c>
      <c r="CU60" s="5">
        <v>0</v>
      </c>
      <c r="CV60" s="4">
        <v>0</v>
      </c>
      <c r="CW60" s="4">
        <v>0</v>
      </c>
      <c r="CX60" s="4">
        <v>0</v>
      </c>
      <c r="CY60" s="4">
        <v>0</v>
      </c>
      <c r="CZ60" s="4">
        <v>0</v>
      </c>
      <c r="DA60" s="4">
        <v>0</v>
      </c>
      <c r="DB60" s="4">
        <v>0</v>
      </c>
      <c r="DC60" s="4">
        <v>0</v>
      </c>
      <c r="DD60" s="8">
        <v>0</v>
      </c>
      <c r="DE60" s="8">
        <v>0</v>
      </c>
      <c r="DF60" s="8">
        <v>0</v>
      </c>
      <c r="DG60" s="8">
        <v>0</v>
      </c>
      <c r="DH60" s="8">
        <v>0</v>
      </c>
      <c r="DI60" s="8">
        <v>0</v>
      </c>
      <c r="DJ60" s="8">
        <v>0</v>
      </c>
      <c r="DK60" s="8">
        <v>0</v>
      </c>
      <c r="DL60" s="11">
        <f t="shared" si="38"/>
        <v>0</v>
      </c>
      <c r="DM60" s="11">
        <f t="shared" si="39"/>
        <v>0</v>
      </c>
      <c r="DN60" s="11">
        <f t="shared" si="40"/>
        <v>0</v>
      </c>
      <c r="DO60" s="11">
        <f t="shared" si="41"/>
        <v>0</v>
      </c>
      <c r="DP60" s="5">
        <f t="shared" si="42"/>
        <v>0</v>
      </c>
      <c r="DQ60" s="5">
        <f t="shared" si="43"/>
        <v>0</v>
      </c>
      <c r="DR60" s="5">
        <f t="shared" si="44"/>
        <v>0</v>
      </c>
      <c r="DS60" s="5">
        <f t="shared" si="45"/>
        <v>0</v>
      </c>
      <c r="DT60" s="12">
        <f t="shared" si="46"/>
        <v>0</v>
      </c>
      <c r="DU60" s="12">
        <f t="shared" si="47"/>
        <v>0</v>
      </c>
      <c r="DV60" s="12">
        <f t="shared" si="48"/>
        <v>0</v>
      </c>
      <c r="DW60" s="12">
        <f t="shared" si="49"/>
        <v>0</v>
      </c>
      <c r="DX60" s="12">
        <f t="shared" si="50"/>
        <v>0</v>
      </c>
      <c r="DY60" s="12">
        <f t="shared" si="51"/>
        <v>0</v>
      </c>
      <c r="DZ60" s="12">
        <f t="shared" si="52"/>
        <v>0</v>
      </c>
      <c r="EA60" s="12">
        <f t="shared" si="53"/>
        <v>0</v>
      </c>
      <c r="EB60" s="13">
        <f t="shared" si="54"/>
        <v>0</v>
      </c>
      <c r="EC60" s="13">
        <f t="shared" si="55"/>
        <v>0</v>
      </c>
      <c r="ED60" s="13">
        <f t="shared" si="56"/>
        <v>0</v>
      </c>
      <c r="EE60" s="13">
        <f t="shared" si="57"/>
        <v>0</v>
      </c>
      <c r="EF60" s="13">
        <f t="shared" si="58"/>
        <v>0</v>
      </c>
      <c r="EG60" s="13">
        <f t="shared" si="59"/>
        <v>0</v>
      </c>
      <c r="EH60" s="13">
        <f t="shared" si="60"/>
        <v>0</v>
      </c>
      <c r="EI60" s="13">
        <f t="shared" si="61"/>
        <v>0</v>
      </c>
      <c r="EJ60" s="4">
        <f t="shared" si="62"/>
        <v>0</v>
      </c>
      <c r="EK60" s="4">
        <f t="shared" si="63"/>
        <v>0</v>
      </c>
      <c r="EL60" s="4">
        <f t="shared" si="64"/>
        <v>0</v>
      </c>
      <c r="EM60" s="4">
        <f t="shared" si="65"/>
        <v>0</v>
      </c>
      <c r="EN60" s="5" t="s">
        <v>178</v>
      </c>
      <c r="EO60" s="5" t="s">
        <v>178</v>
      </c>
      <c r="EP60" s="5" t="s">
        <v>178</v>
      </c>
      <c r="EQ60" s="5" t="s">
        <v>178</v>
      </c>
      <c r="ER60" s="12" t="s">
        <v>178</v>
      </c>
      <c r="ES60" s="12" t="s">
        <v>178</v>
      </c>
      <c r="ET60" s="12" t="s">
        <v>178</v>
      </c>
      <c r="EU60" s="12" t="s">
        <v>178</v>
      </c>
      <c r="EV60" t="s">
        <v>178</v>
      </c>
      <c r="EW60" t="s">
        <v>178</v>
      </c>
      <c r="EX60" t="s">
        <v>178</v>
      </c>
      <c r="EY60" t="s">
        <v>178</v>
      </c>
      <c r="EZ60">
        <f t="shared" si="66"/>
        <v>0</v>
      </c>
      <c r="FA60">
        <f t="shared" si="67"/>
        <v>0</v>
      </c>
      <c r="FB60">
        <f t="shared" si="68"/>
        <v>0</v>
      </c>
      <c r="FC60">
        <f t="shared" si="69"/>
        <v>0</v>
      </c>
      <c r="FD60">
        <v>0.75</v>
      </c>
      <c r="FE60">
        <v>0.6</v>
      </c>
      <c r="FF60">
        <v>0.4</v>
      </c>
    </row>
    <row r="61" spans="1:162" customFormat="1" x14ac:dyDescent="0.25">
      <c r="A61" t="s">
        <v>61</v>
      </c>
      <c r="B61">
        <v>1</v>
      </c>
      <c r="C61">
        <v>1</v>
      </c>
      <c r="D61">
        <v>4</v>
      </c>
      <c r="E61">
        <v>2</v>
      </c>
      <c r="F61">
        <v>1</v>
      </c>
      <c r="G61">
        <v>0</v>
      </c>
      <c r="H61" s="2" t="s">
        <v>177</v>
      </c>
      <c r="I61" s="2">
        <f t="shared" si="18"/>
        <v>0</v>
      </c>
      <c r="J61">
        <v>1</v>
      </c>
      <c r="K61" s="1">
        <v>9</v>
      </c>
      <c r="L61" s="1" t="str">
        <f t="shared" si="19"/>
        <v>L</v>
      </c>
      <c r="M61" s="1">
        <f t="shared" si="70"/>
        <v>1</v>
      </c>
      <c r="N61">
        <v>1</v>
      </c>
      <c r="O61">
        <v>1</v>
      </c>
      <c r="P61">
        <v>1</v>
      </c>
      <c r="Q61">
        <v>0</v>
      </c>
      <c r="R61">
        <v>3</v>
      </c>
      <c r="S61">
        <v>2</v>
      </c>
      <c r="T61">
        <f t="shared" si="20"/>
        <v>2</v>
      </c>
      <c r="U61" s="2" t="s">
        <v>177</v>
      </c>
      <c r="V61" s="2">
        <f t="shared" si="21"/>
        <v>1</v>
      </c>
      <c r="W61">
        <v>2</v>
      </c>
      <c r="X61" s="1">
        <v>6</v>
      </c>
      <c r="Y61" s="1" t="str">
        <f t="shared" si="22"/>
        <v>M</v>
      </c>
      <c r="Z61" s="1" t="str">
        <f t="shared" si="71"/>
        <v>n</v>
      </c>
      <c r="AA61" s="4">
        <f t="shared" si="72"/>
        <v>-3</v>
      </c>
      <c r="AB61" s="4">
        <f t="shared" si="73"/>
        <v>5</v>
      </c>
      <c r="AC61">
        <v>1</v>
      </c>
      <c r="AD61">
        <v>1</v>
      </c>
      <c r="AE61">
        <v>1</v>
      </c>
      <c r="AF61">
        <v>2</v>
      </c>
      <c r="AG61">
        <v>1</v>
      </c>
      <c r="AH61">
        <v>2</v>
      </c>
      <c r="AI61" s="2" t="s">
        <v>177</v>
      </c>
      <c r="AJ61" s="2">
        <f t="shared" si="23"/>
        <v>1</v>
      </c>
      <c r="AK61">
        <v>2</v>
      </c>
      <c r="AL61" s="1">
        <v>6</v>
      </c>
      <c r="AM61" s="1" t="str">
        <f t="shared" si="24"/>
        <v>M</v>
      </c>
      <c r="AN61" s="1">
        <f t="shared" si="74"/>
        <v>0</v>
      </c>
      <c r="AO61" s="4">
        <f t="shared" si="75"/>
        <v>0</v>
      </c>
      <c r="AP61" s="4">
        <f t="shared" si="76"/>
        <v>2</v>
      </c>
      <c r="AQ61" s="10" t="s">
        <v>319</v>
      </c>
      <c r="AR61" s="10" t="s">
        <v>319</v>
      </c>
      <c r="AS61" s="10" t="str">
        <f t="shared" si="25"/>
        <v>surv</v>
      </c>
      <c r="AT61" s="10" t="str">
        <f t="shared" si="26"/>
        <v>surv</v>
      </c>
      <c r="AU61" s="10">
        <f t="shared" si="27"/>
        <v>7</v>
      </c>
      <c r="AV61" s="10">
        <f t="shared" si="28"/>
        <v>0.34692199558449915</v>
      </c>
      <c r="AW61" s="10">
        <f t="shared" si="29"/>
        <v>1</v>
      </c>
      <c r="AX61" s="10">
        <f t="shared" si="30"/>
        <v>1</v>
      </c>
      <c r="AY61" s="10" t="str">
        <f t="shared" si="31"/>
        <v>1</v>
      </c>
      <c r="AZ61" s="10" t="str">
        <f t="shared" si="32"/>
        <v>1</v>
      </c>
      <c r="BA61" t="s">
        <v>60</v>
      </c>
      <c r="BB61" t="s">
        <v>146</v>
      </c>
      <c r="BC61" t="s">
        <v>146</v>
      </c>
      <c r="BD61" s="5">
        <v>11</v>
      </c>
      <c r="BE61" s="5">
        <v>13</v>
      </c>
      <c r="BF61" s="5">
        <v>12</v>
      </c>
      <c r="BG61" s="5">
        <f t="shared" si="33"/>
        <v>12</v>
      </c>
      <c r="BH61" s="6">
        <v>0.45254833995939053</v>
      </c>
      <c r="BI61" s="6">
        <v>0.29410882339705352</v>
      </c>
      <c r="BJ61" s="6">
        <v>0.29410882339705352</v>
      </c>
      <c r="BK61" s="6">
        <v>0.34692199558449915</v>
      </c>
      <c r="BL61" s="6" t="str">
        <f t="shared" si="34"/>
        <v>N</v>
      </c>
      <c r="BM61" s="3">
        <f t="shared" si="77"/>
        <v>2</v>
      </c>
      <c r="BN61" s="3">
        <f t="shared" si="78"/>
        <v>1.3333333333333333</v>
      </c>
      <c r="BO61" s="3">
        <f t="shared" si="79"/>
        <v>1.6666666666666667</v>
      </c>
      <c r="BP61" s="3">
        <f t="shared" si="80"/>
        <v>1.3333333333333333</v>
      </c>
      <c r="BQ61" s="1">
        <f t="shared" si="81"/>
        <v>7</v>
      </c>
      <c r="BR61" s="1" t="str">
        <f t="shared" si="35"/>
        <v>L</v>
      </c>
      <c r="BS61" s="1">
        <f t="shared" si="82"/>
        <v>0.5</v>
      </c>
      <c r="BT61" s="4">
        <f t="shared" si="83"/>
        <v>-1.5</v>
      </c>
      <c r="BU61" s="4">
        <f t="shared" si="84"/>
        <v>3.5</v>
      </c>
      <c r="BV61" t="s">
        <v>178</v>
      </c>
      <c r="BW61" t="s">
        <v>178</v>
      </c>
      <c r="BX61" t="s">
        <v>178</v>
      </c>
      <c r="BY61" t="s">
        <v>178</v>
      </c>
      <c r="BZ61" s="2" t="str">
        <f t="shared" si="36"/>
        <v>NA</v>
      </c>
      <c r="CA61">
        <v>0</v>
      </c>
      <c r="CB61">
        <v>0</v>
      </c>
      <c r="CC61" s="2" t="str">
        <f t="shared" si="37"/>
        <v>NA</v>
      </c>
      <c r="CD61" s="3">
        <v>0</v>
      </c>
      <c r="CE61" s="3">
        <v>0</v>
      </c>
      <c r="CF61" s="2">
        <v>0</v>
      </c>
      <c r="CG61" s="2">
        <v>0</v>
      </c>
      <c r="CH61" s="2">
        <v>0</v>
      </c>
      <c r="CI61" s="2">
        <v>0</v>
      </c>
      <c r="CJ61" s="2">
        <v>0</v>
      </c>
      <c r="CK61" s="2">
        <v>0</v>
      </c>
      <c r="CL61" s="2">
        <v>0</v>
      </c>
      <c r="CM61" s="2">
        <v>0</v>
      </c>
      <c r="CN61" s="5">
        <v>0</v>
      </c>
      <c r="CO61" s="5">
        <v>0</v>
      </c>
      <c r="CP61" s="5">
        <v>0</v>
      </c>
      <c r="CQ61" s="5">
        <v>0</v>
      </c>
      <c r="CR61" s="5">
        <v>0</v>
      </c>
      <c r="CS61" s="5">
        <v>0</v>
      </c>
      <c r="CT61" s="5">
        <v>0</v>
      </c>
      <c r="CU61" s="5">
        <v>0</v>
      </c>
      <c r="CV61" s="4">
        <v>0</v>
      </c>
      <c r="CW61" s="4">
        <v>0</v>
      </c>
      <c r="CX61" s="4">
        <v>0</v>
      </c>
      <c r="CY61" s="4">
        <v>0</v>
      </c>
      <c r="CZ61" s="4">
        <v>0</v>
      </c>
      <c r="DA61" s="4">
        <v>0</v>
      </c>
      <c r="DB61" s="4">
        <v>0</v>
      </c>
      <c r="DC61" s="4">
        <v>0</v>
      </c>
      <c r="DD61" s="8">
        <v>0</v>
      </c>
      <c r="DE61" s="8">
        <v>0</v>
      </c>
      <c r="DF61" s="8">
        <v>0</v>
      </c>
      <c r="DG61" s="8">
        <v>0</v>
      </c>
      <c r="DH61" s="8">
        <v>0</v>
      </c>
      <c r="DI61" s="8">
        <v>0</v>
      </c>
      <c r="DJ61" s="8">
        <v>0</v>
      </c>
      <c r="DK61" s="8">
        <v>0</v>
      </c>
      <c r="DL61" s="11">
        <f t="shared" si="38"/>
        <v>0</v>
      </c>
      <c r="DM61" s="11">
        <f t="shared" si="39"/>
        <v>0</v>
      </c>
      <c r="DN61" s="11">
        <f t="shared" si="40"/>
        <v>0</v>
      </c>
      <c r="DO61" s="11">
        <f t="shared" si="41"/>
        <v>0</v>
      </c>
      <c r="DP61" s="5">
        <f t="shared" si="42"/>
        <v>0</v>
      </c>
      <c r="DQ61" s="5">
        <f t="shared" si="43"/>
        <v>0</v>
      </c>
      <c r="DR61" s="5">
        <f t="shared" si="44"/>
        <v>0</v>
      </c>
      <c r="DS61" s="5">
        <f t="shared" si="45"/>
        <v>0</v>
      </c>
      <c r="DT61" s="12">
        <f t="shared" si="46"/>
        <v>0</v>
      </c>
      <c r="DU61" s="12">
        <f t="shared" si="47"/>
        <v>0</v>
      </c>
      <c r="DV61" s="12">
        <f t="shared" si="48"/>
        <v>0</v>
      </c>
      <c r="DW61" s="12">
        <f t="shared" si="49"/>
        <v>0</v>
      </c>
      <c r="DX61" s="12">
        <f t="shared" si="50"/>
        <v>0</v>
      </c>
      <c r="DY61" s="12">
        <f t="shared" si="51"/>
        <v>0</v>
      </c>
      <c r="DZ61" s="12">
        <f t="shared" si="52"/>
        <v>0</v>
      </c>
      <c r="EA61" s="12">
        <f t="shared" si="53"/>
        <v>0</v>
      </c>
      <c r="EB61" s="13">
        <f t="shared" si="54"/>
        <v>0</v>
      </c>
      <c r="EC61" s="13">
        <f t="shared" si="55"/>
        <v>0</v>
      </c>
      <c r="ED61" s="13">
        <f t="shared" si="56"/>
        <v>0</v>
      </c>
      <c r="EE61" s="13">
        <f t="shared" si="57"/>
        <v>0</v>
      </c>
      <c r="EF61" s="13">
        <f t="shared" si="58"/>
        <v>0</v>
      </c>
      <c r="EG61" s="13">
        <f t="shared" si="59"/>
        <v>0</v>
      </c>
      <c r="EH61" s="13">
        <f t="shared" si="60"/>
        <v>0</v>
      </c>
      <c r="EI61" s="13">
        <f t="shared" si="61"/>
        <v>0</v>
      </c>
      <c r="EJ61" s="4">
        <f t="shared" si="62"/>
        <v>0</v>
      </c>
      <c r="EK61" s="4">
        <f t="shared" si="63"/>
        <v>0</v>
      </c>
      <c r="EL61" s="4">
        <f t="shared" si="64"/>
        <v>0</v>
      </c>
      <c r="EM61" s="4">
        <f t="shared" si="65"/>
        <v>0</v>
      </c>
      <c r="EN61" s="5" t="s">
        <v>178</v>
      </c>
      <c r="EO61" s="5" t="s">
        <v>178</v>
      </c>
      <c r="EP61" s="5" t="s">
        <v>178</v>
      </c>
      <c r="EQ61" s="5" t="s">
        <v>178</v>
      </c>
      <c r="ER61" s="12" t="s">
        <v>178</v>
      </c>
      <c r="ES61" s="12" t="s">
        <v>178</v>
      </c>
      <c r="ET61" s="12" t="s">
        <v>178</v>
      </c>
      <c r="EU61" s="12" t="s">
        <v>178</v>
      </c>
      <c r="EV61" t="s">
        <v>178</v>
      </c>
      <c r="EW61" t="s">
        <v>178</v>
      </c>
      <c r="EX61" t="s">
        <v>178</v>
      </c>
      <c r="EY61" t="s">
        <v>178</v>
      </c>
      <c r="EZ61">
        <f t="shared" si="66"/>
        <v>0</v>
      </c>
      <c r="FA61">
        <f t="shared" si="67"/>
        <v>0</v>
      </c>
      <c r="FB61">
        <f t="shared" si="68"/>
        <v>0</v>
      </c>
      <c r="FC61">
        <f t="shared" si="69"/>
        <v>0</v>
      </c>
      <c r="FD61">
        <v>2</v>
      </c>
      <c r="FE61">
        <v>0.6</v>
      </c>
      <c r="FF61">
        <v>0.6</v>
      </c>
    </row>
    <row r="62" spans="1:162" customFormat="1" x14ac:dyDescent="0.25">
      <c r="A62" t="s">
        <v>62</v>
      </c>
      <c r="B62">
        <v>1</v>
      </c>
      <c r="C62">
        <v>0</v>
      </c>
      <c r="D62">
        <v>1</v>
      </c>
      <c r="E62">
        <v>1</v>
      </c>
      <c r="F62">
        <v>1</v>
      </c>
      <c r="G62">
        <v>1</v>
      </c>
      <c r="H62" s="2" t="s">
        <v>177</v>
      </c>
      <c r="I62" s="2">
        <f t="shared" si="18"/>
        <v>1</v>
      </c>
      <c r="J62">
        <v>2</v>
      </c>
      <c r="K62" s="1">
        <v>4</v>
      </c>
      <c r="L62" s="1" t="str">
        <f t="shared" si="19"/>
        <v>S</v>
      </c>
      <c r="M62" s="1">
        <f t="shared" si="70"/>
        <v>1</v>
      </c>
      <c r="N62">
        <v>1</v>
      </c>
      <c r="O62">
        <v>1</v>
      </c>
      <c r="P62">
        <v>0</v>
      </c>
      <c r="Q62">
        <v>1</v>
      </c>
      <c r="R62">
        <v>1</v>
      </c>
      <c r="S62">
        <v>0</v>
      </c>
      <c r="T62">
        <f t="shared" si="20"/>
        <v>0</v>
      </c>
      <c r="U62" s="2" t="s">
        <v>177</v>
      </c>
      <c r="V62" s="2">
        <f t="shared" si="21"/>
        <v>0</v>
      </c>
      <c r="W62">
        <v>2</v>
      </c>
      <c r="X62" s="1">
        <v>4</v>
      </c>
      <c r="Y62" s="1" t="str">
        <f t="shared" si="22"/>
        <v>S</v>
      </c>
      <c r="Z62" s="1" t="str">
        <f t="shared" si="71"/>
        <v>y</v>
      </c>
      <c r="AA62" s="4">
        <f t="shared" si="72"/>
        <v>0</v>
      </c>
      <c r="AB62" s="4" t="str">
        <f t="shared" si="73"/>
        <v>NA</v>
      </c>
      <c r="AC62">
        <v>1</v>
      </c>
      <c r="AD62">
        <v>1</v>
      </c>
      <c r="AE62">
        <v>1</v>
      </c>
      <c r="AF62">
        <v>1</v>
      </c>
      <c r="AG62">
        <v>0</v>
      </c>
      <c r="AH62">
        <v>2</v>
      </c>
      <c r="AI62" s="2" t="s">
        <v>177</v>
      </c>
      <c r="AJ62" s="2">
        <f t="shared" si="23"/>
        <v>1</v>
      </c>
      <c r="AK62">
        <v>2</v>
      </c>
      <c r="AL62" s="1">
        <v>4</v>
      </c>
      <c r="AM62" s="1" t="str">
        <f t="shared" si="24"/>
        <v>S</v>
      </c>
      <c r="AN62" s="1">
        <f t="shared" si="74"/>
        <v>0</v>
      </c>
      <c r="AO62" s="4">
        <f t="shared" si="75"/>
        <v>0</v>
      </c>
      <c r="AP62" s="4">
        <f t="shared" si="76"/>
        <v>2</v>
      </c>
      <c r="AQ62" s="10" t="s">
        <v>319</v>
      </c>
      <c r="AR62" s="10" t="s">
        <v>319</v>
      </c>
      <c r="AS62" s="10" t="str">
        <f t="shared" si="25"/>
        <v>surv</v>
      </c>
      <c r="AT62" s="10" t="str">
        <f t="shared" si="26"/>
        <v>surv</v>
      </c>
      <c r="AU62" s="10">
        <f t="shared" si="27"/>
        <v>4</v>
      </c>
      <c r="AV62" s="10">
        <f t="shared" si="28"/>
        <v>0.74102003215889434</v>
      </c>
      <c r="AW62" s="10">
        <f t="shared" si="29"/>
        <v>1</v>
      </c>
      <c r="AX62" s="10">
        <f t="shared" si="30"/>
        <v>1</v>
      </c>
      <c r="AY62" s="10" t="str">
        <f t="shared" si="31"/>
        <v>1</v>
      </c>
      <c r="AZ62" s="10" t="str">
        <f t="shared" si="32"/>
        <v>1</v>
      </c>
      <c r="BA62" t="s">
        <v>64</v>
      </c>
      <c r="BB62" t="s">
        <v>63</v>
      </c>
      <c r="BC62" t="s">
        <v>64</v>
      </c>
      <c r="BD62" s="5">
        <v>6</v>
      </c>
      <c r="BE62" s="5">
        <v>5</v>
      </c>
      <c r="BF62" s="5">
        <v>6</v>
      </c>
      <c r="BG62" s="5">
        <f t="shared" si="33"/>
        <v>5.666666666666667</v>
      </c>
      <c r="BH62" s="6">
        <v>0.67082039324993503</v>
      </c>
      <c r="BI62" s="6">
        <v>0.88141930997681295</v>
      </c>
      <c r="BJ62" s="6">
        <v>0.67082039324993503</v>
      </c>
      <c r="BK62" s="6">
        <v>0.74102003215889434</v>
      </c>
      <c r="BL62" s="6" t="str">
        <f t="shared" si="34"/>
        <v>M</v>
      </c>
      <c r="BM62" s="3">
        <f t="shared" si="77"/>
        <v>0.66666666666666663</v>
      </c>
      <c r="BN62" s="3">
        <f t="shared" si="78"/>
        <v>1</v>
      </c>
      <c r="BO62" s="3">
        <f t="shared" si="79"/>
        <v>0.66666666666666663</v>
      </c>
      <c r="BP62" s="3">
        <f t="shared" si="80"/>
        <v>1</v>
      </c>
      <c r="BQ62" s="1">
        <f t="shared" si="81"/>
        <v>4</v>
      </c>
      <c r="BR62" s="1" t="str">
        <f t="shared" si="35"/>
        <v>S</v>
      </c>
      <c r="BS62" s="1">
        <f t="shared" si="82"/>
        <v>0.5</v>
      </c>
      <c r="BT62" s="4">
        <f t="shared" si="83"/>
        <v>0</v>
      </c>
      <c r="BU62" s="4">
        <f t="shared" si="84"/>
        <v>2</v>
      </c>
      <c r="BV62" t="s">
        <v>226</v>
      </c>
      <c r="BW62" t="s">
        <v>178</v>
      </c>
      <c r="BX62" t="s">
        <v>226</v>
      </c>
      <c r="BY62" t="s">
        <v>178</v>
      </c>
      <c r="BZ62" s="2" t="str">
        <f t="shared" si="36"/>
        <v>c</v>
      </c>
      <c r="CA62">
        <v>0</v>
      </c>
      <c r="CB62">
        <v>1</v>
      </c>
      <c r="CC62" s="2" t="str">
        <f t="shared" si="37"/>
        <v>NA</v>
      </c>
      <c r="CD62" s="3">
        <v>0</v>
      </c>
      <c r="CE62" s="3">
        <v>0</v>
      </c>
      <c r="CF62" s="2">
        <v>0</v>
      </c>
      <c r="CG62" s="2">
        <v>0</v>
      </c>
      <c r="CH62" s="2">
        <v>0</v>
      </c>
      <c r="CI62" s="2">
        <v>0</v>
      </c>
      <c r="CJ62" s="2">
        <v>0</v>
      </c>
      <c r="CK62" s="2">
        <v>1</v>
      </c>
      <c r="CL62" s="2">
        <v>0</v>
      </c>
      <c r="CM62" s="2">
        <v>0</v>
      </c>
      <c r="CN62" s="5">
        <v>0</v>
      </c>
      <c r="CO62" s="5">
        <v>0</v>
      </c>
      <c r="CP62" s="5">
        <v>0</v>
      </c>
      <c r="CQ62" s="5">
        <v>0</v>
      </c>
      <c r="CR62" s="5">
        <v>0</v>
      </c>
      <c r="CS62" s="5">
        <v>0</v>
      </c>
      <c r="CT62" s="5">
        <v>0</v>
      </c>
      <c r="CU62" s="5">
        <v>0</v>
      </c>
      <c r="CV62" s="4">
        <v>1</v>
      </c>
      <c r="CW62" s="4">
        <v>0</v>
      </c>
      <c r="CX62" s="4">
        <v>0</v>
      </c>
      <c r="CY62" s="4">
        <v>0</v>
      </c>
      <c r="CZ62" s="4">
        <v>0</v>
      </c>
      <c r="DA62" s="4">
        <v>0</v>
      </c>
      <c r="DB62" s="4">
        <v>0</v>
      </c>
      <c r="DC62" s="4">
        <v>0</v>
      </c>
      <c r="DD62" s="8">
        <v>1</v>
      </c>
      <c r="DE62" s="8">
        <v>0</v>
      </c>
      <c r="DF62" s="8">
        <v>0</v>
      </c>
      <c r="DG62" s="8">
        <v>0</v>
      </c>
      <c r="DH62" s="8">
        <v>0</v>
      </c>
      <c r="DI62" s="8">
        <v>0</v>
      </c>
      <c r="DJ62" s="8">
        <v>0</v>
      </c>
      <c r="DK62" s="8">
        <v>0</v>
      </c>
      <c r="DL62" s="11">
        <f t="shared" si="38"/>
        <v>1</v>
      </c>
      <c r="DM62" s="11">
        <f t="shared" si="39"/>
        <v>0</v>
      </c>
      <c r="DN62" s="11">
        <f t="shared" si="40"/>
        <v>1</v>
      </c>
      <c r="DO62" s="11">
        <f t="shared" si="41"/>
        <v>0</v>
      </c>
      <c r="DP62" s="5">
        <f t="shared" si="42"/>
        <v>1</v>
      </c>
      <c r="DQ62" s="5">
        <f t="shared" si="43"/>
        <v>0</v>
      </c>
      <c r="DR62" s="5">
        <f t="shared" si="44"/>
        <v>0</v>
      </c>
      <c r="DS62" s="5">
        <f t="shared" si="45"/>
        <v>0</v>
      </c>
      <c r="DT62" s="12">
        <f t="shared" si="46"/>
        <v>0</v>
      </c>
      <c r="DU62" s="12">
        <f t="shared" si="47"/>
        <v>0</v>
      </c>
      <c r="DV62" s="12">
        <f t="shared" si="48"/>
        <v>0</v>
      </c>
      <c r="DW62" s="12">
        <f t="shared" si="49"/>
        <v>0</v>
      </c>
      <c r="DX62" s="12">
        <f t="shared" si="50"/>
        <v>0</v>
      </c>
      <c r="DY62" s="12">
        <f t="shared" si="51"/>
        <v>1</v>
      </c>
      <c r="DZ62" s="12">
        <f t="shared" si="52"/>
        <v>0</v>
      </c>
      <c r="EA62" s="12">
        <f t="shared" si="53"/>
        <v>0</v>
      </c>
      <c r="EB62" s="13">
        <f t="shared" si="54"/>
        <v>2</v>
      </c>
      <c r="EC62" s="13">
        <f t="shared" si="55"/>
        <v>0</v>
      </c>
      <c r="ED62" s="13">
        <f t="shared" si="56"/>
        <v>0</v>
      </c>
      <c r="EE62" s="13">
        <f t="shared" si="57"/>
        <v>0</v>
      </c>
      <c r="EF62" s="13">
        <f t="shared" si="58"/>
        <v>0</v>
      </c>
      <c r="EG62" s="13">
        <f t="shared" si="59"/>
        <v>0</v>
      </c>
      <c r="EH62" s="13">
        <f t="shared" si="60"/>
        <v>0</v>
      </c>
      <c r="EI62" s="13">
        <f t="shared" si="61"/>
        <v>0</v>
      </c>
      <c r="EJ62" s="4">
        <f t="shared" si="62"/>
        <v>2</v>
      </c>
      <c r="EK62" s="4">
        <f t="shared" si="63"/>
        <v>0</v>
      </c>
      <c r="EL62" s="4">
        <f t="shared" si="64"/>
        <v>1</v>
      </c>
      <c r="EM62" s="4">
        <f t="shared" si="65"/>
        <v>0</v>
      </c>
      <c r="EN62" s="5">
        <v>1</v>
      </c>
      <c r="EO62" s="5" t="s">
        <v>178</v>
      </c>
      <c r="EP62" s="5">
        <v>0</v>
      </c>
      <c r="EQ62" s="5" t="s">
        <v>178</v>
      </c>
      <c r="ER62" s="12">
        <v>1</v>
      </c>
      <c r="ES62" s="12" t="s">
        <v>178</v>
      </c>
      <c r="ET62" s="12" t="s">
        <v>178</v>
      </c>
      <c r="EU62" s="12" t="s">
        <v>178</v>
      </c>
      <c r="EV62">
        <v>1</v>
      </c>
      <c r="EW62" t="s">
        <v>178</v>
      </c>
      <c r="EX62">
        <v>0</v>
      </c>
      <c r="EY62" t="s">
        <v>178</v>
      </c>
      <c r="EZ62">
        <f t="shared" si="66"/>
        <v>0</v>
      </c>
      <c r="FA62">
        <f t="shared" si="67"/>
        <v>0</v>
      </c>
      <c r="FB62">
        <f t="shared" si="68"/>
        <v>-1</v>
      </c>
      <c r="FC62">
        <f t="shared" si="69"/>
        <v>0</v>
      </c>
      <c r="FD62">
        <v>0.66666666666666663</v>
      </c>
      <c r="FE62">
        <v>1</v>
      </c>
      <c r="FF62">
        <v>1</v>
      </c>
    </row>
    <row r="63" spans="1:162" customFormat="1" x14ac:dyDescent="0.25">
      <c r="A63" t="s">
        <v>63</v>
      </c>
      <c r="B63">
        <v>1</v>
      </c>
      <c r="C63">
        <v>1</v>
      </c>
      <c r="D63">
        <v>1</v>
      </c>
      <c r="E63">
        <v>1</v>
      </c>
      <c r="F63">
        <v>1</v>
      </c>
      <c r="G63">
        <v>2</v>
      </c>
      <c r="H63" s="2" t="s">
        <v>177</v>
      </c>
      <c r="I63" s="2">
        <f t="shared" si="18"/>
        <v>1</v>
      </c>
      <c r="J63">
        <v>2</v>
      </c>
      <c r="K63" s="1">
        <v>5</v>
      </c>
      <c r="L63" s="1" t="str">
        <f t="shared" si="19"/>
        <v>M</v>
      </c>
      <c r="M63" s="1">
        <f t="shared" si="70"/>
        <v>1</v>
      </c>
      <c r="N63">
        <v>1</v>
      </c>
      <c r="O63">
        <v>1</v>
      </c>
      <c r="P63">
        <v>0</v>
      </c>
      <c r="Q63">
        <v>1</v>
      </c>
      <c r="R63">
        <v>3</v>
      </c>
      <c r="S63">
        <v>3</v>
      </c>
      <c r="T63">
        <f t="shared" si="20"/>
        <v>3</v>
      </c>
      <c r="U63" s="2" t="s">
        <v>176</v>
      </c>
      <c r="V63" s="2">
        <f t="shared" si="21"/>
        <v>1</v>
      </c>
      <c r="W63">
        <v>2</v>
      </c>
      <c r="X63" s="1">
        <v>6</v>
      </c>
      <c r="Y63" s="1" t="str">
        <f t="shared" si="22"/>
        <v>M</v>
      </c>
      <c r="Z63" s="1" t="str">
        <f t="shared" si="71"/>
        <v>n</v>
      </c>
      <c r="AA63" s="4">
        <f t="shared" si="72"/>
        <v>1</v>
      </c>
      <c r="AB63" s="4" t="str">
        <f t="shared" si="73"/>
        <v>NA</v>
      </c>
      <c r="AC63">
        <v>1</v>
      </c>
      <c r="AD63">
        <v>1</v>
      </c>
      <c r="AE63">
        <v>1</v>
      </c>
      <c r="AF63">
        <v>1</v>
      </c>
      <c r="AG63">
        <v>2</v>
      </c>
      <c r="AH63">
        <v>3</v>
      </c>
      <c r="AI63" s="2" t="s">
        <v>177</v>
      </c>
      <c r="AJ63" s="2">
        <f t="shared" si="23"/>
        <v>1</v>
      </c>
      <c r="AK63">
        <v>2</v>
      </c>
      <c r="AL63" s="1">
        <v>6</v>
      </c>
      <c r="AM63" s="1" t="str">
        <f t="shared" si="24"/>
        <v>M</v>
      </c>
      <c r="AN63" s="1">
        <f t="shared" si="74"/>
        <v>0</v>
      </c>
      <c r="AO63" s="4">
        <f t="shared" si="75"/>
        <v>0</v>
      </c>
      <c r="AP63" s="4">
        <f t="shared" si="76"/>
        <v>2</v>
      </c>
      <c r="AQ63" s="10" t="s">
        <v>319</v>
      </c>
      <c r="AR63" s="10" t="s">
        <v>319</v>
      </c>
      <c r="AS63" s="10" t="str">
        <f t="shared" si="25"/>
        <v>surv</v>
      </c>
      <c r="AT63" s="10" t="str">
        <f t="shared" si="26"/>
        <v>surv</v>
      </c>
      <c r="AU63" s="10">
        <f t="shared" si="27"/>
        <v>5.666666666666667</v>
      </c>
      <c r="AV63" s="10">
        <f t="shared" si="28"/>
        <v>0.75994899949662731</v>
      </c>
      <c r="AW63" s="10">
        <f t="shared" si="29"/>
        <v>1</v>
      </c>
      <c r="AX63" s="10">
        <f t="shared" si="30"/>
        <v>1</v>
      </c>
      <c r="AY63" s="10" t="str">
        <f t="shared" si="31"/>
        <v>1</v>
      </c>
      <c r="AZ63" s="10" t="str">
        <f t="shared" si="32"/>
        <v>1</v>
      </c>
      <c r="BA63" t="s">
        <v>64</v>
      </c>
      <c r="BB63" t="s">
        <v>62</v>
      </c>
      <c r="BC63" t="s">
        <v>64</v>
      </c>
      <c r="BD63" s="5">
        <v>4</v>
      </c>
      <c r="BE63" s="5">
        <v>3</v>
      </c>
      <c r="BF63" s="5">
        <v>4</v>
      </c>
      <c r="BG63" s="5">
        <f t="shared" si="33"/>
        <v>3.6666666666666665</v>
      </c>
      <c r="BH63" s="6">
        <v>0.69921384425653443</v>
      </c>
      <c r="BI63" s="6">
        <v>0.88141930997681295</v>
      </c>
      <c r="BJ63" s="6">
        <v>0.69921384425653443</v>
      </c>
      <c r="BK63" s="6">
        <v>0.75994899949662731</v>
      </c>
      <c r="BL63" s="6" t="str">
        <f t="shared" si="34"/>
        <v>M</v>
      </c>
      <c r="BM63" s="3">
        <f t="shared" si="77"/>
        <v>0.66666666666666663</v>
      </c>
      <c r="BN63" s="3">
        <f t="shared" si="78"/>
        <v>1</v>
      </c>
      <c r="BO63" s="3">
        <f t="shared" si="79"/>
        <v>2</v>
      </c>
      <c r="BP63" s="3">
        <f t="shared" si="80"/>
        <v>2.6666666666666665</v>
      </c>
      <c r="BQ63" s="1">
        <f t="shared" si="81"/>
        <v>5.666666666666667</v>
      </c>
      <c r="BR63" s="1" t="str">
        <f t="shared" si="35"/>
        <v>NA</v>
      </c>
      <c r="BS63" s="1">
        <f t="shared" si="82"/>
        <v>0.5</v>
      </c>
      <c r="BT63" s="4">
        <f t="shared" si="83"/>
        <v>0.5</v>
      </c>
      <c r="BU63" s="4">
        <f t="shared" si="84"/>
        <v>2</v>
      </c>
      <c r="BV63" t="s">
        <v>226</v>
      </c>
      <c r="BW63" t="s">
        <v>227</v>
      </c>
      <c r="BX63" t="s">
        <v>226</v>
      </c>
      <c r="BY63" t="s">
        <v>226</v>
      </c>
      <c r="BZ63" s="2" t="str">
        <f t="shared" si="36"/>
        <v>e</v>
      </c>
      <c r="CA63">
        <v>1</v>
      </c>
      <c r="CB63">
        <v>1</v>
      </c>
      <c r="CC63" s="2" t="str">
        <f t="shared" si="37"/>
        <v>NA</v>
      </c>
      <c r="CD63" s="3">
        <v>0</v>
      </c>
      <c r="CE63" s="3">
        <v>0</v>
      </c>
      <c r="CF63" s="2">
        <v>0</v>
      </c>
      <c r="CG63" s="2">
        <v>0</v>
      </c>
      <c r="CH63" s="2">
        <v>0</v>
      </c>
      <c r="CI63" s="2">
        <v>0</v>
      </c>
      <c r="CJ63" s="2">
        <v>0</v>
      </c>
      <c r="CK63" s="2">
        <v>0</v>
      </c>
      <c r="CL63" s="2">
        <v>0</v>
      </c>
      <c r="CM63" s="2">
        <v>0</v>
      </c>
      <c r="CN63" s="5">
        <v>0</v>
      </c>
      <c r="CO63" s="5">
        <v>0</v>
      </c>
      <c r="CP63" s="5">
        <v>0</v>
      </c>
      <c r="CQ63" s="5">
        <v>0</v>
      </c>
      <c r="CR63" s="5">
        <v>0</v>
      </c>
      <c r="CS63" s="5">
        <v>0</v>
      </c>
      <c r="CT63" s="5">
        <v>0</v>
      </c>
      <c r="CU63" s="5">
        <v>0</v>
      </c>
      <c r="CV63" s="4">
        <v>1</v>
      </c>
      <c r="CW63" s="4">
        <v>0</v>
      </c>
      <c r="CX63" s="4">
        <v>0</v>
      </c>
      <c r="CY63" s="4">
        <v>0</v>
      </c>
      <c r="CZ63" s="4">
        <v>0</v>
      </c>
      <c r="DA63" s="4">
        <v>1</v>
      </c>
      <c r="DB63" s="4">
        <v>1</v>
      </c>
      <c r="DC63" s="4">
        <v>0</v>
      </c>
      <c r="DD63" s="8">
        <v>1</v>
      </c>
      <c r="DE63" s="8">
        <v>0</v>
      </c>
      <c r="DF63" s="8">
        <v>1</v>
      </c>
      <c r="DG63" s="8">
        <v>0</v>
      </c>
      <c r="DH63" s="8">
        <v>0</v>
      </c>
      <c r="DI63" s="8">
        <v>0</v>
      </c>
      <c r="DJ63" s="8">
        <v>0</v>
      </c>
      <c r="DK63" s="8">
        <v>0</v>
      </c>
      <c r="DL63" s="11">
        <f t="shared" si="38"/>
        <v>1</v>
      </c>
      <c r="DM63" s="11">
        <f t="shared" si="39"/>
        <v>0</v>
      </c>
      <c r="DN63" s="11">
        <f t="shared" si="40"/>
        <v>1</v>
      </c>
      <c r="DO63" s="11">
        <f t="shared" si="41"/>
        <v>1</v>
      </c>
      <c r="DP63" s="5">
        <f t="shared" si="42"/>
        <v>1</v>
      </c>
      <c r="DQ63" s="5">
        <f t="shared" si="43"/>
        <v>1</v>
      </c>
      <c r="DR63" s="5">
        <f t="shared" si="44"/>
        <v>0</v>
      </c>
      <c r="DS63" s="5">
        <f t="shared" si="45"/>
        <v>0</v>
      </c>
      <c r="DT63" s="12">
        <f t="shared" si="46"/>
        <v>0</v>
      </c>
      <c r="DU63" s="12">
        <f t="shared" si="47"/>
        <v>0</v>
      </c>
      <c r="DV63" s="12">
        <f t="shared" si="48"/>
        <v>0</v>
      </c>
      <c r="DW63" s="12">
        <f t="shared" si="49"/>
        <v>0</v>
      </c>
      <c r="DX63" s="12">
        <f t="shared" si="50"/>
        <v>0</v>
      </c>
      <c r="DY63" s="12">
        <f t="shared" si="51"/>
        <v>0</v>
      </c>
      <c r="DZ63" s="12">
        <f t="shared" si="52"/>
        <v>0</v>
      </c>
      <c r="EA63" s="12">
        <f t="shared" si="53"/>
        <v>0</v>
      </c>
      <c r="EB63" s="13">
        <f t="shared" si="54"/>
        <v>2</v>
      </c>
      <c r="EC63" s="13">
        <f t="shared" si="55"/>
        <v>0</v>
      </c>
      <c r="ED63" s="13">
        <f t="shared" si="56"/>
        <v>1</v>
      </c>
      <c r="EE63" s="13">
        <f t="shared" si="57"/>
        <v>0</v>
      </c>
      <c r="EF63" s="13">
        <f t="shared" si="58"/>
        <v>0</v>
      </c>
      <c r="EG63" s="13">
        <f t="shared" si="59"/>
        <v>1</v>
      </c>
      <c r="EH63" s="13">
        <f t="shared" si="60"/>
        <v>1</v>
      </c>
      <c r="EI63" s="13">
        <f t="shared" si="61"/>
        <v>0</v>
      </c>
      <c r="EJ63" s="4">
        <f t="shared" si="62"/>
        <v>2</v>
      </c>
      <c r="EK63" s="4">
        <f t="shared" si="63"/>
        <v>1</v>
      </c>
      <c r="EL63" s="4">
        <f t="shared" si="64"/>
        <v>1</v>
      </c>
      <c r="EM63" s="4">
        <f t="shared" si="65"/>
        <v>1</v>
      </c>
      <c r="EN63" s="5">
        <v>1</v>
      </c>
      <c r="EO63" s="5" t="s">
        <v>178</v>
      </c>
      <c r="EP63" s="5">
        <v>0</v>
      </c>
      <c r="EQ63" s="5">
        <v>1</v>
      </c>
      <c r="ER63" s="12">
        <v>1</v>
      </c>
      <c r="ES63" s="12">
        <v>1</v>
      </c>
      <c r="ET63" s="12" t="s">
        <v>178</v>
      </c>
      <c r="EU63" s="12" t="s">
        <v>178</v>
      </c>
      <c r="EV63">
        <v>1</v>
      </c>
      <c r="EW63">
        <v>1</v>
      </c>
      <c r="EX63">
        <v>0</v>
      </c>
      <c r="EY63">
        <v>1</v>
      </c>
      <c r="EZ63">
        <f t="shared" si="66"/>
        <v>0</v>
      </c>
      <c r="FA63">
        <f t="shared" si="67"/>
        <v>0</v>
      </c>
      <c r="FB63">
        <f t="shared" si="68"/>
        <v>0</v>
      </c>
      <c r="FC63">
        <f t="shared" si="69"/>
        <v>0</v>
      </c>
      <c r="FD63">
        <v>0.75</v>
      </c>
      <c r="FE63">
        <v>0.2857142857142857</v>
      </c>
      <c r="FF63">
        <v>0.5</v>
      </c>
    </row>
    <row r="64" spans="1:162" customFormat="1" x14ac:dyDescent="0.25">
      <c r="A64" t="s">
        <v>64</v>
      </c>
      <c r="B64">
        <v>1</v>
      </c>
      <c r="C64">
        <v>1</v>
      </c>
      <c r="D64">
        <v>0</v>
      </c>
      <c r="E64">
        <v>0</v>
      </c>
      <c r="F64">
        <v>0</v>
      </c>
      <c r="G64">
        <v>0</v>
      </c>
      <c r="H64" s="2" t="s">
        <v>177</v>
      </c>
      <c r="I64" s="2">
        <f t="shared" si="18"/>
        <v>0</v>
      </c>
      <c r="J64">
        <v>1</v>
      </c>
      <c r="K64" s="1">
        <v>2</v>
      </c>
      <c r="L64" s="1" t="str">
        <f t="shared" si="19"/>
        <v>S</v>
      </c>
      <c r="M64" s="1">
        <f t="shared" si="70"/>
        <v>2</v>
      </c>
      <c r="N64">
        <v>0</v>
      </c>
      <c r="O64">
        <v>0</v>
      </c>
      <c r="P64">
        <v>0</v>
      </c>
      <c r="Q64">
        <v>0</v>
      </c>
      <c r="R64">
        <v>0</v>
      </c>
      <c r="S64">
        <v>0</v>
      </c>
      <c r="T64" t="str">
        <f t="shared" si="20"/>
        <v>NA</v>
      </c>
      <c r="U64" s="2" t="s">
        <v>177</v>
      </c>
      <c r="V64" s="2">
        <f t="shared" si="21"/>
        <v>0</v>
      </c>
      <c r="W64">
        <v>0</v>
      </c>
      <c r="X64" s="1" t="s">
        <v>178</v>
      </c>
      <c r="Y64" s="1" t="str">
        <f t="shared" si="22"/>
        <v>NA</v>
      </c>
      <c r="Z64" s="1" t="str">
        <f t="shared" si="71"/>
        <v>NA</v>
      </c>
      <c r="AA64" s="4" t="str">
        <f t="shared" si="72"/>
        <v>NA</v>
      </c>
      <c r="AB64" s="4">
        <f t="shared" si="73"/>
        <v>4</v>
      </c>
      <c r="AC64">
        <v>1</v>
      </c>
      <c r="AD64">
        <v>1</v>
      </c>
      <c r="AE64">
        <v>0</v>
      </c>
      <c r="AF64">
        <v>0</v>
      </c>
      <c r="AG64">
        <v>0</v>
      </c>
      <c r="AH64">
        <v>0</v>
      </c>
      <c r="AI64" s="2" t="s">
        <v>177</v>
      </c>
      <c r="AJ64" s="2">
        <f t="shared" si="23"/>
        <v>0</v>
      </c>
      <c r="AK64">
        <v>1</v>
      </c>
      <c r="AL64" s="1">
        <v>2</v>
      </c>
      <c r="AM64" s="1" t="str">
        <f t="shared" si="24"/>
        <v>S</v>
      </c>
      <c r="AN64" s="1">
        <f t="shared" si="74"/>
        <v>2</v>
      </c>
      <c r="AO64" s="4" t="str">
        <f t="shared" si="75"/>
        <v>NA</v>
      </c>
      <c r="AP64" s="4">
        <f t="shared" si="76"/>
        <v>2</v>
      </c>
      <c r="AQ64" s="10" t="s">
        <v>320</v>
      </c>
      <c r="AR64" s="10" t="s">
        <v>322</v>
      </c>
      <c r="AS64" s="10" t="s">
        <v>322</v>
      </c>
      <c r="AT64" s="10" t="str">
        <f t="shared" si="26"/>
        <v>ext</v>
      </c>
      <c r="AU64" s="10">
        <f t="shared" si="27"/>
        <v>2</v>
      </c>
      <c r="AV64" s="10">
        <f t="shared" si="28"/>
        <v>0.67082039324993503</v>
      </c>
      <c r="AW64" s="10">
        <f t="shared" si="29"/>
        <v>0</v>
      </c>
      <c r="AX64" s="10" t="str">
        <f t="shared" si="30"/>
        <v>NA</v>
      </c>
      <c r="AY64" s="10" t="str">
        <f t="shared" si="31"/>
        <v>0</v>
      </c>
      <c r="AZ64" s="10" t="str">
        <f t="shared" si="32"/>
        <v>NA</v>
      </c>
      <c r="BA64" t="s">
        <v>62</v>
      </c>
      <c r="BB64" t="s">
        <v>62</v>
      </c>
      <c r="BC64" t="s">
        <v>62</v>
      </c>
      <c r="BD64" s="5">
        <v>4</v>
      </c>
      <c r="BE64" s="5">
        <v>4</v>
      </c>
      <c r="BF64" s="5">
        <v>4</v>
      </c>
      <c r="BG64" s="5">
        <f t="shared" si="33"/>
        <v>4</v>
      </c>
      <c r="BH64" s="6">
        <v>0.67082039324993503</v>
      </c>
      <c r="BI64" s="6" t="s">
        <v>178</v>
      </c>
      <c r="BJ64" s="6">
        <v>0.67082039324993503</v>
      </c>
      <c r="BK64" s="6">
        <v>0.67082039324993503</v>
      </c>
      <c r="BL64" s="6" t="str">
        <f t="shared" si="34"/>
        <v>M</v>
      </c>
      <c r="BM64" s="3">
        <f t="shared" si="77"/>
        <v>0</v>
      </c>
      <c r="BN64" s="3">
        <f t="shared" si="78"/>
        <v>0</v>
      </c>
      <c r="BO64" s="3">
        <f t="shared" si="79"/>
        <v>0</v>
      </c>
      <c r="BP64" s="3">
        <f t="shared" si="80"/>
        <v>0</v>
      </c>
      <c r="BQ64" s="1">
        <f t="shared" si="81"/>
        <v>2</v>
      </c>
      <c r="BR64" s="1" t="str">
        <f t="shared" si="35"/>
        <v>S</v>
      </c>
      <c r="BS64" s="1">
        <f t="shared" si="82"/>
        <v>2</v>
      </c>
      <c r="BT64" s="4" t="str">
        <f t="shared" si="83"/>
        <v>NA</v>
      </c>
      <c r="BU64" s="4" t="str">
        <f t="shared" si="84"/>
        <v>NA</v>
      </c>
      <c r="BV64" t="s">
        <v>178</v>
      </c>
      <c r="BW64" t="s">
        <v>178</v>
      </c>
      <c r="BX64" t="s">
        <v>178</v>
      </c>
      <c r="BY64" t="s">
        <v>178</v>
      </c>
      <c r="BZ64" s="2" t="str">
        <f t="shared" si="36"/>
        <v>NA</v>
      </c>
      <c r="CA64">
        <v>0</v>
      </c>
      <c r="CB64">
        <v>0</v>
      </c>
      <c r="CC64" s="2" t="str">
        <f t="shared" si="37"/>
        <v>NA</v>
      </c>
      <c r="CD64" s="3">
        <v>0</v>
      </c>
      <c r="CE64" s="3">
        <v>0</v>
      </c>
      <c r="CF64" s="2">
        <v>0</v>
      </c>
      <c r="CG64" s="2">
        <v>0</v>
      </c>
      <c r="CH64" s="2">
        <v>0</v>
      </c>
      <c r="CI64" s="2">
        <v>0</v>
      </c>
      <c r="CJ64" s="2">
        <v>0</v>
      </c>
      <c r="CK64" s="2">
        <v>0</v>
      </c>
      <c r="CL64" s="2">
        <v>0</v>
      </c>
      <c r="CM64" s="2">
        <v>0</v>
      </c>
      <c r="CN64" s="5">
        <v>0</v>
      </c>
      <c r="CO64" s="5">
        <v>0</v>
      </c>
      <c r="CP64" s="5">
        <v>0</v>
      </c>
      <c r="CQ64" s="5">
        <v>0</v>
      </c>
      <c r="CR64" s="5">
        <v>0</v>
      </c>
      <c r="CS64" s="5">
        <v>0</v>
      </c>
      <c r="CT64" s="5">
        <v>0</v>
      </c>
      <c r="CU64" s="5">
        <v>0</v>
      </c>
      <c r="CV64" s="4">
        <v>0</v>
      </c>
      <c r="CW64" s="4">
        <v>0</v>
      </c>
      <c r="CX64" s="4">
        <v>0</v>
      </c>
      <c r="CY64" s="4">
        <v>0</v>
      </c>
      <c r="CZ64" s="4">
        <v>0</v>
      </c>
      <c r="DA64" s="4">
        <v>0</v>
      </c>
      <c r="DB64" s="4">
        <v>0</v>
      </c>
      <c r="DC64" s="4">
        <v>0</v>
      </c>
      <c r="DD64" s="8">
        <v>0</v>
      </c>
      <c r="DE64" s="8">
        <v>0</v>
      </c>
      <c r="DF64" s="8">
        <v>0</v>
      </c>
      <c r="DG64" s="8">
        <v>0</v>
      </c>
      <c r="DH64" s="8">
        <v>0</v>
      </c>
      <c r="DI64" s="8">
        <v>0</v>
      </c>
      <c r="DJ64" s="8">
        <v>0</v>
      </c>
      <c r="DK64" s="8">
        <v>0</v>
      </c>
      <c r="DL64" s="11">
        <f t="shared" si="38"/>
        <v>0</v>
      </c>
      <c r="DM64" s="11">
        <f t="shared" si="39"/>
        <v>0</v>
      </c>
      <c r="DN64" s="11">
        <f t="shared" si="40"/>
        <v>0</v>
      </c>
      <c r="DO64" s="11">
        <f t="shared" si="41"/>
        <v>0</v>
      </c>
      <c r="DP64" s="5">
        <f t="shared" si="42"/>
        <v>0</v>
      </c>
      <c r="DQ64" s="5">
        <f t="shared" si="43"/>
        <v>0</v>
      </c>
      <c r="DR64" s="5">
        <f t="shared" si="44"/>
        <v>0</v>
      </c>
      <c r="DS64" s="5">
        <f t="shared" si="45"/>
        <v>0</v>
      </c>
      <c r="DT64" s="12">
        <f t="shared" si="46"/>
        <v>0</v>
      </c>
      <c r="DU64" s="12">
        <f t="shared" si="47"/>
        <v>0</v>
      </c>
      <c r="DV64" s="12">
        <f t="shared" si="48"/>
        <v>0</v>
      </c>
      <c r="DW64" s="12">
        <f t="shared" si="49"/>
        <v>0</v>
      </c>
      <c r="DX64" s="12">
        <f t="shared" si="50"/>
        <v>0</v>
      </c>
      <c r="DY64" s="12">
        <f t="shared" si="51"/>
        <v>0</v>
      </c>
      <c r="DZ64" s="12">
        <f t="shared" si="52"/>
        <v>0</v>
      </c>
      <c r="EA64" s="12">
        <f t="shared" si="53"/>
        <v>0</v>
      </c>
      <c r="EB64" s="13">
        <f t="shared" si="54"/>
        <v>0</v>
      </c>
      <c r="EC64" s="13">
        <f t="shared" si="55"/>
        <v>0</v>
      </c>
      <c r="ED64" s="13">
        <f t="shared" si="56"/>
        <v>0</v>
      </c>
      <c r="EE64" s="13">
        <f t="shared" si="57"/>
        <v>0</v>
      </c>
      <c r="EF64" s="13">
        <f t="shared" si="58"/>
        <v>0</v>
      </c>
      <c r="EG64" s="13">
        <f t="shared" si="59"/>
        <v>0</v>
      </c>
      <c r="EH64" s="13">
        <f t="shared" si="60"/>
        <v>0</v>
      </c>
      <c r="EI64" s="13">
        <f t="shared" si="61"/>
        <v>0</v>
      </c>
      <c r="EJ64" s="4">
        <f t="shared" si="62"/>
        <v>0</v>
      </c>
      <c r="EK64" s="4">
        <f t="shared" si="63"/>
        <v>0</v>
      </c>
      <c r="EL64" s="4">
        <f t="shared" si="64"/>
        <v>0</v>
      </c>
      <c r="EM64" s="4">
        <f t="shared" si="65"/>
        <v>0</v>
      </c>
      <c r="EN64" s="5" t="s">
        <v>178</v>
      </c>
      <c r="EO64" s="5" t="s">
        <v>178</v>
      </c>
      <c r="EP64" s="5" t="s">
        <v>178</v>
      </c>
      <c r="EQ64" s="5" t="s">
        <v>178</v>
      </c>
      <c r="ER64" s="12" t="s">
        <v>178</v>
      </c>
      <c r="ES64" s="12" t="s">
        <v>178</v>
      </c>
      <c r="ET64" s="12" t="s">
        <v>178</v>
      </c>
      <c r="EU64" s="12" t="s">
        <v>178</v>
      </c>
      <c r="EV64" t="s">
        <v>178</v>
      </c>
      <c r="EW64" t="s">
        <v>178</v>
      </c>
      <c r="EX64" t="s">
        <v>178</v>
      </c>
      <c r="EY64" t="s">
        <v>178</v>
      </c>
      <c r="EZ64">
        <f t="shared" si="66"/>
        <v>0</v>
      </c>
      <c r="FA64">
        <f t="shared" si="67"/>
        <v>0</v>
      </c>
      <c r="FB64">
        <f t="shared" si="68"/>
        <v>0</v>
      </c>
      <c r="FC64">
        <f t="shared" si="69"/>
        <v>0</v>
      </c>
      <c r="FD64" t="s">
        <v>178</v>
      </c>
      <c r="FE64" t="s">
        <v>178</v>
      </c>
      <c r="FF64" t="s">
        <v>178</v>
      </c>
    </row>
    <row r="65" spans="1:162" customFormat="1" x14ac:dyDescent="0.25">
      <c r="A65" t="s">
        <v>65</v>
      </c>
      <c r="B65">
        <v>1</v>
      </c>
      <c r="C65">
        <v>1</v>
      </c>
      <c r="D65">
        <v>2</v>
      </c>
      <c r="E65">
        <v>2</v>
      </c>
      <c r="F65">
        <v>1</v>
      </c>
      <c r="G65">
        <v>0</v>
      </c>
      <c r="H65" s="2" t="s">
        <v>177</v>
      </c>
      <c r="I65" s="2">
        <f t="shared" si="18"/>
        <v>0</v>
      </c>
      <c r="J65">
        <v>2</v>
      </c>
      <c r="K65" s="1">
        <v>7</v>
      </c>
      <c r="L65" s="1" t="str">
        <f t="shared" si="19"/>
        <v>L</v>
      </c>
      <c r="M65" s="1">
        <f t="shared" si="70"/>
        <v>2</v>
      </c>
      <c r="N65">
        <v>1</v>
      </c>
      <c r="O65">
        <v>1</v>
      </c>
      <c r="P65">
        <v>1</v>
      </c>
      <c r="Q65">
        <v>1</v>
      </c>
      <c r="R65">
        <v>1</v>
      </c>
      <c r="S65">
        <v>2</v>
      </c>
      <c r="T65">
        <f t="shared" si="20"/>
        <v>2</v>
      </c>
      <c r="U65" s="2" t="s">
        <v>177</v>
      </c>
      <c r="V65" s="2">
        <f t="shared" si="21"/>
        <v>1</v>
      </c>
      <c r="W65">
        <v>2</v>
      </c>
      <c r="X65" s="1">
        <v>5</v>
      </c>
      <c r="Y65" s="1" t="str">
        <f t="shared" si="22"/>
        <v>M</v>
      </c>
      <c r="Z65" s="1" t="str">
        <f t="shared" si="71"/>
        <v>n</v>
      </c>
      <c r="AA65" s="4">
        <f t="shared" si="72"/>
        <v>-2</v>
      </c>
      <c r="AB65" s="4">
        <f t="shared" si="73"/>
        <v>6</v>
      </c>
      <c r="AC65">
        <v>1</v>
      </c>
      <c r="AD65">
        <v>1</v>
      </c>
      <c r="AE65">
        <v>2</v>
      </c>
      <c r="AF65">
        <v>0</v>
      </c>
      <c r="AG65">
        <v>0</v>
      </c>
      <c r="AH65">
        <v>0</v>
      </c>
      <c r="AI65" s="2" t="s">
        <v>177</v>
      </c>
      <c r="AJ65" s="2">
        <f t="shared" si="23"/>
        <v>0</v>
      </c>
      <c r="AK65">
        <v>2</v>
      </c>
      <c r="AL65" s="1">
        <v>4</v>
      </c>
      <c r="AM65" s="1" t="str">
        <f t="shared" si="24"/>
        <v>S</v>
      </c>
      <c r="AN65" s="1">
        <f t="shared" si="74"/>
        <v>2</v>
      </c>
      <c r="AO65" s="4">
        <f t="shared" si="75"/>
        <v>-1</v>
      </c>
      <c r="AP65" s="4">
        <f t="shared" si="76"/>
        <v>2</v>
      </c>
      <c r="AQ65" s="10" t="s">
        <v>319</v>
      </c>
      <c r="AR65" s="10" t="s">
        <v>319</v>
      </c>
      <c r="AS65" s="10" t="str">
        <f t="shared" si="25"/>
        <v>surv</v>
      </c>
      <c r="AT65" s="10" t="str">
        <f t="shared" si="26"/>
        <v>surv</v>
      </c>
      <c r="AU65" s="10">
        <f t="shared" si="27"/>
        <v>5.333333333333333</v>
      </c>
      <c r="AV65" s="10">
        <f t="shared" si="28"/>
        <v>0.58015374393419472</v>
      </c>
      <c r="AW65" s="10">
        <f t="shared" si="29"/>
        <v>1</v>
      </c>
      <c r="AX65" s="10">
        <f t="shared" si="30"/>
        <v>1</v>
      </c>
      <c r="AY65" s="10" t="str">
        <f t="shared" si="31"/>
        <v>1</v>
      </c>
      <c r="AZ65" s="10" t="str">
        <f t="shared" si="32"/>
        <v>1</v>
      </c>
      <c r="BA65" t="s">
        <v>66</v>
      </c>
      <c r="BB65" t="s">
        <v>151</v>
      </c>
      <c r="BC65" t="s">
        <v>151</v>
      </c>
      <c r="BD65" s="5">
        <v>5</v>
      </c>
      <c r="BE65" s="5">
        <v>7</v>
      </c>
      <c r="BF65" s="5">
        <v>6</v>
      </c>
      <c r="BG65" s="5">
        <f t="shared" si="33"/>
        <v>6</v>
      </c>
      <c r="BH65" s="6">
        <v>0.82024386617639533</v>
      </c>
      <c r="BI65" s="6">
        <v>0.46010868281309447</v>
      </c>
      <c r="BJ65" s="6">
        <v>0.46010868281309447</v>
      </c>
      <c r="BK65" s="6">
        <v>0.58015374393419472</v>
      </c>
      <c r="BL65" s="6" t="str">
        <f t="shared" si="34"/>
        <v>M</v>
      </c>
      <c r="BM65" s="3">
        <f t="shared" si="77"/>
        <v>1.6666666666666667</v>
      </c>
      <c r="BN65" s="3">
        <f t="shared" si="78"/>
        <v>1</v>
      </c>
      <c r="BO65" s="3">
        <f t="shared" si="79"/>
        <v>0.66666666666666663</v>
      </c>
      <c r="BP65" s="3">
        <f t="shared" si="80"/>
        <v>0.66666666666666663</v>
      </c>
      <c r="BQ65" s="1">
        <f t="shared" si="81"/>
        <v>5.333333333333333</v>
      </c>
      <c r="BR65" s="1" t="str">
        <f t="shared" si="35"/>
        <v>NA</v>
      </c>
      <c r="BS65" s="1">
        <f t="shared" si="82"/>
        <v>2</v>
      </c>
      <c r="BT65" s="4">
        <f t="shared" si="83"/>
        <v>-1.5</v>
      </c>
      <c r="BU65" s="4">
        <f t="shared" si="84"/>
        <v>4</v>
      </c>
      <c r="BV65" t="s">
        <v>178</v>
      </c>
      <c r="BW65" t="s">
        <v>178</v>
      </c>
      <c r="BX65" t="s">
        <v>178</v>
      </c>
      <c r="BY65" t="s">
        <v>178</v>
      </c>
      <c r="BZ65" s="2" t="str">
        <f t="shared" si="36"/>
        <v>NA</v>
      </c>
      <c r="CA65">
        <v>0</v>
      </c>
      <c r="CB65">
        <v>0</v>
      </c>
      <c r="CC65" s="2" t="str">
        <f t="shared" si="37"/>
        <v>NA</v>
      </c>
      <c r="CD65" s="3">
        <v>0</v>
      </c>
      <c r="CE65" s="3">
        <v>0</v>
      </c>
      <c r="CF65" s="2">
        <v>0</v>
      </c>
      <c r="CG65" s="2">
        <v>0</v>
      </c>
      <c r="CH65" s="2">
        <v>0</v>
      </c>
      <c r="CI65" s="2">
        <v>0</v>
      </c>
      <c r="CJ65" s="2">
        <v>0</v>
      </c>
      <c r="CK65" s="2">
        <v>0</v>
      </c>
      <c r="CL65" s="2">
        <v>0</v>
      </c>
      <c r="CM65" s="2">
        <v>0</v>
      </c>
      <c r="CN65" s="5">
        <v>0</v>
      </c>
      <c r="CO65" s="5">
        <v>0</v>
      </c>
      <c r="CP65" s="5">
        <v>0</v>
      </c>
      <c r="CQ65" s="5">
        <v>0</v>
      </c>
      <c r="CR65" s="5">
        <v>0</v>
      </c>
      <c r="CS65" s="5">
        <v>0</v>
      </c>
      <c r="CT65" s="5">
        <v>0</v>
      </c>
      <c r="CU65" s="5">
        <v>0</v>
      </c>
      <c r="CV65" s="4">
        <v>0</v>
      </c>
      <c r="CW65" s="4">
        <v>0</v>
      </c>
      <c r="CX65" s="4">
        <v>0</v>
      </c>
      <c r="CY65" s="4">
        <v>0</v>
      </c>
      <c r="CZ65" s="4">
        <v>0</v>
      </c>
      <c r="DA65" s="4">
        <v>0</v>
      </c>
      <c r="DB65" s="4">
        <v>0</v>
      </c>
      <c r="DC65" s="4">
        <v>0</v>
      </c>
      <c r="DD65" s="8">
        <v>0</v>
      </c>
      <c r="DE65" s="8">
        <v>0</v>
      </c>
      <c r="DF65" s="8">
        <v>0</v>
      </c>
      <c r="DG65" s="8">
        <v>0</v>
      </c>
      <c r="DH65" s="8">
        <v>0</v>
      </c>
      <c r="DI65" s="8">
        <v>0</v>
      </c>
      <c r="DJ65" s="8">
        <v>0</v>
      </c>
      <c r="DK65" s="8">
        <v>0</v>
      </c>
      <c r="DL65" s="11">
        <f t="shared" si="38"/>
        <v>0</v>
      </c>
      <c r="DM65" s="11">
        <f t="shared" si="39"/>
        <v>0</v>
      </c>
      <c r="DN65" s="11">
        <f t="shared" si="40"/>
        <v>0</v>
      </c>
      <c r="DO65" s="11">
        <f t="shared" si="41"/>
        <v>0</v>
      </c>
      <c r="DP65" s="5">
        <f t="shared" si="42"/>
        <v>0</v>
      </c>
      <c r="DQ65" s="5">
        <f t="shared" si="43"/>
        <v>0</v>
      </c>
      <c r="DR65" s="5">
        <f t="shared" si="44"/>
        <v>0</v>
      </c>
      <c r="DS65" s="5">
        <f t="shared" si="45"/>
        <v>0</v>
      </c>
      <c r="DT65" s="12">
        <f t="shared" si="46"/>
        <v>0</v>
      </c>
      <c r="DU65" s="12">
        <f t="shared" si="47"/>
        <v>0</v>
      </c>
      <c r="DV65" s="12">
        <f t="shared" si="48"/>
        <v>0</v>
      </c>
      <c r="DW65" s="12">
        <f t="shared" si="49"/>
        <v>0</v>
      </c>
      <c r="DX65" s="12">
        <f t="shared" si="50"/>
        <v>0</v>
      </c>
      <c r="DY65" s="12">
        <f t="shared" si="51"/>
        <v>0</v>
      </c>
      <c r="DZ65" s="12">
        <f t="shared" si="52"/>
        <v>0</v>
      </c>
      <c r="EA65" s="12">
        <f t="shared" si="53"/>
        <v>0</v>
      </c>
      <c r="EB65" s="13">
        <f t="shared" si="54"/>
        <v>0</v>
      </c>
      <c r="EC65" s="13">
        <f t="shared" si="55"/>
        <v>0</v>
      </c>
      <c r="ED65" s="13">
        <f t="shared" si="56"/>
        <v>0</v>
      </c>
      <c r="EE65" s="13">
        <f t="shared" si="57"/>
        <v>0</v>
      </c>
      <c r="EF65" s="13">
        <f t="shared" si="58"/>
        <v>0</v>
      </c>
      <c r="EG65" s="13">
        <f t="shared" si="59"/>
        <v>0</v>
      </c>
      <c r="EH65" s="13">
        <f t="shared" si="60"/>
        <v>0</v>
      </c>
      <c r="EI65" s="13">
        <f t="shared" si="61"/>
        <v>0</v>
      </c>
      <c r="EJ65" s="4">
        <f t="shared" si="62"/>
        <v>0</v>
      </c>
      <c r="EK65" s="4">
        <f t="shared" si="63"/>
        <v>0</v>
      </c>
      <c r="EL65" s="4">
        <f t="shared" si="64"/>
        <v>0</v>
      </c>
      <c r="EM65" s="4">
        <f t="shared" si="65"/>
        <v>0</v>
      </c>
      <c r="EN65" s="5" t="s">
        <v>178</v>
      </c>
      <c r="EO65" s="5" t="s">
        <v>178</v>
      </c>
      <c r="EP65" s="5" t="s">
        <v>178</v>
      </c>
      <c r="EQ65" s="5" t="s">
        <v>178</v>
      </c>
      <c r="ER65" s="12" t="s">
        <v>178</v>
      </c>
      <c r="ES65" s="12" t="s">
        <v>178</v>
      </c>
      <c r="ET65" s="12" t="s">
        <v>178</v>
      </c>
      <c r="EU65" s="12" t="s">
        <v>178</v>
      </c>
      <c r="EV65" t="s">
        <v>178</v>
      </c>
      <c r="EW65" t="s">
        <v>178</v>
      </c>
      <c r="EX65" t="s">
        <v>178</v>
      </c>
      <c r="EY65" t="s">
        <v>178</v>
      </c>
      <c r="EZ65">
        <f t="shared" si="66"/>
        <v>0</v>
      </c>
      <c r="FA65">
        <f t="shared" si="67"/>
        <v>0</v>
      </c>
      <c r="FB65">
        <f t="shared" si="68"/>
        <v>0</v>
      </c>
      <c r="FC65">
        <f t="shared" si="69"/>
        <v>0</v>
      </c>
      <c r="FD65">
        <v>1.3333333333333333</v>
      </c>
      <c r="FE65">
        <v>0.75</v>
      </c>
      <c r="FF65" t="s">
        <v>178</v>
      </c>
    </row>
    <row r="66" spans="1:162" customFormat="1" x14ac:dyDescent="0.25">
      <c r="A66" t="s">
        <v>66</v>
      </c>
      <c r="B66">
        <v>1</v>
      </c>
      <c r="C66">
        <v>1</v>
      </c>
      <c r="D66">
        <v>3</v>
      </c>
      <c r="E66">
        <v>2</v>
      </c>
      <c r="F66">
        <v>4</v>
      </c>
      <c r="G66">
        <v>8</v>
      </c>
      <c r="H66" s="2" t="s">
        <v>176</v>
      </c>
      <c r="I66" s="2">
        <f t="shared" si="18"/>
        <v>1</v>
      </c>
      <c r="J66">
        <v>2</v>
      </c>
      <c r="K66" s="1">
        <v>11</v>
      </c>
      <c r="L66" s="1" t="str">
        <f t="shared" si="19"/>
        <v>L</v>
      </c>
      <c r="M66" s="1">
        <f t="shared" ref="M66:M97" si="85">VLOOKUP(BA66,$A$2:$K$167,10,FALSE)</f>
        <v>2</v>
      </c>
      <c r="N66">
        <v>1</v>
      </c>
      <c r="O66">
        <v>1</v>
      </c>
      <c r="P66">
        <v>0</v>
      </c>
      <c r="Q66">
        <v>3</v>
      </c>
      <c r="R66">
        <v>1</v>
      </c>
      <c r="S66">
        <v>5</v>
      </c>
      <c r="T66">
        <f t="shared" si="20"/>
        <v>5</v>
      </c>
      <c r="U66" s="2" t="s">
        <v>177</v>
      </c>
      <c r="V66" s="2">
        <f t="shared" si="21"/>
        <v>1</v>
      </c>
      <c r="W66">
        <v>1</v>
      </c>
      <c r="X66" s="1">
        <v>6</v>
      </c>
      <c r="Y66" s="1" t="str">
        <f t="shared" si="22"/>
        <v>M</v>
      </c>
      <c r="Z66" s="1" t="str">
        <f t="shared" ref="Z66:Z97" si="86">IF(X66="NA","NA",VLOOKUP(BB66,$A$1:$X$167,21,FALSE))</f>
        <v>n</v>
      </c>
      <c r="AA66" s="4">
        <f t="shared" ref="AA66:AA97" si="87">IF(X66="NA","NA",X66-K66)</f>
        <v>-5</v>
      </c>
      <c r="AB66" s="4">
        <f t="shared" ref="AB66:AB97" si="88">VLOOKUP(BA66,$A$1:$AA$167,24,FALSE)</f>
        <v>5</v>
      </c>
      <c r="AC66">
        <v>1</v>
      </c>
      <c r="AD66">
        <v>1</v>
      </c>
      <c r="AE66">
        <v>1</v>
      </c>
      <c r="AF66">
        <v>1</v>
      </c>
      <c r="AG66">
        <v>2</v>
      </c>
      <c r="AH66">
        <v>1</v>
      </c>
      <c r="AI66" s="2" t="s">
        <v>177</v>
      </c>
      <c r="AJ66" s="2">
        <f t="shared" si="23"/>
        <v>1</v>
      </c>
      <c r="AK66">
        <v>2</v>
      </c>
      <c r="AL66" s="1">
        <v>6</v>
      </c>
      <c r="AM66" s="1" t="str">
        <f t="shared" si="24"/>
        <v>M</v>
      </c>
      <c r="AN66" s="1">
        <f t="shared" ref="AN66:AN97" si="89">IF(AL66="NA","NA",VLOOKUP(BC66,$A$1:$AL$167,34,FALSE))</f>
        <v>0</v>
      </c>
      <c r="AO66" s="4">
        <f t="shared" ref="AO66:AO97" si="90">IF(X66="NA","NA",IF(AL66="NA","NA",AL66-X66))</f>
        <v>0</v>
      </c>
      <c r="AP66" s="4">
        <f t="shared" ref="AP66:AP97" si="91">VLOOKUP(BB66,$A$1:$AO$167,37,FALSE)</f>
        <v>2</v>
      </c>
      <c r="AQ66" s="10" t="s">
        <v>319</v>
      </c>
      <c r="AR66" s="10" t="s">
        <v>319</v>
      </c>
      <c r="AS66" s="10" t="str">
        <f t="shared" si="25"/>
        <v>surv</v>
      </c>
      <c r="AT66" s="10" t="str">
        <f t="shared" si="26"/>
        <v>surv</v>
      </c>
      <c r="AU66" s="10">
        <f t="shared" si="27"/>
        <v>7.666666666666667</v>
      </c>
      <c r="AV66" s="10">
        <f t="shared" si="28"/>
        <v>0.82024386617639544</v>
      </c>
      <c r="AW66" s="10">
        <f t="shared" si="29"/>
        <v>1</v>
      </c>
      <c r="AX66" s="10">
        <f t="shared" si="30"/>
        <v>1</v>
      </c>
      <c r="AY66" s="10" t="str">
        <f t="shared" si="31"/>
        <v>1</v>
      </c>
      <c r="AZ66" s="10" t="str">
        <f t="shared" si="32"/>
        <v>1</v>
      </c>
      <c r="BA66" t="s">
        <v>65</v>
      </c>
      <c r="BB66" t="s">
        <v>65</v>
      </c>
      <c r="BC66" t="s">
        <v>65</v>
      </c>
      <c r="BD66" s="5">
        <v>5</v>
      </c>
      <c r="BE66" s="5">
        <v>6</v>
      </c>
      <c r="BF66" s="5">
        <v>4</v>
      </c>
      <c r="BG66" s="5">
        <f t="shared" si="33"/>
        <v>5</v>
      </c>
      <c r="BH66" s="6">
        <v>0.82024386617639533</v>
      </c>
      <c r="BI66" s="6">
        <v>0.82024386617639533</v>
      </c>
      <c r="BJ66" s="6">
        <v>0.82024386617639533</v>
      </c>
      <c r="BK66" s="6">
        <v>0.82024386617639544</v>
      </c>
      <c r="BL66" s="6" t="str">
        <f t="shared" si="34"/>
        <v>M</v>
      </c>
      <c r="BM66" s="3">
        <f t="shared" ref="BM66:BM97" si="92">AVERAGE(D66,P66,AE66)</f>
        <v>1.3333333333333333</v>
      </c>
      <c r="BN66" s="3">
        <f t="shared" ref="BN66:BN97" si="93">AVERAGE(E66,Q66,AF66)</f>
        <v>2</v>
      </c>
      <c r="BO66" s="3">
        <f t="shared" ref="BO66:BO97" si="94">AVERAGE(F66,R66,AG66)</f>
        <v>2.3333333333333335</v>
      </c>
      <c r="BP66" s="3">
        <f t="shared" ref="BP66:BP97" si="95">AVERAGE(G66,S66,AH66)</f>
        <v>4.666666666666667</v>
      </c>
      <c r="BQ66" s="1">
        <f t="shared" ref="BQ66:BQ97" si="96">AVERAGE(AL66,X66,K66)</f>
        <v>7.666666666666667</v>
      </c>
      <c r="BR66" s="1" t="str">
        <f t="shared" si="35"/>
        <v>L</v>
      </c>
      <c r="BS66" s="1">
        <f t="shared" ref="BS66:BS97" si="97">AVERAGE(AN66,Z66,M66)</f>
        <v>1</v>
      </c>
      <c r="BT66" s="4">
        <f t="shared" ref="BT66:BT97" si="98">IF(AO66="NA","NA",AVERAGE(AA66,AO66))</f>
        <v>-2.5</v>
      </c>
      <c r="BU66" s="4">
        <f t="shared" ref="BU66:BU97" si="99">IF(BT66="NA","NA",AVERAGE(AB66,AP66))</f>
        <v>3.5</v>
      </c>
      <c r="BV66" t="s">
        <v>178</v>
      </c>
      <c r="BW66" t="s">
        <v>178</v>
      </c>
      <c r="BX66" t="s">
        <v>178</v>
      </c>
      <c r="BY66" t="s">
        <v>178</v>
      </c>
      <c r="BZ66" s="2" t="str">
        <f t="shared" si="36"/>
        <v>c</v>
      </c>
      <c r="CA66">
        <v>0</v>
      </c>
      <c r="CB66">
        <v>2</v>
      </c>
      <c r="CC66" s="2" t="str">
        <f t="shared" si="37"/>
        <v>NA</v>
      </c>
      <c r="CD66" s="3">
        <v>0</v>
      </c>
      <c r="CE66" s="3">
        <v>0</v>
      </c>
      <c r="CF66" s="2">
        <v>0</v>
      </c>
      <c r="CG66" s="2">
        <v>0</v>
      </c>
      <c r="CH66" s="2">
        <v>0</v>
      </c>
      <c r="CI66" s="2">
        <v>0</v>
      </c>
      <c r="CJ66" s="2">
        <v>0</v>
      </c>
      <c r="CK66" s="2">
        <v>0</v>
      </c>
      <c r="CL66" s="2">
        <v>0</v>
      </c>
      <c r="CM66" s="2">
        <v>1</v>
      </c>
      <c r="CN66" s="5">
        <v>0</v>
      </c>
      <c r="CO66" s="5">
        <v>0</v>
      </c>
      <c r="CP66" s="5">
        <v>0</v>
      </c>
      <c r="CQ66" s="5">
        <v>0</v>
      </c>
      <c r="CR66" s="5">
        <v>0</v>
      </c>
      <c r="CS66" s="5">
        <v>0</v>
      </c>
      <c r="CT66" s="5">
        <v>0</v>
      </c>
      <c r="CU66" s="5">
        <v>0</v>
      </c>
      <c r="CV66" s="4">
        <v>0</v>
      </c>
      <c r="CW66" s="4">
        <v>0</v>
      </c>
      <c r="CX66" s="4">
        <v>0</v>
      </c>
      <c r="CY66" s="4">
        <v>0</v>
      </c>
      <c r="CZ66" s="4">
        <v>0</v>
      </c>
      <c r="DA66" s="4">
        <v>0</v>
      </c>
      <c r="DB66" s="4">
        <v>0</v>
      </c>
      <c r="DC66" s="4">
        <v>1</v>
      </c>
      <c r="DD66" s="8">
        <v>0</v>
      </c>
      <c r="DE66" s="8">
        <v>0</v>
      </c>
      <c r="DF66" s="8">
        <v>0</v>
      </c>
      <c r="DG66" s="8">
        <v>0</v>
      </c>
      <c r="DH66" s="8">
        <v>0</v>
      </c>
      <c r="DI66" s="8">
        <v>0</v>
      </c>
      <c r="DJ66" s="8">
        <v>0</v>
      </c>
      <c r="DK66" s="8">
        <v>0</v>
      </c>
      <c r="DL66" s="11">
        <f t="shared" si="38"/>
        <v>0</v>
      </c>
      <c r="DM66" s="11">
        <f t="shared" si="39"/>
        <v>0</v>
      </c>
      <c r="DN66" s="11">
        <f t="shared" si="40"/>
        <v>0</v>
      </c>
      <c r="DO66" s="11">
        <f t="shared" si="41"/>
        <v>2</v>
      </c>
      <c r="DP66" s="5">
        <f t="shared" si="42"/>
        <v>0</v>
      </c>
      <c r="DQ66" s="5">
        <f t="shared" si="43"/>
        <v>0</v>
      </c>
      <c r="DR66" s="5">
        <f t="shared" si="44"/>
        <v>0</v>
      </c>
      <c r="DS66" s="5">
        <f t="shared" si="45"/>
        <v>0</v>
      </c>
      <c r="DT66" s="12">
        <f t="shared" si="46"/>
        <v>0</v>
      </c>
      <c r="DU66" s="12">
        <f t="shared" si="47"/>
        <v>0</v>
      </c>
      <c r="DV66" s="12">
        <f t="shared" si="48"/>
        <v>0</v>
      </c>
      <c r="DW66" s="12">
        <f t="shared" si="49"/>
        <v>0</v>
      </c>
      <c r="DX66" s="12">
        <f t="shared" si="50"/>
        <v>0</v>
      </c>
      <c r="DY66" s="12">
        <f t="shared" si="51"/>
        <v>0</v>
      </c>
      <c r="DZ66" s="12">
        <f t="shared" si="52"/>
        <v>0</v>
      </c>
      <c r="EA66" s="12">
        <f t="shared" si="53"/>
        <v>1</v>
      </c>
      <c r="EB66" s="13">
        <f t="shared" si="54"/>
        <v>0</v>
      </c>
      <c r="EC66" s="13">
        <f t="shared" si="55"/>
        <v>0</v>
      </c>
      <c r="ED66" s="13">
        <f t="shared" si="56"/>
        <v>0</v>
      </c>
      <c r="EE66" s="13">
        <f t="shared" si="57"/>
        <v>0</v>
      </c>
      <c r="EF66" s="13">
        <f t="shared" si="58"/>
        <v>0</v>
      </c>
      <c r="EG66" s="13">
        <f t="shared" si="59"/>
        <v>0</v>
      </c>
      <c r="EH66" s="13">
        <f t="shared" si="60"/>
        <v>0</v>
      </c>
      <c r="EI66" s="13">
        <f t="shared" si="61"/>
        <v>1</v>
      </c>
      <c r="EJ66" s="4">
        <f t="shared" si="62"/>
        <v>0</v>
      </c>
      <c r="EK66" s="4">
        <f t="shared" si="63"/>
        <v>0</v>
      </c>
      <c r="EL66" s="4">
        <f t="shared" si="64"/>
        <v>0</v>
      </c>
      <c r="EM66" s="4">
        <f t="shared" si="65"/>
        <v>2</v>
      </c>
      <c r="EN66" s="5" t="s">
        <v>178</v>
      </c>
      <c r="EO66" s="5" t="s">
        <v>178</v>
      </c>
      <c r="EP66" s="5" t="s">
        <v>178</v>
      </c>
      <c r="EQ66" s="5">
        <v>0</v>
      </c>
      <c r="ER66" s="12" t="s">
        <v>178</v>
      </c>
      <c r="ES66" s="12" t="s">
        <v>178</v>
      </c>
      <c r="ET66" s="12" t="s">
        <v>178</v>
      </c>
      <c r="EU66" s="12" t="s">
        <v>178</v>
      </c>
      <c r="EV66" t="s">
        <v>178</v>
      </c>
      <c r="EW66" t="s">
        <v>178</v>
      </c>
      <c r="EX66" t="s">
        <v>178</v>
      </c>
      <c r="EY66">
        <v>0</v>
      </c>
      <c r="EZ66">
        <f t="shared" si="66"/>
        <v>0</v>
      </c>
      <c r="FA66">
        <f t="shared" si="67"/>
        <v>0</v>
      </c>
      <c r="FB66">
        <f t="shared" si="68"/>
        <v>0</v>
      </c>
      <c r="FC66">
        <f t="shared" si="69"/>
        <v>-1</v>
      </c>
      <c r="FD66">
        <v>0.35714285714285715</v>
      </c>
      <c r="FE66">
        <v>0.22222222222222221</v>
      </c>
      <c r="FF66">
        <v>0.75</v>
      </c>
    </row>
    <row r="67" spans="1:162" customFormat="1" x14ac:dyDescent="0.25">
      <c r="A67" t="s">
        <v>67</v>
      </c>
      <c r="B67">
        <v>1</v>
      </c>
      <c r="C67">
        <v>1</v>
      </c>
      <c r="D67">
        <v>0</v>
      </c>
      <c r="E67">
        <v>1</v>
      </c>
      <c r="F67">
        <v>1</v>
      </c>
      <c r="G67">
        <v>0</v>
      </c>
      <c r="H67" s="2" t="s">
        <v>177</v>
      </c>
      <c r="I67" s="2">
        <f t="shared" ref="I67:I130" si="100">IF(OR(G67="NA",H67="NA"),"NA",IF(OR(G67&gt;0,H67="y"),1,0))</f>
        <v>0</v>
      </c>
      <c r="J67">
        <v>1</v>
      </c>
      <c r="K67" s="1">
        <v>4</v>
      </c>
      <c r="L67" s="1" t="str">
        <f t="shared" ref="L67:L130" si="101">IF(K67="NA","NA",IF(K67&lt;2,"solitary",IF(AND(K67&gt;=2=TRUE,K67&lt;5=TRUE),"S",IF(AND(K67&gt;=5=TRUE,K67&lt;7=TRUE),"M",IF(K67&gt;=7,"L","NA")))))</f>
        <v>S</v>
      </c>
      <c r="M67" s="1">
        <f t="shared" si="85"/>
        <v>1</v>
      </c>
      <c r="N67">
        <v>1</v>
      </c>
      <c r="O67">
        <v>1</v>
      </c>
      <c r="P67">
        <v>1</v>
      </c>
      <c r="Q67">
        <v>0</v>
      </c>
      <c r="R67">
        <v>3</v>
      </c>
      <c r="S67">
        <v>1</v>
      </c>
      <c r="T67">
        <f t="shared" ref="T67:T130" si="102">IF(AQ67="ext","NA",S67)</f>
        <v>1</v>
      </c>
      <c r="U67" s="2" t="s">
        <v>176</v>
      </c>
      <c r="V67" s="2">
        <f t="shared" ref="V67:V130" si="103">IF(OR(S67="NA",U67="NA"),"NA",IF(OR(S67&gt;0,U67="y"),1,0))</f>
        <v>1</v>
      </c>
      <c r="W67">
        <v>2</v>
      </c>
      <c r="X67" s="1">
        <v>6</v>
      </c>
      <c r="Y67" s="1" t="str">
        <f t="shared" ref="Y67:Y130" si="104">IF(X67="NA","NA",IF(K67&lt;2,"solitary",IF(AND(X67&gt;=2=TRUE,X67&lt;5=TRUE),"S",IF(AND(X67&gt;=5=TRUE,X67&lt;7=TRUE),"M",IF(X67&gt;=7,"L","NA")))))</f>
        <v>M</v>
      </c>
      <c r="Z67" s="1" t="str">
        <f t="shared" si="86"/>
        <v>n</v>
      </c>
      <c r="AA67" s="4">
        <f t="shared" si="87"/>
        <v>2</v>
      </c>
      <c r="AB67" s="4">
        <f t="shared" si="88"/>
        <v>2</v>
      </c>
      <c r="AC67">
        <v>1</v>
      </c>
      <c r="AD67">
        <v>1</v>
      </c>
      <c r="AE67">
        <v>0</v>
      </c>
      <c r="AF67">
        <v>1</v>
      </c>
      <c r="AG67">
        <v>0</v>
      </c>
      <c r="AH67">
        <v>0</v>
      </c>
      <c r="AI67" s="2" t="s">
        <v>177</v>
      </c>
      <c r="AJ67" s="2">
        <f t="shared" ref="AJ67:AJ130" si="105">IF(OR(AH67="NA",AI67="NA"),"NA",IF(OR(AH67&gt;0,AI67="y"),1,0))</f>
        <v>0</v>
      </c>
      <c r="AK67">
        <v>1</v>
      </c>
      <c r="AL67" s="1">
        <v>3</v>
      </c>
      <c r="AM67" s="1" t="str">
        <f t="shared" ref="AM67:AM130" si="106">IF(AL67="NA","NA",IF(AL67&lt;2,"solitary",IF(AND(AL67&gt;=2=TRUE,AL67&lt;5=TRUE),"S",IF(AND(AL67&gt;=5=TRUE,AL67&lt;7=TRUE),"M",IF(AL67&gt;=7,"L","NA")))))</f>
        <v>S</v>
      </c>
      <c r="AN67" s="1">
        <f t="shared" si="89"/>
        <v>0</v>
      </c>
      <c r="AO67" s="4">
        <f t="shared" si="90"/>
        <v>-3</v>
      </c>
      <c r="AP67" s="4">
        <f t="shared" si="91"/>
        <v>1</v>
      </c>
      <c r="AQ67" s="10" t="s">
        <v>319</v>
      </c>
      <c r="AR67" s="10" t="s">
        <v>319</v>
      </c>
      <c r="AS67" s="10" t="str">
        <f t="shared" ref="AS67:AS130" si="107">IF(AQ67=AR67,AR67,"")</f>
        <v>surv</v>
      </c>
      <c r="AT67" s="10" t="str">
        <f t="shared" ref="AT67:AT130" si="108">IF(OR(AQ67="ext",AR67="ext"),"ext","surv")</f>
        <v>surv</v>
      </c>
      <c r="AU67" s="10">
        <f t="shared" ref="AU67:AU130" si="109">IF(AQ67="ext",K67,IF(AR67="ext",X67,IF(AQ67="surv",AVERAGE(K67,X67,AL67),IF(AR67="surv",AVERAGE(X67,AL67),AL67))))</f>
        <v>4.333333333333333</v>
      </c>
      <c r="AV67" s="10">
        <f t="shared" ref="AV67:AV130" si="110">IF(AQ67="ext",BH67,IF(AR67="ext",BI67,IF(AQ67="surv",AVERAGE(BH67,BI67,BJ67),IF(AR67="surv",AVERAGE(BI67,BJ67),BJ67))))</f>
        <v>1.5426276284314355</v>
      </c>
      <c r="AW67" s="10">
        <f t="shared" ref="AW67:AW130" si="111">IF(AQ67="surv",1,IF(AQ67="ext",0,"NA"))</f>
        <v>1</v>
      </c>
      <c r="AX67" s="10">
        <f t="shared" ref="AX67:AX130" si="112">IF(AR67="surv",1,IF(AR67="ext",0,"NA"))</f>
        <v>1</v>
      </c>
      <c r="AY67" s="10" t="str">
        <f t="shared" ref="AY67:AY130" si="113">IF(AS67="surv","1",IF(OR(AS67="ext",AS67="re"),"0","NA"))</f>
        <v>1</v>
      </c>
      <c r="AZ67" s="10" t="str">
        <f t="shared" ref="AZ67:AZ130" si="114">IF(AS67="surv","1",IF(AS67="found","0","NA"))</f>
        <v>1</v>
      </c>
      <c r="BA67" t="s">
        <v>68</v>
      </c>
      <c r="BB67" t="s">
        <v>68</v>
      </c>
      <c r="BC67" t="s">
        <v>68</v>
      </c>
      <c r="BD67" s="5">
        <v>2</v>
      </c>
      <c r="BE67" s="5">
        <v>2</v>
      </c>
      <c r="BF67" s="5">
        <v>2</v>
      </c>
      <c r="BG67" s="5">
        <f t="shared" ref="BG67:BG130" si="115">AVERAGE(BD67:BF67)</f>
        <v>2</v>
      </c>
      <c r="BH67" s="6">
        <v>1.5426276284314355</v>
      </c>
      <c r="BI67" s="6">
        <v>1.5426276284314355</v>
      </c>
      <c r="BJ67" s="6">
        <v>1.5426276284314355</v>
      </c>
      <c r="BK67" s="6">
        <v>1.5426276284314355</v>
      </c>
      <c r="BL67" s="6" t="str">
        <f t="shared" ref="BL67:BL130" si="116">IF(BK67&lt;0.5,"N",IF(BK67&lt;1,"M","F"))</f>
        <v>F</v>
      </c>
      <c r="BM67" s="3">
        <f t="shared" si="92"/>
        <v>0.33333333333333331</v>
      </c>
      <c r="BN67" s="3">
        <f t="shared" si="93"/>
        <v>0.66666666666666663</v>
      </c>
      <c r="BO67" s="3">
        <f t="shared" si="94"/>
        <v>1.3333333333333333</v>
      </c>
      <c r="BP67" s="3">
        <f t="shared" si="95"/>
        <v>0.33333333333333331</v>
      </c>
      <c r="BQ67" s="1">
        <f t="shared" si="96"/>
        <v>4.333333333333333</v>
      </c>
      <c r="BR67" s="1" t="str">
        <f t="shared" ref="BR67:BR130" si="117">IF(BQ67="NA","NA",IF(AND(BQ67&gt;0=TRUE,BQ67&lt;5=TRUE),"S",IF(AND(BQ67&gt;=6=TRUE,BQ67&lt;7=TRUE),"M",IF(BQ67&gt;=7,"L","NA"))))</f>
        <v>S</v>
      </c>
      <c r="BS67" s="1">
        <f t="shared" si="97"/>
        <v>0.5</v>
      </c>
      <c r="BT67" s="4">
        <f t="shared" si="98"/>
        <v>-0.5</v>
      </c>
      <c r="BU67" s="4">
        <f t="shared" si="99"/>
        <v>1.5</v>
      </c>
      <c r="BV67" t="s">
        <v>227</v>
      </c>
      <c r="BW67" t="s">
        <v>178</v>
      </c>
      <c r="BX67" t="s">
        <v>178</v>
      </c>
      <c r="BY67" t="s">
        <v>178</v>
      </c>
      <c r="BZ67" s="2" t="str">
        <f t="shared" ref="BZ67:BZ130" si="118">IF(CA67+CB67=0,"NA",IF(CA67=CB67,"e",IF(CA67&lt;CB67,"c","s")))</f>
        <v>NA</v>
      </c>
      <c r="CA67">
        <v>0</v>
      </c>
      <c r="CB67">
        <v>0</v>
      </c>
      <c r="CC67" s="2" t="str">
        <f t="shared" ref="CC67:CC130" si="119">IF(CD67+CE67=0,"NA",IF(CD67=CE67,"e",IF(CD67&lt;CE67,"c","s")))</f>
        <v>NA</v>
      </c>
      <c r="CD67" s="3">
        <v>0</v>
      </c>
      <c r="CE67" s="3">
        <v>0</v>
      </c>
      <c r="CF67" s="2">
        <v>0</v>
      </c>
      <c r="CG67" s="2">
        <v>0</v>
      </c>
      <c r="CH67" s="2">
        <v>0</v>
      </c>
      <c r="CI67" s="2">
        <v>0</v>
      </c>
      <c r="CJ67" s="2">
        <v>0</v>
      </c>
      <c r="CK67" s="2">
        <v>0</v>
      </c>
      <c r="CL67" s="2">
        <v>0</v>
      </c>
      <c r="CM67" s="2">
        <v>0</v>
      </c>
      <c r="CN67" s="5">
        <v>0</v>
      </c>
      <c r="CO67" s="5">
        <v>0</v>
      </c>
      <c r="CP67" s="5">
        <v>0</v>
      </c>
      <c r="CQ67" s="5">
        <v>0</v>
      </c>
      <c r="CR67" s="5">
        <v>0</v>
      </c>
      <c r="CS67" s="5">
        <v>0</v>
      </c>
      <c r="CT67" s="5">
        <v>0</v>
      </c>
      <c r="CU67" s="5">
        <v>0</v>
      </c>
      <c r="CV67" s="4">
        <v>0</v>
      </c>
      <c r="CW67" s="4">
        <v>1</v>
      </c>
      <c r="CX67" s="4">
        <v>0</v>
      </c>
      <c r="CY67" s="4">
        <v>0</v>
      </c>
      <c r="CZ67" s="4">
        <v>0</v>
      </c>
      <c r="DA67" s="4">
        <v>0</v>
      </c>
      <c r="DB67" s="4">
        <v>0</v>
      </c>
      <c r="DC67" s="4">
        <v>0</v>
      </c>
      <c r="DD67" s="8">
        <v>0</v>
      </c>
      <c r="DE67" s="8">
        <v>0</v>
      </c>
      <c r="DF67" s="8">
        <v>0</v>
      </c>
      <c r="DG67" s="8">
        <v>0</v>
      </c>
      <c r="DH67" s="8">
        <v>0</v>
      </c>
      <c r="DI67" s="8">
        <v>0</v>
      </c>
      <c r="DJ67" s="8">
        <v>0</v>
      </c>
      <c r="DK67" s="8">
        <v>0</v>
      </c>
      <c r="DL67" s="11">
        <f t="shared" ref="DL67:DL130" si="120">SUM(CF67,CG67,CV67,CW67)</f>
        <v>1</v>
      </c>
      <c r="DM67" s="11">
        <f t="shared" ref="DM67:DM130" si="121">SUM(CI67,CH67,CY67,CX67)</f>
        <v>0</v>
      </c>
      <c r="DN67" s="11">
        <f t="shared" ref="DN67:DN130" si="122">SUM(CJ67,CK67,CZ67,DA67)</f>
        <v>0</v>
      </c>
      <c r="DO67" s="11">
        <f t="shared" ref="DO67:DO130" si="123">SUM(CM67,CL67,DC67,DB67)</f>
        <v>0</v>
      </c>
      <c r="DP67" s="5">
        <f t="shared" ref="DP67:DP130" si="124">SUM(CN67,CO67,DD67,DE67)</f>
        <v>0</v>
      </c>
      <c r="DQ67" s="5">
        <f t="shared" ref="DQ67:DQ130" si="125">SUM(CQ67,CP67,DG67,DF67)</f>
        <v>0</v>
      </c>
      <c r="DR67" s="5">
        <f t="shared" ref="DR67:DR130" si="126">SUM(CR67,CS67,DH67,DI67)</f>
        <v>0</v>
      </c>
      <c r="DS67" s="5">
        <f t="shared" ref="DS67:DS130" si="127">SUM(CU67,CT67,DK67,DJ67)</f>
        <v>0</v>
      </c>
      <c r="DT67" s="12">
        <f t="shared" ref="DT67:DT130" si="128">SUM(CF67,CN67)</f>
        <v>0</v>
      </c>
      <c r="DU67" s="12">
        <f t="shared" ref="DU67:DU130" si="129">SUM(CG67,CO67)</f>
        <v>0</v>
      </c>
      <c r="DV67" s="12">
        <f t="shared" ref="DV67:DV130" si="130">SUM(CH67,CP67)</f>
        <v>0</v>
      </c>
      <c r="DW67" s="12">
        <f t="shared" ref="DW67:DW130" si="131">SUM(CI67,CQ67)</f>
        <v>0</v>
      </c>
      <c r="DX67" s="12">
        <f t="shared" ref="DX67:DX130" si="132">SUM(CJ67,CR67)</f>
        <v>0</v>
      </c>
      <c r="DY67" s="12">
        <f t="shared" ref="DY67:DY130" si="133">SUM(CK67,CS67)</f>
        <v>0</v>
      </c>
      <c r="DZ67" s="12">
        <f t="shared" ref="DZ67:DZ130" si="134">SUM(CL67,CT67)</f>
        <v>0</v>
      </c>
      <c r="EA67" s="12">
        <f t="shared" ref="EA67:EA130" si="135">SUM(CM67,CU67)</f>
        <v>0</v>
      </c>
      <c r="EB67" s="13">
        <f t="shared" ref="EB67:EB130" si="136">SUM(CV67,DD67)</f>
        <v>0</v>
      </c>
      <c r="EC67" s="13">
        <f t="shared" ref="EC67:EC130" si="137">SUM(CW67,DE67)</f>
        <v>1</v>
      </c>
      <c r="ED67" s="13">
        <f t="shared" ref="ED67:ED130" si="138">SUM(CX67,DF67)</f>
        <v>0</v>
      </c>
      <c r="EE67" s="13">
        <f t="shared" ref="EE67:EE130" si="139">SUM(CY67,DG67)</f>
        <v>0</v>
      </c>
      <c r="EF67" s="13">
        <f t="shared" ref="EF67:EF130" si="140">SUM(CZ67,DH67)</f>
        <v>0</v>
      </c>
      <c r="EG67" s="13">
        <f t="shared" ref="EG67:EG130" si="141">SUM(DA67,DI67)</f>
        <v>0</v>
      </c>
      <c r="EH67" s="13">
        <f t="shared" ref="EH67:EH130" si="142">SUM(DB67,DJ67)</f>
        <v>0</v>
      </c>
      <c r="EI67" s="13">
        <f t="shared" ref="EI67:EI130" si="143">SUM(DC67,DK67)</f>
        <v>0</v>
      </c>
      <c r="EJ67" s="4">
        <f t="shared" ref="EJ67:EJ130" si="144">DL67+DP67</f>
        <v>1</v>
      </c>
      <c r="EK67" s="4">
        <f t="shared" ref="EK67:EK130" si="145">DM67+DQ67</f>
        <v>0</v>
      </c>
      <c r="EL67" s="4">
        <f t="shared" ref="EL67:EL130" si="146">DN67+DR67</f>
        <v>0</v>
      </c>
      <c r="EM67" s="4">
        <f t="shared" ref="EM67:EM130" si="147">DO67+DS67</f>
        <v>0</v>
      </c>
      <c r="EN67" s="5">
        <v>0</v>
      </c>
      <c r="EO67" s="5" t="s">
        <v>178</v>
      </c>
      <c r="EP67" s="5" t="s">
        <v>178</v>
      </c>
      <c r="EQ67" s="5" t="s">
        <v>178</v>
      </c>
      <c r="ER67" s="12" t="s">
        <v>178</v>
      </c>
      <c r="ES67" s="12" t="s">
        <v>178</v>
      </c>
      <c r="ET67" s="12" t="s">
        <v>178</v>
      </c>
      <c r="EU67" s="12" t="s">
        <v>178</v>
      </c>
      <c r="EV67">
        <v>0</v>
      </c>
      <c r="EW67" t="s">
        <v>178</v>
      </c>
      <c r="EX67" t="s">
        <v>178</v>
      </c>
      <c r="EY67" t="s">
        <v>178</v>
      </c>
      <c r="EZ67">
        <f t="shared" ref="EZ67:EZ130" si="148">(CF67+CN67)-(CG67+CO67)</f>
        <v>0</v>
      </c>
      <c r="FA67">
        <f t="shared" ref="FA67:FA130" si="149">(CH67+CP67)-(CI67+CQ67)</f>
        <v>0</v>
      </c>
      <c r="FB67">
        <f t="shared" ref="FB67:FB130" si="150">(CJ67+CR67)-(CK67+CS67)</f>
        <v>0</v>
      </c>
      <c r="FC67">
        <f t="shared" ref="FC67:FC130" si="151">(CL67+CT67)-(CM67+CU67)</f>
        <v>0</v>
      </c>
      <c r="FD67">
        <v>1</v>
      </c>
      <c r="FE67">
        <v>0.75</v>
      </c>
      <c r="FF67">
        <v>2</v>
      </c>
    </row>
    <row r="68" spans="1:162" customFormat="1" x14ac:dyDescent="0.25">
      <c r="A68" t="s">
        <v>68</v>
      </c>
      <c r="B68">
        <v>1</v>
      </c>
      <c r="C68">
        <v>1</v>
      </c>
      <c r="D68">
        <v>0</v>
      </c>
      <c r="E68">
        <v>0</v>
      </c>
      <c r="F68">
        <v>0</v>
      </c>
      <c r="G68">
        <v>0</v>
      </c>
      <c r="H68" s="2" t="s">
        <v>177</v>
      </c>
      <c r="I68" s="2">
        <f t="shared" si="100"/>
        <v>0</v>
      </c>
      <c r="J68">
        <v>1</v>
      </c>
      <c r="K68" s="1">
        <v>2</v>
      </c>
      <c r="L68" s="1" t="str">
        <f t="shared" si="101"/>
        <v>S</v>
      </c>
      <c r="M68" s="1">
        <f t="shared" si="85"/>
        <v>2</v>
      </c>
      <c r="N68">
        <v>1</v>
      </c>
      <c r="O68">
        <v>1</v>
      </c>
      <c r="P68">
        <v>0</v>
      </c>
      <c r="Q68">
        <v>0</v>
      </c>
      <c r="R68">
        <v>0</v>
      </c>
      <c r="S68">
        <v>0</v>
      </c>
      <c r="T68">
        <f t="shared" si="102"/>
        <v>0</v>
      </c>
      <c r="U68" s="2" t="s">
        <v>177</v>
      </c>
      <c r="V68" s="2">
        <f t="shared" si="103"/>
        <v>0</v>
      </c>
      <c r="W68">
        <v>2</v>
      </c>
      <c r="X68" s="1">
        <v>2</v>
      </c>
      <c r="Y68" s="1" t="str">
        <f t="shared" si="104"/>
        <v>S</v>
      </c>
      <c r="Z68" s="1" t="str">
        <f t="shared" si="86"/>
        <v>y</v>
      </c>
      <c r="AA68" s="4">
        <f t="shared" si="87"/>
        <v>0</v>
      </c>
      <c r="AB68" s="4">
        <f t="shared" si="88"/>
        <v>6</v>
      </c>
      <c r="AC68">
        <v>1</v>
      </c>
      <c r="AD68">
        <v>1</v>
      </c>
      <c r="AE68">
        <v>0</v>
      </c>
      <c r="AF68">
        <v>0</v>
      </c>
      <c r="AG68">
        <v>0</v>
      </c>
      <c r="AH68">
        <v>0</v>
      </c>
      <c r="AI68" s="2" t="s">
        <v>177</v>
      </c>
      <c r="AJ68" s="2">
        <f t="shared" si="105"/>
        <v>0</v>
      </c>
      <c r="AK68">
        <v>1</v>
      </c>
      <c r="AL68" s="1">
        <v>2</v>
      </c>
      <c r="AM68" s="1" t="str">
        <f t="shared" si="106"/>
        <v>S</v>
      </c>
      <c r="AN68" s="1">
        <f t="shared" si="89"/>
        <v>3</v>
      </c>
      <c r="AO68" s="4">
        <f t="shared" si="90"/>
        <v>0</v>
      </c>
      <c r="AP68" s="4">
        <f t="shared" si="91"/>
        <v>2</v>
      </c>
      <c r="AQ68" s="10" t="s">
        <v>319</v>
      </c>
      <c r="AR68" s="10" t="s">
        <v>319</v>
      </c>
      <c r="AS68" s="10" t="str">
        <f t="shared" si="107"/>
        <v>surv</v>
      </c>
      <c r="AT68" s="10" t="str">
        <f t="shared" si="108"/>
        <v>surv</v>
      </c>
      <c r="AU68" s="10">
        <f t="shared" si="109"/>
        <v>2</v>
      </c>
      <c r="AV68" s="10">
        <f t="shared" si="110"/>
        <v>1.2901550294441353</v>
      </c>
      <c r="AW68" s="10">
        <f t="shared" si="111"/>
        <v>1</v>
      </c>
      <c r="AX68" s="10">
        <f t="shared" si="112"/>
        <v>1</v>
      </c>
      <c r="AY68" s="10" t="str">
        <f t="shared" si="113"/>
        <v>1</v>
      </c>
      <c r="AZ68" s="10" t="str">
        <f t="shared" si="114"/>
        <v>1</v>
      </c>
      <c r="BA68" t="s">
        <v>63</v>
      </c>
      <c r="BB68" t="s">
        <v>63</v>
      </c>
      <c r="BC68" t="s">
        <v>63</v>
      </c>
      <c r="BD68" s="5">
        <v>3</v>
      </c>
      <c r="BE68" s="5">
        <v>2</v>
      </c>
      <c r="BF68" s="5">
        <v>3</v>
      </c>
      <c r="BG68" s="5">
        <f t="shared" si="115"/>
        <v>2.6666666666666665</v>
      </c>
      <c r="BH68" s="6">
        <v>1.2901550294441353</v>
      </c>
      <c r="BI68" s="6">
        <v>1.2901550294441353</v>
      </c>
      <c r="BJ68" s="6">
        <v>1.2901550294441353</v>
      </c>
      <c r="BK68" s="6">
        <v>1.2901550294441353</v>
      </c>
      <c r="BL68" s="6" t="str">
        <f t="shared" si="116"/>
        <v>F</v>
      </c>
      <c r="BM68" s="3">
        <f t="shared" si="92"/>
        <v>0</v>
      </c>
      <c r="BN68" s="3">
        <f t="shared" si="93"/>
        <v>0</v>
      </c>
      <c r="BO68" s="3">
        <f t="shared" si="94"/>
        <v>0</v>
      </c>
      <c r="BP68" s="3">
        <f t="shared" si="95"/>
        <v>0</v>
      </c>
      <c r="BQ68" s="1">
        <f t="shared" si="96"/>
        <v>2</v>
      </c>
      <c r="BR68" s="1" t="str">
        <f t="shared" si="117"/>
        <v>S</v>
      </c>
      <c r="BS68" s="1">
        <f t="shared" si="97"/>
        <v>2.5</v>
      </c>
      <c r="BT68" s="4">
        <f t="shared" si="98"/>
        <v>0</v>
      </c>
      <c r="BU68" s="4">
        <f t="shared" si="99"/>
        <v>4</v>
      </c>
      <c r="BV68" t="s">
        <v>178</v>
      </c>
      <c r="BW68" t="s">
        <v>178</v>
      </c>
      <c r="BX68" t="s">
        <v>178</v>
      </c>
      <c r="BY68" t="s">
        <v>178</v>
      </c>
      <c r="BZ68" s="2" t="str">
        <f t="shared" si="118"/>
        <v>NA</v>
      </c>
      <c r="CA68">
        <v>0</v>
      </c>
      <c r="CB68">
        <v>0</v>
      </c>
      <c r="CC68" s="2" t="str">
        <f t="shared" si="119"/>
        <v>NA</v>
      </c>
      <c r="CD68" s="3">
        <v>0</v>
      </c>
      <c r="CE68" s="3">
        <v>0</v>
      </c>
      <c r="CF68" s="2">
        <v>0</v>
      </c>
      <c r="CG68" s="2">
        <v>0</v>
      </c>
      <c r="CH68" s="2">
        <v>0</v>
      </c>
      <c r="CI68" s="2">
        <v>0</v>
      </c>
      <c r="CJ68" s="2">
        <v>0</v>
      </c>
      <c r="CK68" s="2">
        <v>0</v>
      </c>
      <c r="CL68" s="2">
        <v>0</v>
      </c>
      <c r="CM68" s="2">
        <v>0</v>
      </c>
      <c r="CN68" s="5">
        <v>0</v>
      </c>
      <c r="CO68" s="5">
        <v>0</v>
      </c>
      <c r="CP68" s="5">
        <v>0</v>
      </c>
      <c r="CQ68" s="5">
        <v>0</v>
      </c>
      <c r="CR68" s="5">
        <v>0</v>
      </c>
      <c r="CS68" s="5">
        <v>0</v>
      </c>
      <c r="CT68" s="5">
        <v>0</v>
      </c>
      <c r="CU68" s="5">
        <v>0</v>
      </c>
      <c r="CV68" s="4">
        <v>0</v>
      </c>
      <c r="CW68" s="4">
        <v>0</v>
      </c>
      <c r="CX68" s="4">
        <v>0</v>
      </c>
      <c r="CY68" s="4">
        <v>0</v>
      </c>
      <c r="CZ68" s="4">
        <v>0</v>
      </c>
      <c r="DA68" s="4">
        <v>0</v>
      </c>
      <c r="DB68" s="4">
        <v>0</v>
      </c>
      <c r="DC68" s="4">
        <v>0</v>
      </c>
      <c r="DD68" s="8">
        <v>0</v>
      </c>
      <c r="DE68" s="8">
        <v>0</v>
      </c>
      <c r="DF68" s="8">
        <v>0</v>
      </c>
      <c r="DG68" s="8">
        <v>0</v>
      </c>
      <c r="DH68" s="8">
        <v>0</v>
      </c>
      <c r="DI68" s="8">
        <v>0</v>
      </c>
      <c r="DJ68" s="8">
        <v>0</v>
      </c>
      <c r="DK68" s="8">
        <v>0</v>
      </c>
      <c r="DL68" s="11">
        <f t="shared" si="120"/>
        <v>0</v>
      </c>
      <c r="DM68" s="11">
        <f t="shared" si="121"/>
        <v>0</v>
      </c>
      <c r="DN68" s="11">
        <f t="shared" si="122"/>
        <v>0</v>
      </c>
      <c r="DO68" s="11">
        <f t="shared" si="123"/>
        <v>0</v>
      </c>
      <c r="DP68" s="5">
        <f t="shared" si="124"/>
        <v>0</v>
      </c>
      <c r="DQ68" s="5">
        <f t="shared" si="125"/>
        <v>0</v>
      </c>
      <c r="DR68" s="5">
        <f t="shared" si="126"/>
        <v>0</v>
      </c>
      <c r="DS68" s="5">
        <f t="shared" si="127"/>
        <v>0</v>
      </c>
      <c r="DT68" s="12">
        <f t="shared" si="128"/>
        <v>0</v>
      </c>
      <c r="DU68" s="12">
        <f t="shared" si="129"/>
        <v>0</v>
      </c>
      <c r="DV68" s="12">
        <f t="shared" si="130"/>
        <v>0</v>
      </c>
      <c r="DW68" s="12">
        <f t="shared" si="131"/>
        <v>0</v>
      </c>
      <c r="DX68" s="12">
        <f t="shared" si="132"/>
        <v>0</v>
      </c>
      <c r="DY68" s="12">
        <f t="shared" si="133"/>
        <v>0</v>
      </c>
      <c r="DZ68" s="12">
        <f t="shared" si="134"/>
        <v>0</v>
      </c>
      <c r="EA68" s="12">
        <f t="shared" si="135"/>
        <v>0</v>
      </c>
      <c r="EB68" s="13">
        <f t="shared" si="136"/>
        <v>0</v>
      </c>
      <c r="EC68" s="13">
        <f t="shared" si="137"/>
        <v>0</v>
      </c>
      <c r="ED68" s="13">
        <f t="shared" si="138"/>
        <v>0</v>
      </c>
      <c r="EE68" s="13">
        <f t="shared" si="139"/>
        <v>0</v>
      </c>
      <c r="EF68" s="13">
        <f t="shared" si="140"/>
        <v>0</v>
      </c>
      <c r="EG68" s="13">
        <f t="shared" si="141"/>
        <v>0</v>
      </c>
      <c r="EH68" s="13">
        <f t="shared" si="142"/>
        <v>0</v>
      </c>
      <c r="EI68" s="13">
        <f t="shared" si="143"/>
        <v>0</v>
      </c>
      <c r="EJ68" s="4">
        <f t="shared" si="144"/>
        <v>0</v>
      </c>
      <c r="EK68" s="4">
        <f t="shared" si="145"/>
        <v>0</v>
      </c>
      <c r="EL68" s="4">
        <f t="shared" si="146"/>
        <v>0</v>
      </c>
      <c r="EM68" s="4">
        <f t="shared" si="147"/>
        <v>0</v>
      </c>
      <c r="EN68" s="5" t="s">
        <v>178</v>
      </c>
      <c r="EO68" s="5" t="s">
        <v>178</v>
      </c>
      <c r="EP68" s="5" t="s">
        <v>178</v>
      </c>
      <c r="EQ68" s="5" t="s">
        <v>178</v>
      </c>
      <c r="ER68" s="12" t="s">
        <v>178</v>
      </c>
      <c r="ES68" s="12" t="s">
        <v>178</v>
      </c>
      <c r="ET68" s="12" t="s">
        <v>178</v>
      </c>
      <c r="EU68" s="12" t="s">
        <v>178</v>
      </c>
      <c r="EV68" t="s">
        <v>178</v>
      </c>
      <c r="EW68" t="s">
        <v>178</v>
      </c>
      <c r="EX68" t="s">
        <v>178</v>
      </c>
      <c r="EY68" t="s">
        <v>178</v>
      </c>
      <c r="EZ68">
        <f t="shared" si="148"/>
        <v>0</v>
      </c>
      <c r="FA68">
        <f t="shared" si="149"/>
        <v>0</v>
      </c>
      <c r="FB68">
        <f t="shared" si="150"/>
        <v>0</v>
      </c>
      <c r="FC68">
        <f t="shared" si="151"/>
        <v>0</v>
      </c>
      <c r="FD68" t="s">
        <v>178</v>
      </c>
      <c r="FE68" t="s">
        <v>178</v>
      </c>
      <c r="FF68" t="s">
        <v>178</v>
      </c>
    </row>
    <row r="69" spans="1:162" customFormat="1" x14ac:dyDescent="0.25">
      <c r="A69" t="s">
        <v>69</v>
      </c>
      <c r="B69">
        <v>1</v>
      </c>
      <c r="C69">
        <v>1</v>
      </c>
      <c r="D69">
        <v>2</v>
      </c>
      <c r="E69">
        <v>2</v>
      </c>
      <c r="F69">
        <v>2</v>
      </c>
      <c r="G69">
        <v>0</v>
      </c>
      <c r="H69" s="2" t="s">
        <v>177</v>
      </c>
      <c r="I69" s="2">
        <f t="shared" si="100"/>
        <v>0</v>
      </c>
      <c r="J69">
        <v>3</v>
      </c>
      <c r="K69" s="1">
        <v>8</v>
      </c>
      <c r="L69" s="1" t="str">
        <f t="shared" si="101"/>
        <v>L</v>
      </c>
      <c r="M69" s="1">
        <f t="shared" si="85"/>
        <v>3</v>
      </c>
      <c r="N69">
        <v>1</v>
      </c>
      <c r="O69">
        <v>1</v>
      </c>
      <c r="P69">
        <v>1</v>
      </c>
      <c r="Q69">
        <v>0</v>
      </c>
      <c r="R69">
        <v>1</v>
      </c>
      <c r="S69">
        <v>6</v>
      </c>
      <c r="T69">
        <f t="shared" si="102"/>
        <v>6</v>
      </c>
      <c r="U69" s="2" t="s">
        <v>177</v>
      </c>
      <c r="V69" s="2">
        <f t="shared" si="103"/>
        <v>1</v>
      </c>
      <c r="W69">
        <v>3</v>
      </c>
      <c r="X69" s="1">
        <v>4</v>
      </c>
      <c r="Y69" s="1" t="str">
        <f t="shared" si="104"/>
        <v>S</v>
      </c>
      <c r="Z69" s="1" t="str">
        <f t="shared" si="86"/>
        <v>n</v>
      </c>
      <c r="AA69" s="4">
        <f t="shared" si="87"/>
        <v>-4</v>
      </c>
      <c r="AB69" s="4">
        <f t="shared" si="88"/>
        <v>5</v>
      </c>
      <c r="AC69">
        <v>1</v>
      </c>
      <c r="AD69">
        <v>1</v>
      </c>
      <c r="AE69">
        <v>1</v>
      </c>
      <c r="AF69">
        <v>1</v>
      </c>
      <c r="AG69">
        <v>1</v>
      </c>
      <c r="AH69">
        <v>2</v>
      </c>
      <c r="AI69" s="2" t="s">
        <v>177</v>
      </c>
      <c r="AJ69" s="2">
        <f t="shared" si="105"/>
        <v>1</v>
      </c>
      <c r="AK69">
        <v>3</v>
      </c>
      <c r="AL69" s="1">
        <v>5</v>
      </c>
      <c r="AM69" s="1" t="str">
        <f t="shared" si="106"/>
        <v>M</v>
      </c>
      <c r="AN69" s="1">
        <f t="shared" si="89"/>
        <v>4</v>
      </c>
      <c r="AO69" s="4">
        <f t="shared" si="90"/>
        <v>1</v>
      </c>
      <c r="AP69" s="4">
        <f t="shared" si="91"/>
        <v>3</v>
      </c>
      <c r="AQ69" s="10" t="s">
        <v>319</v>
      </c>
      <c r="AR69" s="10" t="s">
        <v>319</v>
      </c>
      <c r="AS69" s="10" t="str">
        <f t="shared" si="107"/>
        <v>surv</v>
      </c>
      <c r="AT69" s="10" t="str">
        <f t="shared" si="108"/>
        <v>surv</v>
      </c>
      <c r="AU69" s="10">
        <f t="shared" si="109"/>
        <v>5.666666666666667</v>
      </c>
      <c r="AV69" s="10">
        <f t="shared" si="110"/>
        <v>1.0700000000000003</v>
      </c>
      <c r="AW69" s="10">
        <f t="shared" si="111"/>
        <v>1</v>
      </c>
      <c r="AX69" s="10">
        <f t="shared" si="112"/>
        <v>1</v>
      </c>
      <c r="AY69" s="10" t="str">
        <f t="shared" si="113"/>
        <v>1</v>
      </c>
      <c r="AZ69" s="10" t="str">
        <f t="shared" si="114"/>
        <v>1</v>
      </c>
      <c r="BA69" t="s">
        <v>70</v>
      </c>
      <c r="BB69" t="s">
        <v>70</v>
      </c>
      <c r="BC69" t="s">
        <v>70</v>
      </c>
      <c r="BD69" s="5">
        <v>2</v>
      </c>
      <c r="BE69" s="5">
        <v>2</v>
      </c>
      <c r="BF69" s="5">
        <v>2</v>
      </c>
      <c r="BG69" s="5">
        <f t="shared" si="115"/>
        <v>2</v>
      </c>
      <c r="BH69" s="6">
        <v>1.0700000000000003</v>
      </c>
      <c r="BI69" s="6">
        <v>1.0700000000000003</v>
      </c>
      <c r="BJ69" s="6">
        <v>1.0700000000000003</v>
      </c>
      <c r="BK69" s="6">
        <v>1.0700000000000003</v>
      </c>
      <c r="BL69" s="6" t="str">
        <f t="shared" si="116"/>
        <v>F</v>
      </c>
      <c r="BM69" s="3">
        <f t="shared" si="92"/>
        <v>1.3333333333333333</v>
      </c>
      <c r="BN69" s="3">
        <f t="shared" si="93"/>
        <v>1</v>
      </c>
      <c r="BO69" s="3">
        <f t="shared" si="94"/>
        <v>1.3333333333333333</v>
      </c>
      <c r="BP69" s="3">
        <f t="shared" si="95"/>
        <v>2.6666666666666665</v>
      </c>
      <c r="BQ69" s="1">
        <f t="shared" si="96"/>
        <v>5.666666666666667</v>
      </c>
      <c r="BR69" s="1" t="str">
        <f t="shared" si="117"/>
        <v>NA</v>
      </c>
      <c r="BS69" s="1">
        <f t="shared" si="97"/>
        <v>3.5</v>
      </c>
      <c r="BT69" s="4">
        <f t="shared" si="98"/>
        <v>-1.5</v>
      </c>
      <c r="BU69" s="4">
        <f t="shared" si="99"/>
        <v>4</v>
      </c>
      <c r="BV69" t="s">
        <v>226</v>
      </c>
      <c r="BW69" t="s">
        <v>227</v>
      </c>
      <c r="BX69" t="s">
        <v>226</v>
      </c>
      <c r="BY69" t="s">
        <v>227</v>
      </c>
      <c r="BZ69" s="2" t="str">
        <f t="shared" si="118"/>
        <v>e</v>
      </c>
      <c r="CA69">
        <v>1</v>
      </c>
      <c r="CB69">
        <v>1</v>
      </c>
      <c r="CC69" s="2" t="str">
        <f t="shared" si="119"/>
        <v>s</v>
      </c>
      <c r="CD69" s="3">
        <v>1</v>
      </c>
      <c r="CE69" s="3">
        <v>0</v>
      </c>
      <c r="CF69" s="2">
        <v>0</v>
      </c>
      <c r="CG69" s="2">
        <v>0</v>
      </c>
      <c r="CH69" s="2">
        <v>0</v>
      </c>
      <c r="CI69" s="2">
        <v>1</v>
      </c>
      <c r="CJ69" s="2">
        <v>0</v>
      </c>
      <c r="CK69" s="2">
        <v>1</v>
      </c>
      <c r="CL69" s="2">
        <v>0</v>
      </c>
      <c r="CM69" s="2">
        <v>0</v>
      </c>
      <c r="CN69" s="5">
        <v>0</v>
      </c>
      <c r="CO69" s="5">
        <v>0</v>
      </c>
      <c r="CP69" s="5">
        <v>0</v>
      </c>
      <c r="CQ69" s="5">
        <v>0</v>
      </c>
      <c r="CR69" s="5">
        <v>0</v>
      </c>
      <c r="CS69" s="5">
        <v>0</v>
      </c>
      <c r="CT69" s="5">
        <v>0</v>
      </c>
      <c r="CU69" s="5">
        <v>0</v>
      </c>
      <c r="CV69" s="4">
        <v>1</v>
      </c>
      <c r="CW69" s="4">
        <v>0</v>
      </c>
      <c r="CX69" s="4">
        <v>0</v>
      </c>
      <c r="CY69" s="4">
        <v>0</v>
      </c>
      <c r="CZ69" s="4">
        <v>0</v>
      </c>
      <c r="DA69" s="4">
        <v>0</v>
      </c>
      <c r="DB69" s="4">
        <v>1</v>
      </c>
      <c r="DC69" s="4">
        <v>0</v>
      </c>
      <c r="DD69" s="8">
        <v>1</v>
      </c>
      <c r="DE69" s="8">
        <v>0</v>
      </c>
      <c r="DF69" s="8">
        <v>1</v>
      </c>
      <c r="DG69" s="8">
        <v>1</v>
      </c>
      <c r="DH69" s="8">
        <v>0</v>
      </c>
      <c r="DI69" s="8">
        <v>0</v>
      </c>
      <c r="DJ69" s="8">
        <v>0</v>
      </c>
      <c r="DK69" s="8">
        <v>0</v>
      </c>
      <c r="DL69" s="11">
        <f t="shared" si="120"/>
        <v>1</v>
      </c>
      <c r="DM69" s="11">
        <f t="shared" si="121"/>
        <v>1</v>
      </c>
      <c r="DN69" s="11">
        <f t="shared" si="122"/>
        <v>1</v>
      </c>
      <c r="DO69" s="11">
        <f t="shared" si="123"/>
        <v>1</v>
      </c>
      <c r="DP69" s="5">
        <f t="shared" si="124"/>
        <v>1</v>
      </c>
      <c r="DQ69" s="5">
        <f t="shared" si="125"/>
        <v>2</v>
      </c>
      <c r="DR69" s="5">
        <f t="shared" si="126"/>
        <v>0</v>
      </c>
      <c r="DS69" s="5">
        <f t="shared" si="127"/>
        <v>0</v>
      </c>
      <c r="DT69" s="12">
        <f t="shared" si="128"/>
        <v>0</v>
      </c>
      <c r="DU69" s="12">
        <f t="shared" si="129"/>
        <v>0</v>
      </c>
      <c r="DV69" s="12">
        <f t="shared" si="130"/>
        <v>0</v>
      </c>
      <c r="DW69" s="12">
        <f t="shared" si="131"/>
        <v>1</v>
      </c>
      <c r="DX69" s="12">
        <f t="shared" si="132"/>
        <v>0</v>
      </c>
      <c r="DY69" s="12">
        <f t="shared" si="133"/>
        <v>1</v>
      </c>
      <c r="DZ69" s="12">
        <f t="shared" si="134"/>
        <v>0</v>
      </c>
      <c r="EA69" s="12">
        <f t="shared" si="135"/>
        <v>0</v>
      </c>
      <c r="EB69" s="13">
        <f t="shared" si="136"/>
        <v>2</v>
      </c>
      <c r="EC69" s="13">
        <f t="shared" si="137"/>
        <v>0</v>
      </c>
      <c r="ED69" s="13">
        <f t="shared" si="138"/>
        <v>1</v>
      </c>
      <c r="EE69" s="13">
        <f t="shared" si="139"/>
        <v>1</v>
      </c>
      <c r="EF69" s="13">
        <f t="shared" si="140"/>
        <v>0</v>
      </c>
      <c r="EG69" s="13">
        <f t="shared" si="141"/>
        <v>0</v>
      </c>
      <c r="EH69" s="13">
        <f t="shared" si="142"/>
        <v>1</v>
      </c>
      <c r="EI69" s="13">
        <f t="shared" si="143"/>
        <v>0</v>
      </c>
      <c r="EJ69" s="4">
        <f t="shared" si="144"/>
        <v>2</v>
      </c>
      <c r="EK69" s="4">
        <f t="shared" si="145"/>
        <v>3</v>
      </c>
      <c r="EL69" s="4">
        <f t="shared" si="146"/>
        <v>1</v>
      </c>
      <c r="EM69" s="4">
        <f t="shared" si="147"/>
        <v>1</v>
      </c>
      <c r="EN69" s="5">
        <v>1</v>
      </c>
      <c r="EO69" s="5">
        <v>0</v>
      </c>
      <c r="EP69" s="5">
        <v>0</v>
      </c>
      <c r="EQ69" s="5">
        <v>1</v>
      </c>
      <c r="ER69" s="12">
        <v>1</v>
      </c>
      <c r="ES69" s="12">
        <v>0.5</v>
      </c>
      <c r="ET69" s="12" t="s">
        <v>178</v>
      </c>
      <c r="EU69" s="12" t="s">
        <v>178</v>
      </c>
      <c r="EV69">
        <v>1</v>
      </c>
      <c r="EW69">
        <v>0.33333333333333331</v>
      </c>
      <c r="EX69">
        <v>0</v>
      </c>
      <c r="EY69">
        <v>1</v>
      </c>
      <c r="EZ69">
        <f t="shared" si="148"/>
        <v>0</v>
      </c>
      <c r="FA69">
        <f t="shared" si="149"/>
        <v>-1</v>
      </c>
      <c r="FB69">
        <f t="shared" si="150"/>
        <v>-1</v>
      </c>
      <c r="FC69">
        <f t="shared" si="151"/>
        <v>0</v>
      </c>
      <c r="FD69">
        <v>1</v>
      </c>
      <c r="FE69">
        <v>0.42857142857142855</v>
      </c>
      <c r="FF69">
        <v>0.75</v>
      </c>
    </row>
    <row r="70" spans="1:162" customFormat="1" x14ac:dyDescent="0.25">
      <c r="A70" t="s">
        <v>70</v>
      </c>
      <c r="B70">
        <v>1</v>
      </c>
      <c r="C70">
        <v>1</v>
      </c>
      <c r="D70">
        <v>1</v>
      </c>
      <c r="E70">
        <v>1</v>
      </c>
      <c r="F70">
        <v>3</v>
      </c>
      <c r="G70">
        <v>0</v>
      </c>
      <c r="H70" s="2" t="s">
        <v>177</v>
      </c>
      <c r="I70" s="2">
        <f t="shared" si="100"/>
        <v>0</v>
      </c>
      <c r="J70">
        <v>3</v>
      </c>
      <c r="K70" s="1">
        <v>7</v>
      </c>
      <c r="L70" s="1" t="str">
        <f t="shared" si="101"/>
        <v>L</v>
      </c>
      <c r="M70" s="1">
        <f t="shared" si="85"/>
        <v>3</v>
      </c>
      <c r="N70">
        <v>1</v>
      </c>
      <c r="O70">
        <v>1</v>
      </c>
      <c r="P70">
        <v>0</v>
      </c>
      <c r="Q70">
        <v>2</v>
      </c>
      <c r="R70">
        <v>1</v>
      </c>
      <c r="S70">
        <v>5</v>
      </c>
      <c r="T70">
        <f t="shared" si="102"/>
        <v>5</v>
      </c>
      <c r="U70" s="2" t="s">
        <v>177</v>
      </c>
      <c r="V70" s="2">
        <f t="shared" si="103"/>
        <v>1</v>
      </c>
      <c r="W70">
        <v>3</v>
      </c>
      <c r="X70" s="1">
        <v>5</v>
      </c>
      <c r="Y70" s="1" t="str">
        <f t="shared" si="104"/>
        <v>M</v>
      </c>
      <c r="Z70" s="1" t="str">
        <f t="shared" si="86"/>
        <v>n</v>
      </c>
      <c r="AA70" s="4">
        <f t="shared" si="87"/>
        <v>-2</v>
      </c>
      <c r="AB70" s="4">
        <f t="shared" si="88"/>
        <v>4</v>
      </c>
      <c r="AC70">
        <v>1</v>
      </c>
      <c r="AD70">
        <v>1</v>
      </c>
      <c r="AE70">
        <v>1</v>
      </c>
      <c r="AF70">
        <v>1</v>
      </c>
      <c r="AG70">
        <v>2</v>
      </c>
      <c r="AH70">
        <v>4</v>
      </c>
      <c r="AI70" s="2" t="s">
        <v>177</v>
      </c>
      <c r="AJ70" s="2">
        <f t="shared" si="105"/>
        <v>1</v>
      </c>
      <c r="AK70">
        <v>3</v>
      </c>
      <c r="AL70" s="1">
        <v>6</v>
      </c>
      <c r="AM70" s="1" t="str">
        <f t="shared" si="106"/>
        <v>M</v>
      </c>
      <c r="AN70" s="1">
        <f t="shared" si="89"/>
        <v>2</v>
      </c>
      <c r="AO70" s="4">
        <f t="shared" si="90"/>
        <v>1</v>
      </c>
      <c r="AP70" s="4">
        <f t="shared" si="91"/>
        <v>3</v>
      </c>
      <c r="AQ70" s="10" t="s">
        <v>319</v>
      </c>
      <c r="AR70" s="10" t="s">
        <v>319</v>
      </c>
      <c r="AS70" s="10" t="str">
        <f t="shared" si="107"/>
        <v>surv</v>
      </c>
      <c r="AT70" s="10" t="str">
        <f t="shared" si="108"/>
        <v>surv</v>
      </c>
      <c r="AU70" s="10">
        <f t="shared" si="109"/>
        <v>6</v>
      </c>
      <c r="AV70" s="10">
        <f t="shared" si="110"/>
        <v>1.0700000000000003</v>
      </c>
      <c r="AW70" s="10">
        <f t="shared" si="111"/>
        <v>1</v>
      </c>
      <c r="AX70" s="10">
        <f t="shared" si="112"/>
        <v>1</v>
      </c>
      <c r="AY70" s="10" t="str">
        <f t="shared" si="113"/>
        <v>1</v>
      </c>
      <c r="AZ70" s="10" t="str">
        <f t="shared" si="114"/>
        <v>1</v>
      </c>
      <c r="BA70" t="s">
        <v>69</v>
      </c>
      <c r="BB70" t="s">
        <v>69</v>
      </c>
      <c r="BC70" t="s">
        <v>69</v>
      </c>
      <c r="BD70" s="5">
        <v>3</v>
      </c>
      <c r="BE70" s="5">
        <v>3</v>
      </c>
      <c r="BF70" s="5">
        <v>3</v>
      </c>
      <c r="BG70" s="5">
        <f t="shared" si="115"/>
        <v>3</v>
      </c>
      <c r="BH70" s="6">
        <v>1.0700000000000003</v>
      </c>
      <c r="BI70" s="6">
        <v>1.0700000000000003</v>
      </c>
      <c r="BJ70" s="6">
        <v>1.0700000000000003</v>
      </c>
      <c r="BK70" s="6">
        <v>1.0700000000000003</v>
      </c>
      <c r="BL70" s="6" t="str">
        <f t="shared" si="116"/>
        <v>F</v>
      </c>
      <c r="BM70" s="3">
        <f t="shared" si="92"/>
        <v>0.66666666666666663</v>
      </c>
      <c r="BN70" s="3">
        <f t="shared" si="93"/>
        <v>1.3333333333333333</v>
      </c>
      <c r="BO70" s="3">
        <f t="shared" si="94"/>
        <v>2</v>
      </c>
      <c r="BP70" s="3">
        <f t="shared" si="95"/>
        <v>3</v>
      </c>
      <c r="BQ70" s="1">
        <f t="shared" si="96"/>
        <v>6</v>
      </c>
      <c r="BR70" s="1" t="str">
        <f t="shared" si="117"/>
        <v>M</v>
      </c>
      <c r="BS70" s="1">
        <f t="shared" si="97"/>
        <v>2.5</v>
      </c>
      <c r="BT70" s="4">
        <f t="shared" si="98"/>
        <v>-0.5</v>
      </c>
      <c r="BU70" s="4">
        <f t="shared" si="99"/>
        <v>3.5</v>
      </c>
      <c r="BV70" t="s">
        <v>226</v>
      </c>
      <c r="BW70" t="s">
        <v>178</v>
      </c>
      <c r="BX70" t="s">
        <v>226</v>
      </c>
      <c r="BY70" t="s">
        <v>226</v>
      </c>
      <c r="BZ70" s="2" t="str">
        <f t="shared" si="118"/>
        <v>c</v>
      </c>
      <c r="CA70">
        <v>0</v>
      </c>
      <c r="CB70">
        <v>2</v>
      </c>
      <c r="CC70" s="2" t="str">
        <f t="shared" si="119"/>
        <v>NA</v>
      </c>
      <c r="CD70" s="3">
        <v>0</v>
      </c>
      <c r="CE70" s="3">
        <v>0</v>
      </c>
      <c r="CF70" s="2">
        <v>0</v>
      </c>
      <c r="CG70" s="2">
        <v>0</v>
      </c>
      <c r="CH70" s="2">
        <v>0</v>
      </c>
      <c r="CI70" s="2">
        <v>0</v>
      </c>
      <c r="CJ70" s="2">
        <v>0</v>
      </c>
      <c r="CK70" s="2">
        <v>0</v>
      </c>
      <c r="CL70" s="2">
        <v>0</v>
      </c>
      <c r="CM70" s="2">
        <v>0</v>
      </c>
      <c r="CN70" s="5">
        <v>0</v>
      </c>
      <c r="CO70" s="5">
        <v>0</v>
      </c>
      <c r="CP70" s="5">
        <v>0</v>
      </c>
      <c r="CQ70" s="5">
        <v>0</v>
      </c>
      <c r="CR70" s="5">
        <v>0</v>
      </c>
      <c r="CS70" s="5">
        <v>0</v>
      </c>
      <c r="CT70" s="5">
        <v>0</v>
      </c>
      <c r="CU70" s="5">
        <v>0</v>
      </c>
      <c r="CV70" s="4">
        <v>1</v>
      </c>
      <c r="CW70" s="4">
        <v>0</v>
      </c>
      <c r="CX70" s="4">
        <v>0</v>
      </c>
      <c r="CY70" s="4">
        <v>0</v>
      </c>
      <c r="CZ70" s="4">
        <v>0</v>
      </c>
      <c r="DA70" s="4">
        <v>2</v>
      </c>
      <c r="DB70" s="4">
        <v>0</v>
      </c>
      <c r="DC70" s="4">
        <v>0</v>
      </c>
      <c r="DD70" s="8">
        <v>1</v>
      </c>
      <c r="DE70" s="8">
        <v>0</v>
      </c>
      <c r="DF70" s="8">
        <v>1</v>
      </c>
      <c r="DG70" s="8">
        <v>0</v>
      </c>
      <c r="DH70" s="8">
        <v>0</v>
      </c>
      <c r="DI70" s="8">
        <v>0</v>
      </c>
      <c r="DJ70" s="8">
        <v>0</v>
      </c>
      <c r="DK70" s="8">
        <v>0</v>
      </c>
      <c r="DL70" s="11">
        <f t="shared" si="120"/>
        <v>1</v>
      </c>
      <c r="DM70" s="11">
        <f t="shared" si="121"/>
        <v>0</v>
      </c>
      <c r="DN70" s="11">
        <f t="shared" si="122"/>
        <v>2</v>
      </c>
      <c r="DO70" s="11">
        <f t="shared" si="123"/>
        <v>0</v>
      </c>
      <c r="DP70" s="5">
        <f t="shared" si="124"/>
        <v>1</v>
      </c>
      <c r="DQ70" s="5">
        <f t="shared" si="125"/>
        <v>1</v>
      </c>
      <c r="DR70" s="5">
        <f t="shared" si="126"/>
        <v>0</v>
      </c>
      <c r="DS70" s="5">
        <f t="shared" si="127"/>
        <v>0</v>
      </c>
      <c r="DT70" s="12">
        <f t="shared" si="128"/>
        <v>0</v>
      </c>
      <c r="DU70" s="12">
        <f t="shared" si="129"/>
        <v>0</v>
      </c>
      <c r="DV70" s="12">
        <f t="shared" si="130"/>
        <v>0</v>
      </c>
      <c r="DW70" s="12">
        <f t="shared" si="131"/>
        <v>0</v>
      </c>
      <c r="DX70" s="12">
        <f t="shared" si="132"/>
        <v>0</v>
      </c>
      <c r="DY70" s="12">
        <f t="shared" si="133"/>
        <v>0</v>
      </c>
      <c r="DZ70" s="12">
        <f t="shared" si="134"/>
        <v>0</v>
      </c>
      <c r="EA70" s="12">
        <f t="shared" si="135"/>
        <v>0</v>
      </c>
      <c r="EB70" s="13">
        <f t="shared" si="136"/>
        <v>2</v>
      </c>
      <c r="EC70" s="13">
        <f t="shared" si="137"/>
        <v>0</v>
      </c>
      <c r="ED70" s="13">
        <f t="shared" si="138"/>
        <v>1</v>
      </c>
      <c r="EE70" s="13">
        <f t="shared" si="139"/>
        <v>0</v>
      </c>
      <c r="EF70" s="13">
        <f t="shared" si="140"/>
        <v>0</v>
      </c>
      <c r="EG70" s="13">
        <f t="shared" si="141"/>
        <v>2</v>
      </c>
      <c r="EH70" s="13">
        <f t="shared" si="142"/>
        <v>0</v>
      </c>
      <c r="EI70" s="13">
        <f t="shared" si="143"/>
        <v>0</v>
      </c>
      <c r="EJ70" s="4">
        <f t="shared" si="144"/>
        <v>2</v>
      </c>
      <c r="EK70" s="4">
        <f t="shared" si="145"/>
        <v>1</v>
      </c>
      <c r="EL70" s="4">
        <f t="shared" si="146"/>
        <v>2</v>
      </c>
      <c r="EM70" s="4">
        <f t="shared" si="147"/>
        <v>0</v>
      </c>
      <c r="EN70" s="5">
        <v>1</v>
      </c>
      <c r="EO70" s="5" t="s">
        <v>178</v>
      </c>
      <c r="EP70" s="5">
        <v>0</v>
      </c>
      <c r="EQ70" s="5" t="s">
        <v>178</v>
      </c>
      <c r="ER70" s="12">
        <v>1</v>
      </c>
      <c r="ES70" s="12">
        <v>1</v>
      </c>
      <c r="ET70" s="12" t="s">
        <v>178</v>
      </c>
      <c r="EU70" s="12" t="s">
        <v>178</v>
      </c>
      <c r="EV70">
        <v>1</v>
      </c>
      <c r="EW70">
        <v>1</v>
      </c>
      <c r="EX70">
        <v>0</v>
      </c>
      <c r="EY70" t="s">
        <v>178</v>
      </c>
      <c r="EZ70">
        <f t="shared" si="148"/>
        <v>0</v>
      </c>
      <c r="FA70">
        <f t="shared" si="149"/>
        <v>0</v>
      </c>
      <c r="FB70">
        <f t="shared" si="150"/>
        <v>0</v>
      </c>
      <c r="FC70">
        <f t="shared" si="151"/>
        <v>0</v>
      </c>
      <c r="FD70">
        <v>0.75</v>
      </c>
      <c r="FE70">
        <v>0.25</v>
      </c>
      <c r="FF70">
        <v>0.42857142857142855</v>
      </c>
    </row>
    <row r="71" spans="1:162" customFormat="1" x14ac:dyDescent="0.25">
      <c r="A71" t="s">
        <v>71</v>
      </c>
      <c r="B71">
        <v>1</v>
      </c>
      <c r="C71">
        <v>1</v>
      </c>
      <c r="D71">
        <v>1</v>
      </c>
      <c r="E71">
        <v>0</v>
      </c>
      <c r="F71">
        <v>1</v>
      </c>
      <c r="G71">
        <v>0</v>
      </c>
      <c r="H71" s="2" t="s">
        <v>177</v>
      </c>
      <c r="I71" s="2">
        <f t="shared" si="100"/>
        <v>0</v>
      </c>
      <c r="J71">
        <v>3</v>
      </c>
      <c r="K71" s="1">
        <v>4</v>
      </c>
      <c r="L71" s="1" t="str">
        <f t="shared" si="101"/>
        <v>S</v>
      </c>
      <c r="M71" s="1">
        <f t="shared" si="85"/>
        <v>3</v>
      </c>
      <c r="N71">
        <v>1</v>
      </c>
      <c r="O71">
        <v>1</v>
      </c>
      <c r="P71">
        <v>1</v>
      </c>
      <c r="Q71">
        <v>1</v>
      </c>
      <c r="R71">
        <v>3</v>
      </c>
      <c r="S71">
        <v>4</v>
      </c>
      <c r="T71">
        <f t="shared" si="102"/>
        <v>4</v>
      </c>
      <c r="U71" s="2" t="s">
        <v>177</v>
      </c>
      <c r="V71" s="2">
        <f t="shared" si="103"/>
        <v>1</v>
      </c>
      <c r="W71">
        <v>1</v>
      </c>
      <c r="X71" s="1">
        <v>7</v>
      </c>
      <c r="Y71" s="1" t="str">
        <f t="shared" si="104"/>
        <v>L</v>
      </c>
      <c r="Z71" s="1" t="str">
        <f t="shared" si="86"/>
        <v>n</v>
      </c>
      <c r="AA71" s="4">
        <f t="shared" si="87"/>
        <v>3</v>
      </c>
      <c r="AB71" s="4">
        <f t="shared" si="88"/>
        <v>5</v>
      </c>
      <c r="AC71">
        <v>1</v>
      </c>
      <c r="AD71">
        <v>1</v>
      </c>
      <c r="AE71">
        <v>0</v>
      </c>
      <c r="AF71">
        <v>1</v>
      </c>
      <c r="AG71">
        <v>1</v>
      </c>
      <c r="AH71">
        <v>2</v>
      </c>
      <c r="AI71" s="2" t="s">
        <v>176</v>
      </c>
      <c r="AJ71" s="2">
        <f t="shared" si="105"/>
        <v>1</v>
      </c>
      <c r="AK71">
        <v>3</v>
      </c>
      <c r="AL71" s="1">
        <v>4</v>
      </c>
      <c r="AM71" s="1" t="str">
        <f t="shared" si="106"/>
        <v>S</v>
      </c>
      <c r="AN71" s="1">
        <f t="shared" si="89"/>
        <v>2</v>
      </c>
      <c r="AO71" s="4">
        <f t="shared" si="90"/>
        <v>-3</v>
      </c>
      <c r="AP71" s="4">
        <f t="shared" si="91"/>
        <v>3</v>
      </c>
      <c r="AQ71" s="10" t="s">
        <v>319</v>
      </c>
      <c r="AR71" s="10" t="s">
        <v>319</v>
      </c>
      <c r="AS71" s="10" t="str">
        <f t="shared" si="107"/>
        <v>surv</v>
      </c>
      <c r="AT71" s="10" t="str">
        <f t="shared" si="108"/>
        <v>surv</v>
      </c>
      <c r="AU71" s="10">
        <f t="shared" si="109"/>
        <v>5</v>
      </c>
      <c r="AV71" s="10">
        <f t="shared" si="110"/>
        <v>0.99488692824863223</v>
      </c>
      <c r="AW71" s="10">
        <f t="shared" si="111"/>
        <v>1</v>
      </c>
      <c r="AX71" s="10">
        <f t="shared" si="112"/>
        <v>1</v>
      </c>
      <c r="AY71" s="10" t="str">
        <f t="shared" si="113"/>
        <v>1</v>
      </c>
      <c r="AZ71" s="10" t="str">
        <f t="shared" si="114"/>
        <v>1</v>
      </c>
      <c r="BA71" t="s">
        <v>72</v>
      </c>
      <c r="BB71" t="s">
        <v>72</v>
      </c>
      <c r="BC71" t="s">
        <v>72</v>
      </c>
      <c r="BD71" s="5">
        <v>6</v>
      </c>
      <c r="BE71" s="5">
        <v>8</v>
      </c>
      <c r="BF71" s="5">
        <v>8</v>
      </c>
      <c r="BG71" s="5">
        <f t="shared" si="115"/>
        <v>7.333333333333333</v>
      </c>
      <c r="BH71" s="6">
        <v>0.99488692824863223</v>
      </c>
      <c r="BI71" s="6">
        <v>0.99488692824863223</v>
      </c>
      <c r="BJ71" s="6">
        <v>0.99488692824863223</v>
      </c>
      <c r="BK71" s="6">
        <v>0.99488692824863223</v>
      </c>
      <c r="BL71" s="6" t="str">
        <f t="shared" si="116"/>
        <v>M</v>
      </c>
      <c r="BM71" s="3">
        <f t="shared" si="92"/>
        <v>0.66666666666666663</v>
      </c>
      <c r="BN71" s="3">
        <f t="shared" si="93"/>
        <v>0.66666666666666663</v>
      </c>
      <c r="BO71" s="3">
        <f t="shared" si="94"/>
        <v>1.6666666666666667</v>
      </c>
      <c r="BP71" s="3">
        <f t="shared" si="95"/>
        <v>2</v>
      </c>
      <c r="BQ71" s="1">
        <f t="shared" si="96"/>
        <v>5</v>
      </c>
      <c r="BR71" s="1" t="str">
        <f t="shared" si="117"/>
        <v>NA</v>
      </c>
      <c r="BS71" s="1">
        <f t="shared" si="97"/>
        <v>2.5</v>
      </c>
      <c r="BT71" s="4">
        <f t="shared" si="98"/>
        <v>0</v>
      </c>
      <c r="BU71" s="4">
        <f t="shared" si="99"/>
        <v>4</v>
      </c>
      <c r="BV71" t="s">
        <v>227</v>
      </c>
      <c r="BW71" t="s">
        <v>178</v>
      </c>
      <c r="BX71" t="s">
        <v>227</v>
      </c>
      <c r="BY71" t="s">
        <v>227</v>
      </c>
      <c r="BZ71" s="2" t="str">
        <f t="shared" si="118"/>
        <v>NA</v>
      </c>
      <c r="CA71">
        <v>0</v>
      </c>
      <c r="CB71">
        <v>0</v>
      </c>
      <c r="CC71" s="2" t="str">
        <f t="shared" si="119"/>
        <v>NA</v>
      </c>
      <c r="CD71" s="3">
        <v>0</v>
      </c>
      <c r="CE71" s="3">
        <v>0</v>
      </c>
      <c r="CF71" s="2">
        <v>0</v>
      </c>
      <c r="CG71" s="2">
        <v>1</v>
      </c>
      <c r="CH71" s="2">
        <v>0</v>
      </c>
      <c r="CI71" s="2">
        <v>0</v>
      </c>
      <c r="CJ71" s="2">
        <v>0</v>
      </c>
      <c r="CK71" s="2">
        <v>0</v>
      </c>
      <c r="CL71" s="2">
        <v>0</v>
      </c>
      <c r="CM71" s="2">
        <v>0</v>
      </c>
      <c r="CN71" s="5">
        <v>1</v>
      </c>
      <c r="CO71" s="5">
        <v>0</v>
      </c>
      <c r="CP71" s="5">
        <v>0</v>
      </c>
      <c r="CQ71" s="5">
        <v>0</v>
      </c>
      <c r="CR71" s="5">
        <v>0</v>
      </c>
      <c r="CS71" s="5">
        <v>0</v>
      </c>
      <c r="CT71" s="5">
        <v>0</v>
      </c>
      <c r="CU71" s="5">
        <v>0</v>
      </c>
      <c r="CV71" s="4">
        <v>0</v>
      </c>
      <c r="CW71" s="4">
        <v>0</v>
      </c>
      <c r="CX71" s="4">
        <v>0</v>
      </c>
      <c r="CY71" s="4">
        <v>0</v>
      </c>
      <c r="CZ71" s="4">
        <v>0</v>
      </c>
      <c r="DA71" s="4">
        <v>0</v>
      </c>
      <c r="DB71" s="4">
        <v>0</v>
      </c>
      <c r="DC71" s="4">
        <v>0</v>
      </c>
      <c r="DD71" s="8">
        <v>0</v>
      </c>
      <c r="DE71" s="8">
        <v>1</v>
      </c>
      <c r="DF71" s="8">
        <v>0</v>
      </c>
      <c r="DG71" s="8">
        <v>0</v>
      </c>
      <c r="DH71" s="8">
        <v>0</v>
      </c>
      <c r="DI71" s="8">
        <v>0</v>
      </c>
      <c r="DJ71" s="8">
        <v>0</v>
      </c>
      <c r="DK71" s="8">
        <v>0</v>
      </c>
      <c r="DL71" s="11">
        <f t="shared" si="120"/>
        <v>1</v>
      </c>
      <c r="DM71" s="11">
        <f t="shared" si="121"/>
        <v>0</v>
      </c>
      <c r="DN71" s="11">
        <f t="shared" si="122"/>
        <v>0</v>
      </c>
      <c r="DO71" s="11">
        <f t="shared" si="123"/>
        <v>0</v>
      </c>
      <c r="DP71" s="5">
        <f t="shared" si="124"/>
        <v>2</v>
      </c>
      <c r="DQ71" s="5">
        <f t="shared" si="125"/>
        <v>0</v>
      </c>
      <c r="DR71" s="5">
        <f t="shared" si="126"/>
        <v>0</v>
      </c>
      <c r="DS71" s="5">
        <f t="shared" si="127"/>
        <v>0</v>
      </c>
      <c r="DT71" s="12">
        <f t="shared" si="128"/>
        <v>1</v>
      </c>
      <c r="DU71" s="12">
        <f t="shared" si="129"/>
        <v>1</v>
      </c>
      <c r="DV71" s="12">
        <f t="shared" si="130"/>
        <v>0</v>
      </c>
      <c r="DW71" s="12">
        <f t="shared" si="131"/>
        <v>0</v>
      </c>
      <c r="DX71" s="12">
        <f t="shared" si="132"/>
        <v>0</v>
      </c>
      <c r="DY71" s="12">
        <f t="shared" si="133"/>
        <v>0</v>
      </c>
      <c r="DZ71" s="12">
        <f t="shared" si="134"/>
        <v>0</v>
      </c>
      <c r="EA71" s="12">
        <f t="shared" si="135"/>
        <v>0</v>
      </c>
      <c r="EB71" s="13">
        <f t="shared" si="136"/>
        <v>0</v>
      </c>
      <c r="EC71" s="13">
        <f t="shared" si="137"/>
        <v>1</v>
      </c>
      <c r="ED71" s="13">
        <f t="shared" si="138"/>
        <v>0</v>
      </c>
      <c r="EE71" s="13">
        <f t="shared" si="139"/>
        <v>0</v>
      </c>
      <c r="EF71" s="13">
        <f t="shared" si="140"/>
        <v>0</v>
      </c>
      <c r="EG71" s="13">
        <f t="shared" si="141"/>
        <v>0</v>
      </c>
      <c r="EH71" s="13">
        <f t="shared" si="142"/>
        <v>0</v>
      </c>
      <c r="EI71" s="13">
        <f t="shared" si="143"/>
        <v>0</v>
      </c>
      <c r="EJ71" s="4">
        <f t="shared" si="144"/>
        <v>3</v>
      </c>
      <c r="EK71" s="4">
        <f t="shared" si="145"/>
        <v>0</v>
      </c>
      <c r="EL71" s="4">
        <f t="shared" si="146"/>
        <v>0</v>
      </c>
      <c r="EM71" s="4">
        <f t="shared" si="147"/>
        <v>0</v>
      </c>
      <c r="EN71" s="5">
        <v>0</v>
      </c>
      <c r="EO71" s="5" t="s">
        <v>178</v>
      </c>
      <c r="EP71" s="5" t="s">
        <v>178</v>
      </c>
      <c r="EQ71" s="5" t="s">
        <v>178</v>
      </c>
      <c r="ER71" s="12">
        <v>0</v>
      </c>
      <c r="ES71" s="12" t="s">
        <v>178</v>
      </c>
      <c r="ET71" s="12" t="s">
        <v>178</v>
      </c>
      <c r="EU71" s="12" t="s">
        <v>178</v>
      </c>
      <c r="EV71">
        <v>0</v>
      </c>
      <c r="EW71" t="s">
        <v>178</v>
      </c>
      <c r="EX71" t="s">
        <v>178</v>
      </c>
      <c r="EY71" t="s">
        <v>178</v>
      </c>
      <c r="EZ71">
        <f t="shared" si="148"/>
        <v>0</v>
      </c>
      <c r="FA71">
        <f t="shared" si="149"/>
        <v>0</v>
      </c>
      <c r="FB71">
        <f t="shared" si="150"/>
        <v>0</v>
      </c>
      <c r="FC71">
        <f t="shared" si="151"/>
        <v>0</v>
      </c>
      <c r="FD71">
        <v>3</v>
      </c>
      <c r="FE71">
        <v>0.375</v>
      </c>
      <c r="FF71">
        <v>0.5</v>
      </c>
    </row>
    <row r="72" spans="1:162" customFormat="1" x14ac:dyDescent="0.25">
      <c r="A72" t="s">
        <v>72</v>
      </c>
      <c r="B72">
        <v>1</v>
      </c>
      <c r="C72">
        <v>1</v>
      </c>
      <c r="D72">
        <v>1</v>
      </c>
      <c r="E72">
        <v>1</v>
      </c>
      <c r="F72">
        <v>0</v>
      </c>
      <c r="G72">
        <v>0</v>
      </c>
      <c r="H72" s="2" t="s">
        <v>177</v>
      </c>
      <c r="I72" s="2">
        <f t="shared" si="100"/>
        <v>0</v>
      </c>
      <c r="J72">
        <v>3</v>
      </c>
      <c r="K72" s="1">
        <v>4</v>
      </c>
      <c r="L72" s="1" t="str">
        <f t="shared" si="101"/>
        <v>S</v>
      </c>
      <c r="M72" s="1">
        <f t="shared" si="85"/>
        <v>3</v>
      </c>
      <c r="N72">
        <v>1</v>
      </c>
      <c r="O72">
        <v>1</v>
      </c>
      <c r="P72">
        <v>1</v>
      </c>
      <c r="Q72">
        <v>1</v>
      </c>
      <c r="R72">
        <v>1</v>
      </c>
      <c r="S72">
        <v>2</v>
      </c>
      <c r="T72">
        <f t="shared" si="102"/>
        <v>2</v>
      </c>
      <c r="U72" s="2" t="s">
        <v>177</v>
      </c>
      <c r="V72" s="2">
        <f t="shared" si="103"/>
        <v>1</v>
      </c>
      <c r="W72">
        <v>3</v>
      </c>
      <c r="X72" s="1">
        <v>5</v>
      </c>
      <c r="Y72" s="1" t="str">
        <f t="shared" si="104"/>
        <v>M</v>
      </c>
      <c r="Z72" s="1" t="str">
        <f t="shared" si="86"/>
        <v>y</v>
      </c>
      <c r="AA72" s="4">
        <f t="shared" si="87"/>
        <v>1</v>
      </c>
      <c r="AB72" s="4">
        <f t="shared" si="88"/>
        <v>7</v>
      </c>
      <c r="AC72">
        <v>1</v>
      </c>
      <c r="AD72">
        <v>1</v>
      </c>
      <c r="AE72">
        <v>0</v>
      </c>
      <c r="AF72">
        <v>1</v>
      </c>
      <c r="AG72">
        <v>1</v>
      </c>
      <c r="AH72">
        <v>2</v>
      </c>
      <c r="AI72" s="2" t="s">
        <v>177</v>
      </c>
      <c r="AJ72" s="2">
        <f t="shared" si="105"/>
        <v>1</v>
      </c>
      <c r="AK72">
        <v>3</v>
      </c>
      <c r="AL72" s="1">
        <v>4</v>
      </c>
      <c r="AM72" s="1" t="str">
        <f t="shared" si="106"/>
        <v>S</v>
      </c>
      <c r="AN72" s="1">
        <f t="shared" si="89"/>
        <v>1</v>
      </c>
      <c r="AO72" s="4">
        <f t="shared" si="90"/>
        <v>-1</v>
      </c>
      <c r="AP72" s="4">
        <f t="shared" si="91"/>
        <v>3</v>
      </c>
      <c r="AQ72" s="10" t="s">
        <v>319</v>
      </c>
      <c r="AR72" s="10" t="s">
        <v>319</v>
      </c>
      <c r="AS72" s="10" t="str">
        <f t="shared" si="107"/>
        <v>surv</v>
      </c>
      <c r="AT72" s="10" t="str">
        <f t="shared" si="108"/>
        <v>surv</v>
      </c>
      <c r="AU72" s="10">
        <f t="shared" si="109"/>
        <v>4.333333333333333</v>
      </c>
      <c r="AV72" s="10">
        <f t="shared" si="110"/>
        <v>0.68680419334771214</v>
      </c>
      <c r="AW72" s="10">
        <f t="shared" si="111"/>
        <v>1</v>
      </c>
      <c r="AX72" s="10">
        <f t="shared" si="112"/>
        <v>1</v>
      </c>
      <c r="AY72" s="10" t="str">
        <f t="shared" si="113"/>
        <v>1</v>
      </c>
      <c r="AZ72" s="10" t="str">
        <f t="shared" si="114"/>
        <v>1</v>
      </c>
      <c r="BA72" t="s">
        <v>74</v>
      </c>
      <c r="BB72" t="s">
        <v>74</v>
      </c>
      <c r="BC72" t="s">
        <v>74</v>
      </c>
      <c r="BD72" s="5">
        <v>6</v>
      </c>
      <c r="BE72" s="5">
        <v>8</v>
      </c>
      <c r="BF72" s="5">
        <v>8</v>
      </c>
      <c r="BG72" s="5">
        <f t="shared" si="115"/>
        <v>7.333333333333333</v>
      </c>
      <c r="BH72" s="6">
        <v>0.68680419334771214</v>
      </c>
      <c r="BI72" s="6">
        <v>0.68680419334771214</v>
      </c>
      <c r="BJ72" s="6">
        <v>0.68680419334771214</v>
      </c>
      <c r="BK72" s="6">
        <v>0.68680419334771214</v>
      </c>
      <c r="BL72" s="6" t="str">
        <f t="shared" si="116"/>
        <v>M</v>
      </c>
      <c r="BM72" s="3">
        <f t="shared" si="92"/>
        <v>0.66666666666666663</v>
      </c>
      <c r="BN72" s="3">
        <f t="shared" si="93"/>
        <v>1</v>
      </c>
      <c r="BO72" s="3">
        <f t="shared" si="94"/>
        <v>0.66666666666666663</v>
      </c>
      <c r="BP72" s="3">
        <f t="shared" si="95"/>
        <v>1.3333333333333333</v>
      </c>
      <c r="BQ72" s="1">
        <f t="shared" si="96"/>
        <v>4.333333333333333</v>
      </c>
      <c r="BR72" s="1" t="str">
        <f t="shared" si="117"/>
        <v>S</v>
      </c>
      <c r="BS72" s="1">
        <f t="shared" si="97"/>
        <v>2</v>
      </c>
      <c r="BT72" s="4">
        <f t="shared" si="98"/>
        <v>0</v>
      </c>
      <c r="BU72" s="4">
        <f t="shared" si="99"/>
        <v>5</v>
      </c>
      <c r="BV72" t="s">
        <v>227</v>
      </c>
      <c r="BW72" t="s">
        <v>226</v>
      </c>
      <c r="BX72" t="s">
        <v>227</v>
      </c>
      <c r="BY72" t="s">
        <v>226</v>
      </c>
      <c r="BZ72" s="2" t="str">
        <f t="shared" si="118"/>
        <v>NA</v>
      </c>
      <c r="CA72">
        <v>0</v>
      </c>
      <c r="CB72">
        <v>0</v>
      </c>
      <c r="CC72" s="2" t="str">
        <f t="shared" si="119"/>
        <v>NA</v>
      </c>
      <c r="CD72" s="3">
        <v>0</v>
      </c>
      <c r="CE72" s="3">
        <v>0</v>
      </c>
      <c r="CF72" s="2">
        <v>1</v>
      </c>
      <c r="CG72" s="2">
        <v>0</v>
      </c>
      <c r="CH72" s="2">
        <v>0</v>
      </c>
      <c r="CI72" s="2">
        <v>0</v>
      </c>
      <c r="CJ72" s="2">
        <v>0</v>
      </c>
      <c r="CK72" s="2">
        <v>0</v>
      </c>
      <c r="CL72" s="2">
        <v>0</v>
      </c>
      <c r="CM72" s="2">
        <v>0</v>
      </c>
      <c r="CN72" s="5">
        <v>1</v>
      </c>
      <c r="CO72" s="5">
        <v>1</v>
      </c>
      <c r="CP72" s="5">
        <v>0</v>
      </c>
      <c r="CQ72" s="5">
        <v>0</v>
      </c>
      <c r="CR72" s="5">
        <v>0</v>
      </c>
      <c r="CS72" s="5">
        <v>0</v>
      </c>
      <c r="CT72" s="5">
        <v>0</v>
      </c>
      <c r="CU72" s="5">
        <v>0</v>
      </c>
      <c r="CV72" s="4">
        <v>0</v>
      </c>
      <c r="CW72" s="4">
        <v>0</v>
      </c>
      <c r="CX72" s="4">
        <v>1</v>
      </c>
      <c r="CY72" s="4">
        <v>0</v>
      </c>
      <c r="CZ72" s="4">
        <v>0</v>
      </c>
      <c r="DA72" s="4">
        <v>0</v>
      </c>
      <c r="DB72" s="4">
        <v>0</v>
      </c>
      <c r="DC72" s="4">
        <v>0</v>
      </c>
      <c r="DD72" s="8">
        <v>0</v>
      </c>
      <c r="DE72" s="8">
        <v>1</v>
      </c>
      <c r="DF72" s="8">
        <v>1</v>
      </c>
      <c r="DG72" s="8">
        <v>0</v>
      </c>
      <c r="DH72" s="8">
        <v>0</v>
      </c>
      <c r="DI72" s="8">
        <v>0</v>
      </c>
      <c r="DJ72" s="8">
        <v>0</v>
      </c>
      <c r="DK72" s="8">
        <v>0</v>
      </c>
      <c r="DL72" s="11">
        <f t="shared" si="120"/>
        <v>1</v>
      </c>
      <c r="DM72" s="11">
        <f t="shared" si="121"/>
        <v>1</v>
      </c>
      <c r="DN72" s="11">
        <f t="shared" si="122"/>
        <v>0</v>
      </c>
      <c r="DO72" s="11">
        <f t="shared" si="123"/>
        <v>0</v>
      </c>
      <c r="DP72" s="5">
        <f t="shared" si="124"/>
        <v>3</v>
      </c>
      <c r="DQ72" s="5">
        <f t="shared" si="125"/>
        <v>1</v>
      </c>
      <c r="DR72" s="5">
        <f t="shared" si="126"/>
        <v>0</v>
      </c>
      <c r="DS72" s="5">
        <f t="shared" si="127"/>
        <v>0</v>
      </c>
      <c r="DT72" s="12">
        <f t="shared" si="128"/>
        <v>2</v>
      </c>
      <c r="DU72" s="12">
        <f t="shared" si="129"/>
        <v>1</v>
      </c>
      <c r="DV72" s="12">
        <f t="shared" si="130"/>
        <v>0</v>
      </c>
      <c r="DW72" s="12">
        <f t="shared" si="131"/>
        <v>0</v>
      </c>
      <c r="DX72" s="12">
        <f t="shared" si="132"/>
        <v>0</v>
      </c>
      <c r="DY72" s="12">
        <f t="shared" si="133"/>
        <v>0</v>
      </c>
      <c r="DZ72" s="12">
        <f t="shared" si="134"/>
        <v>0</v>
      </c>
      <c r="EA72" s="12">
        <f t="shared" si="135"/>
        <v>0</v>
      </c>
      <c r="EB72" s="13">
        <f t="shared" si="136"/>
        <v>0</v>
      </c>
      <c r="EC72" s="13">
        <f t="shared" si="137"/>
        <v>1</v>
      </c>
      <c r="ED72" s="13">
        <f t="shared" si="138"/>
        <v>2</v>
      </c>
      <c r="EE72" s="13">
        <f t="shared" si="139"/>
        <v>0</v>
      </c>
      <c r="EF72" s="13">
        <f t="shared" si="140"/>
        <v>0</v>
      </c>
      <c r="EG72" s="13">
        <f t="shared" si="141"/>
        <v>0</v>
      </c>
      <c r="EH72" s="13">
        <f t="shared" si="142"/>
        <v>0</v>
      </c>
      <c r="EI72" s="13">
        <f t="shared" si="143"/>
        <v>0</v>
      </c>
      <c r="EJ72" s="4">
        <f t="shared" si="144"/>
        <v>4</v>
      </c>
      <c r="EK72" s="4">
        <f t="shared" si="145"/>
        <v>2</v>
      </c>
      <c r="EL72" s="4">
        <f t="shared" si="146"/>
        <v>0</v>
      </c>
      <c r="EM72" s="4">
        <f t="shared" si="147"/>
        <v>0</v>
      </c>
      <c r="EN72" s="5">
        <v>0</v>
      </c>
      <c r="EO72" s="5">
        <v>1</v>
      </c>
      <c r="EP72" s="5" t="s">
        <v>178</v>
      </c>
      <c r="EQ72" s="5" t="s">
        <v>178</v>
      </c>
      <c r="ER72" s="12">
        <v>0</v>
      </c>
      <c r="ES72" s="12">
        <v>1</v>
      </c>
      <c r="ET72" s="12" t="s">
        <v>178</v>
      </c>
      <c r="EU72" s="12" t="s">
        <v>178</v>
      </c>
      <c r="EV72">
        <v>0</v>
      </c>
      <c r="EW72">
        <v>1</v>
      </c>
      <c r="EX72" t="s">
        <v>178</v>
      </c>
      <c r="EY72" t="s">
        <v>178</v>
      </c>
      <c r="EZ72">
        <f t="shared" si="148"/>
        <v>1</v>
      </c>
      <c r="FA72">
        <f t="shared" si="149"/>
        <v>0</v>
      </c>
      <c r="FB72">
        <f t="shared" si="150"/>
        <v>0</v>
      </c>
      <c r="FC72">
        <f t="shared" si="151"/>
        <v>0</v>
      </c>
      <c r="FD72">
        <v>3</v>
      </c>
      <c r="FE72">
        <v>0.75</v>
      </c>
      <c r="FF72">
        <v>0.5</v>
      </c>
    </row>
    <row r="73" spans="1:162" customFormat="1" x14ac:dyDescent="0.25">
      <c r="A73" t="s">
        <v>73</v>
      </c>
      <c r="B73">
        <v>1</v>
      </c>
      <c r="C73">
        <v>1</v>
      </c>
      <c r="D73">
        <v>2</v>
      </c>
      <c r="E73">
        <v>0</v>
      </c>
      <c r="F73">
        <v>1</v>
      </c>
      <c r="G73">
        <v>0</v>
      </c>
      <c r="H73" s="2" t="s">
        <v>177</v>
      </c>
      <c r="I73" s="2">
        <f t="shared" si="100"/>
        <v>0</v>
      </c>
      <c r="J73">
        <v>3</v>
      </c>
      <c r="K73" s="1">
        <v>5</v>
      </c>
      <c r="L73" s="1" t="str">
        <f t="shared" si="101"/>
        <v>M</v>
      </c>
      <c r="M73" s="1">
        <f t="shared" si="85"/>
        <v>2</v>
      </c>
      <c r="N73">
        <v>1</v>
      </c>
      <c r="O73">
        <v>1</v>
      </c>
      <c r="P73">
        <v>0</v>
      </c>
      <c r="Q73">
        <v>1</v>
      </c>
      <c r="R73">
        <v>2</v>
      </c>
      <c r="S73">
        <v>0</v>
      </c>
      <c r="T73">
        <f t="shared" si="102"/>
        <v>0</v>
      </c>
      <c r="U73" s="2" t="s">
        <v>177</v>
      </c>
      <c r="V73" s="2">
        <f t="shared" si="103"/>
        <v>0</v>
      </c>
      <c r="W73">
        <v>1</v>
      </c>
      <c r="X73" s="1">
        <v>5</v>
      </c>
      <c r="Y73" s="1" t="str">
        <f t="shared" si="104"/>
        <v>M</v>
      </c>
      <c r="Z73" s="1" t="str">
        <f t="shared" si="86"/>
        <v>n</v>
      </c>
      <c r="AA73" s="4">
        <f t="shared" si="87"/>
        <v>0</v>
      </c>
      <c r="AB73" s="4">
        <f t="shared" si="88"/>
        <v>6</v>
      </c>
      <c r="AC73">
        <v>1</v>
      </c>
      <c r="AD73">
        <v>1</v>
      </c>
      <c r="AE73">
        <v>1</v>
      </c>
      <c r="AF73">
        <v>1</v>
      </c>
      <c r="AG73">
        <v>1</v>
      </c>
      <c r="AH73">
        <v>2</v>
      </c>
      <c r="AI73" s="2" t="s">
        <v>176</v>
      </c>
      <c r="AJ73" s="2">
        <f t="shared" si="105"/>
        <v>1</v>
      </c>
      <c r="AK73">
        <v>1</v>
      </c>
      <c r="AL73" s="1">
        <v>5</v>
      </c>
      <c r="AM73" s="1" t="str">
        <f t="shared" si="106"/>
        <v>M</v>
      </c>
      <c r="AN73" s="1">
        <f t="shared" si="89"/>
        <v>3</v>
      </c>
      <c r="AO73" s="4">
        <f t="shared" si="90"/>
        <v>0</v>
      </c>
      <c r="AP73" s="4">
        <f t="shared" si="91"/>
        <v>2</v>
      </c>
      <c r="AQ73" s="10" t="s">
        <v>319</v>
      </c>
      <c r="AR73" s="10" t="s">
        <v>319</v>
      </c>
      <c r="AS73" s="10" t="str">
        <f t="shared" si="107"/>
        <v>surv</v>
      </c>
      <c r="AT73" s="10" t="str">
        <f t="shared" si="108"/>
        <v>surv</v>
      </c>
      <c r="AU73" s="10">
        <f t="shared" si="109"/>
        <v>5</v>
      </c>
      <c r="AV73" s="10">
        <f t="shared" si="110"/>
        <v>0.65741919655574388</v>
      </c>
      <c r="AW73" s="10">
        <f t="shared" si="111"/>
        <v>1</v>
      </c>
      <c r="AX73" s="10">
        <f t="shared" si="112"/>
        <v>1</v>
      </c>
      <c r="AY73" s="10" t="str">
        <f t="shared" si="113"/>
        <v>1</v>
      </c>
      <c r="AZ73" s="10" t="str">
        <f t="shared" si="114"/>
        <v>1</v>
      </c>
      <c r="BA73" t="s">
        <v>75</v>
      </c>
      <c r="BB73" t="s">
        <v>75</v>
      </c>
      <c r="BC73" t="s">
        <v>75</v>
      </c>
      <c r="BD73" s="5">
        <v>6</v>
      </c>
      <c r="BE73" s="5">
        <v>10</v>
      </c>
      <c r="BF73" s="5">
        <v>10</v>
      </c>
      <c r="BG73" s="5">
        <f t="shared" si="115"/>
        <v>8.6666666666666661</v>
      </c>
      <c r="BH73" s="6">
        <v>0.65741919655574388</v>
      </c>
      <c r="BI73" s="6">
        <v>0.65741919655574388</v>
      </c>
      <c r="BJ73" s="6">
        <v>0.65741919655574388</v>
      </c>
      <c r="BK73" s="6">
        <v>0.65741919655574388</v>
      </c>
      <c r="BL73" s="6" t="str">
        <f t="shared" si="116"/>
        <v>M</v>
      </c>
      <c r="BM73" s="3">
        <f t="shared" si="92"/>
        <v>1</v>
      </c>
      <c r="BN73" s="3">
        <f t="shared" si="93"/>
        <v>0.66666666666666663</v>
      </c>
      <c r="BO73" s="3">
        <f t="shared" si="94"/>
        <v>1.3333333333333333</v>
      </c>
      <c r="BP73" s="3">
        <f t="shared" si="95"/>
        <v>0.66666666666666663</v>
      </c>
      <c r="BQ73" s="1">
        <f t="shared" si="96"/>
        <v>5</v>
      </c>
      <c r="BR73" s="1" t="str">
        <f t="shared" si="117"/>
        <v>NA</v>
      </c>
      <c r="BS73" s="1">
        <f t="shared" si="97"/>
        <v>2.5</v>
      </c>
      <c r="BT73" s="4">
        <f t="shared" si="98"/>
        <v>0</v>
      </c>
      <c r="BU73" s="4">
        <f t="shared" si="99"/>
        <v>4</v>
      </c>
      <c r="BV73" t="s">
        <v>178</v>
      </c>
      <c r="BW73" t="s">
        <v>227</v>
      </c>
      <c r="BX73" t="s">
        <v>178</v>
      </c>
      <c r="BY73" t="s">
        <v>227</v>
      </c>
      <c r="BZ73" s="2" t="str">
        <f t="shared" si="118"/>
        <v>NA</v>
      </c>
      <c r="CA73">
        <v>0</v>
      </c>
      <c r="CB73">
        <v>0</v>
      </c>
      <c r="CC73" s="2" t="str">
        <f t="shared" si="119"/>
        <v>NA</v>
      </c>
      <c r="CD73" s="3">
        <v>0</v>
      </c>
      <c r="CE73" s="3">
        <v>0</v>
      </c>
      <c r="CF73" s="2">
        <v>0</v>
      </c>
      <c r="CG73" s="2">
        <v>0</v>
      </c>
      <c r="CH73" s="2">
        <v>1</v>
      </c>
      <c r="CI73" s="2">
        <v>0</v>
      </c>
      <c r="CJ73" s="2">
        <v>0</v>
      </c>
      <c r="CK73" s="2">
        <v>0</v>
      </c>
      <c r="CL73" s="2">
        <v>0</v>
      </c>
      <c r="CM73" s="2">
        <v>0</v>
      </c>
      <c r="CN73" s="5">
        <v>0</v>
      </c>
      <c r="CO73" s="5">
        <v>0</v>
      </c>
      <c r="CP73" s="5">
        <v>0</v>
      </c>
      <c r="CQ73" s="5">
        <v>0</v>
      </c>
      <c r="CR73" s="5">
        <v>0</v>
      </c>
      <c r="CS73" s="5">
        <v>0</v>
      </c>
      <c r="CT73" s="5">
        <v>0</v>
      </c>
      <c r="CU73" s="5">
        <v>0</v>
      </c>
      <c r="CV73" s="4">
        <v>0</v>
      </c>
      <c r="CW73" s="4">
        <v>0</v>
      </c>
      <c r="CX73" s="4">
        <v>0</v>
      </c>
      <c r="CY73" s="4">
        <v>1</v>
      </c>
      <c r="CZ73" s="4">
        <v>0</v>
      </c>
      <c r="DA73" s="4">
        <v>0</v>
      </c>
      <c r="DB73" s="4">
        <v>0</v>
      </c>
      <c r="DC73" s="4">
        <v>0</v>
      </c>
      <c r="DD73" s="8">
        <v>0</v>
      </c>
      <c r="DE73" s="8">
        <v>0</v>
      </c>
      <c r="DF73" s="8">
        <v>0</v>
      </c>
      <c r="DG73" s="8">
        <v>1</v>
      </c>
      <c r="DH73" s="8">
        <v>0</v>
      </c>
      <c r="DI73" s="8">
        <v>0</v>
      </c>
      <c r="DJ73" s="8">
        <v>0</v>
      </c>
      <c r="DK73" s="8">
        <v>0</v>
      </c>
      <c r="DL73" s="11">
        <f t="shared" si="120"/>
        <v>0</v>
      </c>
      <c r="DM73" s="11">
        <f t="shared" si="121"/>
        <v>2</v>
      </c>
      <c r="DN73" s="11">
        <f t="shared" si="122"/>
        <v>0</v>
      </c>
      <c r="DO73" s="11">
        <f t="shared" si="123"/>
        <v>0</v>
      </c>
      <c r="DP73" s="5">
        <f t="shared" si="124"/>
        <v>0</v>
      </c>
      <c r="DQ73" s="5">
        <f t="shared" si="125"/>
        <v>1</v>
      </c>
      <c r="DR73" s="5">
        <f t="shared" si="126"/>
        <v>0</v>
      </c>
      <c r="DS73" s="5">
        <f t="shared" si="127"/>
        <v>0</v>
      </c>
      <c r="DT73" s="12">
        <f t="shared" si="128"/>
        <v>0</v>
      </c>
      <c r="DU73" s="12">
        <f t="shared" si="129"/>
        <v>0</v>
      </c>
      <c r="DV73" s="12">
        <f t="shared" si="130"/>
        <v>1</v>
      </c>
      <c r="DW73" s="12">
        <f t="shared" si="131"/>
        <v>0</v>
      </c>
      <c r="DX73" s="12">
        <f t="shared" si="132"/>
        <v>0</v>
      </c>
      <c r="DY73" s="12">
        <f t="shared" si="133"/>
        <v>0</v>
      </c>
      <c r="DZ73" s="12">
        <f t="shared" si="134"/>
        <v>0</v>
      </c>
      <c r="EA73" s="12">
        <f t="shared" si="135"/>
        <v>0</v>
      </c>
      <c r="EB73" s="13">
        <f t="shared" si="136"/>
        <v>0</v>
      </c>
      <c r="EC73" s="13">
        <f t="shared" si="137"/>
        <v>0</v>
      </c>
      <c r="ED73" s="13">
        <f t="shared" si="138"/>
        <v>0</v>
      </c>
      <c r="EE73" s="13">
        <f t="shared" si="139"/>
        <v>2</v>
      </c>
      <c r="EF73" s="13">
        <f t="shared" si="140"/>
        <v>0</v>
      </c>
      <c r="EG73" s="13">
        <f t="shared" si="141"/>
        <v>0</v>
      </c>
      <c r="EH73" s="13">
        <f t="shared" si="142"/>
        <v>0</v>
      </c>
      <c r="EI73" s="13">
        <f t="shared" si="143"/>
        <v>0</v>
      </c>
      <c r="EJ73" s="4">
        <f t="shared" si="144"/>
        <v>0</v>
      </c>
      <c r="EK73" s="4">
        <f t="shared" si="145"/>
        <v>3</v>
      </c>
      <c r="EL73" s="4">
        <f t="shared" si="146"/>
        <v>0</v>
      </c>
      <c r="EM73" s="4">
        <f t="shared" si="147"/>
        <v>0</v>
      </c>
      <c r="EN73" s="5" t="s">
        <v>178</v>
      </c>
      <c r="EO73" s="5">
        <v>0</v>
      </c>
      <c r="EP73" s="5" t="s">
        <v>178</v>
      </c>
      <c r="EQ73" s="5" t="s">
        <v>178</v>
      </c>
      <c r="ER73" s="12" t="s">
        <v>178</v>
      </c>
      <c r="ES73" s="12">
        <v>0</v>
      </c>
      <c r="ET73" s="12" t="s">
        <v>178</v>
      </c>
      <c r="EU73" s="12" t="s">
        <v>178</v>
      </c>
      <c r="EV73" t="s">
        <v>178</v>
      </c>
      <c r="EW73">
        <v>0</v>
      </c>
      <c r="EX73" t="s">
        <v>178</v>
      </c>
      <c r="EY73" t="s">
        <v>178</v>
      </c>
      <c r="EZ73">
        <f t="shared" si="148"/>
        <v>0</v>
      </c>
      <c r="FA73">
        <f t="shared" si="149"/>
        <v>1</v>
      </c>
      <c r="FB73">
        <f t="shared" si="150"/>
        <v>0</v>
      </c>
      <c r="FC73">
        <f t="shared" si="151"/>
        <v>0</v>
      </c>
      <c r="FD73">
        <v>4</v>
      </c>
      <c r="FE73">
        <v>0.66666666666666663</v>
      </c>
      <c r="FF73">
        <v>0.75</v>
      </c>
    </row>
    <row r="74" spans="1:162" customFormat="1" x14ac:dyDescent="0.25">
      <c r="A74" t="s">
        <v>74</v>
      </c>
      <c r="B74">
        <v>1</v>
      </c>
      <c r="C74">
        <v>1</v>
      </c>
      <c r="D74">
        <v>4</v>
      </c>
      <c r="E74">
        <v>3</v>
      </c>
      <c r="F74">
        <v>3</v>
      </c>
      <c r="G74">
        <v>0</v>
      </c>
      <c r="H74" s="2" t="s">
        <v>177</v>
      </c>
      <c r="I74" s="2">
        <f t="shared" si="100"/>
        <v>0</v>
      </c>
      <c r="J74">
        <v>3</v>
      </c>
      <c r="K74" s="1">
        <v>12</v>
      </c>
      <c r="L74" s="1" t="str">
        <f t="shared" si="101"/>
        <v>L</v>
      </c>
      <c r="M74" s="1">
        <f t="shared" si="85"/>
        <v>3</v>
      </c>
      <c r="N74">
        <v>1</v>
      </c>
      <c r="O74">
        <v>1</v>
      </c>
      <c r="P74">
        <v>1</v>
      </c>
      <c r="Q74">
        <v>1</v>
      </c>
      <c r="R74">
        <v>3</v>
      </c>
      <c r="S74">
        <v>0</v>
      </c>
      <c r="T74">
        <f t="shared" si="102"/>
        <v>0</v>
      </c>
      <c r="U74" s="2" t="s">
        <v>176</v>
      </c>
      <c r="V74" s="2">
        <f t="shared" si="103"/>
        <v>1</v>
      </c>
      <c r="W74">
        <v>3</v>
      </c>
      <c r="X74" s="1">
        <v>7</v>
      </c>
      <c r="Y74" s="1" t="str">
        <f t="shared" si="104"/>
        <v>L</v>
      </c>
      <c r="Z74" s="1" t="str">
        <f t="shared" si="86"/>
        <v>n</v>
      </c>
      <c r="AA74" s="4">
        <f t="shared" si="87"/>
        <v>-5</v>
      </c>
      <c r="AB74" s="4">
        <f t="shared" si="88"/>
        <v>5</v>
      </c>
      <c r="AC74">
        <v>1</v>
      </c>
      <c r="AD74">
        <v>1</v>
      </c>
      <c r="AE74">
        <v>2</v>
      </c>
      <c r="AF74">
        <v>0</v>
      </c>
      <c r="AG74">
        <v>2</v>
      </c>
      <c r="AH74">
        <v>1</v>
      </c>
      <c r="AI74" s="2" t="s">
        <v>177</v>
      </c>
      <c r="AJ74" s="2">
        <f t="shared" si="105"/>
        <v>1</v>
      </c>
      <c r="AK74">
        <v>3</v>
      </c>
      <c r="AL74" s="1">
        <v>6</v>
      </c>
      <c r="AM74" s="1" t="str">
        <f t="shared" si="106"/>
        <v>M</v>
      </c>
      <c r="AN74" s="1">
        <f t="shared" si="89"/>
        <v>2</v>
      </c>
      <c r="AO74" s="4">
        <f t="shared" si="90"/>
        <v>-1</v>
      </c>
      <c r="AP74" s="4">
        <f t="shared" si="91"/>
        <v>3</v>
      </c>
      <c r="AQ74" s="10" t="s">
        <v>319</v>
      </c>
      <c r="AR74" s="10" t="s">
        <v>319</v>
      </c>
      <c r="AS74" s="10" t="str">
        <f t="shared" si="107"/>
        <v>surv</v>
      </c>
      <c r="AT74" s="10" t="str">
        <f t="shared" si="108"/>
        <v>surv</v>
      </c>
      <c r="AU74" s="10">
        <f t="shared" si="109"/>
        <v>8.3333333333333339</v>
      </c>
      <c r="AV74" s="10">
        <f t="shared" si="110"/>
        <v>0.53711937995126968</v>
      </c>
      <c r="AW74" s="10">
        <f t="shared" si="111"/>
        <v>1</v>
      </c>
      <c r="AX74" s="10">
        <f t="shared" si="112"/>
        <v>1</v>
      </c>
      <c r="AY74" s="10" t="str">
        <f t="shared" si="113"/>
        <v>1</v>
      </c>
      <c r="AZ74" s="10" t="str">
        <f t="shared" si="114"/>
        <v>1</v>
      </c>
      <c r="BA74" t="s">
        <v>72</v>
      </c>
      <c r="BB74" t="s">
        <v>149</v>
      </c>
      <c r="BC74" t="s">
        <v>149</v>
      </c>
      <c r="BD74" s="5">
        <v>7</v>
      </c>
      <c r="BE74" s="5">
        <v>10</v>
      </c>
      <c r="BF74" s="5">
        <v>10</v>
      </c>
      <c r="BG74" s="5">
        <f t="shared" si="115"/>
        <v>9</v>
      </c>
      <c r="BH74" s="6">
        <v>0.68680419334771214</v>
      </c>
      <c r="BI74" s="6">
        <v>0.4622769732530484</v>
      </c>
      <c r="BJ74" s="6">
        <v>0.4622769732530484</v>
      </c>
      <c r="BK74" s="6">
        <v>0.53711937995126968</v>
      </c>
      <c r="BL74" s="6" t="str">
        <f t="shared" si="116"/>
        <v>M</v>
      </c>
      <c r="BM74" s="3">
        <f t="shared" si="92"/>
        <v>2.3333333333333335</v>
      </c>
      <c r="BN74" s="3">
        <f t="shared" si="93"/>
        <v>1.3333333333333333</v>
      </c>
      <c r="BO74" s="3">
        <f t="shared" si="94"/>
        <v>2.6666666666666665</v>
      </c>
      <c r="BP74" s="3">
        <f t="shared" si="95"/>
        <v>0.33333333333333331</v>
      </c>
      <c r="BQ74" s="1">
        <f t="shared" si="96"/>
        <v>8.3333333333333339</v>
      </c>
      <c r="BR74" s="1" t="str">
        <f t="shared" si="117"/>
        <v>L</v>
      </c>
      <c r="BS74" s="1">
        <f t="shared" si="97"/>
        <v>2.5</v>
      </c>
      <c r="BT74" s="4">
        <f t="shared" si="98"/>
        <v>-3</v>
      </c>
      <c r="BU74" s="4">
        <f t="shared" si="99"/>
        <v>4</v>
      </c>
      <c r="BV74" t="s">
        <v>178</v>
      </c>
      <c r="BW74" t="s">
        <v>178</v>
      </c>
      <c r="BX74" t="s">
        <v>227</v>
      </c>
      <c r="BY74" t="s">
        <v>226</v>
      </c>
      <c r="BZ74" s="2" t="str">
        <f t="shared" si="118"/>
        <v>NA</v>
      </c>
      <c r="CA74">
        <v>0</v>
      </c>
      <c r="CB74">
        <v>0</v>
      </c>
      <c r="CC74" s="2" t="str">
        <f t="shared" si="119"/>
        <v>NA</v>
      </c>
      <c r="CD74" s="3">
        <v>0</v>
      </c>
      <c r="CE74" s="3">
        <v>0</v>
      </c>
      <c r="CF74" s="2">
        <v>0</v>
      </c>
      <c r="CG74" s="2">
        <v>0</v>
      </c>
      <c r="CH74" s="2">
        <v>0</v>
      </c>
      <c r="CI74" s="2">
        <v>0</v>
      </c>
      <c r="CJ74" s="2">
        <v>0</v>
      </c>
      <c r="CK74" s="2">
        <v>0</v>
      </c>
      <c r="CL74" s="2">
        <v>0</v>
      </c>
      <c r="CM74" s="2">
        <v>0</v>
      </c>
      <c r="CN74" s="5">
        <v>0</v>
      </c>
      <c r="CO74" s="5">
        <v>0</v>
      </c>
      <c r="CP74" s="5">
        <v>0</v>
      </c>
      <c r="CQ74" s="5">
        <v>0</v>
      </c>
      <c r="CR74" s="5">
        <v>0</v>
      </c>
      <c r="CS74" s="5">
        <v>0</v>
      </c>
      <c r="CT74" s="5">
        <v>0</v>
      </c>
      <c r="CU74" s="5">
        <v>0</v>
      </c>
      <c r="CV74" s="4">
        <v>0</v>
      </c>
      <c r="CW74" s="4">
        <v>0</v>
      </c>
      <c r="CX74" s="4">
        <v>0</v>
      </c>
      <c r="CY74" s="4">
        <v>0</v>
      </c>
      <c r="CZ74" s="4">
        <v>0</v>
      </c>
      <c r="DA74" s="4">
        <v>0</v>
      </c>
      <c r="DB74" s="4">
        <v>0</v>
      </c>
      <c r="DC74" s="4">
        <v>0</v>
      </c>
      <c r="DD74" s="8">
        <v>1</v>
      </c>
      <c r="DE74" s="8">
        <v>1</v>
      </c>
      <c r="DF74" s="8">
        <v>1</v>
      </c>
      <c r="DG74" s="8">
        <v>0</v>
      </c>
      <c r="DH74" s="8">
        <v>0</v>
      </c>
      <c r="DI74" s="8">
        <v>0</v>
      </c>
      <c r="DJ74" s="8">
        <v>0</v>
      </c>
      <c r="DK74" s="8">
        <v>0</v>
      </c>
      <c r="DL74" s="11">
        <f t="shared" si="120"/>
        <v>0</v>
      </c>
      <c r="DM74" s="11">
        <f t="shared" si="121"/>
        <v>0</v>
      </c>
      <c r="DN74" s="11">
        <f t="shared" si="122"/>
        <v>0</v>
      </c>
      <c r="DO74" s="11">
        <f t="shared" si="123"/>
        <v>0</v>
      </c>
      <c r="DP74" s="5">
        <f t="shared" si="124"/>
        <v>2</v>
      </c>
      <c r="DQ74" s="5">
        <f t="shared" si="125"/>
        <v>1</v>
      </c>
      <c r="DR74" s="5">
        <f t="shared" si="126"/>
        <v>0</v>
      </c>
      <c r="DS74" s="5">
        <f t="shared" si="127"/>
        <v>0</v>
      </c>
      <c r="DT74" s="12">
        <f t="shared" si="128"/>
        <v>0</v>
      </c>
      <c r="DU74" s="12">
        <f t="shared" si="129"/>
        <v>0</v>
      </c>
      <c r="DV74" s="12">
        <f t="shared" si="130"/>
        <v>0</v>
      </c>
      <c r="DW74" s="12">
        <f t="shared" si="131"/>
        <v>0</v>
      </c>
      <c r="DX74" s="12">
        <f t="shared" si="132"/>
        <v>0</v>
      </c>
      <c r="DY74" s="12">
        <f t="shared" si="133"/>
        <v>0</v>
      </c>
      <c r="DZ74" s="12">
        <f t="shared" si="134"/>
        <v>0</v>
      </c>
      <c r="EA74" s="12">
        <f t="shared" si="135"/>
        <v>0</v>
      </c>
      <c r="EB74" s="13">
        <f t="shared" si="136"/>
        <v>1</v>
      </c>
      <c r="EC74" s="13">
        <f t="shared" si="137"/>
        <v>1</v>
      </c>
      <c r="ED74" s="13">
        <f t="shared" si="138"/>
        <v>1</v>
      </c>
      <c r="EE74" s="13">
        <f t="shared" si="139"/>
        <v>0</v>
      </c>
      <c r="EF74" s="13">
        <f t="shared" si="140"/>
        <v>0</v>
      </c>
      <c r="EG74" s="13">
        <f t="shared" si="141"/>
        <v>0</v>
      </c>
      <c r="EH74" s="13">
        <f t="shared" si="142"/>
        <v>0</v>
      </c>
      <c r="EI74" s="13">
        <f t="shared" si="143"/>
        <v>0</v>
      </c>
      <c r="EJ74" s="4">
        <f t="shared" si="144"/>
        <v>2</v>
      </c>
      <c r="EK74" s="4">
        <f t="shared" si="145"/>
        <v>1</v>
      </c>
      <c r="EL74" s="4">
        <f t="shared" si="146"/>
        <v>0</v>
      </c>
      <c r="EM74" s="4">
        <f t="shared" si="147"/>
        <v>0</v>
      </c>
      <c r="EN74" s="5" t="s">
        <v>178</v>
      </c>
      <c r="EO74" s="5" t="s">
        <v>178</v>
      </c>
      <c r="EP74" s="5" t="s">
        <v>178</v>
      </c>
      <c r="EQ74" s="5" t="s">
        <v>178</v>
      </c>
      <c r="ER74" s="12">
        <v>0.5</v>
      </c>
      <c r="ES74" s="12">
        <v>1</v>
      </c>
      <c r="ET74" s="12" t="s">
        <v>178</v>
      </c>
      <c r="EU74" s="12" t="s">
        <v>178</v>
      </c>
      <c r="EV74">
        <v>0.5</v>
      </c>
      <c r="EW74">
        <v>1</v>
      </c>
      <c r="EX74" t="s">
        <v>178</v>
      </c>
      <c r="EY74" t="s">
        <v>178</v>
      </c>
      <c r="EZ74">
        <f t="shared" si="148"/>
        <v>0</v>
      </c>
      <c r="FA74">
        <f t="shared" si="149"/>
        <v>0</v>
      </c>
      <c r="FB74">
        <f t="shared" si="150"/>
        <v>0</v>
      </c>
      <c r="FC74">
        <f t="shared" si="151"/>
        <v>0</v>
      </c>
      <c r="FD74">
        <v>1</v>
      </c>
      <c r="FE74">
        <v>0.75</v>
      </c>
      <c r="FF74">
        <v>1.3333333333333333</v>
      </c>
    </row>
    <row r="75" spans="1:162" customFormat="1" x14ac:dyDescent="0.25">
      <c r="A75" t="s">
        <v>75</v>
      </c>
      <c r="B75">
        <v>1</v>
      </c>
      <c r="C75">
        <v>1</v>
      </c>
      <c r="D75">
        <v>2</v>
      </c>
      <c r="E75">
        <v>0</v>
      </c>
      <c r="F75">
        <v>2</v>
      </c>
      <c r="G75">
        <v>0</v>
      </c>
      <c r="H75" s="2" t="s">
        <v>176</v>
      </c>
      <c r="I75" s="2">
        <f t="shared" si="100"/>
        <v>1</v>
      </c>
      <c r="J75">
        <v>2</v>
      </c>
      <c r="K75" s="1">
        <v>6</v>
      </c>
      <c r="L75" s="1" t="str">
        <f t="shared" si="101"/>
        <v>M</v>
      </c>
      <c r="M75" s="1">
        <f t="shared" si="85"/>
        <v>3</v>
      </c>
      <c r="N75">
        <v>1</v>
      </c>
      <c r="O75">
        <v>1</v>
      </c>
      <c r="P75">
        <v>1</v>
      </c>
      <c r="Q75">
        <v>1</v>
      </c>
      <c r="R75">
        <v>2</v>
      </c>
      <c r="S75">
        <v>5</v>
      </c>
      <c r="T75">
        <f t="shared" si="102"/>
        <v>5</v>
      </c>
      <c r="U75" s="2" t="s">
        <v>177</v>
      </c>
      <c r="V75" s="2">
        <f t="shared" si="103"/>
        <v>1</v>
      </c>
      <c r="W75">
        <v>2</v>
      </c>
      <c r="X75" s="1">
        <v>6</v>
      </c>
      <c r="Y75" s="1" t="str">
        <f t="shared" si="104"/>
        <v>M</v>
      </c>
      <c r="Z75" s="1" t="str">
        <f t="shared" si="86"/>
        <v>n</v>
      </c>
      <c r="AA75" s="4">
        <f t="shared" si="87"/>
        <v>0</v>
      </c>
      <c r="AB75" s="4">
        <f t="shared" si="88"/>
        <v>5</v>
      </c>
      <c r="AC75">
        <v>1</v>
      </c>
      <c r="AD75">
        <v>1</v>
      </c>
      <c r="AE75">
        <v>0</v>
      </c>
      <c r="AF75">
        <v>1</v>
      </c>
      <c r="AG75">
        <v>1</v>
      </c>
      <c r="AH75">
        <v>3</v>
      </c>
      <c r="AI75" s="2" t="s">
        <v>177</v>
      </c>
      <c r="AJ75" s="2">
        <f t="shared" si="105"/>
        <v>1</v>
      </c>
      <c r="AK75">
        <v>2</v>
      </c>
      <c r="AL75" s="1">
        <v>4</v>
      </c>
      <c r="AM75" s="1" t="str">
        <f t="shared" si="106"/>
        <v>S</v>
      </c>
      <c r="AN75" s="1">
        <f t="shared" si="89"/>
        <v>2</v>
      </c>
      <c r="AO75" s="4">
        <f t="shared" si="90"/>
        <v>-2</v>
      </c>
      <c r="AP75" s="4">
        <f t="shared" si="91"/>
        <v>1</v>
      </c>
      <c r="AQ75" s="10" t="s">
        <v>319</v>
      </c>
      <c r="AR75" s="10" t="s">
        <v>319</v>
      </c>
      <c r="AS75" s="10" t="str">
        <f t="shared" si="107"/>
        <v>surv</v>
      </c>
      <c r="AT75" s="10" t="str">
        <f t="shared" si="108"/>
        <v>surv</v>
      </c>
      <c r="AU75" s="10">
        <f t="shared" si="109"/>
        <v>5.333333333333333</v>
      </c>
      <c r="AV75" s="10">
        <f t="shared" si="110"/>
        <v>0.65741919655574388</v>
      </c>
      <c r="AW75" s="10">
        <f t="shared" si="111"/>
        <v>1</v>
      </c>
      <c r="AX75" s="10">
        <f t="shared" si="112"/>
        <v>1</v>
      </c>
      <c r="AY75" s="10" t="str">
        <f t="shared" si="113"/>
        <v>1</v>
      </c>
      <c r="AZ75" s="10" t="str">
        <f t="shared" si="114"/>
        <v>1</v>
      </c>
      <c r="BA75" t="s">
        <v>73</v>
      </c>
      <c r="BB75" t="s">
        <v>73</v>
      </c>
      <c r="BC75" t="s">
        <v>73</v>
      </c>
      <c r="BD75" s="5">
        <v>7</v>
      </c>
      <c r="BE75" s="5">
        <v>11</v>
      </c>
      <c r="BF75" s="5">
        <v>11</v>
      </c>
      <c r="BG75" s="5">
        <f t="shared" si="115"/>
        <v>9.6666666666666661</v>
      </c>
      <c r="BH75" s="6">
        <v>0.65741919655574388</v>
      </c>
      <c r="BI75" s="6">
        <v>0.65741919655574388</v>
      </c>
      <c r="BJ75" s="6">
        <v>0.65741919655574388</v>
      </c>
      <c r="BK75" s="6">
        <v>0.65741919655574388</v>
      </c>
      <c r="BL75" s="6" t="str">
        <f t="shared" si="116"/>
        <v>M</v>
      </c>
      <c r="BM75" s="3">
        <f t="shared" si="92"/>
        <v>1</v>
      </c>
      <c r="BN75" s="3">
        <f t="shared" si="93"/>
        <v>0.66666666666666663</v>
      </c>
      <c r="BO75" s="3">
        <f t="shared" si="94"/>
        <v>1.6666666666666667</v>
      </c>
      <c r="BP75" s="3">
        <f t="shared" si="95"/>
        <v>2.6666666666666665</v>
      </c>
      <c r="BQ75" s="1">
        <f t="shared" si="96"/>
        <v>5.333333333333333</v>
      </c>
      <c r="BR75" s="1" t="str">
        <f t="shared" si="117"/>
        <v>NA</v>
      </c>
      <c r="BS75" s="1">
        <f t="shared" si="97"/>
        <v>2.5</v>
      </c>
      <c r="BT75" s="4">
        <f t="shared" si="98"/>
        <v>-1</v>
      </c>
      <c r="BU75" s="4">
        <f t="shared" si="99"/>
        <v>3</v>
      </c>
      <c r="BV75" t="s">
        <v>178</v>
      </c>
      <c r="BW75" t="s">
        <v>178</v>
      </c>
      <c r="BX75" t="s">
        <v>178</v>
      </c>
      <c r="BY75" t="s">
        <v>227</v>
      </c>
      <c r="BZ75" s="2" t="str">
        <f t="shared" si="118"/>
        <v>c</v>
      </c>
      <c r="CA75">
        <v>0</v>
      </c>
      <c r="CB75">
        <v>3</v>
      </c>
      <c r="CC75" s="2" t="str">
        <f t="shared" si="119"/>
        <v>NA</v>
      </c>
      <c r="CD75" s="3">
        <v>0</v>
      </c>
      <c r="CE75" s="3">
        <v>0</v>
      </c>
      <c r="CF75" s="2">
        <v>0</v>
      </c>
      <c r="CG75" s="2">
        <v>0</v>
      </c>
      <c r="CH75" s="2">
        <v>0</v>
      </c>
      <c r="CI75" s="2">
        <v>0</v>
      </c>
      <c r="CJ75" s="2">
        <v>0</v>
      </c>
      <c r="CK75" s="2">
        <v>0</v>
      </c>
      <c r="CL75" s="2">
        <v>0</v>
      </c>
      <c r="CM75" s="2">
        <v>0</v>
      </c>
      <c r="CN75" s="5">
        <v>0</v>
      </c>
      <c r="CO75" s="5">
        <v>0</v>
      </c>
      <c r="CP75" s="5">
        <v>1</v>
      </c>
      <c r="CQ75" s="5">
        <v>0</v>
      </c>
      <c r="CR75" s="5">
        <v>0</v>
      </c>
      <c r="CS75" s="5">
        <v>0</v>
      </c>
      <c r="CT75" s="5">
        <v>0</v>
      </c>
      <c r="CU75" s="5">
        <v>0</v>
      </c>
      <c r="CV75" s="4">
        <v>0</v>
      </c>
      <c r="CW75" s="4">
        <v>0</v>
      </c>
      <c r="CX75" s="4">
        <v>0</v>
      </c>
      <c r="CY75" s="4">
        <v>0</v>
      </c>
      <c r="CZ75" s="4">
        <v>0</v>
      </c>
      <c r="DA75" s="4">
        <v>1</v>
      </c>
      <c r="DB75" s="4">
        <v>0</v>
      </c>
      <c r="DC75" s="4">
        <v>1</v>
      </c>
      <c r="DD75" s="8">
        <v>0</v>
      </c>
      <c r="DE75" s="8">
        <v>0</v>
      </c>
      <c r="DF75" s="8">
        <v>0</v>
      </c>
      <c r="DG75" s="8">
        <v>0</v>
      </c>
      <c r="DH75" s="8">
        <v>0</v>
      </c>
      <c r="DI75" s="8">
        <v>0</v>
      </c>
      <c r="DJ75" s="8">
        <v>0</v>
      </c>
      <c r="DK75" s="8">
        <v>0</v>
      </c>
      <c r="DL75" s="11">
        <f t="shared" si="120"/>
        <v>0</v>
      </c>
      <c r="DM75" s="11">
        <f t="shared" si="121"/>
        <v>0</v>
      </c>
      <c r="DN75" s="11">
        <f t="shared" si="122"/>
        <v>1</v>
      </c>
      <c r="DO75" s="11">
        <f t="shared" si="123"/>
        <v>1</v>
      </c>
      <c r="DP75" s="5">
        <f t="shared" si="124"/>
        <v>0</v>
      </c>
      <c r="DQ75" s="5">
        <f t="shared" si="125"/>
        <v>1</v>
      </c>
      <c r="DR75" s="5">
        <f t="shared" si="126"/>
        <v>0</v>
      </c>
      <c r="DS75" s="5">
        <f t="shared" si="127"/>
        <v>0</v>
      </c>
      <c r="DT75" s="12">
        <f t="shared" si="128"/>
        <v>0</v>
      </c>
      <c r="DU75" s="12">
        <f t="shared" si="129"/>
        <v>0</v>
      </c>
      <c r="DV75" s="12">
        <f t="shared" si="130"/>
        <v>1</v>
      </c>
      <c r="DW75" s="12">
        <f t="shared" si="131"/>
        <v>0</v>
      </c>
      <c r="DX75" s="12">
        <f t="shared" si="132"/>
        <v>0</v>
      </c>
      <c r="DY75" s="12">
        <f t="shared" si="133"/>
        <v>0</v>
      </c>
      <c r="DZ75" s="12">
        <f t="shared" si="134"/>
        <v>0</v>
      </c>
      <c r="EA75" s="12">
        <f t="shared" si="135"/>
        <v>0</v>
      </c>
      <c r="EB75" s="13">
        <f t="shared" si="136"/>
        <v>0</v>
      </c>
      <c r="EC75" s="13">
        <f t="shared" si="137"/>
        <v>0</v>
      </c>
      <c r="ED75" s="13">
        <f t="shared" si="138"/>
        <v>0</v>
      </c>
      <c r="EE75" s="13">
        <f t="shared" si="139"/>
        <v>0</v>
      </c>
      <c r="EF75" s="13">
        <f t="shared" si="140"/>
        <v>0</v>
      </c>
      <c r="EG75" s="13">
        <f t="shared" si="141"/>
        <v>1</v>
      </c>
      <c r="EH75" s="13">
        <f t="shared" si="142"/>
        <v>0</v>
      </c>
      <c r="EI75" s="13">
        <f t="shared" si="143"/>
        <v>1</v>
      </c>
      <c r="EJ75" s="4">
        <f t="shared" si="144"/>
        <v>0</v>
      </c>
      <c r="EK75" s="4">
        <f t="shared" si="145"/>
        <v>1</v>
      </c>
      <c r="EL75" s="4">
        <f t="shared" si="146"/>
        <v>1</v>
      </c>
      <c r="EM75" s="4">
        <f t="shared" si="147"/>
        <v>1</v>
      </c>
      <c r="EN75" s="5" t="s">
        <v>178</v>
      </c>
      <c r="EO75" s="5" t="s">
        <v>178</v>
      </c>
      <c r="EP75" s="5">
        <v>0</v>
      </c>
      <c r="EQ75" s="5">
        <v>0</v>
      </c>
      <c r="ER75" s="12" t="s">
        <v>178</v>
      </c>
      <c r="ES75" s="12">
        <v>0</v>
      </c>
      <c r="ET75" s="12" t="s">
        <v>178</v>
      </c>
      <c r="EU75" s="12" t="s">
        <v>178</v>
      </c>
      <c r="EV75" t="s">
        <v>178</v>
      </c>
      <c r="EW75">
        <v>0</v>
      </c>
      <c r="EX75">
        <v>0</v>
      </c>
      <c r="EY75">
        <v>0</v>
      </c>
      <c r="EZ75">
        <f t="shared" si="148"/>
        <v>0</v>
      </c>
      <c r="FA75">
        <f t="shared" si="149"/>
        <v>1</v>
      </c>
      <c r="FB75">
        <f t="shared" si="150"/>
        <v>0</v>
      </c>
      <c r="FC75">
        <f t="shared" si="151"/>
        <v>0</v>
      </c>
      <c r="FD75">
        <v>2</v>
      </c>
      <c r="FE75">
        <v>0.375</v>
      </c>
      <c r="FF75">
        <v>0.4</v>
      </c>
    </row>
    <row r="76" spans="1:162" customFormat="1" x14ac:dyDescent="0.25">
      <c r="A76" t="s">
        <v>76</v>
      </c>
      <c r="B76">
        <v>1</v>
      </c>
      <c r="C76">
        <v>0</v>
      </c>
      <c r="D76">
        <v>2</v>
      </c>
      <c r="E76">
        <v>1</v>
      </c>
      <c r="F76">
        <v>0</v>
      </c>
      <c r="G76">
        <v>0</v>
      </c>
      <c r="H76" s="2" t="s">
        <v>177</v>
      </c>
      <c r="I76" s="2">
        <f t="shared" si="100"/>
        <v>0</v>
      </c>
      <c r="J76">
        <v>1</v>
      </c>
      <c r="K76" s="1">
        <v>4</v>
      </c>
      <c r="L76" s="1" t="str">
        <f t="shared" si="101"/>
        <v>S</v>
      </c>
      <c r="M76" s="1">
        <f t="shared" si="85"/>
        <v>2</v>
      </c>
      <c r="N76">
        <v>1</v>
      </c>
      <c r="O76">
        <v>1</v>
      </c>
      <c r="P76">
        <v>1</v>
      </c>
      <c r="Q76">
        <v>1</v>
      </c>
      <c r="R76">
        <v>1</v>
      </c>
      <c r="S76">
        <v>2</v>
      </c>
      <c r="T76">
        <f t="shared" si="102"/>
        <v>2</v>
      </c>
      <c r="U76" s="2" t="s">
        <v>177</v>
      </c>
      <c r="V76" s="2">
        <f t="shared" si="103"/>
        <v>1</v>
      </c>
      <c r="W76">
        <v>2</v>
      </c>
      <c r="X76" s="1">
        <v>5</v>
      </c>
      <c r="Y76" s="1" t="str">
        <f t="shared" si="104"/>
        <v>M</v>
      </c>
      <c r="Z76" s="1" t="str">
        <f t="shared" si="86"/>
        <v>n</v>
      </c>
      <c r="AA76" s="4">
        <f t="shared" si="87"/>
        <v>1</v>
      </c>
      <c r="AB76" s="4">
        <f t="shared" si="88"/>
        <v>6</v>
      </c>
      <c r="AC76">
        <v>1</v>
      </c>
      <c r="AD76">
        <v>1</v>
      </c>
      <c r="AE76">
        <v>1</v>
      </c>
      <c r="AF76">
        <v>0</v>
      </c>
      <c r="AG76">
        <v>1</v>
      </c>
      <c r="AH76">
        <v>0</v>
      </c>
      <c r="AI76" s="2" t="s">
        <v>177</v>
      </c>
      <c r="AJ76" s="2">
        <f t="shared" si="105"/>
        <v>0</v>
      </c>
      <c r="AK76">
        <v>1</v>
      </c>
      <c r="AL76" s="1">
        <v>4</v>
      </c>
      <c r="AM76" s="1" t="str">
        <f t="shared" si="106"/>
        <v>S</v>
      </c>
      <c r="AN76" s="1">
        <f t="shared" si="89"/>
        <v>0</v>
      </c>
      <c r="AO76" s="4">
        <f t="shared" si="90"/>
        <v>-1</v>
      </c>
      <c r="AP76" s="4">
        <f t="shared" si="91"/>
        <v>1</v>
      </c>
      <c r="AQ76" s="10" t="s">
        <v>319</v>
      </c>
      <c r="AR76" s="10" t="s">
        <v>319</v>
      </c>
      <c r="AS76" s="10" t="str">
        <f t="shared" si="107"/>
        <v>surv</v>
      </c>
      <c r="AT76" s="10" t="str">
        <f t="shared" si="108"/>
        <v>surv</v>
      </c>
      <c r="AU76" s="10">
        <f t="shared" si="109"/>
        <v>4.333333333333333</v>
      </c>
      <c r="AV76" s="10">
        <f t="shared" si="110"/>
        <v>1.3221133204125255</v>
      </c>
      <c r="AW76" s="10">
        <f t="shared" si="111"/>
        <v>1</v>
      </c>
      <c r="AX76" s="10">
        <f t="shared" si="112"/>
        <v>1</v>
      </c>
      <c r="AY76" s="10" t="str">
        <f t="shared" si="113"/>
        <v>1</v>
      </c>
      <c r="AZ76" s="10" t="str">
        <f t="shared" si="114"/>
        <v>1</v>
      </c>
      <c r="BA76" t="s">
        <v>75</v>
      </c>
      <c r="BB76" t="s">
        <v>141</v>
      </c>
      <c r="BC76" t="s">
        <v>141</v>
      </c>
      <c r="BD76" s="5">
        <v>2</v>
      </c>
      <c r="BE76" s="5">
        <v>3</v>
      </c>
      <c r="BF76" s="5">
        <v>3</v>
      </c>
      <c r="BG76" s="5">
        <f t="shared" si="115"/>
        <v>2.6666666666666665</v>
      </c>
      <c r="BH76" s="6">
        <v>1.6559287424282489</v>
      </c>
      <c r="BI76" s="6">
        <v>1.1552056094046637</v>
      </c>
      <c r="BJ76" s="6">
        <v>1.1552056094046637</v>
      </c>
      <c r="BK76" s="6">
        <v>1.3221133204125255</v>
      </c>
      <c r="BL76" s="6" t="str">
        <f t="shared" si="116"/>
        <v>F</v>
      </c>
      <c r="BM76" s="3">
        <f t="shared" si="92"/>
        <v>1.3333333333333333</v>
      </c>
      <c r="BN76" s="3">
        <f t="shared" si="93"/>
        <v>0.66666666666666663</v>
      </c>
      <c r="BO76" s="3">
        <f t="shared" si="94"/>
        <v>0.66666666666666663</v>
      </c>
      <c r="BP76" s="3">
        <f t="shared" si="95"/>
        <v>0.66666666666666663</v>
      </c>
      <c r="BQ76" s="1">
        <f t="shared" si="96"/>
        <v>4.333333333333333</v>
      </c>
      <c r="BR76" s="1" t="str">
        <f t="shared" si="117"/>
        <v>S</v>
      </c>
      <c r="BS76" s="1">
        <f t="shared" si="97"/>
        <v>1</v>
      </c>
      <c r="BT76" s="4">
        <f t="shared" si="98"/>
        <v>0</v>
      </c>
      <c r="BU76" s="4">
        <f t="shared" si="99"/>
        <v>3.5</v>
      </c>
      <c r="BV76" t="s">
        <v>227</v>
      </c>
      <c r="BW76" t="s">
        <v>227</v>
      </c>
      <c r="BX76" t="s">
        <v>227</v>
      </c>
      <c r="BY76" t="s">
        <v>226</v>
      </c>
      <c r="BZ76" s="2" t="str">
        <f t="shared" si="118"/>
        <v>s</v>
      </c>
      <c r="CA76">
        <v>1</v>
      </c>
      <c r="CB76">
        <v>0</v>
      </c>
      <c r="CC76" s="2" t="str">
        <f t="shared" si="119"/>
        <v>c</v>
      </c>
      <c r="CD76" s="3">
        <v>0</v>
      </c>
      <c r="CE76" s="3">
        <v>1</v>
      </c>
      <c r="CF76" s="2">
        <v>0</v>
      </c>
      <c r="CG76" s="2">
        <v>0</v>
      </c>
      <c r="CH76" s="2">
        <v>1</v>
      </c>
      <c r="CI76" s="2">
        <v>0</v>
      </c>
      <c r="CJ76" s="2">
        <v>0</v>
      </c>
      <c r="CK76" s="2">
        <v>0</v>
      </c>
      <c r="CL76" s="2">
        <v>0</v>
      </c>
      <c r="CM76" s="2">
        <v>0</v>
      </c>
      <c r="CN76" s="5">
        <v>0</v>
      </c>
      <c r="CO76" s="5">
        <v>0</v>
      </c>
      <c r="CP76" s="5">
        <v>0</v>
      </c>
      <c r="CQ76" s="5">
        <v>0</v>
      </c>
      <c r="CR76" s="5">
        <v>0</v>
      </c>
      <c r="CS76" s="5">
        <v>0</v>
      </c>
      <c r="CT76" s="5">
        <v>0</v>
      </c>
      <c r="CU76" s="5">
        <v>1</v>
      </c>
      <c r="CV76" s="4">
        <v>0</v>
      </c>
      <c r="CW76" s="4">
        <v>1</v>
      </c>
      <c r="CX76" s="4">
        <v>0</v>
      </c>
      <c r="CY76" s="4">
        <v>0</v>
      </c>
      <c r="CZ76" s="4">
        <v>0</v>
      </c>
      <c r="DA76" s="4">
        <v>0</v>
      </c>
      <c r="DB76" s="4">
        <v>1</v>
      </c>
      <c r="DC76" s="4">
        <v>0</v>
      </c>
      <c r="DD76" s="8">
        <v>0</v>
      </c>
      <c r="DE76" s="8">
        <v>1</v>
      </c>
      <c r="DF76" s="8">
        <v>1</v>
      </c>
      <c r="DG76" s="8">
        <v>0</v>
      </c>
      <c r="DH76" s="8">
        <v>0</v>
      </c>
      <c r="DI76" s="8">
        <v>0</v>
      </c>
      <c r="DJ76" s="8">
        <v>0</v>
      </c>
      <c r="DK76" s="8">
        <v>0</v>
      </c>
      <c r="DL76" s="11">
        <f t="shared" si="120"/>
        <v>1</v>
      </c>
      <c r="DM76" s="11">
        <f t="shared" si="121"/>
        <v>1</v>
      </c>
      <c r="DN76" s="11">
        <f t="shared" si="122"/>
        <v>0</v>
      </c>
      <c r="DO76" s="11">
        <f t="shared" si="123"/>
        <v>1</v>
      </c>
      <c r="DP76" s="5">
        <f t="shared" si="124"/>
        <v>1</v>
      </c>
      <c r="DQ76" s="5">
        <f t="shared" si="125"/>
        <v>1</v>
      </c>
      <c r="DR76" s="5">
        <f t="shared" si="126"/>
        <v>0</v>
      </c>
      <c r="DS76" s="5">
        <f t="shared" si="127"/>
        <v>1</v>
      </c>
      <c r="DT76" s="12">
        <f t="shared" si="128"/>
        <v>0</v>
      </c>
      <c r="DU76" s="12">
        <f t="shared" si="129"/>
        <v>0</v>
      </c>
      <c r="DV76" s="12">
        <f t="shared" si="130"/>
        <v>1</v>
      </c>
      <c r="DW76" s="12">
        <f t="shared" si="131"/>
        <v>0</v>
      </c>
      <c r="DX76" s="12">
        <f t="shared" si="132"/>
        <v>0</v>
      </c>
      <c r="DY76" s="12">
        <f t="shared" si="133"/>
        <v>0</v>
      </c>
      <c r="DZ76" s="12">
        <f t="shared" si="134"/>
        <v>0</v>
      </c>
      <c r="EA76" s="12">
        <f t="shared" si="135"/>
        <v>1</v>
      </c>
      <c r="EB76" s="13">
        <f t="shared" si="136"/>
        <v>0</v>
      </c>
      <c r="EC76" s="13">
        <f t="shared" si="137"/>
        <v>2</v>
      </c>
      <c r="ED76" s="13">
        <f t="shared" si="138"/>
        <v>1</v>
      </c>
      <c r="EE76" s="13">
        <f t="shared" si="139"/>
        <v>0</v>
      </c>
      <c r="EF76" s="13">
        <f t="shared" si="140"/>
        <v>0</v>
      </c>
      <c r="EG76" s="13">
        <f t="shared" si="141"/>
        <v>0</v>
      </c>
      <c r="EH76" s="13">
        <f t="shared" si="142"/>
        <v>1</v>
      </c>
      <c r="EI76" s="13">
        <f t="shared" si="143"/>
        <v>0</v>
      </c>
      <c r="EJ76" s="4">
        <f t="shared" si="144"/>
        <v>2</v>
      </c>
      <c r="EK76" s="4">
        <f t="shared" si="145"/>
        <v>2</v>
      </c>
      <c r="EL76" s="4">
        <f t="shared" si="146"/>
        <v>0</v>
      </c>
      <c r="EM76" s="4">
        <f t="shared" si="147"/>
        <v>2</v>
      </c>
      <c r="EN76" s="5">
        <v>0</v>
      </c>
      <c r="EO76" s="5">
        <v>0</v>
      </c>
      <c r="EP76" s="5" t="s">
        <v>178</v>
      </c>
      <c r="EQ76" s="5">
        <v>1</v>
      </c>
      <c r="ER76" s="12">
        <v>0</v>
      </c>
      <c r="ES76" s="12">
        <v>1</v>
      </c>
      <c r="ET76" s="12" t="s">
        <v>178</v>
      </c>
      <c r="EU76" s="12">
        <v>0</v>
      </c>
      <c r="EV76">
        <v>0</v>
      </c>
      <c r="EW76">
        <v>0.5</v>
      </c>
      <c r="EX76" t="s">
        <v>178</v>
      </c>
      <c r="EY76">
        <v>0.5</v>
      </c>
      <c r="EZ76">
        <f t="shared" si="148"/>
        <v>0</v>
      </c>
      <c r="FA76">
        <f t="shared" si="149"/>
        <v>1</v>
      </c>
      <c r="FB76">
        <f t="shared" si="150"/>
        <v>0</v>
      </c>
      <c r="FC76">
        <f t="shared" si="151"/>
        <v>-1</v>
      </c>
      <c r="FD76">
        <v>3</v>
      </c>
      <c r="FE76">
        <v>0.75</v>
      </c>
      <c r="FF76">
        <v>3</v>
      </c>
    </row>
    <row r="77" spans="1:162" customFormat="1" x14ac:dyDescent="0.25">
      <c r="A77" t="s">
        <v>77</v>
      </c>
      <c r="B77">
        <v>1</v>
      </c>
      <c r="C77">
        <v>1</v>
      </c>
      <c r="D77">
        <v>2</v>
      </c>
      <c r="E77">
        <v>0</v>
      </c>
      <c r="F77">
        <v>4</v>
      </c>
      <c r="G77">
        <v>1</v>
      </c>
      <c r="H77" s="2" t="s">
        <v>177</v>
      </c>
      <c r="I77" s="2">
        <f t="shared" si="100"/>
        <v>1</v>
      </c>
      <c r="J77">
        <v>2</v>
      </c>
      <c r="K77" s="1">
        <v>8</v>
      </c>
      <c r="L77" s="1" t="str">
        <f t="shared" si="101"/>
        <v>L</v>
      </c>
      <c r="M77" s="1">
        <f t="shared" si="85"/>
        <v>2</v>
      </c>
      <c r="N77">
        <v>1</v>
      </c>
      <c r="O77">
        <v>1</v>
      </c>
      <c r="P77">
        <v>2</v>
      </c>
      <c r="Q77">
        <v>3</v>
      </c>
      <c r="R77">
        <v>5</v>
      </c>
      <c r="S77">
        <v>9</v>
      </c>
      <c r="T77">
        <f t="shared" si="102"/>
        <v>9</v>
      </c>
      <c r="U77" s="2" t="s">
        <v>176</v>
      </c>
      <c r="V77" s="2">
        <f t="shared" si="103"/>
        <v>1</v>
      </c>
      <c r="W77">
        <v>2</v>
      </c>
      <c r="X77" s="1">
        <v>12</v>
      </c>
      <c r="Y77" s="1" t="str">
        <f t="shared" si="104"/>
        <v>L</v>
      </c>
      <c r="Z77" s="1" t="str">
        <f t="shared" si="86"/>
        <v>n</v>
      </c>
      <c r="AA77" s="4">
        <f t="shared" si="87"/>
        <v>4</v>
      </c>
      <c r="AB77" s="4">
        <f t="shared" si="88"/>
        <v>6</v>
      </c>
      <c r="AC77">
        <v>1</v>
      </c>
      <c r="AD77">
        <v>1</v>
      </c>
      <c r="AE77">
        <v>1</v>
      </c>
      <c r="AF77">
        <v>1</v>
      </c>
      <c r="AG77">
        <v>2</v>
      </c>
      <c r="AH77">
        <v>3</v>
      </c>
      <c r="AI77" s="2" t="s">
        <v>177</v>
      </c>
      <c r="AJ77" s="2">
        <f t="shared" si="105"/>
        <v>1</v>
      </c>
      <c r="AK77">
        <v>2</v>
      </c>
      <c r="AL77" s="1">
        <v>6</v>
      </c>
      <c r="AM77" s="1" t="str">
        <f t="shared" si="106"/>
        <v>M</v>
      </c>
      <c r="AN77" s="1">
        <f t="shared" si="89"/>
        <v>0</v>
      </c>
      <c r="AO77" s="4">
        <f t="shared" si="90"/>
        <v>-6</v>
      </c>
      <c r="AP77" s="4">
        <f t="shared" si="91"/>
        <v>1</v>
      </c>
      <c r="AQ77" s="10" t="s">
        <v>319</v>
      </c>
      <c r="AR77" s="10" t="s">
        <v>319</v>
      </c>
      <c r="AS77" s="10" t="str">
        <f t="shared" si="107"/>
        <v>surv</v>
      </c>
      <c r="AT77" s="10" t="str">
        <f t="shared" si="108"/>
        <v>surv</v>
      </c>
      <c r="AU77" s="10">
        <f t="shared" si="109"/>
        <v>8.6666666666666661</v>
      </c>
      <c r="AV77" s="10">
        <f t="shared" si="110"/>
        <v>0.82061740319171095</v>
      </c>
      <c r="AW77" s="10">
        <f t="shared" si="111"/>
        <v>1</v>
      </c>
      <c r="AX77" s="10">
        <f t="shared" si="112"/>
        <v>1</v>
      </c>
      <c r="AY77" s="10" t="str">
        <f t="shared" si="113"/>
        <v>1</v>
      </c>
      <c r="AZ77" s="10" t="str">
        <f t="shared" si="114"/>
        <v>1</v>
      </c>
      <c r="BA77" t="s">
        <v>75</v>
      </c>
      <c r="BB77" t="s">
        <v>141</v>
      </c>
      <c r="BC77" t="s">
        <v>141</v>
      </c>
      <c r="BD77" s="5">
        <v>7</v>
      </c>
      <c r="BE77" s="5">
        <v>11</v>
      </c>
      <c r="BF77" s="5">
        <v>11</v>
      </c>
      <c r="BG77" s="5">
        <f t="shared" si="115"/>
        <v>9.6666666666666661</v>
      </c>
      <c r="BH77" s="6">
        <v>0.90210864090751197</v>
      </c>
      <c r="BI77" s="6">
        <v>0.77987178433381044</v>
      </c>
      <c r="BJ77" s="6">
        <v>0.77987178433381044</v>
      </c>
      <c r="BK77" s="6">
        <v>0.82061740319171095</v>
      </c>
      <c r="BL77" s="6" t="str">
        <f t="shared" si="116"/>
        <v>M</v>
      </c>
      <c r="BM77" s="3">
        <f t="shared" si="92"/>
        <v>1.6666666666666667</v>
      </c>
      <c r="BN77" s="3">
        <f t="shared" si="93"/>
        <v>1.3333333333333333</v>
      </c>
      <c r="BO77" s="3">
        <f t="shared" si="94"/>
        <v>3.6666666666666665</v>
      </c>
      <c r="BP77" s="3">
        <f t="shared" si="95"/>
        <v>4.333333333333333</v>
      </c>
      <c r="BQ77" s="1">
        <f t="shared" si="96"/>
        <v>8.6666666666666661</v>
      </c>
      <c r="BR77" s="1" t="str">
        <f t="shared" si="117"/>
        <v>L</v>
      </c>
      <c r="BS77" s="1">
        <f t="shared" si="97"/>
        <v>1</v>
      </c>
      <c r="BT77" s="4">
        <f t="shared" si="98"/>
        <v>-1</v>
      </c>
      <c r="BU77" s="4">
        <f t="shared" si="99"/>
        <v>3.5</v>
      </c>
      <c r="BV77" t="s">
        <v>178</v>
      </c>
      <c r="BW77" t="s">
        <v>178</v>
      </c>
      <c r="BX77" t="s">
        <v>178</v>
      </c>
      <c r="BY77" t="s">
        <v>178</v>
      </c>
      <c r="BZ77" s="2" t="str">
        <f t="shared" si="118"/>
        <v>c</v>
      </c>
      <c r="CA77">
        <v>0</v>
      </c>
      <c r="CB77">
        <v>2</v>
      </c>
      <c r="CC77" s="2" t="str">
        <f t="shared" si="119"/>
        <v>NA</v>
      </c>
      <c r="CD77" s="3">
        <v>0</v>
      </c>
      <c r="CE77" s="3">
        <v>0</v>
      </c>
      <c r="CF77" s="2">
        <v>0</v>
      </c>
      <c r="CG77" s="2">
        <v>0</v>
      </c>
      <c r="CH77" s="2">
        <v>0</v>
      </c>
      <c r="CI77" s="2">
        <v>0</v>
      </c>
      <c r="CJ77" s="2">
        <v>0</v>
      </c>
      <c r="CK77" s="2">
        <v>0</v>
      </c>
      <c r="CL77" s="2">
        <v>0</v>
      </c>
      <c r="CM77" s="2">
        <v>0</v>
      </c>
      <c r="CN77" s="5">
        <v>0</v>
      </c>
      <c r="CO77" s="5">
        <v>0</v>
      </c>
      <c r="CP77" s="5">
        <v>0</v>
      </c>
      <c r="CQ77" s="5">
        <v>0</v>
      </c>
      <c r="CR77" s="5">
        <v>0</v>
      </c>
      <c r="CS77" s="5">
        <v>0</v>
      </c>
      <c r="CT77" s="5">
        <v>0</v>
      </c>
      <c r="CU77" s="5">
        <v>0</v>
      </c>
      <c r="CV77" s="4">
        <v>0</v>
      </c>
      <c r="CW77" s="4">
        <v>0</v>
      </c>
      <c r="CX77" s="4">
        <v>0</v>
      </c>
      <c r="CY77" s="4">
        <v>0</v>
      </c>
      <c r="CZ77" s="4">
        <v>0</v>
      </c>
      <c r="DA77" s="4">
        <v>0</v>
      </c>
      <c r="DB77" s="4">
        <v>0</v>
      </c>
      <c r="DC77" s="4">
        <v>2</v>
      </c>
      <c r="DD77" s="8">
        <v>0</v>
      </c>
      <c r="DE77" s="8">
        <v>0</v>
      </c>
      <c r="DF77" s="8">
        <v>0</v>
      </c>
      <c r="DG77" s="8">
        <v>0</v>
      </c>
      <c r="DH77" s="8">
        <v>0</v>
      </c>
      <c r="DI77" s="8">
        <v>0</v>
      </c>
      <c r="DJ77" s="8">
        <v>0</v>
      </c>
      <c r="DK77" s="8">
        <v>0</v>
      </c>
      <c r="DL77" s="11">
        <f t="shared" si="120"/>
        <v>0</v>
      </c>
      <c r="DM77" s="11">
        <f t="shared" si="121"/>
        <v>0</v>
      </c>
      <c r="DN77" s="11">
        <f t="shared" si="122"/>
        <v>0</v>
      </c>
      <c r="DO77" s="11">
        <f t="shared" si="123"/>
        <v>2</v>
      </c>
      <c r="DP77" s="5">
        <f t="shared" si="124"/>
        <v>0</v>
      </c>
      <c r="DQ77" s="5">
        <f t="shared" si="125"/>
        <v>0</v>
      </c>
      <c r="DR77" s="5">
        <f t="shared" si="126"/>
        <v>0</v>
      </c>
      <c r="DS77" s="5">
        <f t="shared" si="127"/>
        <v>0</v>
      </c>
      <c r="DT77" s="12">
        <f t="shared" si="128"/>
        <v>0</v>
      </c>
      <c r="DU77" s="12">
        <f t="shared" si="129"/>
        <v>0</v>
      </c>
      <c r="DV77" s="12">
        <f t="shared" si="130"/>
        <v>0</v>
      </c>
      <c r="DW77" s="12">
        <f t="shared" si="131"/>
        <v>0</v>
      </c>
      <c r="DX77" s="12">
        <f t="shared" si="132"/>
        <v>0</v>
      </c>
      <c r="DY77" s="12">
        <f t="shared" si="133"/>
        <v>0</v>
      </c>
      <c r="DZ77" s="12">
        <f t="shared" si="134"/>
        <v>0</v>
      </c>
      <c r="EA77" s="12">
        <f t="shared" si="135"/>
        <v>0</v>
      </c>
      <c r="EB77" s="13">
        <f t="shared" si="136"/>
        <v>0</v>
      </c>
      <c r="EC77" s="13">
        <f t="shared" si="137"/>
        <v>0</v>
      </c>
      <c r="ED77" s="13">
        <f t="shared" si="138"/>
        <v>0</v>
      </c>
      <c r="EE77" s="13">
        <f t="shared" si="139"/>
        <v>0</v>
      </c>
      <c r="EF77" s="13">
        <f t="shared" si="140"/>
        <v>0</v>
      </c>
      <c r="EG77" s="13">
        <f t="shared" si="141"/>
        <v>0</v>
      </c>
      <c r="EH77" s="13">
        <f t="shared" si="142"/>
        <v>0</v>
      </c>
      <c r="EI77" s="13">
        <f t="shared" si="143"/>
        <v>2</v>
      </c>
      <c r="EJ77" s="4">
        <f t="shared" si="144"/>
        <v>0</v>
      </c>
      <c r="EK77" s="4">
        <f t="shared" si="145"/>
        <v>0</v>
      </c>
      <c r="EL77" s="4">
        <f t="shared" si="146"/>
        <v>0</v>
      </c>
      <c r="EM77" s="4">
        <f t="shared" si="147"/>
        <v>2</v>
      </c>
      <c r="EN77" s="5" t="s">
        <v>178</v>
      </c>
      <c r="EO77" s="5" t="s">
        <v>178</v>
      </c>
      <c r="EP77" s="5" t="s">
        <v>178</v>
      </c>
      <c r="EQ77" s="5">
        <v>0</v>
      </c>
      <c r="ER77" s="12" t="s">
        <v>178</v>
      </c>
      <c r="ES77" s="12" t="s">
        <v>178</v>
      </c>
      <c r="ET77" s="12" t="s">
        <v>178</v>
      </c>
      <c r="EU77" s="12" t="s">
        <v>178</v>
      </c>
      <c r="EV77" t="s">
        <v>178</v>
      </c>
      <c r="EW77" t="s">
        <v>178</v>
      </c>
      <c r="EX77" t="s">
        <v>178</v>
      </c>
      <c r="EY77">
        <v>0</v>
      </c>
      <c r="EZ77">
        <f t="shared" si="148"/>
        <v>0</v>
      </c>
      <c r="FA77">
        <f t="shared" si="149"/>
        <v>0</v>
      </c>
      <c r="FB77">
        <f t="shared" si="150"/>
        <v>0</v>
      </c>
      <c r="FC77">
        <f t="shared" si="151"/>
        <v>0</v>
      </c>
      <c r="FD77">
        <v>0.8</v>
      </c>
      <c r="FE77">
        <v>0.23529411764705882</v>
      </c>
      <c r="FF77">
        <v>0.5</v>
      </c>
    </row>
    <row r="78" spans="1:162" customFormat="1" x14ac:dyDescent="0.25">
      <c r="A78" t="s">
        <v>78</v>
      </c>
      <c r="B78">
        <v>1</v>
      </c>
      <c r="C78">
        <v>1</v>
      </c>
      <c r="D78">
        <v>2</v>
      </c>
      <c r="E78">
        <v>1</v>
      </c>
      <c r="F78">
        <v>3</v>
      </c>
      <c r="G78">
        <v>2</v>
      </c>
      <c r="H78" s="2" t="s">
        <v>177</v>
      </c>
      <c r="I78" s="2">
        <f t="shared" si="100"/>
        <v>1</v>
      </c>
      <c r="J78">
        <v>2</v>
      </c>
      <c r="K78" s="1">
        <v>8</v>
      </c>
      <c r="L78" s="1" t="str">
        <f t="shared" si="101"/>
        <v>L</v>
      </c>
      <c r="M78" s="1">
        <f t="shared" si="85"/>
        <v>3</v>
      </c>
      <c r="N78">
        <v>1</v>
      </c>
      <c r="O78">
        <v>1</v>
      </c>
      <c r="P78">
        <v>2</v>
      </c>
      <c r="Q78">
        <v>1</v>
      </c>
      <c r="R78">
        <v>6</v>
      </c>
      <c r="S78">
        <v>0</v>
      </c>
      <c r="T78">
        <f t="shared" si="102"/>
        <v>0</v>
      </c>
      <c r="U78" s="2" t="s">
        <v>177</v>
      </c>
      <c r="V78" s="2">
        <f t="shared" si="103"/>
        <v>0</v>
      </c>
      <c r="W78">
        <v>2</v>
      </c>
      <c r="X78" s="1">
        <v>11</v>
      </c>
      <c r="Y78" s="1" t="str">
        <f t="shared" si="104"/>
        <v>L</v>
      </c>
      <c r="Z78" s="1" t="str">
        <f t="shared" si="86"/>
        <v>n</v>
      </c>
      <c r="AA78" s="4">
        <f t="shared" si="87"/>
        <v>3</v>
      </c>
      <c r="AB78" s="4">
        <f t="shared" si="88"/>
        <v>7</v>
      </c>
      <c r="AC78">
        <v>1</v>
      </c>
      <c r="AD78">
        <v>1</v>
      </c>
      <c r="AE78">
        <v>1</v>
      </c>
      <c r="AF78">
        <v>0</v>
      </c>
      <c r="AG78">
        <v>0</v>
      </c>
      <c r="AH78">
        <v>2</v>
      </c>
      <c r="AI78" s="2" t="s">
        <v>176</v>
      </c>
      <c r="AJ78" s="2">
        <f t="shared" si="105"/>
        <v>1</v>
      </c>
      <c r="AK78">
        <v>1</v>
      </c>
      <c r="AL78" s="1">
        <v>3</v>
      </c>
      <c r="AM78" s="1" t="str">
        <f t="shared" si="106"/>
        <v>S</v>
      </c>
      <c r="AN78" s="1">
        <f t="shared" si="89"/>
        <v>3</v>
      </c>
      <c r="AO78" s="4">
        <f t="shared" si="90"/>
        <v>-8</v>
      </c>
      <c r="AP78" s="4">
        <f t="shared" si="91"/>
        <v>4</v>
      </c>
      <c r="AQ78" s="10" t="s">
        <v>319</v>
      </c>
      <c r="AR78" s="10" t="s">
        <v>319</v>
      </c>
      <c r="AS78" s="10" t="str">
        <f t="shared" si="107"/>
        <v>surv</v>
      </c>
      <c r="AT78" s="10" t="str">
        <f t="shared" si="108"/>
        <v>surv</v>
      </c>
      <c r="AU78" s="10">
        <f t="shared" si="109"/>
        <v>7.333333333333333</v>
      </c>
      <c r="AV78" s="10">
        <f t="shared" si="110"/>
        <v>0.40199502484483624</v>
      </c>
      <c r="AW78" s="10">
        <f t="shared" si="111"/>
        <v>1</v>
      </c>
      <c r="AX78" s="10">
        <f t="shared" si="112"/>
        <v>1</v>
      </c>
      <c r="AY78" s="10" t="str">
        <f t="shared" si="113"/>
        <v>1</v>
      </c>
      <c r="AZ78" s="10" t="str">
        <f t="shared" si="114"/>
        <v>1</v>
      </c>
      <c r="BA78" t="s">
        <v>97</v>
      </c>
      <c r="BB78" t="s">
        <v>97</v>
      </c>
      <c r="BC78" t="s">
        <v>97</v>
      </c>
      <c r="BD78" s="5">
        <v>7</v>
      </c>
      <c r="BE78" s="5">
        <v>8</v>
      </c>
      <c r="BF78" s="5">
        <v>8</v>
      </c>
      <c r="BG78" s="5">
        <f t="shared" si="115"/>
        <v>7.666666666666667</v>
      </c>
      <c r="BH78" s="6">
        <v>0.40199502484483624</v>
      </c>
      <c r="BI78" s="6">
        <v>0.40199502484483624</v>
      </c>
      <c r="BJ78" s="6">
        <v>0.40199502484483624</v>
      </c>
      <c r="BK78" s="6">
        <v>0.40199502484483624</v>
      </c>
      <c r="BL78" s="6" t="str">
        <f t="shared" si="116"/>
        <v>N</v>
      </c>
      <c r="BM78" s="3">
        <f t="shared" si="92"/>
        <v>1.6666666666666667</v>
      </c>
      <c r="BN78" s="3">
        <f t="shared" si="93"/>
        <v>0.66666666666666663</v>
      </c>
      <c r="BO78" s="3">
        <f t="shared" si="94"/>
        <v>3</v>
      </c>
      <c r="BP78" s="3">
        <f t="shared" si="95"/>
        <v>1.3333333333333333</v>
      </c>
      <c r="BQ78" s="1">
        <f t="shared" si="96"/>
        <v>7.333333333333333</v>
      </c>
      <c r="BR78" s="1" t="str">
        <f t="shared" si="117"/>
        <v>L</v>
      </c>
      <c r="BS78" s="1">
        <f t="shared" si="97"/>
        <v>3</v>
      </c>
      <c r="BT78" s="4">
        <f t="shared" si="98"/>
        <v>-2.5</v>
      </c>
      <c r="BU78" s="4">
        <f t="shared" si="99"/>
        <v>5.5</v>
      </c>
      <c r="BV78" t="s">
        <v>226</v>
      </c>
      <c r="BW78" t="s">
        <v>226</v>
      </c>
      <c r="BX78" t="s">
        <v>227</v>
      </c>
      <c r="BY78" t="s">
        <v>227</v>
      </c>
      <c r="BZ78" s="2" t="str">
        <f t="shared" si="118"/>
        <v>c</v>
      </c>
      <c r="CA78">
        <v>0</v>
      </c>
      <c r="CB78">
        <v>1</v>
      </c>
      <c r="CC78" s="2" t="str">
        <f t="shared" si="119"/>
        <v>NA</v>
      </c>
      <c r="CD78" s="3">
        <v>0</v>
      </c>
      <c r="CE78" s="3">
        <v>0</v>
      </c>
      <c r="CF78" s="2">
        <v>0</v>
      </c>
      <c r="CG78" s="2">
        <v>0</v>
      </c>
      <c r="CH78" s="2">
        <v>0</v>
      </c>
      <c r="CI78" s="2">
        <v>0</v>
      </c>
      <c r="CJ78" s="2">
        <v>0</v>
      </c>
      <c r="CK78" s="2">
        <v>0</v>
      </c>
      <c r="CL78" s="2">
        <v>0</v>
      </c>
      <c r="CM78" s="2">
        <v>0</v>
      </c>
      <c r="CN78" s="5">
        <v>2</v>
      </c>
      <c r="CO78" s="5">
        <v>0</v>
      </c>
      <c r="CP78" s="5">
        <v>0</v>
      </c>
      <c r="CQ78" s="5">
        <v>0</v>
      </c>
      <c r="CR78" s="5">
        <v>0</v>
      </c>
      <c r="CS78" s="5">
        <v>0</v>
      </c>
      <c r="CT78" s="5">
        <v>0</v>
      </c>
      <c r="CU78" s="5">
        <v>0</v>
      </c>
      <c r="CV78" s="4">
        <v>1</v>
      </c>
      <c r="CW78" s="4">
        <v>0</v>
      </c>
      <c r="CX78" s="4">
        <v>1</v>
      </c>
      <c r="CY78" s="4">
        <v>0</v>
      </c>
      <c r="CZ78" s="4">
        <v>0</v>
      </c>
      <c r="DA78" s="4">
        <v>0</v>
      </c>
      <c r="DB78" s="4">
        <v>0</v>
      </c>
      <c r="DC78" s="4">
        <v>1</v>
      </c>
      <c r="DD78" s="8">
        <v>1</v>
      </c>
      <c r="DE78" s="8">
        <v>0</v>
      </c>
      <c r="DF78" s="8">
        <v>1</v>
      </c>
      <c r="DG78" s="8">
        <v>1</v>
      </c>
      <c r="DH78" s="8">
        <v>0</v>
      </c>
      <c r="DI78" s="8">
        <v>0</v>
      </c>
      <c r="DJ78" s="8">
        <v>0</v>
      </c>
      <c r="DK78" s="8">
        <v>0</v>
      </c>
      <c r="DL78" s="11">
        <f t="shared" si="120"/>
        <v>1</v>
      </c>
      <c r="DM78" s="11">
        <f t="shared" si="121"/>
        <v>1</v>
      </c>
      <c r="DN78" s="11">
        <f t="shared" si="122"/>
        <v>0</v>
      </c>
      <c r="DO78" s="11">
        <f t="shared" si="123"/>
        <v>1</v>
      </c>
      <c r="DP78" s="5">
        <f t="shared" si="124"/>
        <v>3</v>
      </c>
      <c r="DQ78" s="5">
        <f t="shared" si="125"/>
        <v>2</v>
      </c>
      <c r="DR78" s="5">
        <f t="shared" si="126"/>
        <v>0</v>
      </c>
      <c r="DS78" s="5">
        <f t="shared" si="127"/>
        <v>0</v>
      </c>
      <c r="DT78" s="12">
        <f t="shared" si="128"/>
        <v>2</v>
      </c>
      <c r="DU78" s="12">
        <f t="shared" si="129"/>
        <v>0</v>
      </c>
      <c r="DV78" s="12">
        <f t="shared" si="130"/>
        <v>0</v>
      </c>
      <c r="DW78" s="12">
        <f t="shared" si="131"/>
        <v>0</v>
      </c>
      <c r="DX78" s="12">
        <f t="shared" si="132"/>
        <v>0</v>
      </c>
      <c r="DY78" s="12">
        <f t="shared" si="133"/>
        <v>0</v>
      </c>
      <c r="DZ78" s="12">
        <f t="shared" si="134"/>
        <v>0</v>
      </c>
      <c r="EA78" s="12">
        <f t="shared" si="135"/>
        <v>0</v>
      </c>
      <c r="EB78" s="13">
        <f t="shared" si="136"/>
        <v>2</v>
      </c>
      <c r="EC78" s="13">
        <f t="shared" si="137"/>
        <v>0</v>
      </c>
      <c r="ED78" s="13">
        <f t="shared" si="138"/>
        <v>2</v>
      </c>
      <c r="EE78" s="13">
        <f t="shared" si="139"/>
        <v>1</v>
      </c>
      <c r="EF78" s="13">
        <f t="shared" si="140"/>
        <v>0</v>
      </c>
      <c r="EG78" s="13">
        <f t="shared" si="141"/>
        <v>0</v>
      </c>
      <c r="EH78" s="13">
        <f t="shared" si="142"/>
        <v>0</v>
      </c>
      <c r="EI78" s="13">
        <f t="shared" si="143"/>
        <v>1</v>
      </c>
      <c r="EJ78" s="4">
        <f t="shared" si="144"/>
        <v>4</v>
      </c>
      <c r="EK78" s="4">
        <f t="shared" si="145"/>
        <v>3</v>
      </c>
      <c r="EL78" s="4">
        <f t="shared" si="146"/>
        <v>0</v>
      </c>
      <c r="EM78" s="4">
        <f t="shared" si="147"/>
        <v>1</v>
      </c>
      <c r="EN78" s="5">
        <v>1</v>
      </c>
      <c r="EO78" s="5">
        <v>1</v>
      </c>
      <c r="EP78" s="5" t="s">
        <v>178</v>
      </c>
      <c r="EQ78" s="5">
        <v>0</v>
      </c>
      <c r="ER78" s="12">
        <v>0.33333333333333331</v>
      </c>
      <c r="ES78" s="12">
        <v>0.5</v>
      </c>
      <c r="ET78" s="12" t="s">
        <v>178</v>
      </c>
      <c r="EU78" s="12" t="s">
        <v>178</v>
      </c>
      <c r="EV78">
        <v>0.5</v>
      </c>
      <c r="EW78">
        <v>0.66666666666666663</v>
      </c>
      <c r="EX78" t="s">
        <v>178</v>
      </c>
      <c r="EY78">
        <v>0</v>
      </c>
      <c r="EZ78">
        <f t="shared" si="148"/>
        <v>2</v>
      </c>
      <c r="FA78">
        <f t="shared" si="149"/>
        <v>0</v>
      </c>
      <c r="FB78">
        <f t="shared" si="150"/>
        <v>0</v>
      </c>
      <c r="FC78">
        <f t="shared" si="151"/>
        <v>0</v>
      </c>
      <c r="FD78">
        <v>0.66666666666666663</v>
      </c>
      <c r="FE78">
        <v>0.5714285714285714</v>
      </c>
      <c r="FF78">
        <v>1.5</v>
      </c>
    </row>
    <row r="79" spans="1:162" customFormat="1" x14ac:dyDescent="0.25">
      <c r="A79" t="s">
        <v>79</v>
      </c>
      <c r="B79">
        <v>1</v>
      </c>
      <c r="C79">
        <v>0</v>
      </c>
      <c r="D79">
        <v>3</v>
      </c>
      <c r="E79">
        <v>0</v>
      </c>
      <c r="F79">
        <v>1</v>
      </c>
      <c r="G79">
        <v>0</v>
      </c>
      <c r="H79" s="2" t="s">
        <v>177</v>
      </c>
      <c r="I79" s="2">
        <f t="shared" si="100"/>
        <v>0</v>
      </c>
      <c r="J79">
        <v>2</v>
      </c>
      <c r="K79" s="1">
        <v>5</v>
      </c>
      <c r="L79" s="1" t="str">
        <f t="shared" si="101"/>
        <v>M</v>
      </c>
      <c r="M79" s="1">
        <f t="shared" si="85"/>
        <v>2</v>
      </c>
      <c r="N79">
        <v>1</v>
      </c>
      <c r="O79">
        <v>1</v>
      </c>
      <c r="P79">
        <v>1</v>
      </c>
      <c r="Q79">
        <v>1</v>
      </c>
      <c r="R79">
        <v>1</v>
      </c>
      <c r="S79">
        <v>0</v>
      </c>
      <c r="T79">
        <f t="shared" si="102"/>
        <v>0</v>
      </c>
      <c r="U79" s="2" t="s">
        <v>177</v>
      </c>
      <c r="V79" s="2">
        <f t="shared" si="103"/>
        <v>0</v>
      </c>
      <c r="W79">
        <v>2</v>
      </c>
      <c r="X79" s="1">
        <v>5</v>
      </c>
      <c r="Y79" s="1" t="str">
        <f t="shared" si="104"/>
        <v>M</v>
      </c>
      <c r="Z79" s="1" t="str">
        <f t="shared" si="86"/>
        <v>n</v>
      </c>
      <c r="AA79" s="4">
        <f t="shared" si="87"/>
        <v>0</v>
      </c>
      <c r="AB79" s="4">
        <f t="shared" si="88"/>
        <v>11</v>
      </c>
      <c r="AC79">
        <v>1</v>
      </c>
      <c r="AD79">
        <v>1</v>
      </c>
      <c r="AE79">
        <v>1</v>
      </c>
      <c r="AF79">
        <v>1</v>
      </c>
      <c r="AG79">
        <v>1</v>
      </c>
      <c r="AH79">
        <v>9</v>
      </c>
      <c r="AI79" s="2" t="s">
        <v>176</v>
      </c>
      <c r="AJ79" s="2">
        <f t="shared" si="105"/>
        <v>1</v>
      </c>
      <c r="AK79">
        <v>1</v>
      </c>
      <c r="AL79" s="1">
        <v>5</v>
      </c>
      <c r="AM79" s="1" t="str">
        <f t="shared" si="106"/>
        <v>M</v>
      </c>
      <c r="AN79" s="1">
        <f t="shared" si="89"/>
        <v>2</v>
      </c>
      <c r="AO79" s="4">
        <f t="shared" si="90"/>
        <v>0</v>
      </c>
      <c r="AP79" s="4">
        <f t="shared" si="91"/>
        <v>1</v>
      </c>
      <c r="AQ79" s="10" t="s">
        <v>319</v>
      </c>
      <c r="AR79" s="10" t="s">
        <v>319</v>
      </c>
      <c r="AS79" s="10" t="str">
        <f t="shared" si="107"/>
        <v>surv</v>
      </c>
      <c r="AT79" s="10" t="str">
        <f t="shared" si="108"/>
        <v>surv</v>
      </c>
      <c r="AU79" s="10">
        <f t="shared" si="109"/>
        <v>5</v>
      </c>
      <c r="AV79" s="10">
        <f t="shared" si="110"/>
        <v>1.0107423014794645</v>
      </c>
      <c r="AW79" s="10">
        <f t="shared" si="111"/>
        <v>1</v>
      </c>
      <c r="AX79" s="10">
        <f t="shared" si="112"/>
        <v>1</v>
      </c>
      <c r="AY79" s="10" t="str">
        <f t="shared" si="113"/>
        <v>1</v>
      </c>
      <c r="AZ79" s="10" t="str">
        <f t="shared" si="114"/>
        <v>1</v>
      </c>
      <c r="BA79" t="s">
        <v>78</v>
      </c>
      <c r="BB79" t="s">
        <v>78</v>
      </c>
      <c r="BC79" t="s">
        <v>78</v>
      </c>
      <c r="BD79" s="5">
        <v>7</v>
      </c>
      <c r="BE79" s="5">
        <v>8</v>
      </c>
      <c r="BF79" s="5">
        <v>8</v>
      </c>
      <c r="BG79" s="5">
        <f t="shared" si="115"/>
        <v>7.666666666666667</v>
      </c>
      <c r="BH79" s="6">
        <v>1.0107423014794645</v>
      </c>
      <c r="BI79" s="6">
        <v>1.0107423014794645</v>
      </c>
      <c r="BJ79" s="6">
        <v>1.0107423014794645</v>
      </c>
      <c r="BK79" s="6">
        <v>1.0107423014794645</v>
      </c>
      <c r="BL79" s="6" t="str">
        <f t="shared" si="116"/>
        <v>F</v>
      </c>
      <c r="BM79" s="3">
        <f t="shared" si="92"/>
        <v>1.6666666666666667</v>
      </c>
      <c r="BN79" s="3">
        <f t="shared" si="93"/>
        <v>0.66666666666666663</v>
      </c>
      <c r="BO79" s="3">
        <f t="shared" si="94"/>
        <v>1</v>
      </c>
      <c r="BP79" s="3">
        <f t="shared" si="95"/>
        <v>3</v>
      </c>
      <c r="BQ79" s="1">
        <f t="shared" si="96"/>
        <v>5</v>
      </c>
      <c r="BR79" s="1" t="str">
        <f t="shared" si="117"/>
        <v>NA</v>
      </c>
      <c r="BS79" s="1">
        <f t="shared" si="97"/>
        <v>2</v>
      </c>
      <c r="BT79" s="4">
        <f t="shared" si="98"/>
        <v>0</v>
      </c>
      <c r="BU79" s="4">
        <f t="shared" si="99"/>
        <v>6</v>
      </c>
      <c r="BV79" t="s">
        <v>226</v>
      </c>
      <c r="BW79" t="s">
        <v>178</v>
      </c>
      <c r="BX79" t="s">
        <v>227</v>
      </c>
      <c r="BY79" t="s">
        <v>226</v>
      </c>
      <c r="BZ79" s="2" t="str">
        <f t="shared" si="118"/>
        <v>c</v>
      </c>
      <c r="CA79">
        <v>1</v>
      </c>
      <c r="CB79">
        <v>2</v>
      </c>
      <c r="CC79" s="2" t="str">
        <f t="shared" si="119"/>
        <v>NA</v>
      </c>
      <c r="CD79" s="3">
        <v>0</v>
      </c>
      <c r="CE79" s="3">
        <v>0</v>
      </c>
      <c r="CF79" s="2">
        <v>0</v>
      </c>
      <c r="CG79" s="2">
        <v>0</v>
      </c>
      <c r="CH79" s="2">
        <v>0</v>
      </c>
      <c r="CI79" s="2">
        <v>0</v>
      </c>
      <c r="CJ79" s="2">
        <v>0</v>
      </c>
      <c r="CK79" s="2">
        <v>1</v>
      </c>
      <c r="CL79" s="2">
        <v>0</v>
      </c>
      <c r="CM79" s="2">
        <v>0</v>
      </c>
      <c r="CN79" s="5">
        <v>0</v>
      </c>
      <c r="CO79" s="5">
        <v>0</v>
      </c>
      <c r="CP79" s="5">
        <v>0</v>
      </c>
      <c r="CQ79" s="5">
        <v>0</v>
      </c>
      <c r="CR79" s="5">
        <v>0</v>
      </c>
      <c r="CS79" s="5">
        <v>1</v>
      </c>
      <c r="CT79" s="5">
        <v>0</v>
      </c>
      <c r="CU79" s="5">
        <v>0</v>
      </c>
      <c r="CV79" s="4">
        <v>1</v>
      </c>
      <c r="CW79" s="4">
        <v>0</v>
      </c>
      <c r="CX79" s="4">
        <v>0</v>
      </c>
      <c r="CY79" s="4">
        <v>0</v>
      </c>
      <c r="CZ79" s="4">
        <v>1</v>
      </c>
      <c r="DA79" s="4">
        <v>0</v>
      </c>
      <c r="DB79" s="4">
        <v>0</v>
      </c>
      <c r="DC79" s="4">
        <v>1</v>
      </c>
      <c r="DD79" s="8">
        <v>1</v>
      </c>
      <c r="DE79" s="8">
        <v>0</v>
      </c>
      <c r="DF79" s="8">
        <v>1</v>
      </c>
      <c r="DG79" s="8">
        <v>0</v>
      </c>
      <c r="DH79" s="8">
        <v>0</v>
      </c>
      <c r="DI79" s="8">
        <v>0</v>
      </c>
      <c r="DJ79" s="8">
        <v>0</v>
      </c>
      <c r="DK79" s="8">
        <v>0</v>
      </c>
      <c r="DL79" s="11">
        <f t="shared" si="120"/>
        <v>1</v>
      </c>
      <c r="DM79" s="11">
        <f t="shared" si="121"/>
        <v>0</v>
      </c>
      <c r="DN79" s="11">
        <f t="shared" si="122"/>
        <v>2</v>
      </c>
      <c r="DO79" s="11">
        <f t="shared" si="123"/>
        <v>1</v>
      </c>
      <c r="DP79" s="5">
        <f t="shared" si="124"/>
        <v>1</v>
      </c>
      <c r="DQ79" s="5">
        <f t="shared" si="125"/>
        <v>1</v>
      </c>
      <c r="DR79" s="5">
        <f t="shared" si="126"/>
        <v>1</v>
      </c>
      <c r="DS79" s="5">
        <f t="shared" si="127"/>
        <v>0</v>
      </c>
      <c r="DT79" s="12">
        <f t="shared" si="128"/>
        <v>0</v>
      </c>
      <c r="DU79" s="12">
        <f t="shared" si="129"/>
        <v>0</v>
      </c>
      <c r="DV79" s="12">
        <f t="shared" si="130"/>
        <v>0</v>
      </c>
      <c r="DW79" s="12">
        <f t="shared" si="131"/>
        <v>0</v>
      </c>
      <c r="DX79" s="12">
        <f t="shared" si="132"/>
        <v>0</v>
      </c>
      <c r="DY79" s="12">
        <f t="shared" si="133"/>
        <v>2</v>
      </c>
      <c r="DZ79" s="12">
        <f t="shared" si="134"/>
        <v>0</v>
      </c>
      <c r="EA79" s="12">
        <f t="shared" si="135"/>
        <v>0</v>
      </c>
      <c r="EB79" s="13">
        <f t="shared" si="136"/>
        <v>2</v>
      </c>
      <c r="EC79" s="13">
        <f t="shared" si="137"/>
        <v>0</v>
      </c>
      <c r="ED79" s="13">
        <f t="shared" si="138"/>
        <v>1</v>
      </c>
      <c r="EE79" s="13">
        <f t="shared" si="139"/>
        <v>0</v>
      </c>
      <c r="EF79" s="13">
        <f t="shared" si="140"/>
        <v>1</v>
      </c>
      <c r="EG79" s="13">
        <f t="shared" si="141"/>
        <v>0</v>
      </c>
      <c r="EH79" s="13">
        <f t="shared" si="142"/>
        <v>0</v>
      </c>
      <c r="EI79" s="13">
        <f t="shared" si="143"/>
        <v>1</v>
      </c>
      <c r="EJ79" s="4">
        <f t="shared" si="144"/>
        <v>2</v>
      </c>
      <c r="EK79" s="4">
        <f t="shared" si="145"/>
        <v>1</v>
      </c>
      <c r="EL79" s="4">
        <f t="shared" si="146"/>
        <v>3</v>
      </c>
      <c r="EM79" s="4">
        <f t="shared" si="147"/>
        <v>1</v>
      </c>
      <c r="EN79" s="5">
        <v>1</v>
      </c>
      <c r="EO79" s="5" t="s">
        <v>178</v>
      </c>
      <c r="EP79" s="5">
        <v>0.5</v>
      </c>
      <c r="EQ79" s="5">
        <v>0</v>
      </c>
      <c r="ER79" s="12">
        <v>1</v>
      </c>
      <c r="ES79" s="12">
        <v>1</v>
      </c>
      <c r="ET79" s="12">
        <v>0</v>
      </c>
      <c r="EU79" s="12" t="s">
        <v>178</v>
      </c>
      <c r="EV79">
        <v>1</v>
      </c>
      <c r="EW79">
        <v>1</v>
      </c>
      <c r="EX79">
        <v>0.33333333333333331</v>
      </c>
      <c r="EY79">
        <v>0</v>
      </c>
      <c r="EZ79">
        <f t="shared" si="148"/>
        <v>0</v>
      </c>
      <c r="FA79">
        <f t="shared" si="149"/>
        <v>0</v>
      </c>
      <c r="FB79">
        <f t="shared" si="150"/>
        <v>-2</v>
      </c>
      <c r="FC79">
        <f t="shared" si="151"/>
        <v>0</v>
      </c>
      <c r="FD79">
        <v>4</v>
      </c>
      <c r="FE79">
        <v>1.5</v>
      </c>
      <c r="FF79">
        <v>0.27272727272727271</v>
      </c>
    </row>
    <row r="80" spans="1:162" customFormat="1" x14ac:dyDescent="0.25">
      <c r="A80" t="s">
        <v>80</v>
      </c>
      <c r="B80">
        <v>1</v>
      </c>
      <c r="C80">
        <v>1</v>
      </c>
      <c r="D80">
        <v>1</v>
      </c>
      <c r="E80">
        <v>2</v>
      </c>
      <c r="F80">
        <v>0</v>
      </c>
      <c r="G80">
        <v>0</v>
      </c>
      <c r="H80" s="2" t="s">
        <v>177</v>
      </c>
      <c r="I80" s="2">
        <f t="shared" si="100"/>
        <v>0</v>
      </c>
      <c r="J80">
        <v>1</v>
      </c>
      <c r="K80" s="1">
        <v>5</v>
      </c>
      <c r="L80" s="1" t="str">
        <f t="shared" si="101"/>
        <v>M</v>
      </c>
      <c r="M80" s="1">
        <f t="shared" si="85"/>
        <v>1</v>
      </c>
      <c r="N80">
        <v>1</v>
      </c>
      <c r="O80">
        <v>1</v>
      </c>
      <c r="P80">
        <v>2</v>
      </c>
      <c r="Q80">
        <v>1</v>
      </c>
      <c r="R80">
        <v>2</v>
      </c>
      <c r="S80">
        <v>1</v>
      </c>
      <c r="T80">
        <f t="shared" si="102"/>
        <v>1</v>
      </c>
      <c r="U80" s="2" t="s">
        <v>176</v>
      </c>
      <c r="V80" s="2">
        <f t="shared" si="103"/>
        <v>1</v>
      </c>
      <c r="W80">
        <v>1</v>
      </c>
      <c r="X80" s="1">
        <v>7</v>
      </c>
      <c r="Y80" s="1" t="str">
        <f t="shared" si="104"/>
        <v>L</v>
      </c>
      <c r="Z80" s="1" t="str">
        <f t="shared" si="86"/>
        <v>n</v>
      </c>
      <c r="AA80" s="4">
        <f t="shared" si="87"/>
        <v>2</v>
      </c>
      <c r="AB80" s="4">
        <f t="shared" si="88"/>
        <v>9</v>
      </c>
      <c r="AC80">
        <v>1</v>
      </c>
      <c r="AD80">
        <v>1</v>
      </c>
      <c r="AE80">
        <v>2</v>
      </c>
      <c r="AF80">
        <v>1</v>
      </c>
      <c r="AG80">
        <v>1</v>
      </c>
      <c r="AH80">
        <v>5</v>
      </c>
      <c r="AI80" s="2" t="s">
        <v>176</v>
      </c>
      <c r="AJ80" s="2">
        <f t="shared" si="105"/>
        <v>1</v>
      </c>
      <c r="AK80">
        <v>4</v>
      </c>
      <c r="AL80" s="1">
        <v>6</v>
      </c>
      <c r="AM80" s="1" t="str">
        <f t="shared" si="106"/>
        <v>M</v>
      </c>
      <c r="AN80" s="1">
        <f t="shared" si="89"/>
        <v>1</v>
      </c>
      <c r="AO80" s="4">
        <f t="shared" si="90"/>
        <v>-1</v>
      </c>
      <c r="AP80" s="4">
        <f t="shared" si="91"/>
        <v>2</v>
      </c>
      <c r="AQ80" s="10" t="s">
        <v>319</v>
      </c>
      <c r="AR80" s="10" t="s">
        <v>319</v>
      </c>
      <c r="AS80" s="10" t="str">
        <f t="shared" si="107"/>
        <v>surv</v>
      </c>
      <c r="AT80" s="10" t="str">
        <f t="shared" si="108"/>
        <v>surv</v>
      </c>
      <c r="AU80" s="10">
        <f t="shared" si="109"/>
        <v>6</v>
      </c>
      <c r="AV80" s="10">
        <f t="shared" si="110"/>
        <v>0.65719916362104358</v>
      </c>
      <c r="AW80" s="10">
        <f t="shared" si="111"/>
        <v>1</v>
      </c>
      <c r="AX80" s="10">
        <f t="shared" si="112"/>
        <v>1</v>
      </c>
      <c r="AY80" s="10" t="str">
        <f t="shared" si="113"/>
        <v>1</v>
      </c>
      <c r="AZ80" s="10" t="str">
        <f t="shared" si="114"/>
        <v>1</v>
      </c>
      <c r="BA80" t="s">
        <v>90</v>
      </c>
      <c r="BB80" t="s">
        <v>150</v>
      </c>
      <c r="BC80" t="s">
        <v>150</v>
      </c>
      <c r="BD80" s="5">
        <v>10</v>
      </c>
      <c r="BE80" s="5">
        <v>13</v>
      </c>
      <c r="BF80" s="5">
        <v>13</v>
      </c>
      <c r="BG80" s="5">
        <f t="shared" si="115"/>
        <v>12</v>
      </c>
      <c r="BH80" s="6">
        <v>0.98671171068352215</v>
      </c>
      <c r="BI80" s="6">
        <v>0.4924428900898043</v>
      </c>
      <c r="BJ80" s="6">
        <v>0.4924428900898043</v>
      </c>
      <c r="BK80" s="6">
        <v>0.65719916362104358</v>
      </c>
      <c r="BL80" s="6" t="str">
        <f t="shared" si="116"/>
        <v>M</v>
      </c>
      <c r="BM80" s="3">
        <f t="shared" si="92"/>
        <v>1.6666666666666667</v>
      </c>
      <c r="BN80" s="3">
        <f t="shared" si="93"/>
        <v>1.3333333333333333</v>
      </c>
      <c r="BO80" s="3">
        <f t="shared" si="94"/>
        <v>1</v>
      </c>
      <c r="BP80" s="3">
        <f t="shared" si="95"/>
        <v>2</v>
      </c>
      <c r="BQ80" s="1">
        <f t="shared" si="96"/>
        <v>6</v>
      </c>
      <c r="BR80" s="1" t="str">
        <f t="shared" si="117"/>
        <v>M</v>
      </c>
      <c r="BS80" s="1">
        <f t="shared" si="97"/>
        <v>1</v>
      </c>
      <c r="BT80" s="4">
        <f t="shared" si="98"/>
        <v>0.5</v>
      </c>
      <c r="BU80" s="4">
        <f t="shared" si="99"/>
        <v>5.5</v>
      </c>
      <c r="BV80" t="s">
        <v>178</v>
      </c>
      <c r="BW80" t="s">
        <v>178</v>
      </c>
      <c r="BX80" t="s">
        <v>178</v>
      </c>
      <c r="BY80" t="s">
        <v>178</v>
      </c>
      <c r="BZ80" s="2" t="str">
        <f t="shared" si="118"/>
        <v>NA</v>
      </c>
      <c r="CA80">
        <v>0</v>
      </c>
      <c r="CB80">
        <v>0</v>
      </c>
      <c r="CC80" s="2" t="str">
        <f t="shared" si="119"/>
        <v>NA</v>
      </c>
      <c r="CD80" s="3">
        <v>0</v>
      </c>
      <c r="CE80" s="3">
        <v>0</v>
      </c>
      <c r="CF80" s="2">
        <v>0</v>
      </c>
      <c r="CG80" s="2">
        <v>0</v>
      </c>
      <c r="CH80" s="2">
        <v>0</v>
      </c>
      <c r="CI80" s="2">
        <v>0</v>
      </c>
      <c r="CJ80" s="2">
        <v>0</v>
      </c>
      <c r="CK80" s="2">
        <v>0</v>
      </c>
      <c r="CL80" s="2">
        <v>0</v>
      </c>
      <c r="CM80" s="2">
        <v>0</v>
      </c>
      <c r="CN80" s="5">
        <v>0</v>
      </c>
      <c r="CO80" s="5">
        <v>0</v>
      </c>
      <c r="CP80" s="5">
        <v>0</v>
      </c>
      <c r="CQ80" s="5">
        <v>0</v>
      </c>
      <c r="CR80" s="5">
        <v>0</v>
      </c>
      <c r="CS80" s="5">
        <v>0</v>
      </c>
      <c r="CT80" s="5">
        <v>0</v>
      </c>
      <c r="CU80" s="5">
        <v>0</v>
      </c>
      <c r="CV80" s="4">
        <v>0</v>
      </c>
      <c r="CW80" s="4">
        <v>0</v>
      </c>
      <c r="CX80" s="4">
        <v>0</v>
      </c>
      <c r="CY80" s="4">
        <v>0</v>
      </c>
      <c r="CZ80" s="4">
        <v>0</v>
      </c>
      <c r="DA80" s="4">
        <v>0</v>
      </c>
      <c r="DB80" s="4">
        <v>0</v>
      </c>
      <c r="DC80" s="4">
        <v>0</v>
      </c>
      <c r="DD80" s="8">
        <v>0</v>
      </c>
      <c r="DE80" s="8">
        <v>0</v>
      </c>
      <c r="DF80" s="8">
        <v>0</v>
      </c>
      <c r="DG80" s="8">
        <v>0</v>
      </c>
      <c r="DH80" s="8">
        <v>0</v>
      </c>
      <c r="DI80" s="8">
        <v>0</v>
      </c>
      <c r="DJ80" s="8">
        <v>0</v>
      </c>
      <c r="DK80" s="8">
        <v>0</v>
      </c>
      <c r="DL80" s="11">
        <f t="shared" si="120"/>
        <v>0</v>
      </c>
      <c r="DM80" s="11">
        <f t="shared" si="121"/>
        <v>0</v>
      </c>
      <c r="DN80" s="11">
        <f t="shared" si="122"/>
        <v>0</v>
      </c>
      <c r="DO80" s="11">
        <f t="shared" si="123"/>
        <v>0</v>
      </c>
      <c r="DP80" s="5">
        <f t="shared" si="124"/>
        <v>0</v>
      </c>
      <c r="DQ80" s="5">
        <f t="shared" si="125"/>
        <v>0</v>
      </c>
      <c r="DR80" s="5">
        <f t="shared" si="126"/>
        <v>0</v>
      </c>
      <c r="DS80" s="5">
        <f t="shared" si="127"/>
        <v>0</v>
      </c>
      <c r="DT80" s="12">
        <f t="shared" si="128"/>
        <v>0</v>
      </c>
      <c r="DU80" s="12">
        <f t="shared" si="129"/>
        <v>0</v>
      </c>
      <c r="DV80" s="12">
        <f t="shared" si="130"/>
        <v>0</v>
      </c>
      <c r="DW80" s="12">
        <f t="shared" si="131"/>
        <v>0</v>
      </c>
      <c r="DX80" s="12">
        <f t="shared" si="132"/>
        <v>0</v>
      </c>
      <c r="DY80" s="12">
        <f t="shared" si="133"/>
        <v>0</v>
      </c>
      <c r="DZ80" s="12">
        <f t="shared" si="134"/>
        <v>0</v>
      </c>
      <c r="EA80" s="12">
        <f t="shared" si="135"/>
        <v>0</v>
      </c>
      <c r="EB80" s="13">
        <f t="shared" si="136"/>
        <v>0</v>
      </c>
      <c r="EC80" s="13">
        <f t="shared" si="137"/>
        <v>0</v>
      </c>
      <c r="ED80" s="13">
        <f t="shared" si="138"/>
        <v>0</v>
      </c>
      <c r="EE80" s="13">
        <f t="shared" si="139"/>
        <v>0</v>
      </c>
      <c r="EF80" s="13">
        <f t="shared" si="140"/>
        <v>0</v>
      </c>
      <c r="EG80" s="13">
        <f t="shared" si="141"/>
        <v>0</v>
      </c>
      <c r="EH80" s="13">
        <f t="shared" si="142"/>
        <v>0</v>
      </c>
      <c r="EI80" s="13">
        <f t="shared" si="143"/>
        <v>0</v>
      </c>
      <c r="EJ80" s="4">
        <f t="shared" si="144"/>
        <v>0</v>
      </c>
      <c r="EK80" s="4">
        <f t="shared" si="145"/>
        <v>0</v>
      </c>
      <c r="EL80" s="4">
        <f t="shared" si="146"/>
        <v>0</v>
      </c>
      <c r="EM80" s="4">
        <f t="shared" si="147"/>
        <v>0</v>
      </c>
      <c r="EN80" s="5" t="s">
        <v>178</v>
      </c>
      <c r="EO80" s="5" t="s">
        <v>178</v>
      </c>
      <c r="EP80" s="5" t="s">
        <v>178</v>
      </c>
      <c r="EQ80" s="5" t="s">
        <v>178</v>
      </c>
      <c r="ER80" s="12" t="s">
        <v>178</v>
      </c>
      <c r="ES80" s="12" t="s">
        <v>178</v>
      </c>
      <c r="ET80" s="12" t="s">
        <v>178</v>
      </c>
      <c r="EU80" s="12" t="s">
        <v>178</v>
      </c>
      <c r="EV80" t="s">
        <v>178</v>
      </c>
      <c r="EW80" t="s">
        <v>178</v>
      </c>
      <c r="EX80" t="s">
        <v>178</v>
      </c>
      <c r="EY80" t="s">
        <v>178</v>
      </c>
      <c r="EZ80">
        <f t="shared" si="148"/>
        <v>0</v>
      </c>
      <c r="FA80">
        <f t="shared" si="149"/>
        <v>0</v>
      </c>
      <c r="FB80">
        <f t="shared" si="150"/>
        <v>0</v>
      </c>
      <c r="FC80">
        <f t="shared" si="151"/>
        <v>0</v>
      </c>
      <c r="FD80">
        <v>1.5</v>
      </c>
      <c r="FE80">
        <v>1</v>
      </c>
      <c r="FF80">
        <v>0.5714285714285714</v>
      </c>
    </row>
    <row r="81" spans="1:162" customFormat="1" x14ac:dyDescent="0.25">
      <c r="A81" t="s">
        <v>81</v>
      </c>
      <c r="B81">
        <v>1</v>
      </c>
      <c r="C81">
        <v>0</v>
      </c>
      <c r="D81">
        <v>2</v>
      </c>
      <c r="E81">
        <v>1</v>
      </c>
      <c r="F81">
        <v>0</v>
      </c>
      <c r="G81">
        <v>0</v>
      </c>
      <c r="H81" s="2" t="s">
        <v>177</v>
      </c>
      <c r="I81" s="2">
        <f t="shared" si="100"/>
        <v>0</v>
      </c>
      <c r="J81">
        <v>6</v>
      </c>
      <c r="K81" s="1">
        <v>4</v>
      </c>
      <c r="L81" s="1" t="str">
        <f t="shared" si="101"/>
        <v>S</v>
      </c>
      <c r="M81" s="1">
        <f t="shared" si="85"/>
        <v>6</v>
      </c>
      <c r="N81">
        <v>1</v>
      </c>
      <c r="O81">
        <v>1</v>
      </c>
      <c r="P81">
        <v>0</v>
      </c>
      <c r="Q81">
        <v>1</v>
      </c>
      <c r="R81">
        <v>2</v>
      </c>
      <c r="S81">
        <v>0</v>
      </c>
      <c r="T81">
        <f t="shared" si="102"/>
        <v>0</v>
      </c>
      <c r="U81" s="2" t="s">
        <v>177</v>
      </c>
      <c r="V81" s="2">
        <f t="shared" si="103"/>
        <v>0</v>
      </c>
      <c r="W81">
        <v>3</v>
      </c>
      <c r="X81" s="1">
        <v>5</v>
      </c>
      <c r="Y81" s="1" t="str">
        <f t="shared" si="104"/>
        <v>M</v>
      </c>
      <c r="Z81" s="1" t="str">
        <f t="shared" si="86"/>
        <v>y</v>
      </c>
      <c r="AA81" s="4">
        <f t="shared" si="87"/>
        <v>1</v>
      </c>
      <c r="AB81" s="4">
        <f t="shared" si="88"/>
        <v>1</v>
      </c>
      <c r="AC81">
        <v>1</v>
      </c>
      <c r="AD81">
        <v>1</v>
      </c>
      <c r="AE81">
        <v>0</v>
      </c>
      <c r="AF81">
        <v>0</v>
      </c>
      <c r="AG81">
        <v>0</v>
      </c>
      <c r="AH81">
        <v>1</v>
      </c>
      <c r="AI81" s="2" t="s">
        <v>177</v>
      </c>
      <c r="AJ81" s="2">
        <f t="shared" si="105"/>
        <v>1</v>
      </c>
      <c r="AK81">
        <v>1</v>
      </c>
      <c r="AL81" s="1">
        <v>2</v>
      </c>
      <c r="AM81" s="1" t="str">
        <f t="shared" si="106"/>
        <v>S</v>
      </c>
      <c r="AN81" s="1">
        <f t="shared" si="89"/>
        <v>1</v>
      </c>
      <c r="AO81" s="4">
        <f t="shared" si="90"/>
        <v>-3</v>
      </c>
      <c r="AP81" s="4">
        <f t="shared" si="91"/>
        <v>3</v>
      </c>
      <c r="AQ81" s="10" t="s">
        <v>319</v>
      </c>
      <c r="AR81" s="10" t="s">
        <v>319</v>
      </c>
      <c r="AS81" s="10" t="str">
        <f t="shared" si="107"/>
        <v>surv</v>
      </c>
      <c r="AT81" s="10" t="str">
        <f t="shared" si="108"/>
        <v>surv</v>
      </c>
      <c r="AU81" s="10">
        <f t="shared" si="109"/>
        <v>3.6666666666666665</v>
      </c>
      <c r="AV81" s="10">
        <f t="shared" si="110"/>
        <v>0.78666308203397239</v>
      </c>
      <c r="AW81" s="10">
        <f t="shared" si="111"/>
        <v>1</v>
      </c>
      <c r="AX81" s="10">
        <f t="shared" si="112"/>
        <v>1</v>
      </c>
      <c r="AY81" s="10" t="str">
        <f t="shared" si="113"/>
        <v>1</v>
      </c>
      <c r="AZ81" s="10" t="str">
        <f t="shared" si="114"/>
        <v>1</v>
      </c>
      <c r="BA81" t="s">
        <v>87</v>
      </c>
      <c r="BB81" t="s">
        <v>139</v>
      </c>
      <c r="BC81" t="s">
        <v>139</v>
      </c>
      <c r="BD81" s="5">
        <v>8</v>
      </c>
      <c r="BE81" s="5">
        <v>9</v>
      </c>
      <c r="BF81" s="5">
        <v>9</v>
      </c>
      <c r="BG81" s="5">
        <f t="shared" si="115"/>
        <v>8.6666666666666661</v>
      </c>
      <c r="BH81" s="6">
        <v>1.1962023240238258</v>
      </c>
      <c r="BI81" s="6">
        <v>0.5818934610390456</v>
      </c>
      <c r="BJ81" s="6">
        <v>0.5818934610390456</v>
      </c>
      <c r="BK81" s="6">
        <v>0.78666308203397239</v>
      </c>
      <c r="BL81" s="6" t="str">
        <f t="shared" si="116"/>
        <v>M</v>
      </c>
      <c r="BM81" s="3">
        <f t="shared" si="92"/>
        <v>0.66666666666666663</v>
      </c>
      <c r="BN81" s="3">
        <f t="shared" si="93"/>
        <v>0.66666666666666663</v>
      </c>
      <c r="BO81" s="3">
        <f t="shared" si="94"/>
        <v>0.66666666666666663</v>
      </c>
      <c r="BP81" s="3">
        <f t="shared" si="95"/>
        <v>0.33333333333333331</v>
      </c>
      <c r="BQ81" s="1">
        <f t="shared" si="96"/>
        <v>3.6666666666666665</v>
      </c>
      <c r="BR81" s="1" t="str">
        <f t="shared" si="117"/>
        <v>S</v>
      </c>
      <c r="BS81" s="1">
        <f t="shared" si="97"/>
        <v>3.5</v>
      </c>
      <c r="BT81" s="4">
        <f t="shared" si="98"/>
        <v>-1</v>
      </c>
      <c r="BU81" s="4">
        <f t="shared" si="99"/>
        <v>2</v>
      </c>
      <c r="BV81" t="s">
        <v>227</v>
      </c>
      <c r="BW81" t="s">
        <v>178</v>
      </c>
      <c r="BX81" t="s">
        <v>227</v>
      </c>
      <c r="BY81" t="s">
        <v>227</v>
      </c>
      <c r="BZ81" s="2" t="str">
        <f t="shared" si="118"/>
        <v>c</v>
      </c>
      <c r="CA81">
        <v>0</v>
      </c>
      <c r="CB81">
        <v>1</v>
      </c>
      <c r="CC81" s="2" t="str">
        <f t="shared" si="119"/>
        <v>NA</v>
      </c>
      <c r="CD81" s="3">
        <v>0</v>
      </c>
      <c r="CE81" s="3">
        <v>0</v>
      </c>
      <c r="CF81" s="2">
        <v>0</v>
      </c>
      <c r="CG81" s="2">
        <v>0</v>
      </c>
      <c r="CH81" s="2">
        <v>0</v>
      </c>
      <c r="CI81" s="2">
        <v>0</v>
      </c>
      <c r="CJ81" s="2">
        <v>0</v>
      </c>
      <c r="CK81" s="2">
        <v>1</v>
      </c>
      <c r="CL81" s="2">
        <v>0</v>
      </c>
      <c r="CM81" s="2">
        <v>0</v>
      </c>
      <c r="CN81" s="5">
        <v>0</v>
      </c>
      <c r="CO81" s="5">
        <v>1</v>
      </c>
      <c r="CP81" s="5">
        <v>0</v>
      </c>
      <c r="CQ81" s="5">
        <v>0</v>
      </c>
      <c r="CR81" s="5">
        <v>0</v>
      </c>
      <c r="CS81" s="5">
        <v>0</v>
      </c>
      <c r="CT81" s="5">
        <v>0</v>
      </c>
      <c r="CU81" s="5">
        <v>0</v>
      </c>
      <c r="CV81" s="4">
        <v>0</v>
      </c>
      <c r="CW81" s="4">
        <v>1</v>
      </c>
      <c r="CX81" s="4">
        <v>0</v>
      </c>
      <c r="CY81" s="4">
        <v>0</v>
      </c>
      <c r="CZ81" s="4">
        <v>0</v>
      </c>
      <c r="DA81" s="4">
        <v>0</v>
      </c>
      <c r="DB81" s="4">
        <v>0</v>
      </c>
      <c r="DC81" s="4">
        <v>0</v>
      </c>
      <c r="DD81" s="8">
        <v>0</v>
      </c>
      <c r="DE81" s="8">
        <v>0</v>
      </c>
      <c r="DF81" s="8">
        <v>0</v>
      </c>
      <c r="DG81" s="8">
        <v>1</v>
      </c>
      <c r="DH81" s="8">
        <v>0</v>
      </c>
      <c r="DI81" s="8">
        <v>0</v>
      </c>
      <c r="DJ81" s="8">
        <v>0</v>
      </c>
      <c r="DK81" s="8">
        <v>0</v>
      </c>
      <c r="DL81" s="11">
        <f t="shared" si="120"/>
        <v>1</v>
      </c>
      <c r="DM81" s="11">
        <f t="shared" si="121"/>
        <v>0</v>
      </c>
      <c r="DN81" s="11">
        <f t="shared" si="122"/>
        <v>1</v>
      </c>
      <c r="DO81" s="11">
        <f t="shared" si="123"/>
        <v>0</v>
      </c>
      <c r="DP81" s="5">
        <f t="shared" si="124"/>
        <v>1</v>
      </c>
      <c r="DQ81" s="5">
        <f t="shared" si="125"/>
        <v>1</v>
      </c>
      <c r="DR81" s="5">
        <f t="shared" si="126"/>
        <v>0</v>
      </c>
      <c r="DS81" s="5">
        <f t="shared" si="127"/>
        <v>0</v>
      </c>
      <c r="DT81" s="12">
        <f t="shared" si="128"/>
        <v>0</v>
      </c>
      <c r="DU81" s="12">
        <f t="shared" si="129"/>
        <v>1</v>
      </c>
      <c r="DV81" s="12">
        <f t="shared" si="130"/>
        <v>0</v>
      </c>
      <c r="DW81" s="12">
        <f t="shared" si="131"/>
        <v>0</v>
      </c>
      <c r="DX81" s="12">
        <f t="shared" si="132"/>
        <v>0</v>
      </c>
      <c r="DY81" s="12">
        <f t="shared" si="133"/>
        <v>1</v>
      </c>
      <c r="DZ81" s="12">
        <f t="shared" si="134"/>
        <v>0</v>
      </c>
      <c r="EA81" s="12">
        <f t="shared" si="135"/>
        <v>0</v>
      </c>
      <c r="EB81" s="13">
        <f t="shared" si="136"/>
        <v>0</v>
      </c>
      <c r="EC81" s="13">
        <f t="shared" si="137"/>
        <v>1</v>
      </c>
      <c r="ED81" s="13">
        <f t="shared" si="138"/>
        <v>0</v>
      </c>
      <c r="EE81" s="13">
        <f t="shared" si="139"/>
        <v>1</v>
      </c>
      <c r="EF81" s="13">
        <f t="shared" si="140"/>
        <v>0</v>
      </c>
      <c r="EG81" s="13">
        <f t="shared" si="141"/>
        <v>0</v>
      </c>
      <c r="EH81" s="13">
        <f t="shared" si="142"/>
        <v>0</v>
      </c>
      <c r="EI81" s="13">
        <f t="shared" si="143"/>
        <v>0</v>
      </c>
      <c r="EJ81" s="4">
        <f t="shared" si="144"/>
        <v>2</v>
      </c>
      <c r="EK81" s="4">
        <f t="shared" si="145"/>
        <v>1</v>
      </c>
      <c r="EL81" s="4">
        <f t="shared" si="146"/>
        <v>1</v>
      </c>
      <c r="EM81" s="4">
        <f t="shared" si="147"/>
        <v>0</v>
      </c>
      <c r="EN81" s="5">
        <v>0</v>
      </c>
      <c r="EO81" s="5" t="s">
        <v>178</v>
      </c>
      <c r="EP81" s="5">
        <v>0</v>
      </c>
      <c r="EQ81" s="5" t="s">
        <v>178</v>
      </c>
      <c r="ER81" s="12">
        <v>0</v>
      </c>
      <c r="ES81" s="12">
        <v>0</v>
      </c>
      <c r="ET81" s="12" t="s">
        <v>178</v>
      </c>
      <c r="EU81" s="12" t="s">
        <v>178</v>
      </c>
      <c r="EV81">
        <v>0</v>
      </c>
      <c r="EW81">
        <v>0</v>
      </c>
      <c r="EX81">
        <v>0</v>
      </c>
      <c r="EY81" t="s">
        <v>178</v>
      </c>
      <c r="EZ81">
        <f t="shared" si="148"/>
        <v>-1</v>
      </c>
      <c r="FA81">
        <f t="shared" si="149"/>
        <v>0</v>
      </c>
      <c r="FB81">
        <f t="shared" si="150"/>
        <v>-1</v>
      </c>
      <c r="FC81">
        <f t="shared" si="151"/>
        <v>0</v>
      </c>
      <c r="FD81">
        <v>3</v>
      </c>
      <c r="FE81">
        <v>0.66666666666666663</v>
      </c>
      <c r="FF81">
        <v>2</v>
      </c>
    </row>
    <row r="82" spans="1:162" customFormat="1" x14ac:dyDescent="0.25">
      <c r="A82" t="s">
        <v>82</v>
      </c>
      <c r="B82">
        <v>1</v>
      </c>
      <c r="C82">
        <v>1</v>
      </c>
      <c r="D82">
        <v>4</v>
      </c>
      <c r="E82">
        <v>2</v>
      </c>
      <c r="F82">
        <v>1</v>
      </c>
      <c r="G82">
        <v>0</v>
      </c>
      <c r="H82" s="2" t="s">
        <v>177</v>
      </c>
      <c r="I82" s="2">
        <f t="shared" si="100"/>
        <v>0</v>
      </c>
      <c r="J82">
        <v>6</v>
      </c>
      <c r="K82" s="1">
        <v>9</v>
      </c>
      <c r="L82" s="1" t="str">
        <f t="shared" si="101"/>
        <v>L</v>
      </c>
      <c r="M82" s="1">
        <f t="shared" si="85"/>
        <v>6</v>
      </c>
      <c r="N82">
        <v>1</v>
      </c>
      <c r="O82">
        <v>1</v>
      </c>
      <c r="P82">
        <v>5</v>
      </c>
      <c r="Q82">
        <v>1</v>
      </c>
      <c r="R82">
        <v>4</v>
      </c>
      <c r="S82">
        <v>0</v>
      </c>
      <c r="T82">
        <f t="shared" si="102"/>
        <v>0</v>
      </c>
      <c r="U82" s="2" t="s">
        <v>177</v>
      </c>
      <c r="V82" s="2">
        <f t="shared" si="103"/>
        <v>0</v>
      </c>
      <c r="W82">
        <v>3</v>
      </c>
      <c r="X82" s="1">
        <v>12</v>
      </c>
      <c r="Y82" s="1" t="str">
        <f t="shared" si="104"/>
        <v>L</v>
      </c>
      <c r="Z82" s="1" t="str">
        <f t="shared" si="86"/>
        <v>n</v>
      </c>
      <c r="AA82" s="4">
        <f t="shared" si="87"/>
        <v>3</v>
      </c>
      <c r="AB82" s="4">
        <f t="shared" si="88"/>
        <v>7</v>
      </c>
      <c r="AC82">
        <v>1</v>
      </c>
      <c r="AD82">
        <v>1</v>
      </c>
      <c r="AE82">
        <v>1</v>
      </c>
      <c r="AF82">
        <v>2</v>
      </c>
      <c r="AG82">
        <v>2</v>
      </c>
      <c r="AH82">
        <v>12</v>
      </c>
      <c r="AI82" s="2" t="s">
        <v>176</v>
      </c>
      <c r="AJ82" s="2">
        <f t="shared" si="105"/>
        <v>1</v>
      </c>
      <c r="AK82">
        <v>1</v>
      </c>
      <c r="AL82" s="1">
        <v>7</v>
      </c>
      <c r="AM82" s="1" t="str">
        <f t="shared" si="106"/>
        <v>L</v>
      </c>
      <c r="AN82" s="1">
        <f t="shared" si="89"/>
        <v>6</v>
      </c>
      <c r="AO82" s="4">
        <f t="shared" si="90"/>
        <v>-5</v>
      </c>
      <c r="AP82" s="4">
        <f t="shared" si="91"/>
        <v>2</v>
      </c>
      <c r="AQ82" s="10" t="s">
        <v>319</v>
      </c>
      <c r="AR82" s="10" t="s">
        <v>319</v>
      </c>
      <c r="AS82" s="10" t="str">
        <f t="shared" si="107"/>
        <v>surv</v>
      </c>
      <c r="AT82" s="10" t="str">
        <f t="shared" si="108"/>
        <v>surv</v>
      </c>
      <c r="AU82" s="10">
        <f t="shared" si="109"/>
        <v>9.3333333333333339</v>
      </c>
      <c r="AV82" s="10">
        <f t="shared" si="110"/>
        <v>0.16124515496597305</v>
      </c>
      <c r="AW82" s="10">
        <f t="shared" si="111"/>
        <v>1</v>
      </c>
      <c r="AX82" s="10">
        <f t="shared" si="112"/>
        <v>1</v>
      </c>
      <c r="AY82" s="10" t="str">
        <f t="shared" si="113"/>
        <v>1</v>
      </c>
      <c r="AZ82" s="10" t="str">
        <f t="shared" si="114"/>
        <v>1</v>
      </c>
      <c r="BA82" t="s">
        <v>83</v>
      </c>
      <c r="BB82" t="s">
        <v>83</v>
      </c>
      <c r="BC82" t="s">
        <v>83</v>
      </c>
      <c r="BD82" s="5">
        <v>4</v>
      </c>
      <c r="BE82" s="5">
        <v>5</v>
      </c>
      <c r="BF82" s="5">
        <v>5</v>
      </c>
      <c r="BG82" s="5">
        <f t="shared" si="115"/>
        <v>4.666666666666667</v>
      </c>
      <c r="BH82" s="6">
        <v>0.16124515496597305</v>
      </c>
      <c r="BI82" s="6">
        <v>0.16124515496597305</v>
      </c>
      <c r="BJ82" s="6">
        <v>0.16124515496597305</v>
      </c>
      <c r="BK82" s="6">
        <v>0.16124515496597305</v>
      </c>
      <c r="BL82" s="6" t="str">
        <f t="shared" si="116"/>
        <v>N</v>
      </c>
      <c r="BM82" s="3">
        <f t="shared" si="92"/>
        <v>3.3333333333333335</v>
      </c>
      <c r="BN82" s="3">
        <f t="shared" si="93"/>
        <v>1.6666666666666667</v>
      </c>
      <c r="BO82" s="3">
        <f t="shared" si="94"/>
        <v>2.3333333333333335</v>
      </c>
      <c r="BP82" s="3">
        <f t="shared" si="95"/>
        <v>4</v>
      </c>
      <c r="BQ82" s="1">
        <f t="shared" si="96"/>
        <v>9.3333333333333339</v>
      </c>
      <c r="BR82" s="1" t="str">
        <f t="shared" si="117"/>
        <v>L</v>
      </c>
      <c r="BS82" s="1">
        <f t="shared" si="97"/>
        <v>6</v>
      </c>
      <c r="BT82" s="4">
        <f t="shared" si="98"/>
        <v>-1</v>
      </c>
      <c r="BU82" s="4">
        <f t="shared" si="99"/>
        <v>4.5</v>
      </c>
      <c r="BV82" t="s">
        <v>178</v>
      </c>
      <c r="BW82" t="s">
        <v>178</v>
      </c>
      <c r="BX82" t="s">
        <v>226</v>
      </c>
      <c r="BY82" t="s">
        <v>227</v>
      </c>
      <c r="BZ82" s="2" t="str">
        <f t="shared" si="118"/>
        <v>c</v>
      </c>
      <c r="CA82">
        <v>1</v>
      </c>
      <c r="CB82">
        <v>3</v>
      </c>
      <c r="CC82" s="2" t="str">
        <f t="shared" si="119"/>
        <v>s</v>
      </c>
      <c r="CD82" s="3">
        <v>1</v>
      </c>
      <c r="CE82" s="3">
        <v>0</v>
      </c>
      <c r="CF82" s="2">
        <v>0</v>
      </c>
      <c r="CG82" s="2">
        <v>0</v>
      </c>
      <c r="CH82" s="2">
        <v>0</v>
      </c>
      <c r="CI82" s="2">
        <v>0</v>
      </c>
      <c r="CJ82" s="2">
        <v>0</v>
      </c>
      <c r="CK82" s="2">
        <v>0</v>
      </c>
      <c r="CL82" s="2">
        <v>0</v>
      </c>
      <c r="CM82" s="2">
        <v>0</v>
      </c>
      <c r="CN82" s="5">
        <v>0</v>
      </c>
      <c r="CO82" s="5">
        <v>0</v>
      </c>
      <c r="CP82" s="5">
        <v>0</v>
      </c>
      <c r="CQ82" s="5">
        <v>0</v>
      </c>
      <c r="CR82" s="5">
        <v>0</v>
      </c>
      <c r="CS82" s="5">
        <v>0</v>
      </c>
      <c r="CT82" s="5">
        <v>0</v>
      </c>
      <c r="CU82" s="5">
        <v>0</v>
      </c>
      <c r="CV82" s="4">
        <v>0</v>
      </c>
      <c r="CW82" s="4">
        <v>0</v>
      </c>
      <c r="CX82" s="4">
        <v>0</v>
      </c>
      <c r="CY82" s="4">
        <v>0</v>
      </c>
      <c r="CZ82" s="4">
        <v>0</v>
      </c>
      <c r="DA82" s="4">
        <v>2</v>
      </c>
      <c r="DB82" s="4">
        <v>1</v>
      </c>
      <c r="DC82" s="4">
        <v>1</v>
      </c>
      <c r="DD82" s="8">
        <v>1</v>
      </c>
      <c r="DE82" s="8">
        <v>0</v>
      </c>
      <c r="DF82" s="8">
        <v>0</v>
      </c>
      <c r="DG82" s="8">
        <v>1</v>
      </c>
      <c r="DH82" s="8">
        <v>0</v>
      </c>
      <c r="DI82" s="8">
        <v>0</v>
      </c>
      <c r="DJ82" s="8">
        <v>1</v>
      </c>
      <c r="DK82" s="8">
        <v>0</v>
      </c>
      <c r="DL82" s="11">
        <f t="shared" si="120"/>
        <v>0</v>
      </c>
      <c r="DM82" s="11">
        <f t="shared" si="121"/>
        <v>0</v>
      </c>
      <c r="DN82" s="11">
        <f t="shared" si="122"/>
        <v>2</v>
      </c>
      <c r="DO82" s="11">
        <f t="shared" si="123"/>
        <v>2</v>
      </c>
      <c r="DP82" s="5">
        <f t="shared" si="124"/>
        <v>1</v>
      </c>
      <c r="DQ82" s="5">
        <f t="shared" si="125"/>
        <v>1</v>
      </c>
      <c r="DR82" s="5">
        <f t="shared" si="126"/>
        <v>0</v>
      </c>
      <c r="DS82" s="5">
        <f t="shared" si="127"/>
        <v>1</v>
      </c>
      <c r="DT82" s="12">
        <f t="shared" si="128"/>
        <v>0</v>
      </c>
      <c r="DU82" s="12">
        <f t="shared" si="129"/>
        <v>0</v>
      </c>
      <c r="DV82" s="12">
        <f t="shared" si="130"/>
        <v>0</v>
      </c>
      <c r="DW82" s="12">
        <f t="shared" si="131"/>
        <v>0</v>
      </c>
      <c r="DX82" s="12">
        <f t="shared" si="132"/>
        <v>0</v>
      </c>
      <c r="DY82" s="12">
        <f t="shared" si="133"/>
        <v>0</v>
      </c>
      <c r="DZ82" s="12">
        <f t="shared" si="134"/>
        <v>0</v>
      </c>
      <c r="EA82" s="12">
        <f t="shared" si="135"/>
        <v>0</v>
      </c>
      <c r="EB82" s="13">
        <f t="shared" si="136"/>
        <v>1</v>
      </c>
      <c r="EC82" s="13">
        <f t="shared" si="137"/>
        <v>0</v>
      </c>
      <c r="ED82" s="13">
        <f t="shared" si="138"/>
        <v>0</v>
      </c>
      <c r="EE82" s="13">
        <f t="shared" si="139"/>
        <v>1</v>
      </c>
      <c r="EF82" s="13">
        <f t="shared" si="140"/>
        <v>0</v>
      </c>
      <c r="EG82" s="13">
        <f t="shared" si="141"/>
        <v>2</v>
      </c>
      <c r="EH82" s="13">
        <f t="shared" si="142"/>
        <v>2</v>
      </c>
      <c r="EI82" s="13">
        <f t="shared" si="143"/>
        <v>1</v>
      </c>
      <c r="EJ82" s="4">
        <f t="shared" si="144"/>
        <v>1</v>
      </c>
      <c r="EK82" s="4">
        <f t="shared" si="145"/>
        <v>1</v>
      </c>
      <c r="EL82" s="4">
        <f t="shared" si="146"/>
        <v>2</v>
      </c>
      <c r="EM82" s="4">
        <f t="shared" si="147"/>
        <v>3</v>
      </c>
      <c r="EN82" s="5" t="s">
        <v>178</v>
      </c>
      <c r="EO82" s="5" t="s">
        <v>178</v>
      </c>
      <c r="EP82" s="5">
        <v>0</v>
      </c>
      <c r="EQ82" s="5">
        <v>0.5</v>
      </c>
      <c r="ER82" s="12">
        <v>1</v>
      </c>
      <c r="ES82" s="12">
        <v>0</v>
      </c>
      <c r="ET82" s="12" t="s">
        <v>178</v>
      </c>
      <c r="EU82" s="12">
        <v>1</v>
      </c>
      <c r="EV82">
        <v>1</v>
      </c>
      <c r="EW82">
        <v>0</v>
      </c>
      <c r="EX82">
        <v>0</v>
      </c>
      <c r="EY82">
        <v>0.66666666666666663</v>
      </c>
      <c r="EZ82">
        <f t="shared" si="148"/>
        <v>0</v>
      </c>
      <c r="FA82">
        <f t="shared" si="149"/>
        <v>0</v>
      </c>
      <c r="FB82">
        <f t="shared" si="150"/>
        <v>0</v>
      </c>
      <c r="FC82">
        <f t="shared" si="151"/>
        <v>0</v>
      </c>
      <c r="FD82">
        <v>2</v>
      </c>
      <c r="FE82">
        <v>1.4</v>
      </c>
      <c r="FF82">
        <v>0.1875</v>
      </c>
    </row>
    <row r="83" spans="1:162" customFormat="1" x14ac:dyDescent="0.25">
      <c r="A83" t="s">
        <v>83</v>
      </c>
      <c r="B83">
        <v>1</v>
      </c>
      <c r="C83">
        <v>1</v>
      </c>
      <c r="D83">
        <v>3</v>
      </c>
      <c r="E83">
        <v>2</v>
      </c>
      <c r="F83">
        <v>2</v>
      </c>
      <c r="G83">
        <v>3</v>
      </c>
      <c r="H83" s="2" t="s">
        <v>177</v>
      </c>
      <c r="I83" s="2">
        <f t="shared" si="100"/>
        <v>1</v>
      </c>
      <c r="J83">
        <v>6</v>
      </c>
      <c r="K83" s="1">
        <v>9</v>
      </c>
      <c r="L83" s="1" t="str">
        <f t="shared" si="101"/>
        <v>L</v>
      </c>
      <c r="M83" s="1">
        <f t="shared" si="85"/>
        <v>6</v>
      </c>
      <c r="N83">
        <v>1</v>
      </c>
      <c r="O83">
        <v>1</v>
      </c>
      <c r="P83">
        <v>2</v>
      </c>
      <c r="Q83">
        <v>0</v>
      </c>
      <c r="R83">
        <v>3</v>
      </c>
      <c r="S83">
        <v>0</v>
      </c>
      <c r="T83">
        <f t="shared" si="102"/>
        <v>0</v>
      </c>
      <c r="U83" s="2" t="s">
        <v>177</v>
      </c>
      <c r="V83" s="2">
        <f t="shared" si="103"/>
        <v>0</v>
      </c>
      <c r="W83">
        <v>1</v>
      </c>
      <c r="X83" s="1">
        <v>7</v>
      </c>
      <c r="Y83" s="1" t="str">
        <f t="shared" si="104"/>
        <v>L</v>
      </c>
      <c r="Z83" s="1" t="str">
        <f t="shared" si="86"/>
        <v>n</v>
      </c>
      <c r="AA83" s="4">
        <f t="shared" si="87"/>
        <v>-2</v>
      </c>
      <c r="AB83" s="4">
        <f t="shared" si="88"/>
        <v>12</v>
      </c>
      <c r="AC83">
        <v>1</v>
      </c>
      <c r="AD83">
        <v>1</v>
      </c>
      <c r="AE83">
        <v>2</v>
      </c>
      <c r="AF83">
        <v>2</v>
      </c>
      <c r="AG83">
        <v>3</v>
      </c>
      <c r="AH83">
        <v>6</v>
      </c>
      <c r="AI83" s="2" t="s">
        <v>177</v>
      </c>
      <c r="AJ83" s="2">
        <f t="shared" si="105"/>
        <v>1</v>
      </c>
      <c r="AK83">
        <v>2</v>
      </c>
      <c r="AL83" s="1">
        <v>9</v>
      </c>
      <c r="AM83" s="1" t="str">
        <f t="shared" si="106"/>
        <v>L</v>
      </c>
      <c r="AN83" s="1">
        <f t="shared" si="89"/>
        <v>12</v>
      </c>
      <c r="AO83" s="4">
        <f t="shared" si="90"/>
        <v>2</v>
      </c>
      <c r="AP83" s="4">
        <f t="shared" si="91"/>
        <v>1</v>
      </c>
      <c r="AQ83" s="10" t="s">
        <v>319</v>
      </c>
      <c r="AR83" s="10" t="s">
        <v>319</v>
      </c>
      <c r="AS83" s="10" t="str">
        <f t="shared" si="107"/>
        <v>surv</v>
      </c>
      <c r="AT83" s="10" t="str">
        <f t="shared" si="108"/>
        <v>surv</v>
      </c>
      <c r="AU83" s="10">
        <f t="shared" si="109"/>
        <v>8.3333333333333339</v>
      </c>
      <c r="AV83" s="10">
        <f t="shared" si="110"/>
        <v>0.16124515496597305</v>
      </c>
      <c r="AW83" s="10">
        <f t="shared" si="111"/>
        <v>1</v>
      </c>
      <c r="AX83" s="10">
        <f t="shared" si="112"/>
        <v>1</v>
      </c>
      <c r="AY83" s="10" t="str">
        <f t="shared" si="113"/>
        <v>1</v>
      </c>
      <c r="AZ83" s="10" t="str">
        <f t="shared" si="114"/>
        <v>1</v>
      </c>
      <c r="BA83" t="s">
        <v>82</v>
      </c>
      <c r="BB83" t="s">
        <v>82</v>
      </c>
      <c r="BC83" t="s">
        <v>82</v>
      </c>
      <c r="BD83" s="5">
        <v>4</v>
      </c>
      <c r="BE83" s="5">
        <v>5</v>
      </c>
      <c r="BF83" s="5">
        <v>5</v>
      </c>
      <c r="BG83" s="5">
        <f t="shared" si="115"/>
        <v>4.666666666666667</v>
      </c>
      <c r="BH83" s="6">
        <v>0.16124515496597305</v>
      </c>
      <c r="BI83" s="6">
        <v>0.16124515496597305</v>
      </c>
      <c r="BJ83" s="6">
        <v>0.16124515496597305</v>
      </c>
      <c r="BK83" s="6">
        <v>0.16124515496597305</v>
      </c>
      <c r="BL83" s="6" t="str">
        <f t="shared" si="116"/>
        <v>N</v>
      </c>
      <c r="BM83" s="3">
        <f t="shared" si="92"/>
        <v>2.3333333333333335</v>
      </c>
      <c r="BN83" s="3">
        <f t="shared" si="93"/>
        <v>1.3333333333333333</v>
      </c>
      <c r="BO83" s="3">
        <f t="shared" si="94"/>
        <v>2.6666666666666665</v>
      </c>
      <c r="BP83" s="3">
        <f t="shared" si="95"/>
        <v>3</v>
      </c>
      <c r="BQ83" s="1">
        <f t="shared" si="96"/>
        <v>8.3333333333333339</v>
      </c>
      <c r="BR83" s="1" t="str">
        <f t="shared" si="117"/>
        <v>L</v>
      </c>
      <c r="BS83" s="1">
        <f t="shared" si="97"/>
        <v>9</v>
      </c>
      <c r="BT83" s="4">
        <f t="shared" si="98"/>
        <v>0</v>
      </c>
      <c r="BU83" s="4">
        <f t="shared" si="99"/>
        <v>6.5</v>
      </c>
      <c r="BV83" t="s">
        <v>227</v>
      </c>
      <c r="BW83" t="s">
        <v>227</v>
      </c>
      <c r="BX83" t="s">
        <v>227</v>
      </c>
      <c r="BY83" t="s">
        <v>178</v>
      </c>
      <c r="BZ83" s="2" t="str">
        <f t="shared" si="118"/>
        <v>c</v>
      </c>
      <c r="CA83">
        <v>0</v>
      </c>
      <c r="CB83">
        <v>2</v>
      </c>
      <c r="CC83" s="2" t="str">
        <f t="shared" si="119"/>
        <v>NA</v>
      </c>
      <c r="CD83" s="3">
        <v>0</v>
      </c>
      <c r="CE83" s="3">
        <v>0</v>
      </c>
      <c r="CF83" s="2">
        <v>0</v>
      </c>
      <c r="CG83" s="2">
        <v>1</v>
      </c>
      <c r="CH83" s="2">
        <v>0</v>
      </c>
      <c r="CI83" s="2">
        <v>0</v>
      </c>
      <c r="CJ83" s="2">
        <v>0</v>
      </c>
      <c r="CK83" s="2">
        <v>0</v>
      </c>
      <c r="CL83" s="2">
        <v>0</v>
      </c>
      <c r="CM83" s="2">
        <v>0</v>
      </c>
      <c r="CN83" s="5">
        <v>1</v>
      </c>
      <c r="CO83" s="5">
        <v>0</v>
      </c>
      <c r="CP83" s="5">
        <v>0</v>
      </c>
      <c r="CQ83" s="5">
        <v>0</v>
      </c>
      <c r="CR83" s="5">
        <v>0</v>
      </c>
      <c r="CS83" s="5">
        <v>0</v>
      </c>
      <c r="CT83" s="5">
        <v>0</v>
      </c>
      <c r="CU83" s="5">
        <v>0</v>
      </c>
      <c r="CV83" s="4">
        <v>0</v>
      </c>
      <c r="CW83" s="4">
        <v>1</v>
      </c>
      <c r="CX83" s="4">
        <v>0</v>
      </c>
      <c r="CY83" s="4">
        <v>1</v>
      </c>
      <c r="CZ83" s="4">
        <v>0</v>
      </c>
      <c r="DA83" s="4">
        <v>1</v>
      </c>
      <c r="DB83" s="4">
        <v>0</v>
      </c>
      <c r="DC83" s="4">
        <v>1</v>
      </c>
      <c r="DD83" s="8">
        <v>0</v>
      </c>
      <c r="DE83" s="8">
        <v>0</v>
      </c>
      <c r="DF83" s="8">
        <v>0</v>
      </c>
      <c r="DG83" s="8">
        <v>0</v>
      </c>
      <c r="DH83" s="8">
        <v>0</v>
      </c>
      <c r="DI83" s="8">
        <v>0</v>
      </c>
      <c r="DJ83" s="8">
        <v>0</v>
      </c>
      <c r="DK83" s="8">
        <v>0</v>
      </c>
      <c r="DL83" s="11">
        <f t="shared" si="120"/>
        <v>2</v>
      </c>
      <c r="DM83" s="11">
        <f t="shared" si="121"/>
        <v>1</v>
      </c>
      <c r="DN83" s="11">
        <f t="shared" si="122"/>
        <v>1</v>
      </c>
      <c r="DO83" s="11">
        <f t="shared" si="123"/>
        <v>1</v>
      </c>
      <c r="DP83" s="5">
        <f t="shared" si="124"/>
        <v>1</v>
      </c>
      <c r="DQ83" s="5">
        <f t="shared" si="125"/>
        <v>0</v>
      </c>
      <c r="DR83" s="5">
        <f t="shared" si="126"/>
        <v>0</v>
      </c>
      <c r="DS83" s="5">
        <f t="shared" si="127"/>
        <v>0</v>
      </c>
      <c r="DT83" s="12">
        <f t="shared" si="128"/>
        <v>1</v>
      </c>
      <c r="DU83" s="12">
        <f t="shared" si="129"/>
        <v>1</v>
      </c>
      <c r="DV83" s="12">
        <f t="shared" si="130"/>
        <v>0</v>
      </c>
      <c r="DW83" s="12">
        <f t="shared" si="131"/>
        <v>0</v>
      </c>
      <c r="DX83" s="12">
        <f t="shared" si="132"/>
        <v>0</v>
      </c>
      <c r="DY83" s="12">
        <f t="shared" si="133"/>
        <v>0</v>
      </c>
      <c r="DZ83" s="12">
        <f t="shared" si="134"/>
        <v>0</v>
      </c>
      <c r="EA83" s="12">
        <f t="shared" si="135"/>
        <v>0</v>
      </c>
      <c r="EB83" s="13">
        <f t="shared" si="136"/>
        <v>0</v>
      </c>
      <c r="EC83" s="13">
        <f t="shared" si="137"/>
        <v>1</v>
      </c>
      <c r="ED83" s="13">
        <f t="shared" si="138"/>
        <v>0</v>
      </c>
      <c r="EE83" s="13">
        <f t="shared" si="139"/>
        <v>1</v>
      </c>
      <c r="EF83" s="13">
        <f t="shared" si="140"/>
        <v>0</v>
      </c>
      <c r="EG83" s="13">
        <f t="shared" si="141"/>
        <v>1</v>
      </c>
      <c r="EH83" s="13">
        <f t="shared" si="142"/>
        <v>0</v>
      </c>
      <c r="EI83" s="13">
        <f t="shared" si="143"/>
        <v>1</v>
      </c>
      <c r="EJ83" s="4">
        <f t="shared" si="144"/>
        <v>3</v>
      </c>
      <c r="EK83" s="4">
        <f t="shared" si="145"/>
        <v>1</v>
      </c>
      <c r="EL83" s="4">
        <f t="shared" si="146"/>
        <v>1</v>
      </c>
      <c r="EM83" s="4">
        <f t="shared" si="147"/>
        <v>1</v>
      </c>
      <c r="EN83" s="5">
        <v>0</v>
      </c>
      <c r="EO83" s="5">
        <v>0</v>
      </c>
      <c r="EP83" s="5">
        <v>0</v>
      </c>
      <c r="EQ83" s="5">
        <v>0</v>
      </c>
      <c r="ER83" s="12">
        <v>0</v>
      </c>
      <c r="ES83" s="12" t="s">
        <v>178</v>
      </c>
      <c r="ET83" s="12" t="s">
        <v>178</v>
      </c>
      <c r="EU83" s="12" t="s">
        <v>178</v>
      </c>
      <c r="EV83">
        <v>0</v>
      </c>
      <c r="EW83">
        <v>0</v>
      </c>
      <c r="EX83">
        <v>0</v>
      </c>
      <c r="EY83">
        <v>0</v>
      </c>
      <c r="EZ83">
        <f t="shared" si="148"/>
        <v>0</v>
      </c>
      <c r="FA83">
        <f t="shared" si="149"/>
        <v>0</v>
      </c>
      <c r="FB83">
        <f t="shared" si="150"/>
        <v>0</v>
      </c>
      <c r="FC83">
        <f t="shared" si="151"/>
        <v>0</v>
      </c>
      <c r="FD83">
        <v>0.7142857142857143</v>
      </c>
      <c r="FE83">
        <v>1.3333333333333333</v>
      </c>
      <c r="FF83">
        <v>0.36363636363636365</v>
      </c>
    </row>
    <row r="84" spans="1:162" customFormat="1" x14ac:dyDescent="0.25">
      <c r="A84" t="s">
        <v>84</v>
      </c>
      <c r="B84">
        <v>1</v>
      </c>
      <c r="C84">
        <v>0</v>
      </c>
      <c r="D84">
        <v>3</v>
      </c>
      <c r="E84">
        <v>0</v>
      </c>
      <c r="F84">
        <v>1</v>
      </c>
      <c r="G84">
        <v>0</v>
      </c>
      <c r="H84" s="2" t="s">
        <v>177</v>
      </c>
      <c r="I84" s="2">
        <f t="shared" si="100"/>
        <v>0</v>
      </c>
      <c r="J84">
        <v>6</v>
      </c>
      <c r="K84" s="1">
        <v>5</v>
      </c>
      <c r="L84" s="1" t="str">
        <f t="shared" si="101"/>
        <v>M</v>
      </c>
      <c r="M84" s="1">
        <f t="shared" si="85"/>
        <v>6</v>
      </c>
      <c r="N84">
        <v>1</v>
      </c>
      <c r="O84">
        <v>1</v>
      </c>
      <c r="P84">
        <v>1</v>
      </c>
      <c r="Q84">
        <v>1</v>
      </c>
      <c r="R84">
        <v>1</v>
      </c>
      <c r="S84">
        <v>0</v>
      </c>
      <c r="T84">
        <f t="shared" si="102"/>
        <v>0</v>
      </c>
      <c r="U84" s="2" t="s">
        <v>177</v>
      </c>
      <c r="V84" s="2">
        <f t="shared" si="103"/>
        <v>0</v>
      </c>
      <c r="W84">
        <v>3</v>
      </c>
      <c r="X84" s="1">
        <v>5</v>
      </c>
      <c r="Y84" s="1" t="str">
        <f t="shared" si="104"/>
        <v>M</v>
      </c>
      <c r="Z84" s="1" t="str">
        <f t="shared" si="86"/>
        <v>n</v>
      </c>
      <c r="AA84" s="4">
        <f t="shared" si="87"/>
        <v>0</v>
      </c>
      <c r="AB84" s="4">
        <f t="shared" si="88"/>
        <v>7</v>
      </c>
      <c r="AC84">
        <v>1</v>
      </c>
      <c r="AD84">
        <v>1</v>
      </c>
      <c r="AE84">
        <v>1</v>
      </c>
      <c r="AF84">
        <v>2</v>
      </c>
      <c r="AG84">
        <v>3</v>
      </c>
      <c r="AH84">
        <v>2</v>
      </c>
      <c r="AI84" s="2" t="s">
        <v>176</v>
      </c>
      <c r="AJ84" s="2">
        <f t="shared" si="105"/>
        <v>1</v>
      </c>
      <c r="AK84">
        <v>2</v>
      </c>
      <c r="AL84" s="1">
        <v>8</v>
      </c>
      <c r="AM84" s="1" t="str">
        <f t="shared" si="106"/>
        <v>L</v>
      </c>
      <c r="AN84" s="1">
        <f t="shared" si="89"/>
        <v>6</v>
      </c>
      <c r="AO84" s="4">
        <f t="shared" si="90"/>
        <v>3</v>
      </c>
      <c r="AP84" s="4">
        <f t="shared" si="91"/>
        <v>2</v>
      </c>
      <c r="AQ84" s="10" t="s">
        <v>319</v>
      </c>
      <c r="AR84" s="10" t="s">
        <v>319</v>
      </c>
      <c r="AS84" s="10" t="str">
        <f t="shared" si="107"/>
        <v>surv</v>
      </c>
      <c r="AT84" s="10" t="str">
        <f t="shared" si="108"/>
        <v>surv</v>
      </c>
      <c r="AU84" s="10">
        <f t="shared" si="109"/>
        <v>6</v>
      </c>
      <c r="AV84" s="10">
        <f t="shared" si="110"/>
        <v>0.62769419305900898</v>
      </c>
      <c r="AW84" s="10">
        <f t="shared" si="111"/>
        <v>1</v>
      </c>
      <c r="AX84" s="10">
        <f t="shared" si="112"/>
        <v>1</v>
      </c>
      <c r="AY84" s="10" t="str">
        <f t="shared" si="113"/>
        <v>1</v>
      </c>
      <c r="AZ84" s="10" t="str">
        <f t="shared" si="114"/>
        <v>1</v>
      </c>
      <c r="BA84" t="s">
        <v>83</v>
      </c>
      <c r="BB84" t="s">
        <v>83</v>
      </c>
      <c r="BC84" t="s">
        <v>83</v>
      </c>
      <c r="BD84" s="5">
        <v>5</v>
      </c>
      <c r="BE84" s="5">
        <v>7</v>
      </c>
      <c r="BF84" s="5">
        <v>7</v>
      </c>
      <c r="BG84" s="5">
        <f t="shared" si="115"/>
        <v>6.333333333333333</v>
      </c>
      <c r="BH84" s="6">
        <v>0.62769419305900898</v>
      </c>
      <c r="BI84" s="6">
        <v>0.62769419305900898</v>
      </c>
      <c r="BJ84" s="6">
        <v>0.62769419305900898</v>
      </c>
      <c r="BK84" s="6">
        <v>0.62769419305900898</v>
      </c>
      <c r="BL84" s="6" t="str">
        <f t="shared" si="116"/>
        <v>M</v>
      </c>
      <c r="BM84" s="3">
        <f t="shared" si="92"/>
        <v>1.6666666666666667</v>
      </c>
      <c r="BN84" s="3">
        <f t="shared" si="93"/>
        <v>1</v>
      </c>
      <c r="BO84" s="3">
        <f t="shared" si="94"/>
        <v>1.6666666666666667</v>
      </c>
      <c r="BP84" s="3">
        <f t="shared" si="95"/>
        <v>0.66666666666666663</v>
      </c>
      <c r="BQ84" s="1">
        <f t="shared" si="96"/>
        <v>6</v>
      </c>
      <c r="BR84" s="1" t="str">
        <f t="shared" si="117"/>
        <v>M</v>
      </c>
      <c r="BS84" s="1">
        <f t="shared" si="97"/>
        <v>6</v>
      </c>
      <c r="BT84" s="4">
        <f t="shared" si="98"/>
        <v>1.5</v>
      </c>
      <c r="BU84" s="4">
        <f t="shared" si="99"/>
        <v>4.5</v>
      </c>
      <c r="BV84" t="s">
        <v>178</v>
      </c>
      <c r="BW84" t="s">
        <v>227</v>
      </c>
      <c r="BX84" t="s">
        <v>227</v>
      </c>
      <c r="BY84" t="s">
        <v>226</v>
      </c>
      <c r="BZ84" s="2" t="str">
        <f t="shared" si="118"/>
        <v>c</v>
      </c>
      <c r="CA84">
        <v>1</v>
      </c>
      <c r="CB84">
        <v>2</v>
      </c>
      <c r="CC84" s="2" t="str">
        <f t="shared" si="119"/>
        <v>NA</v>
      </c>
      <c r="CD84" s="3">
        <v>0</v>
      </c>
      <c r="CE84" s="3">
        <v>0</v>
      </c>
      <c r="CF84" s="2">
        <v>0</v>
      </c>
      <c r="CG84" s="2">
        <v>1</v>
      </c>
      <c r="CH84" s="2">
        <v>0</v>
      </c>
      <c r="CI84" s="2">
        <v>0</v>
      </c>
      <c r="CJ84" s="2">
        <v>0</v>
      </c>
      <c r="CK84" s="2">
        <v>0</v>
      </c>
      <c r="CL84" s="2">
        <v>0</v>
      </c>
      <c r="CM84" s="2">
        <v>0</v>
      </c>
      <c r="CN84" s="5">
        <v>0</v>
      </c>
      <c r="CO84" s="5">
        <v>1</v>
      </c>
      <c r="CP84" s="5">
        <v>0</v>
      </c>
      <c r="CQ84" s="5">
        <v>0</v>
      </c>
      <c r="CR84" s="5">
        <v>0</v>
      </c>
      <c r="CS84" s="5">
        <v>0</v>
      </c>
      <c r="CT84" s="5">
        <v>0</v>
      </c>
      <c r="CU84" s="5">
        <v>0</v>
      </c>
      <c r="CV84" s="4">
        <v>0</v>
      </c>
      <c r="CW84" s="4">
        <v>0</v>
      </c>
      <c r="CX84" s="4">
        <v>1</v>
      </c>
      <c r="CY84" s="4">
        <v>0</v>
      </c>
      <c r="CZ84" s="4">
        <v>0</v>
      </c>
      <c r="DA84" s="4">
        <v>2</v>
      </c>
      <c r="DB84" s="4">
        <v>0</v>
      </c>
      <c r="DC84" s="4">
        <v>0</v>
      </c>
      <c r="DD84" s="8">
        <v>0</v>
      </c>
      <c r="DE84" s="8">
        <v>0</v>
      </c>
      <c r="DF84" s="8">
        <v>1</v>
      </c>
      <c r="DG84" s="8">
        <v>0</v>
      </c>
      <c r="DH84" s="8">
        <v>0</v>
      </c>
      <c r="DI84" s="8">
        <v>0</v>
      </c>
      <c r="DJ84" s="8">
        <v>0</v>
      </c>
      <c r="DK84" s="8">
        <v>0</v>
      </c>
      <c r="DL84" s="11">
        <f t="shared" si="120"/>
        <v>1</v>
      </c>
      <c r="DM84" s="11">
        <f t="shared" si="121"/>
        <v>1</v>
      </c>
      <c r="DN84" s="11">
        <f t="shared" si="122"/>
        <v>2</v>
      </c>
      <c r="DO84" s="11">
        <f t="shared" si="123"/>
        <v>0</v>
      </c>
      <c r="DP84" s="5">
        <f t="shared" si="124"/>
        <v>1</v>
      </c>
      <c r="DQ84" s="5">
        <f t="shared" si="125"/>
        <v>1</v>
      </c>
      <c r="DR84" s="5">
        <f t="shared" si="126"/>
        <v>0</v>
      </c>
      <c r="DS84" s="5">
        <f t="shared" si="127"/>
        <v>0</v>
      </c>
      <c r="DT84" s="12">
        <f t="shared" si="128"/>
        <v>0</v>
      </c>
      <c r="DU84" s="12">
        <f t="shared" si="129"/>
        <v>2</v>
      </c>
      <c r="DV84" s="12">
        <f t="shared" si="130"/>
        <v>0</v>
      </c>
      <c r="DW84" s="12">
        <f t="shared" si="131"/>
        <v>0</v>
      </c>
      <c r="DX84" s="12">
        <f t="shared" si="132"/>
        <v>0</v>
      </c>
      <c r="DY84" s="12">
        <f t="shared" si="133"/>
        <v>0</v>
      </c>
      <c r="DZ84" s="12">
        <f t="shared" si="134"/>
        <v>0</v>
      </c>
      <c r="EA84" s="12">
        <f t="shared" si="135"/>
        <v>0</v>
      </c>
      <c r="EB84" s="13">
        <f t="shared" si="136"/>
        <v>0</v>
      </c>
      <c r="EC84" s="13">
        <f t="shared" si="137"/>
        <v>0</v>
      </c>
      <c r="ED84" s="13">
        <f t="shared" si="138"/>
        <v>2</v>
      </c>
      <c r="EE84" s="13">
        <f t="shared" si="139"/>
        <v>0</v>
      </c>
      <c r="EF84" s="13">
        <f t="shared" si="140"/>
        <v>0</v>
      </c>
      <c r="EG84" s="13">
        <f t="shared" si="141"/>
        <v>2</v>
      </c>
      <c r="EH84" s="13">
        <f t="shared" si="142"/>
        <v>0</v>
      </c>
      <c r="EI84" s="13">
        <f t="shared" si="143"/>
        <v>0</v>
      </c>
      <c r="EJ84" s="4">
        <f t="shared" si="144"/>
        <v>2</v>
      </c>
      <c r="EK84" s="4">
        <f t="shared" si="145"/>
        <v>2</v>
      </c>
      <c r="EL84" s="4">
        <f t="shared" si="146"/>
        <v>2</v>
      </c>
      <c r="EM84" s="4">
        <f t="shared" si="147"/>
        <v>0</v>
      </c>
      <c r="EN84" s="5">
        <v>0</v>
      </c>
      <c r="EO84" s="5">
        <v>1</v>
      </c>
      <c r="EP84" s="5">
        <v>0</v>
      </c>
      <c r="EQ84" s="5" t="s">
        <v>178</v>
      </c>
      <c r="ER84" s="12">
        <v>0</v>
      </c>
      <c r="ES84" s="12">
        <v>1</v>
      </c>
      <c r="ET84" s="12" t="s">
        <v>178</v>
      </c>
      <c r="EU84" s="12" t="s">
        <v>178</v>
      </c>
      <c r="EV84">
        <v>0</v>
      </c>
      <c r="EW84">
        <v>1</v>
      </c>
      <c r="EX84">
        <v>0</v>
      </c>
      <c r="EY84" t="s">
        <v>178</v>
      </c>
      <c r="EZ84">
        <f t="shared" si="148"/>
        <v>-2</v>
      </c>
      <c r="FA84">
        <f t="shared" si="149"/>
        <v>0</v>
      </c>
      <c r="FB84">
        <f t="shared" si="150"/>
        <v>0</v>
      </c>
      <c r="FC84">
        <f t="shared" si="151"/>
        <v>0</v>
      </c>
      <c r="FD84">
        <v>4</v>
      </c>
      <c r="FE84">
        <v>1.5</v>
      </c>
      <c r="FF84">
        <v>0.42857142857142855</v>
      </c>
    </row>
    <row r="85" spans="1:162" customFormat="1" x14ac:dyDescent="0.25">
      <c r="A85" t="s">
        <v>85</v>
      </c>
      <c r="B85">
        <v>1</v>
      </c>
      <c r="C85">
        <v>1</v>
      </c>
      <c r="D85">
        <v>1</v>
      </c>
      <c r="E85">
        <v>1</v>
      </c>
      <c r="F85">
        <v>1</v>
      </c>
      <c r="G85">
        <v>0</v>
      </c>
      <c r="H85" s="2" t="s">
        <v>177</v>
      </c>
      <c r="I85" s="2">
        <f t="shared" si="100"/>
        <v>0</v>
      </c>
      <c r="J85">
        <v>1</v>
      </c>
      <c r="K85" s="1">
        <v>5</v>
      </c>
      <c r="L85" s="1" t="str">
        <f t="shared" si="101"/>
        <v>M</v>
      </c>
      <c r="M85" s="1">
        <f t="shared" si="85"/>
        <v>3</v>
      </c>
      <c r="N85">
        <v>1</v>
      </c>
      <c r="O85">
        <v>1</v>
      </c>
      <c r="P85">
        <v>1</v>
      </c>
      <c r="Q85">
        <v>0</v>
      </c>
      <c r="R85">
        <v>0</v>
      </c>
      <c r="S85">
        <v>3</v>
      </c>
      <c r="T85">
        <f t="shared" si="102"/>
        <v>3</v>
      </c>
      <c r="U85" s="2" t="s">
        <v>177</v>
      </c>
      <c r="V85" s="2">
        <f t="shared" si="103"/>
        <v>1</v>
      </c>
      <c r="W85">
        <v>2</v>
      </c>
      <c r="X85" s="1">
        <v>3</v>
      </c>
      <c r="Y85" s="1" t="str">
        <f t="shared" si="104"/>
        <v>S</v>
      </c>
      <c r="Z85" s="1" t="str">
        <f t="shared" si="86"/>
        <v>n</v>
      </c>
      <c r="AA85" s="4">
        <f t="shared" si="87"/>
        <v>-2</v>
      </c>
      <c r="AB85" s="4">
        <f t="shared" si="88"/>
        <v>3</v>
      </c>
      <c r="AC85">
        <v>1</v>
      </c>
      <c r="AD85">
        <v>1</v>
      </c>
      <c r="AE85">
        <v>0</v>
      </c>
      <c r="AF85">
        <v>1</v>
      </c>
      <c r="AG85">
        <v>2</v>
      </c>
      <c r="AH85">
        <v>3</v>
      </c>
      <c r="AI85" s="2" t="s">
        <v>176</v>
      </c>
      <c r="AJ85" s="2">
        <f t="shared" si="105"/>
        <v>1</v>
      </c>
      <c r="AK85">
        <v>3</v>
      </c>
      <c r="AL85" s="1">
        <v>5</v>
      </c>
      <c r="AM85" s="1" t="str">
        <f t="shared" si="106"/>
        <v>M</v>
      </c>
      <c r="AN85" s="1">
        <f t="shared" si="89"/>
        <v>1</v>
      </c>
      <c r="AO85" s="4">
        <f t="shared" si="90"/>
        <v>2</v>
      </c>
      <c r="AP85" s="4">
        <f t="shared" si="91"/>
        <v>3</v>
      </c>
      <c r="AQ85" s="10" t="s">
        <v>319</v>
      </c>
      <c r="AR85" s="10" t="s">
        <v>319</v>
      </c>
      <c r="AS85" s="10" t="str">
        <f t="shared" si="107"/>
        <v>surv</v>
      </c>
      <c r="AT85" s="10" t="str">
        <f t="shared" si="108"/>
        <v>surv</v>
      </c>
      <c r="AU85" s="10">
        <f t="shared" si="109"/>
        <v>4.333333333333333</v>
      </c>
      <c r="AV85" s="10">
        <f t="shared" si="110"/>
        <v>1.6295647788419441</v>
      </c>
      <c r="AW85" s="10">
        <f t="shared" si="111"/>
        <v>1</v>
      </c>
      <c r="AX85" s="10">
        <f t="shared" si="112"/>
        <v>1</v>
      </c>
      <c r="AY85" s="10" t="str">
        <f t="shared" si="113"/>
        <v>1</v>
      </c>
      <c r="AZ85" s="10" t="str">
        <f t="shared" si="114"/>
        <v>1</v>
      </c>
      <c r="BA85" t="s">
        <v>4</v>
      </c>
      <c r="BB85" t="s">
        <v>4</v>
      </c>
      <c r="BC85" t="s">
        <v>166</v>
      </c>
      <c r="BD85" s="5">
        <v>0</v>
      </c>
      <c r="BE85" s="5">
        <v>0</v>
      </c>
      <c r="BF85" s="5">
        <v>2</v>
      </c>
      <c r="BG85" s="5">
        <f t="shared" si="115"/>
        <v>0.66666666666666663</v>
      </c>
      <c r="BH85" s="6">
        <v>2.1006903627141238</v>
      </c>
      <c r="BI85" s="6">
        <v>2.1006903627141238</v>
      </c>
      <c r="BJ85" s="6">
        <v>0.68731361109758471</v>
      </c>
      <c r="BK85" s="6">
        <v>1.6295647788419441</v>
      </c>
      <c r="BL85" s="6" t="str">
        <f t="shared" si="116"/>
        <v>F</v>
      </c>
      <c r="BM85" s="3">
        <f t="shared" si="92"/>
        <v>0.66666666666666663</v>
      </c>
      <c r="BN85" s="3">
        <f t="shared" si="93"/>
        <v>0.66666666666666663</v>
      </c>
      <c r="BO85" s="3">
        <f t="shared" si="94"/>
        <v>1</v>
      </c>
      <c r="BP85" s="3">
        <f t="shared" si="95"/>
        <v>2</v>
      </c>
      <c r="BQ85" s="1">
        <f t="shared" si="96"/>
        <v>4.333333333333333</v>
      </c>
      <c r="BR85" s="1" t="str">
        <f t="shared" si="117"/>
        <v>S</v>
      </c>
      <c r="BS85" s="1">
        <f t="shared" si="97"/>
        <v>2</v>
      </c>
      <c r="BT85" s="4">
        <f t="shared" si="98"/>
        <v>0</v>
      </c>
      <c r="BU85" s="4">
        <f t="shared" si="99"/>
        <v>3</v>
      </c>
      <c r="BV85" t="s">
        <v>226</v>
      </c>
      <c r="BW85" t="s">
        <v>226</v>
      </c>
      <c r="BX85" t="s">
        <v>227</v>
      </c>
      <c r="BY85" t="s">
        <v>226</v>
      </c>
      <c r="BZ85" s="2" t="str">
        <f t="shared" si="118"/>
        <v>c</v>
      </c>
      <c r="CA85">
        <v>0</v>
      </c>
      <c r="CB85">
        <v>1</v>
      </c>
      <c r="CC85" s="2" t="str">
        <f t="shared" si="119"/>
        <v>NA</v>
      </c>
      <c r="CD85" s="3">
        <v>0</v>
      </c>
      <c r="CE85" s="3">
        <v>0</v>
      </c>
      <c r="CF85" s="2">
        <v>0</v>
      </c>
      <c r="CG85" s="2">
        <v>0</v>
      </c>
      <c r="CH85" s="2">
        <v>0</v>
      </c>
      <c r="CI85" s="2">
        <v>0</v>
      </c>
      <c r="CJ85" s="2">
        <v>0</v>
      </c>
      <c r="CK85" s="2">
        <v>0</v>
      </c>
      <c r="CL85" s="2">
        <v>0</v>
      </c>
      <c r="CM85" s="2">
        <v>0</v>
      </c>
      <c r="CN85" s="5">
        <v>0</v>
      </c>
      <c r="CO85" s="5">
        <v>1</v>
      </c>
      <c r="CP85" s="5">
        <v>0</v>
      </c>
      <c r="CQ85" s="5">
        <v>0</v>
      </c>
      <c r="CR85" s="5">
        <v>0</v>
      </c>
      <c r="CS85" s="5">
        <v>0</v>
      </c>
      <c r="CT85" s="5">
        <v>0</v>
      </c>
      <c r="CU85" s="5">
        <v>0</v>
      </c>
      <c r="CV85" s="4">
        <v>1</v>
      </c>
      <c r="CW85" s="4">
        <v>0</v>
      </c>
      <c r="CX85" s="4">
        <v>1</v>
      </c>
      <c r="CY85" s="4">
        <v>0</v>
      </c>
      <c r="CZ85" s="4">
        <v>0</v>
      </c>
      <c r="DA85" s="4">
        <v>1</v>
      </c>
      <c r="DB85" s="4">
        <v>0</v>
      </c>
      <c r="DC85" s="4">
        <v>0</v>
      </c>
      <c r="DD85" s="8">
        <v>0</v>
      </c>
      <c r="DE85" s="8">
        <v>0</v>
      </c>
      <c r="DF85" s="8">
        <v>1</v>
      </c>
      <c r="DG85" s="8">
        <v>0</v>
      </c>
      <c r="DH85" s="8">
        <v>0</v>
      </c>
      <c r="DI85" s="8">
        <v>0</v>
      </c>
      <c r="DJ85" s="8">
        <v>0</v>
      </c>
      <c r="DK85" s="8">
        <v>0</v>
      </c>
      <c r="DL85" s="11">
        <f t="shared" si="120"/>
        <v>1</v>
      </c>
      <c r="DM85" s="11">
        <f t="shared" si="121"/>
        <v>1</v>
      </c>
      <c r="DN85" s="11">
        <f t="shared" si="122"/>
        <v>1</v>
      </c>
      <c r="DO85" s="11">
        <f t="shared" si="123"/>
        <v>0</v>
      </c>
      <c r="DP85" s="5">
        <f t="shared" si="124"/>
        <v>1</v>
      </c>
      <c r="DQ85" s="5">
        <f t="shared" si="125"/>
        <v>1</v>
      </c>
      <c r="DR85" s="5">
        <f t="shared" si="126"/>
        <v>0</v>
      </c>
      <c r="DS85" s="5">
        <f t="shared" si="127"/>
        <v>0</v>
      </c>
      <c r="DT85" s="12">
        <f t="shared" si="128"/>
        <v>0</v>
      </c>
      <c r="DU85" s="12">
        <f t="shared" si="129"/>
        <v>1</v>
      </c>
      <c r="DV85" s="12">
        <f t="shared" si="130"/>
        <v>0</v>
      </c>
      <c r="DW85" s="12">
        <f t="shared" si="131"/>
        <v>0</v>
      </c>
      <c r="DX85" s="12">
        <f t="shared" si="132"/>
        <v>0</v>
      </c>
      <c r="DY85" s="12">
        <f t="shared" si="133"/>
        <v>0</v>
      </c>
      <c r="DZ85" s="12">
        <f t="shared" si="134"/>
        <v>0</v>
      </c>
      <c r="EA85" s="12">
        <f t="shared" si="135"/>
        <v>0</v>
      </c>
      <c r="EB85" s="13">
        <f t="shared" si="136"/>
        <v>1</v>
      </c>
      <c r="EC85" s="13">
        <f t="shared" si="137"/>
        <v>0</v>
      </c>
      <c r="ED85" s="13">
        <f t="shared" si="138"/>
        <v>2</v>
      </c>
      <c r="EE85" s="13">
        <f t="shared" si="139"/>
        <v>0</v>
      </c>
      <c r="EF85" s="13">
        <f t="shared" si="140"/>
        <v>0</v>
      </c>
      <c r="EG85" s="13">
        <f t="shared" si="141"/>
        <v>1</v>
      </c>
      <c r="EH85" s="13">
        <f t="shared" si="142"/>
        <v>0</v>
      </c>
      <c r="EI85" s="13">
        <f t="shared" si="143"/>
        <v>0</v>
      </c>
      <c r="EJ85" s="4">
        <f t="shared" si="144"/>
        <v>2</v>
      </c>
      <c r="EK85" s="4">
        <f t="shared" si="145"/>
        <v>2</v>
      </c>
      <c r="EL85" s="4">
        <f t="shared" si="146"/>
        <v>1</v>
      </c>
      <c r="EM85" s="4">
        <f t="shared" si="147"/>
        <v>0</v>
      </c>
      <c r="EN85" s="5">
        <v>1</v>
      </c>
      <c r="EO85" s="5">
        <v>1</v>
      </c>
      <c r="EP85" s="5">
        <v>0</v>
      </c>
      <c r="EQ85" s="5" t="s">
        <v>178</v>
      </c>
      <c r="ER85" s="12">
        <v>0</v>
      </c>
      <c r="ES85" s="12">
        <v>1</v>
      </c>
      <c r="ET85" s="12" t="s">
        <v>178</v>
      </c>
      <c r="EU85" s="12" t="s">
        <v>178</v>
      </c>
      <c r="EV85">
        <v>0.5</v>
      </c>
      <c r="EW85">
        <v>1</v>
      </c>
      <c r="EX85">
        <v>0</v>
      </c>
      <c r="EY85" t="s">
        <v>178</v>
      </c>
      <c r="EZ85">
        <f t="shared" si="148"/>
        <v>-1</v>
      </c>
      <c r="FA85">
        <f t="shared" si="149"/>
        <v>0</v>
      </c>
      <c r="FB85">
        <f t="shared" si="150"/>
        <v>0</v>
      </c>
      <c r="FC85">
        <f t="shared" si="151"/>
        <v>0</v>
      </c>
      <c r="FD85">
        <v>1.5</v>
      </c>
      <c r="FE85">
        <v>1</v>
      </c>
      <c r="FF85">
        <v>0.33333333333333331</v>
      </c>
    </row>
    <row r="86" spans="1:162" customFormat="1" x14ac:dyDescent="0.25">
      <c r="A86" t="s">
        <v>86</v>
      </c>
      <c r="B86">
        <v>1</v>
      </c>
      <c r="C86">
        <v>1</v>
      </c>
      <c r="D86">
        <v>2</v>
      </c>
      <c r="E86">
        <v>0</v>
      </c>
      <c r="F86">
        <v>1</v>
      </c>
      <c r="G86">
        <v>0</v>
      </c>
      <c r="H86" s="2" t="s">
        <v>177</v>
      </c>
      <c r="I86" s="2">
        <f t="shared" si="100"/>
        <v>0</v>
      </c>
      <c r="J86">
        <v>6</v>
      </c>
      <c r="K86" s="1">
        <v>5</v>
      </c>
      <c r="L86" s="1" t="str">
        <f t="shared" si="101"/>
        <v>M</v>
      </c>
      <c r="M86" s="1">
        <f t="shared" si="85"/>
        <v>6</v>
      </c>
      <c r="N86">
        <v>1</v>
      </c>
      <c r="O86">
        <v>1</v>
      </c>
      <c r="P86">
        <v>2</v>
      </c>
      <c r="Q86">
        <v>1</v>
      </c>
      <c r="R86">
        <v>1</v>
      </c>
      <c r="S86">
        <v>1</v>
      </c>
      <c r="T86">
        <f t="shared" si="102"/>
        <v>1</v>
      </c>
      <c r="U86" s="2" t="s">
        <v>177</v>
      </c>
      <c r="V86" s="2">
        <f t="shared" si="103"/>
        <v>1</v>
      </c>
      <c r="W86">
        <v>3</v>
      </c>
      <c r="X86" s="1">
        <v>6</v>
      </c>
      <c r="Y86" s="1" t="str">
        <f t="shared" si="104"/>
        <v>M</v>
      </c>
      <c r="Z86" s="1" t="str">
        <f t="shared" si="86"/>
        <v>n</v>
      </c>
      <c r="AA86" s="4">
        <f t="shared" si="87"/>
        <v>1</v>
      </c>
      <c r="AB86" s="4">
        <f t="shared" si="88"/>
        <v>1</v>
      </c>
      <c r="AC86">
        <v>1</v>
      </c>
      <c r="AD86">
        <v>1</v>
      </c>
      <c r="AE86">
        <v>0</v>
      </c>
      <c r="AF86">
        <v>1</v>
      </c>
      <c r="AG86">
        <v>1</v>
      </c>
      <c r="AH86">
        <v>2</v>
      </c>
      <c r="AI86" s="2" t="s">
        <v>177</v>
      </c>
      <c r="AJ86" s="2">
        <f t="shared" si="105"/>
        <v>1</v>
      </c>
      <c r="AK86">
        <v>3</v>
      </c>
      <c r="AL86" s="1">
        <v>4</v>
      </c>
      <c r="AM86" s="1" t="str">
        <f t="shared" si="106"/>
        <v>S</v>
      </c>
      <c r="AN86" s="1">
        <f t="shared" si="89"/>
        <v>4</v>
      </c>
      <c r="AO86" s="4">
        <f t="shared" si="90"/>
        <v>-2</v>
      </c>
      <c r="AP86" s="4">
        <f t="shared" si="91"/>
        <v>3</v>
      </c>
      <c r="AQ86" s="10" t="s">
        <v>319</v>
      </c>
      <c r="AR86" s="10" t="s">
        <v>319</v>
      </c>
      <c r="AS86" s="10" t="str">
        <f t="shared" si="107"/>
        <v>surv</v>
      </c>
      <c r="AT86" s="10" t="str">
        <f t="shared" si="108"/>
        <v>surv</v>
      </c>
      <c r="AU86" s="10">
        <f t="shared" si="109"/>
        <v>5</v>
      </c>
      <c r="AV86" s="10">
        <f t="shared" si="110"/>
        <v>0.34058772731852577</v>
      </c>
      <c r="AW86" s="10">
        <f t="shared" si="111"/>
        <v>1</v>
      </c>
      <c r="AX86" s="10">
        <f t="shared" si="112"/>
        <v>1</v>
      </c>
      <c r="AY86" s="10" t="str">
        <f t="shared" si="113"/>
        <v>1</v>
      </c>
      <c r="AZ86" s="10" t="str">
        <f t="shared" si="114"/>
        <v>1</v>
      </c>
      <c r="BA86" t="s">
        <v>87</v>
      </c>
      <c r="BB86" t="s">
        <v>87</v>
      </c>
      <c r="BC86" t="s">
        <v>87</v>
      </c>
      <c r="BD86" s="5">
        <v>6</v>
      </c>
      <c r="BE86" s="5">
        <v>7</v>
      </c>
      <c r="BF86" s="5">
        <v>7</v>
      </c>
      <c r="BG86" s="5">
        <f t="shared" si="115"/>
        <v>6.666666666666667</v>
      </c>
      <c r="BH86" s="6">
        <v>0.34058772731852577</v>
      </c>
      <c r="BI86" s="6">
        <v>0.34058772731852577</v>
      </c>
      <c r="BJ86" s="6">
        <v>0.34058772731852577</v>
      </c>
      <c r="BK86" s="6">
        <v>0.34058772731852577</v>
      </c>
      <c r="BL86" s="6" t="str">
        <f t="shared" si="116"/>
        <v>N</v>
      </c>
      <c r="BM86" s="3">
        <f t="shared" si="92"/>
        <v>1.3333333333333333</v>
      </c>
      <c r="BN86" s="3">
        <f t="shared" si="93"/>
        <v>0.66666666666666663</v>
      </c>
      <c r="BO86" s="3">
        <f t="shared" si="94"/>
        <v>1</v>
      </c>
      <c r="BP86" s="3">
        <f t="shared" si="95"/>
        <v>1</v>
      </c>
      <c r="BQ86" s="1">
        <f t="shared" si="96"/>
        <v>5</v>
      </c>
      <c r="BR86" s="1" t="str">
        <f t="shared" si="117"/>
        <v>NA</v>
      </c>
      <c r="BS86" s="1">
        <f t="shared" si="97"/>
        <v>5</v>
      </c>
      <c r="BT86" s="4">
        <f t="shared" si="98"/>
        <v>-0.5</v>
      </c>
      <c r="BU86" s="4">
        <f t="shared" si="99"/>
        <v>2</v>
      </c>
      <c r="BV86" t="s">
        <v>178</v>
      </c>
      <c r="BW86" t="s">
        <v>226</v>
      </c>
      <c r="BX86" t="s">
        <v>178</v>
      </c>
      <c r="BY86" t="s">
        <v>227</v>
      </c>
      <c r="BZ86" s="2" t="str">
        <f t="shared" si="118"/>
        <v>NA</v>
      </c>
      <c r="CA86">
        <v>0</v>
      </c>
      <c r="CB86">
        <v>0</v>
      </c>
      <c r="CC86" s="2" t="str">
        <f t="shared" si="119"/>
        <v>c</v>
      </c>
      <c r="CD86" s="3">
        <v>0</v>
      </c>
      <c r="CE86" s="3">
        <v>1</v>
      </c>
      <c r="CF86" s="2">
        <v>0</v>
      </c>
      <c r="CG86" s="2">
        <v>0</v>
      </c>
      <c r="CH86" s="2">
        <v>0</v>
      </c>
      <c r="CI86" s="2">
        <v>0</v>
      </c>
      <c r="CJ86" s="2">
        <v>0</v>
      </c>
      <c r="CK86" s="2">
        <v>0</v>
      </c>
      <c r="CL86" s="2">
        <v>0</v>
      </c>
      <c r="CM86" s="2">
        <v>0</v>
      </c>
      <c r="CN86" s="5">
        <v>0</v>
      </c>
      <c r="CO86" s="5">
        <v>0</v>
      </c>
      <c r="CP86" s="5">
        <v>0</v>
      </c>
      <c r="CQ86" s="5">
        <v>0</v>
      </c>
      <c r="CR86" s="5">
        <v>0</v>
      </c>
      <c r="CS86" s="5">
        <v>1</v>
      </c>
      <c r="CT86" s="5">
        <v>0</v>
      </c>
      <c r="CU86" s="5">
        <v>0</v>
      </c>
      <c r="CV86" s="4">
        <v>0</v>
      </c>
      <c r="CW86" s="4">
        <v>0</v>
      </c>
      <c r="CX86" s="4">
        <v>0</v>
      </c>
      <c r="CY86" s="4">
        <v>0</v>
      </c>
      <c r="CZ86" s="4">
        <v>0</v>
      </c>
      <c r="DA86" s="4">
        <v>0</v>
      </c>
      <c r="DB86" s="4">
        <v>0</v>
      </c>
      <c r="DC86" s="4">
        <v>0</v>
      </c>
      <c r="DD86" s="8">
        <v>0</v>
      </c>
      <c r="DE86" s="8">
        <v>0</v>
      </c>
      <c r="DF86" s="8">
        <v>0</v>
      </c>
      <c r="DG86" s="8">
        <v>0</v>
      </c>
      <c r="DH86" s="8">
        <v>0</v>
      </c>
      <c r="DI86" s="8">
        <v>0</v>
      </c>
      <c r="DJ86" s="8">
        <v>0</v>
      </c>
      <c r="DK86" s="8">
        <v>0</v>
      </c>
      <c r="DL86" s="11">
        <f t="shared" si="120"/>
        <v>0</v>
      </c>
      <c r="DM86" s="11">
        <f t="shared" si="121"/>
        <v>0</v>
      </c>
      <c r="DN86" s="11">
        <f t="shared" si="122"/>
        <v>0</v>
      </c>
      <c r="DO86" s="11">
        <f t="shared" si="123"/>
        <v>0</v>
      </c>
      <c r="DP86" s="5">
        <f t="shared" si="124"/>
        <v>0</v>
      </c>
      <c r="DQ86" s="5">
        <f t="shared" si="125"/>
        <v>0</v>
      </c>
      <c r="DR86" s="5">
        <f t="shared" si="126"/>
        <v>1</v>
      </c>
      <c r="DS86" s="5">
        <f t="shared" si="127"/>
        <v>0</v>
      </c>
      <c r="DT86" s="12">
        <f t="shared" si="128"/>
        <v>0</v>
      </c>
      <c r="DU86" s="12">
        <f t="shared" si="129"/>
        <v>0</v>
      </c>
      <c r="DV86" s="12">
        <f t="shared" si="130"/>
        <v>0</v>
      </c>
      <c r="DW86" s="12">
        <f t="shared" si="131"/>
        <v>0</v>
      </c>
      <c r="DX86" s="12">
        <f t="shared" si="132"/>
        <v>0</v>
      </c>
      <c r="DY86" s="12">
        <f t="shared" si="133"/>
        <v>1</v>
      </c>
      <c r="DZ86" s="12">
        <f t="shared" si="134"/>
        <v>0</v>
      </c>
      <c r="EA86" s="12">
        <f t="shared" si="135"/>
        <v>0</v>
      </c>
      <c r="EB86" s="13">
        <f t="shared" si="136"/>
        <v>0</v>
      </c>
      <c r="EC86" s="13">
        <f t="shared" si="137"/>
        <v>0</v>
      </c>
      <c r="ED86" s="13">
        <f t="shared" si="138"/>
        <v>0</v>
      </c>
      <c r="EE86" s="13">
        <f t="shared" si="139"/>
        <v>0</v>
      </c>
      <c r="EF86" s="13">
        <f t="shared" si="140"/>
        <v>0</v>
      </c>
      <c r="EG86" s="13">
        <f t="shared" si="141"/>
        <v>0</v>
      </c>
      <c r="EH86" s="13">
        <f t="shared" si="142"/>
        <v>0</v>
      </c>
      <c r="EI86" s="13">
        <f t="shared" si="143"/>
        <v>0</v>
      </c>
      <c r="EJ86" s="4">
        <f t="shared" si="144"/>
        <v>0</v>
      </c>
      <c r="EK86" s="4">
        <f t="shared" si="145"/>
        <v>0</v>
      </c>
      <c r="EL86" s="4">
        <f t="shared" si="146"/>
        <v>1</v>
      </c>
      <c r="EM86" s="4">
        <f t="shared" si="147"/>
        <v>0</v>
      </c>
      <c r="EN86" s="5" t="s">
        <v>178</v>
      </c>
      <c r="EO86" s="5" t="s">
        <v>178</v>
      </c>
      <c r="EP86" s="5" t="s">
        <v>178</v>
      </c>
      <c r="EQ86" s="5" t="s">
        <v>178</v>
      </c>
      <c r="ER86" s="12" t="s">
        <v>178</v>
      </c>
      <c r="ES86" s="12" t="s">
        <v>178</v>
      </c>
      <c r="ET86" s="12">
        <v>0</v>
      </c>
      <c r="EU86" s="12" t="s">
        <v>178</v>
      </c>
      <c r="EV86" t="s">
        <v>178</v>
      </c>
      <c r="EW86" t="s">
        <v>178</v>
      </c>
      <c r="EX86">
        <v>0</v>
      </c>
      <c r="EY86" t="s">
        <v>178</v>
      </c>
      <c r="EZ86">
        <f t="shared" si="148"/>
        <v>0</v>
      </c>
      <c r="FA86">
        <f t="shared" si="149"/>
        <v>0</v>
      </c>
      <c r="FB86">
        <f t="shared" si="150"/>
        <v>-1</v>
      </c>
      <c r="FC86">
        <f t="shared" si="151"/>
        <v>0</v>
      </c>
      <c r="FD86">
        <v>4</v>
      </c>
      <c r="FE86">
        <v>1.3333333333333333</v>
      </c>
      <c r="FF86">
        <v>0.5</v>
      </c>
    </row>
    <row r="87" spans="1:162" customFormat="1" x14ac:dyDescent="0.25">
      <c r="A87" t="s">
        <v>87</v>
      </c>
      <c r="B87">
        <v>1</v>
      </c>
      <c r="C87">
        <v>0</v>
      </c>
      <c r="D87">
        <v>2</v>
      </c>
      <c r="E87">
        <v>2</v>
      </c>
      <c r="F87">
        <v>0</v>
      </c>
      <c r="G87">
        <v>0</v>
      </c>
      <c r="H87" s="2" t="s">
        <v>177</v>
      </c>
      <c r="I87" s="2">
        <f t="shared" si="100"/>
        <v>0</v>
      </c>
      <c r="J87">
        <v>6</v>
      </c>
      <c r="K87" s="1">
        <v>5</v>
      </c>
      <c r="L87" s="1" t="str">
        <f t="shared" si="101"/>
        <v>M</v>
      </c>
      <c r="M87" s="1">
        <f t="shared" si="85"/>
        <v>6</v>
      </c>
      <c r="N87">
        <v>1</v>
      </c>
      <c r="O87">
        <v>0</v>
      </c>
      <c r="P87">
        <v>0</v>
      </c>
      <c r="Q87">
        <v>0</v>
      </c>
      <c r="R87">
        <v>0</v>
      </c>
      <c r="S87">
        <v>0</v>
      </c>
      <c r="T87">
        <f t="shared" si="102"/>
        <v>0</v>
      </c>
      <c r="U87" s="2" t="s">
        <v>177</v>
      </c>
      <c r="V87" s="2">
        <f t="shared" si="103"/>
        <v>0</v>
      </c>
      <c r="W87">
        <v>3</v>
      </c>
      <c r="X87" s="1">
        <v>1</v>
      </c>
      <c r="Y87" s="1" t="str">
        <f t="shared" si="104"/>
        <v>NA</v>
      </c>
      <c r="Z87" s="1" t="str">
        <f t="shared" si="86"/>
        <v>n</v>
      </c>
      <c r="AA87" s="4">
        <f t="shared" si="87"/>
        <v>-4</v>
      </c>
      <c r="AB87" s="4">
        <f t="shared" si="88"/>
        <v>6</v>
      </c>
      <c r="AC87">
        <v>1</v>
      </c>
      <c r="AD87">
        <v>1</v>
      </c>
      <c r="AE87">
        <v>0</v>
      </c>
      <c r="AF87">
        <v>1</v>
      </c>
      <c r="AG87">
        <v>0</v>
      </c>
      <c r="AH87">
        <v>4</v>
      </c>
      <c r="AI87" s="2" t="s">
        <v>177</v>
      </c>
      <c r="AJ87" s="2">
        <f t="shared" si="105"/>
        <v>1</v>
      </c>
      <c r="AK87">
        <v>3</v>
      </c>
      <c r="AL87" s="1">
        <v>3</v>
      </c>
      <c r="AM87" s="1" t="str">
        <f t="shared" si="106"/>
        <v>S</v>
      </c>
      <c r="AN87" s="1">
        <f t="shared" si="89"/>
        <v>2</v>
      </c>
      <c r="AO87" s="4">
        <f t="shared" si="90"/>
        <v>2</v>
      </c>
      <c r="AP87" s="4">
        <f t="shared" si="91"/>
        <v>3</v>
      </c>
      <c r="AQ87" s="10" t="s">
        <v>319</v>
      </c>
      <c r="AR87" s="10" t="s">
        <v>319</v>
      </c>
      <c r="AS87" s="10" t="str">
        <f t="shared" si="107"/>
        <v>surv</v>
      </c>
      <c r="AT87" s="10" t="str">
        <f t="shared" si="108"/>
        <v>surv</v>
      </c>
      <c r="AU87" s="10">
        <f t="shared" si="109"/>
        <v>3</v>
      </c>
      <c r="AV87" s="10">
        <f t="shared" si="110"/>
        <v>0.34058772731852577</v>
      </c>
      <c r="AW87" s="10">
        <f t="shared" si="111"/>
        <v>1</v>
      </c>
      <c r="AX87" s="10">
        <f t="shared" si="112"/>
        <v>1</v>
      </c>
      <c r="AY87" s="10" t="str">
        <f t="shared" si="113"/>
        <v>1</v>
      </c>
      <c r="AZ87" s="10" t="str">
        <f t="shared" si="114"/>
        <v>1</v>
      </c>
      <c r="BA87" t="s">
        <v>86</v>
      </c>
      <c r="BB87" t="s">
        <v>86</v>
      </c>
      <c r="BC87" t="s">
        <v>86</v>
      </c>
      <c r="BD87" s="5">
        <v>6</v>
      </c>
      <c r="BE87" s="5">
        <v>7</v>
      </c>
      <c r="BF87" s="5">
        <v>7</v>
      </c>
      <c r="BG87" s="5">
        <f t="shared" si="115"/>
        <v>6.666666666666667</v>
      </c>
      <c r="BH87" s="6">
        <v>0.34058772731852577</v>
      </c>
      <c r="BI87" s="6">
        <v>0.34058772731852577</v>
      </c>
      <c r="BJ87" s="6">
        <v>0.34058772731852577</v>
      </c>
      <c r="BK87" s="6">
        <v>0.34058772731852577</v>
      </c>
      <c r="BL87" s="6" t="str">
        <f t="shared" si="116"/>
        <v>N</v>
      </c>
      <c r="BM87" s="3">
        <f t="shared" si="92"/>
        <v>0.66666666666666663</v>
      </c>
      <c r="BN87" s="3">
        <f t="shared" si="93"/>
        <v>1</v>
      </c>
      <c r="BO87" s="3">
        <f t="shared" si="94"/>
        <v>0</v>
      </c>
      <c r="BP87" s="3">
        <f t="shared" si="95"/>
        <v>1.3333333333333333</v>
      </c>
      <c r="BQ87" s="1">
        <f t="shared" si="96"/>
        <v>3</v>
      </c>
      <c r="BR87" s="1" t="str">
        <f t="shared" si="117"/>
        <v>S</v>
      </c>
      <c r="BS87" s="1">
        <f t="shared" si="97"/>
        <v>4</v>
      </c>
      <c r="BT87" s="4">
        <f t="shared" si="98"/>
        <v>-1</v>
      </c>
      <c r="BU87" s="4">
        <f t="shared" si="99"/>
        <v>4.5</v>
      </c>
      <c r="BV87" t="s">
        <v>178</v>
      </c>
      <c r="BW87" t="s">
        <v>178</v>
      </c>
      <c r="BX87" t="s">
        <v>178</v>
      </c>
      <c r="BY87" t="s">
        <v>178</v>
      </c>
      <c r="BZ87" s="2" t="str">
        <f t="shared" si="118"/>
        <v>c</v>
      </c>
      <c r="CA87">
        <v>0</v>
      </c>
      <c r="CB87">
        <v>1</v>
      </c>
      <c r="CC87" s="2" t="str">
        <f t="shared" si="119"/>
        <v>NA</v>
      </c>
      <c r="CD87" s="3">
        <v>0</v>
      </c>
      <c r="CE87" s="3">
        <v>0</v>
      </c>
      <c r="CF87" s="2">
        <v>0</v>
      </c>
      <c r="CG87" s="2">
        <v>0</v>
      </c>
      <c r="CH87" s="2">
        <v>0</v>
      </c>
      <c r="CI87" s="2">
        <v>0</v>
      </c>
      <c r="CJ87" s="2">
        <v>0</v>
      </c>
      <c r="CK87" s="2">
        <v>0</v>
      </c>
      <c r="CL87" s="2">
        <v>0</v>
      </c>
      <c r="CM87" s="2">
        <v>0</v>
      </c>
      <c r="CN87" s="5">
        <v>0</v>
      </c>
      <c r="CO87" s="5">
        <v>0</v>
      </c>
      <c r="CP87" s="5">
        <v>0</v>
      </c>
      <c r="CQ87" s="5">
        <v>0</v>
      </c>
      <c r="CR87" s="5">
        <v>0</v>
      </c>
      <c r="CS87" s="5">
        <v>0</v>
      </c>
      <c r="CT87" s="5">
        <v>0</v>
      </c>
      <c r="CU87" s="5">
        <v>0</v>
      </c>
      <c r="CV87" s="4">
        <v>0</v>
      </c>
      <c r="CW87" s="4">
        <v>0</v>
      </c>
      <c r="CX87" s="4">
        <v>0</v>
      </c>
      <c r="CY87" s="4">
        <v>0</v>
      </c>
      <c r="CZ87" s="4">
        <v>0</v>
      </c>
      <c r="DA87" s="4">
        <v>1</v>
      </c>
      <c r="DB87" s="4">
        <v>0</v>
      </c>
      <c r="DC87" s="4">
        <v>0</v>
      </c>
      <c r="DD87" s="8">
        <v>0</v>
      </c>
      <c r="DE87" s="8">
        <v>0</v>
      </c>
      <c r="DF87" s="8">
        <v>0</v>
      </c>
      <c r="DG87" s="8">
        <v>0</v>
      </c>
      <c r="DH87" s="8">
        <v>0</v>
      </c>
      <c r="DI87" s="8">
        <v>0</v>
      </c>
      <c r="DJ87" s="8">
        <v>0</v>
      </c>
      <c r="DK87" s="8">
        <v>0</v>
      </c>
      <c r="DL87" s="11">
        <f t="shared" si="120"/>
        <v>0</v>
      </c>
      <c r="DM87" s="11">
        <f t="shared" si="121"/>
        <v>0</v>
      </c>
      <c r="DN87" s="11">
        <f t="shared" si="122"/>
        <v>1</v>
      </c>
      <c r="DO87" s="11">
        <f t="shared" si="123"/>
        <v>0</v>
      </c>
      <c r="DP87" s="5">
        <f t="shared" si="124"/>
        <v>0</v>
      </c>
      <c r="DQ87" s="5">
        <f t="shared" si="125"/>
        <v>0</v>
      </c>
      <c r="DR87" s="5">
        <f t="shared" si="126"/>
        <v>0</v>
      </c>
      <c r="DS87" s="5">
        <f t="shared" si="127"/>
        <v>0</v>
      </c>
      <c r="DT87" s="12">
        <f t="shared" si="128"/>
        <v>0</v>
      </c>
      <c r="DU87" s="12">
        <f t="shared" si="129"/>
        <v>0</v>
      </c>
      <c r="DV87" s="12">
        <f t="shared" si="130"/>
        <v>0</v>
      </c>
      <c r="DW87" s="12">
        <f t="shared" si="131"/>
        <v>0</v>
      </c>
      <c r="DX87" s="12">
        <f t="shared" si="132"/>
        <v>0</v>
      </c>
      <c r="DY87" s="12">
        <f t="shared" si="133"/>
        <v>0</v>
      </c>
      <c r="DZ87" s="12">
        <f t="shared" si="134"/>
        <v>0</v>
      </c>
      <c r="EA87" s="12">
        <f t="shared" si="135"/>
        <v>0</v>
      </c>
      <c r="EB87" s="13">
        <f t="shared" si="136"/>
        <v>0</v>
      </c>
      <c r="EC87" s="13">
        <f t="shared" si="137"/>
        <v>0</v>
      </c>
      <c r="ED87" s="13">
        <f t="shared" si="138"/>
        <v>0</v>
      </c>
      <c r="EE87" s="13">
        <f t="shared" si="139"/>
        <v>0</v>
      </c>
      <c r="EF87" s="13">
        <f t="shared" si="140"/>
        <v>0</v>
      </c>
      <c r="EG87" s="13">
        <f t="shared" si="141"/>
        <v>1</v>
      </c>
      <c r="EH87" s="13">
        <f t="shared" si="142"/>
        <v>0</v>
      </c>
      <c r="EI87" s="13">
        <f t="shared" si="143"/>
        <v>0</v>
      </c>
      <c r="EJ87" s="4">
        <f t="shared" si="144"/>
        <v>0</v>
      </c>
      <c r="EK87" s="4">
        <f t="shared" si="145"/>
        <v>0</v>
      </c>
      <c r="EL87" s="4">
        <f t="shared" si="146"/>
        <v>1</v>
      </c>
      <c r="EM87" s="4">
        <f t="shared" si="147"/>
        <v>0</v>
      </c>
      <c r="EN87" s="5" t="s">
        <v>178</v>
      </c>
      <c r="EO87" s="5" t="s">
        <v>178</v>
      </c>
      <c r="EP87" s="5">
        <v>0</v>
      </c>
      <c r="EQ87" s="5" t="s">
        <v>178</v>
      </c>
      <c r="ER87" s="12" t="s">
        <v>178</v>
      </c>
      <c r="ES87" s="12" t="s">
        <v>178</v>
      </c>
      <c r="ET87" s="12" t="s">
        <v>178</v>
      </c>
      <c r="EU87" s="12" t="s">
        <v>178</v>
      </c>
      <c r="EV87" t="s">
        <v>178</v>
      </c>
      <c r="EW87" t="s">
        <v>178</v>
      </c>
      <c r="EX87">
        <v>0</v>
      </c>
      <c r="EY87" t="s">
        <v>178</v>
      </c>
      <c r="EZ87">
        <f t="shared" si="148"/>
        <v>0</v>
      </c>
      <c r="FA87">
        <f t="shared" si="149"/>
        <v>0</v>
      </c>
      <c r="FB87">
        <f t="shared" si="150"/>
        <v>0</v>
      </c>
      <c r="FC87">
        <f t="shared" si="151"/>
        <v>0</v>
      </c>
      <c r="FD87">
        <v>1.5</v>
      </c>
      <c r="FE87" t="s">
        <v>178</v>
      </c>
      <c r="FF87">
        <v>0.4</v>
      </c>
    </row>
    <row r="88" spans="1:162" customFormat="1" x14ac:dyDescent="0.25">
      <c r="A88" t="s">
        <v>88</v>
      </c>
      <c r="B88">
        <v>1</v>
      </c>
      <c r="C88">
        <v>1</v>
      </c>
      <c r="D88">
        <v>1</v>
      </c>
      <c r="E88">
        <v>1</v>
      </c>
      <c r="F88">
        <v>0</v>
      </c>
      <c r="G88">
        <v>0</v>
      </c>
      <c r="H88" s="2" t="s">
        <v>177</v>
      </c>
      <c r="I88" s="2">
        <f t="shared" si="100"/>
        <v>0</v>
      </c>
      <c r="J88">
        <v>3</v>
      </c>
      <c r="K88" s="1">
        <v>4</v>
      </c>
      <c r="L88" s="1" t="str">
        <f t="shared" si="101"/>
        <v>S</v>
      </c>
      <c r="M88" s="1">
        <f t="shared" si="85"/>
        <v>3</v>
      </c>
      <c r="N88">
        <v>1</v>
      </c>
      <c r="O88">
        <v>1</v>
      </c>
      <c r="P88">
        <v>0</v>
      </c>
      <c r="Q88">
        <v>0</v>
      </c>
      <c r="R88">
        <v>1</v>
      </c>
      <c r="S88">
        <v>0</v>
      </c>
      <c r="T88">
        <f t="shared" si="102"/>
        <v>0</v>
      </c>
      <c r="U88" s="2" t="s">
        <v>177</v>
      </c>
      <c r="V88" s="2">
        <f t="shared" si="103"/>
        <v>0</v>
      </c>
      <c r="W88">
        <v>1</v>
      </c>
      <c r="X88" s="1">
        <v>3</v>
      </c>
      <c r="Y88" s="1" t="str">
        <f t="shared" si="104"/>
        <v>S</v>
      </c>
      <c r="Z88" s="1" t="str">
        <f t="shared" si="86"/>
        <v>n</v>
      </c>
      <c r="AA88" s="4">
        <f t="shared" si="87"/>
        <v>-1</v>
      </c>
      <c r="AB88" s="4">
        <f t="shared" si="88"/>
        <v>8</v>
      </c>
      <c r="AC88">
        <v>1</v>
      </c>
      <c r="AD88">
        <v>1</v>
      </c>
      <c r="AE88">
        <v>1</v>
      </c>
      <c r="AF88">
        <v>0</v>
      </c>
      <c r="AG88">
        <v>3</v>
      </c>
      <c r="AH88">
        <v>3</v>
      </c>
      <c r="AI88" s="2" t="s">
        <v>177</v>
      </c>
      <c r="AJ88" s="2">
        <f t="shared" si="105"/>
        <v>1</v>
      </c>
      <c r="AK88">
        <v>2</v>
      </c>
      <c r="AL88" s="1">
        <v>6</v>
      </c>
      <c r="AM88" s="1" t="str">
        <f t="shared" si="106"/>
        <v>M</v>
      </c>
      <c r="AN88" s="1">
        <f t="shared" si="89"/>
        <v>1</v>
      </c>
      <c r="AO88" s="4">
        <f t="shared" si="90"/>
        <v>3</v>
      </c>
      <c r="AP88" s="4">
        <f t="shared" si="91"/>
        <v>2</v>
      </c>
      <c r="AQ88" s="10" t="s">
        <v>319</v>
      </c>
      <c r="AR88" s="10" t="s">
        <v>319</v>
      </c>
      <c r="AS88" s="10" t="str">
        <f t="shared" si="107"/>
        <v>surv</v>
      </c>
      <c r="AT88" s="10" t="str">
        <f t="shared" si="108"/>
        <v>surv</v>
      </c>
      <c r="AU88" s="10">
        <f t="shared" si="109"/>
        <v>4.333333333333333</v>
      </c>
      <c r="AV88" s="10">
        <f t="shared" si="110"/>
        <v>0.75690157880665054</v>
      </c>
      <c r="AW88" s="10">
        <f t="shared" si="111"/>
        <v>1</v>
      </c>
      <c r="AX88" s="10">
        <f t="shared" si="112"/>
        <v>1</v>
      </c>
      <c r="AY88" s="10" t="str">
        <f t="shared" si="113"/>
        <v>1</v>
      </c>
      <c r="AZ88" s="10" t="str">
        <f t="shared" si="114"/>
        <v>1</v>
      </c>
      <c r="BA88" t="s">
        <v>89</v>
      </c>
      <c r="BB88" t="s">
        <v>89</v>
      </c>
      <c r="BC88" t="s">
        <v>89</v>
      </c>
      <c r="BD88" s="5">
        <v>4</v>
      </c>
      <c r="BE88" s="5">
        <v>5</v>
      </c>
      <c r="BF88" s="5">
        <v>5</v>
      </c>
      <c r="BG88" s="5">
        <f t="shared" si="115"/>
        <v>4.666666666666667</v>
      </c>
      <c r="BH88" s="6">
        <v>0.75690157880665054</v>
      </c>
      <c r="BI88" s="6">
        <v>0.75690157880665054</v>
      </c>
      <c r="BJ88" s="6">
        <v>0.75690157880665054</v>
      </c>
      <c r="BK88" s="6">
        <v>0.75690157880665054</v>
      </c>
      <c r="BL88" s="6" t="str">
        <f t="shared" si="116"/>
        <v>M</v>
      </c>
      <c r="BM88" s="3">
        <f t="shared" si="92"/>
        <v>0.66666666666666663</v>
      </c>
      <c r="BN88" s="3">
        <f t="shared" si="93"/>
        <v>0.33333333333333331</v>
      </c>
      <c r="BO88" s="3">
        <f t="shared" si="94"/>
        <v>1.3333333333333333</v>
      </c>
      <c r="BP88" s="3">
        <f t="shared" si="95"/>
        <v>1</v>
      </c>
      <c r="BQ88" s="1">
        <f t="shared" si="96"/>
        <v>4.333333333333333</v>
      </c>
      <c r="BR88" s="1" t="str">
        <f t="shared" si="117"/>
        <v>S</v>
      </c>
      <c r="BS88" s="1">
        <f t="shared" si="97"/>
        <v>2</v>
      </c>
      <c r="BT88" s="4">
        <f t="shared" si="98"/>
        <v>1</v>
      </c>
      <c r="BU88" s="4">
        <f t="shared" si="99"/>
        <v>5</v>
      </c>
      <c r="BV88" t="s">
        <v>227</v>
      </c>
      <c r="BW88" t="s">
        <v>227</v>
      </c>
      <c r="BX88" t="s">
        <v>227</v>
      </c>
      <c r="BY88" t="s">
        <v>227</v>
      </c>
      <c r="BZ88" s="2" t="str">
        <f t="shared" si="118"/>
        <v>s</v>
      </c>
      <c r="CA88">
        <v>2</v>
      </c>
      <c r="CB88">
        <v>0</v>
      </c>
      <c r="CC88" s="2" t="str">
        <f t="shared" si="119"/>
        <v>NA</v>
      </c>
      <c r="CD88" s="3">
        <v>0</v>
      </c>
      <c r="CE88" s="3">
        <v>0</v>
      </c>
      <c r="CF88" s="2">
        <v>0</v>
      </c>
      <c r="CG88" s="2">
        <v>0</v>
      </c>
      <c r="CH88" s="2">
        <v>2</v>
      </c>
      <c r="CI88" s="2">
        <v>0</v>
      </c>
      <c r="CJ88" s="2">
        <v>0</v>
      </c>
      <c r="CK88" s="2">
        <v>0</v>
      </c>
      <c r="CL88" s="2">
        <v>0</v>
      </c>
      <c r="CM88" s="2">
        <v>1</v>
      </c>
      <c r="CN88" s="5">
        <v>3</v>
      </c>
      <c r="CO88" s="5">
        <v>1</v>
      </c>
      <c r="CP88" s="5">
        <v>0</v>
      </c>
      <c r="CQ88" s="5">
        <v>1</v>
      </c>
      <c r="CR88" s="5">
        <v>0</v>
      </c>
      <c r="CS88" s="5">
        <v>0</v>
      </c>
      <c r="CT88" s="5">
        <v>0</v>
      </c>
      <c r="CU88" s="5">
        <v>0</v>
      </c>
      <c r="CV88" s="4">
        <v>0</v>
      </c>
      <c r="CW88" s="4">
        <v>0</v>
      </c>
      <c r="CX88" s="4">
        <v>0</v>
      </c>
      <c r="CY88" s="4">
        <v>1</v>
      </c>
      <c r="CZ88" s="4">
        <v>1</v>
      </c>
      <c r="DA88" s="4">
        <v>0</v>
      </c>
      <c r="DB88" s="4">
        <v>0</v>
      </c>
      <c r="DC88" s="4">
        <v>0</v>
      </c>
      <c r="DD88" s="8">
        <v>0</v>
      </c>
      <c r="DE88" s="8">
        <v>1</v>
      </c>
      <c r="DF88" s="8">
        <v>0</v>
      </c>
      <c r="DG88" s="8">
        <v>0</v>
      </c>
      <c r="DH88" s="8">
        <v>0</v>
      </c>
      <c r="DI88" s="8">
        <v>0</v>
      </c>
      <c r="DJ88" s="8">
        <v>0</v>
      </c>
      <c r="DK88" s="8">
        <v>0</v>
      </c>
      <c r="DL88" s="11">
        <f t="shared" si="120"/>
        <v>0</v>
      </c>
      <c r="DM88" s="11">
        <f t="shared" si="121"/>
        <v>3</v>
      </c>
      <c r="DN88" s="11">
        <f t="shared" si="122"/>
        <v>1</v>
      </c>
      <c r="DO88" s="11">
        <f t="shared" si="123"/>
        <v>1</v>
      </c>
      <c r="DP88" s="5">
        <f t="shared" si="124"/>
        <v>5</v>
      </c>
      <c r="DQ88" s="5">
        <f t="shared" si="125"/>
        <v>1</v>
      </c>
      <c r="DR88" s="5">
        <f t="shared" si="126"/>
        <v>0</v>
      </c>
      <c r="DS88" s="5">
        <f t="shared" si="127"/>
        <v>0</v>
      </c>
      <c r="DT88" s="12">
        <f t="shared" si="128"/>
        <v>3</v>
      </c>
      <c r="DU88" s="12">
        <f t="shared" si="129"/>
        <v>1</v>
      </c>
      <c r="DV88" s="12">
        <f t="shared" si="130"/>
        <v>2</v>
      </c>
      <c r="DW88" s="12">
        <f t="shared" si="131"/>
        <v>1</v>
      </c>
      <c r="DX88" s="12">
        <f t="shared" si="132"/>
        <v>0</v>
      </c>
      <c r="DY88" s="12">
        <f t="shared" si="133"/>
        <v>0</v>
      </c>
      <c r="DZ88" s="12">
        <f t="shared" si="134"/>
        <v>0</v>
      </c>
      <c r="EA88" s="12">
        <f t="shared" si="135"/>
        <v>1</v>
      </c>
      <c r="EB88" s="13">
        <f t="shared" si="136"/>
        <v>0</v>
      </c>
      <c r="EC88" s="13">
        <f t="shared" si="137"/>
        <v>1</v>
      </c>
      <c r="ED88" s="13">
        <f t="shared" si="138"/>
        <v>0</v>
      </c>
      <c r="EE88" s="13">
        <f t="shared" si="139"/>
        <v>1</v>
      </c>
      <c r="EF88" s="13">
        <f t="shared" si="140"/>
        <v>1</v>
      </c>
      <c r="EG88" s="13">
        <f t="shared" si="141"/>
        <v>0</v>
      </c>
      <c r="EH88" s="13">
        <f t="shared" si="142"/>
        <v>0</v>
      </c>
      <c r="EI88" s="13">
        <f t="shared" si="143"/>
        <v>0</v>
      </c>
      <c r="EJ88" s="4">
        <f t="shared" si="144"/>
        <v>5</v>
      </c>
      <c r="EK88" s="4">
        <f t="shared" si="145"/>
        <v>4</v>
      </c>
      <c r="EL88" s="4">
        <f t="shared" si="146"/>
        <v>1</v>
      </c>
      <c r="EM88" s="4">
        <f t="shared" si="147"/>
        <v>1</v>
      </c>
      <c r="EN88" s="5" t="s">
        <v>178</v>
      </c>
      <c r="EO88" s="5">
        <v>0</v>
      </c>
      <c r="EP88" s="5">
        <v>1</v>
      </c>
      <c r="EQ88" s="5">
        <v>0</v>
      </c>
      <c r="ER88" s="12">
        <v>0</v>
      </c>
      <c r="ES88" s="12">
        <v>0</v>
      </c>
      <c r="ET88" s="12" t="s">
        <v>178</v>
      </c>
      <c r="EU88" s="12" t="s">
        <v>178</v>
      </c>
      <c r="EV88">
        <v>0</v>
      </c>
      <c r="EW88">
        <v>0</v>
      </c>
      <c r="EX88">
        <v>1</v>
      </c>
      <c r="EY88">
        <v>0</v>
      </c>
      <c r="EZ88">
        <f t="shared" si="148"/>
        <v>2</v>
      </c>
      <c r="FA88">
        <f t="shared" si="149"/>
        <v>1</v>
      </c>
      <c r="FB88">
        <f t="shared" si="150"/>
        <v>0</v>
      </c>
      <c r="FC88">
        <f t="shared" si="151"/>
        <v>-1</v>
      </c>
      <c r="FD88">
        <v>3</v>
      </c>
      <c r="FE88">
        <v>2</v>
      </c>
      <c r="FF88">
        <v>0.5</v>
      </c>
    </row>
    <row r="89" spans="1:162" customFormat="1" x14ac:dyDescent="0.25">
      <c r="A89" t="s">
        <v>89</v>
      </c>
      <c r="B89">
        <v>1</v>
      </c>
      <c r="C89">
        <v>1</v>
      </c>
      <c r="D89">
        <v>0</v>
      </c>
      <c r="E89">
        <v>2</v>
      </c>
      <c r="F89">
        <v>0</v>
      </c>
      <c r="G89">
        <v>1</v>
      </c>
      <c r="H89" s="2" t="s">
        <v>177</v>
      </c>
      <c r="I89" s="2">
        <f t="shared" si="100"/>
        <v>1</v>
      </c>
      <c r="J89">
        <v>3</v>
      </c>
      <c r="K89" s="1">
        <v>4</v>
      </c>
      <c r="L89" s="1" t="str">
        <f t="shared" si="101"/>
        <v>S</v>
      </c>
      <c r="M89" s="1">
        <f t="shared" si="85"/>
        <v>3</v>
      </c>
      <c r="N89">
        <v>1</v>
      </c>
      <c r="O89">
        <v>1</v>
      </c>
      <c r="P89">
        <v>1</v>
      </c>
      <c r="Q89">
        <v>2</v>
      </c>
      <c r="R89">
        <v>3</v>
      </c>
      <c r="S89">
        <v>2</v>
      </c>
      <c r="T89">
        <f t="shared" si="102"/>
        <v>2</v>
      </c>
      <c r="U89" s="2" t="s">
        <v>177</v>
      </c>
      <c r="V89" s="2">
        <f t="shared" si="103"/>
        <v>1</v>
      </c>
      <c r="W89">
        <v>2</v>
      </c>
      <c r="X89" s="1">
        <v>8</v>
      </c>
      <c r="Y89" s="1" t="str">
        <f t="shared" si="104"/>
        <v>L</v>
      </c>
      <c r="Z89" s="1" t="str">
        <f t="shared" si="86"/>
        <v>n</v>
      </c>
      <c r="AA89" s="4">
        <f t="shared" si="87"/>
        <v>4</v>
      </c>
      <c r="AB89" s="4">
        <f t="shared" si="88"/>
        <v>3</v>
      </c>
      <c r="AC89">
        <v>1</v>
      </c>
      <c r="AD89">
        <v>1</v>
      </c>
      <c r="AE89">
        <v>0</v>
      </c>
      <c r="AF89">
        <v>2</v>
      </c>
      <c r="AG89">
        <v>2</v>
      </c>
      <c r="AH89">
        <v>1</v>
      </c>
      <c r="AI89" s="2" t="s">
        <v>176</v>
      </c>
      <c r="AJ89" s="2">
        <f t="shared" si="105"/>
        <v>1</v>
      </c>
      <c r="AK89">
        <v>2</v>
      </c>
      <c r="AL89" s="1">
        <v>6</v>
      </c>
      <c r="AM89" s="1" t="str">
        <f t="shared" si="106"/>
        <v>M</v>
      </c>
      <c r="AN89" s="1">
        <f t="shared" si="89"/>
        <v>3</v>
      </c>
      <c r="AO89" s="4">
        <f t="shared" si="90"/>
        <v>-2</v>
      </c>
      <c r="AP89" s="4">
        <f t="shared" si="91"/>
        <v>2</v>
      </c>
      <c r="AQ89" s="10" t="s">
        <v>319</v>
      </c>
      <c r="AR89" s="10" t="s">
        <v>319</v>
      </c>
      <c r="AS89" s="10" t="str">
        <f t="shared" si="107"/>
        <v>surv</v>
      </c>
      <c r="AT89" s="10" t="str">
        <f t="shared" si="108"/>
        <v>surv</v>
      </c>
      <c r="AU89" s="10">
        <f t="shared" si="109"/>
        <v>6</v>
      </c>
      <c r="AV89" s="10">
        <f t="shared" si="110"/>
        <v>0.75690157880665054</v>
      </c>
      <c r="AW89" s="10">
        <f t="shared" si="111"/>
        <v>1</v>
      </c>
      <c r="AX89" s="10">
        <f t="shared" si="112"/>
        <v>1</v>
      </c>
      <c r="AY89" s="10" t="str">
        <f t="shared" si="113"/>
        <v>1</v>
      </c>
      <c r="AZ89" s="10" t="str">
        <f t="shared" si="114"/>
        <v>1</v>
      </c>
      <c r="BA89" t="s">
        <v>88</v>
      </c>
      <c r="BB89" t="s">
        <v>88</v>
      </c>
      <c r="BC89" t="s">
        <v>88</v>
      </c>
      <c r="BD89" s="5">
        <v>4</v>
      </c>
      <c r="BE89" s="5">
        <v>4</v>
      </c>
      <c r="BF89" s="5">
        <v>4</v>
      </c>
      <c r="BG89" s="5">
        <f t="shared" si="115"/>
        <v>4</v>
      </c>
      <c r="BH89" s="6">
        <v>0.75690157880665054</v>
      </c>
      <c r="BI89" s="6">
        <v>0.75690157880665054</v>
      </c>
      <c r="BJ89" s="6">
        <v>0.75690157880665054</v>
      </c>
      <c r="BK89" s="6">
        <v>0.75690157880665054</v>
      </c>
      <c r="BL89" s="6" t="str">
        <f t="shared" si="116"/>
        <v>M</v>
      </c>
      <c r="BM89" s="3">
        <f t="shared" si="92"/>
        <v>0.33333333333333331</v>
      </c>
      <c r="BN89" s="3">
        <f t="shared" si="93"/>
        <v>2</v>
      </c>
      <c r="BO89" s="3">
        <f t="shared" si="94"/>
        <v>1.6666666666666667</v>
      </c>
      <c r="BP89" s="3">
        <f t="shared" si="95"/>
        <v>1.3333333333333333</v>
      </c>
      <c r="BQ89" s="1">
        <f t="shared" si="96"/>
        <v>6</v>
      </c>
      <c r="BR89" s="1" t="str">
        <f t="shared" si="117"/>
        <v>M</v>
      </c>
      <c r="BS89" s="1">
        <f t="shared" si="97"/>
        <v>3</v>
      </c>
      <c r="BT89" s="4">
        <f t="shared" si="98"/>
        <v>1</v>
      </c>
      <c r="BU89" s="4">
        <f t="shared" si="99"/>
        <v>2.5</v>
      </c>
      <c r="BV89" t="s">
        <v>178</v>
      </c>
      <c r="BW89" t="s">
        <v>227</v>
      </c>
      <c r="BX89" t="s">
        <v>227</v>
      </c>
      <c r="BY89" t="s">
        <v>227</v>
      </c>
      <c r="BZ89" s="2" t="str">
        <f t="shared" si="118"/>
        <v>NA</v>
      </c>
      <c r="CA89">
        <v>0</v>
      </c>
      <c r="CB89">
        <v>0</v>
      </c>
      <c r="CC89" s="2" t="str">
        <f t="shared" si="119"/>
        <v>NA</v>
      </c>
      <c r="CD89" s="3">
        <v>0</v>
      </c>
      <c r="CE89" s="3">
        <v>0</v>
      </c>
      <c r="CF89" s="2">
        <v>1</v>
      </c>
      <c r="CG89" s="2">
        <v>0</v>
      </c>
      <c r="CH89" s="2">
        <v>0</v>
      </c>
      <c r="CI89" s="2">
        <v>0</v>
      </c>
      <c r="CJ89" s="2">
        <v>0</v>
      </c>
      <c r="CK89" s="2">
        <v>0</v>
      </c>
      <c r="CL89" s="2">
        <v>1</v>
      </c>
      <c r="CM89" s="2">
        <v>0</v>
      </c>
      <c r="CN89" s="5">
        <v>2</v>
      </c>
      <c r="CO89" s="5">
        <v>0</v>
      </c>
      <c r="CP89" s="5">
        <v>0</v>
      </c>
      <c r="CQ89" s="5">
        <v>0</v>
      </c>
      <c r="CR89" s="5">
        <v>0</v>
      </c>
      <c r="CS89" s="5">
        <v>0</v>
      </c>
      <c r="CT89" s="5">
        <v>0</v>
      </c>
      <c r="CU89" s="5">
        <v>0</v>
      </c>
      <c r="CV89" s="4">
        <v>0</v>
      </c>
      <c r="CW89" s="4">
        <v>0</v>
      </c>
      <c r="CX89" s="4">
        <v>0</v>
      </c>
      <c r="CY89" s="4">
        <v>1</v>
      </c>
      <c r="CZ89" s="4">
        <v>0</v>
      </c>
      <c r="DA89" s="4">
        <v>0</v>
      </c>
      <c r="DB89" s="4">
        <v>0</v>
      </c>
      <c r="DC89" s="4">
        <v>0</v>
      </c>
      <c r="DD89" s="8">
        <v>1</v>
      </c>
      <c r="DE89" s="8">
        <v>0</v>
      </c>
      <c r="DF89" s="8">
        <v>0</v>
      </c>
      <c r="DG89" s="8">
        <v>0</v>
      </c>
      <c r="DH89" s="8">
        <v>0</v>
      </c>
      <c r="DI89" s="8">
        <v>0</v>
      </c>
      <c r="DJ89" s="8">
        <v>0</v>
      </c>
      <c r="DK89" s="8">
        <v>0</v>
      </c>
      <c r="DL89" s="11">
        <f t="shared" si="120"/>
        <v>1</v>
      </c>
      <c r="DM89" s="11">
        <f t="shared" si="121"/>
        <v>1</v>
      </c>
      <c r="DN89" s="11">
        <f t="shared" si="122"/>
        <v>0</v>
      </c>
      <c r="DO89" s="11">
        <f t="shared" si="123"/>
        <v>1</v>
      </c>
      <c r="DP89" s="5">
        <f t="shared" si="124"/>
        <v>3</v>
      </c>
      <c r="DQ89" s="5">
        <f t="shared" si="125"/>
        <v>0</v>
      </c>
      <c r="DR89" s="5">
        <f t="shared" si="126"/>
        <v>0</v>
      </c>
      <c r="DS89" s="5">
        <f t="shared" si="127"/>
        <v>0</v>
      </c>
      <c r="DT89" s="12">
        <f t="shared" si="128"/>
        <v>3</v>
      </c>
      <c r="DU89" s="12">
        <f t="shared" si="129"/>
        <v>0</v>
      </c>
      <c r="DV89" s="12">
        <f t="shared" si="130"/>
        <v>0</v>
      </c>
      <c r="DW89" s="12">
        <f t="shared" si="131"/>
        <v>0</v>
      </c>
      <c r="DX89" s="12">
        <f t="shared" si="132"/>
        <v>0</v>
      </c>
      <c r="DY89" s="12">
        <f t="shared" si="133"/>
        <v>0</v>
      </c>
      <c r="DZ89" s="12">
        <f t="shared" si="134"/>
        <v>1</v>
      </c>
      <c r="EA89" s="12">
        <f t="shared" si="135"/>
        <v>0</v>
      </c>
      <c r="EB89" s="13">
        <f t="shared" si="136"/>
        <v>1</v>
      </c>
      <c r="EC89" s="13">
        <f t="shared" si="137"/>
        <v>0</v>
      </c>
      <c r="ED89" s="13">
        <f t="shared" si="138"/>
        <v>0</v>
      </c>
      <c r="EE89" s="13">
        <f t="shared" si="139"/>
        <v>1</v>
      </c>
      <c r="EF89" s="13">
        <f t="shared" si="140"/>
        <v>0</v>
      </c>
      <c r="EG89" s="13">
        <f t="shared" si="141"/>
        <v>0</v>
      </c>
      <c r="EH89" s="13">
        <f t="shared" si="142"/>
        <v>0</v>
      </c>
      <c r="EI89" s="13">
        <f t="shared" si="143"/>
        <v>0</v>
      </c>
      <c r="EJ89" s="4">
        <f t="shared" si="144"/>
        <v>4</v>
      </c>
      <c r="EK89" s="4">
        <f t="shared" si="145"/>
        <v>1</v>
      </c>
      <c r="EL89" s="4">
        <f t="shared" si="146"/>
        <v>0</v>
      </c>
      <c r="EM89" s="4">
        <f t="shared" si="147"/>
        <v>1</v>
      </c>
      <c r="EN89" s="5">
        <v>0</v>
      </c>
      <c r="EO89" s="5">
        <v>0</v>
      </c>
      <c r="EP89" s="5" t="s">
        <v>178</v>
      </c>
      <c r="EQ89" s="5">
        <v>0</v>
      </c>
      <c r="ER89" s="12">
        <v>0.33333333333333331</v>
      </c>
      <c r="ES89" s="12" t="s">
        <v>178</v>
      </c>
      <c r="ET89" s="12" t="s">
        <v>178</v>
      </c>
      <c r="EU89" s="12" t="s">
        <v>178</v>
      </c>
      <c r="EV89">
        <v>0.25</v>
      </c>
      <c r="EW89">
        <v>0</v>
      </c>
      <c r="EX89" t="s">
        <v>178</v>
      </c>
      <c r="EY89">
        <v>0</v>
      </c>
      <c r="EZ89">
        <f t="shared" si="148"/>
        <v>3</v>
      </c>
      <c r="FA89">
        <f t="shared" si="149"/>
        <v>0</v>
      </c>
      <c r="FB89">
        <f t="shared" si="150"/>
        <v>0</v>
      </c>
      <c r="FC89">
        <f t="shared" si="151"/>
        <v>1</v>
      </c>
      <c r="FD89">
        <v>0.66666666666666663</v>
      </c>
      <c r="FE89">
        <v>0.42857142857142855</v>
      </c>
      <c r="FF89">
        <v>0.4</v>
      </c>
    </row>
    <row r="90" spans="1:162" customFormat="1" x14ac:dyDescent="0.25">
      <c r="A90" t="s">
        <v>90</v>
      </c>
      <c r="B90">
        <v>1</v>
      </c>
      <c r="C90">
        <v>1</v>
      </c>
      <c r="D90">
        <v>1</v>
      </c>
      <c r="E90">
        <v>2</v>
      </c>
      <c r="F90">
        <v>3</v>
      </c>
      <c r="G90">
        <v>0</v>
      </c>
      <c r="H90" s="2" t="s">
        <v>176</v>
      </c>
      <c r="I90" s="2">
        <f t="shared" si="100"/>
        <v>1</v>
      </c>
      <c r="J90">
        <v>1</v>
      </c>
      <c r="K90" s="1">
        <v>8</v>
      </c>
      <c r="L90" s="1" t="str">
        <f t="shared" si="101"/>
        <v>L</v>
      </c>
      <c r="M90" s="1">
        <f t="shared" si="85"/>
        <v>3</v>
      </c>
      <c r="N90">
        <v>1</v>
      </c>
      <c r="O90">
        <v>1</v>
      </c>
      <c r="P90">
        <v>1</v>
      </c>
      <c r="Q90">
        <v>2</v>
      </c>
      <c r="R90">
        <v>4</v>
      </c>
      <c r="S90">
        <v>7</v>
      </c>
      <c r="T90">
        <f t="shared" si="102"/>
        <v>7</v>
      </c>
      <c r="U90" s="2" t="s">
        <v>176</v>
      </c>
      <c r="V90" s="2">
        <f t="shared" si="103"/>
        <v>1</v>
      </c>
      <c r="W90">
        <v>2</v>
      </c>
      <c r="X90" s="1">
        <v>9</v>
      </c>
      <c r="Y90" s="1" t="str">
        <f t="shared" si="104"/>
        <v>L</v>
      </c>
      <c r="Z90" s="1" t="str">
        <f t="shared" si="86"/>
        <v>y</v>
      </c>
      <c r="AA90" s="4">
        <f t="shared" si="87"/>
        <v>1</v>
      </c>
      <c r="AB90" s="4">
        <f t="shared" si="88"/>
        <v>5</v>
      </c>
      <c r="AC90">
        <v>1</v>
      </c>
      <c r="AD90">
        <v>1</v>
      </c>
      <c r="AE90">
        <v>0</v>
      </c>
      <c r="AF90">
        <v>1</v>
      </c>
      <c r="AG90">
        <v>1</v>
      </c>
      <c r="AH90">
        <v>1</v>
      </c>
      <c r="AI90" s="2" t="s">
        <v>177</v>
      </c>
      <c r="AJ90" s="2">
        <f t="shared" si="105"/>
        <v>1</v>
      </c>
      <c r="AK90">
        <v>4</v>
      </c>
      <c r="AL90" s="1">
        <v>4</v>
      </c>
      <c r="AM90" s="1" t="str">
        <f t="shared" si="106"/>
        <v>S</v>
      </c>
      <c r="AN90" s="1">
        <f t="shared" si="89"/>
        <v>1</v>
      </c>
      <c r="AO90" s="4">
        <f t="shared" si="90"/>
        <v>-5</v>
      </c>
      <c r="AP90" s="4">
        <f t="shared" si="91"/>
        <v>4</v>
      </c>
      <c r="AQ90" s="10" t="s">
        <v>319</v>
      </c>
      <c r="AR90" s="10" t="s">
        <v>319</v>
      </c>
      <c r="AS90" s="10" t="str">
        <f t="shared" si="107"/>
        <v>surv</v>
      </c>
      <c r="AT90" s="10" t="str">
        <f t="shared" si="108"/>
        <v>surv</v>
      </c>
      <c r="AU90" s="10">
        <f t="shared" si="109"/>
        <v>7</v>
      </c>
      <c r="AV90" s="10">
        <f t="shared" si="110"/>
        <v>0.6545999063106317</v>
      </c>
      <c r="AW90" s="10">
        <f t="shared" si="111"/>
        <v>1</v>
      </c>
      <c r="AX90" s="10">
        <f t="shared" si="112"/>
        <v>1</v>
      </c>
      <c r="AY90" s="10" t="str">
        <f t="shared" si="113"/>
        <v>1</v>
      </c>
      <c r="AZ90" s="10" t="str">
        <f t="shared" si="114"/>
        <v>1</v>
      </c>
      <c r="BA90" t="s">
        <v>91</v>
      </c>
      <c r="BB90" t="s">
        <v>142</v>
      </c>
      <c r="BC90" t="s">
        <v>142</v>
      </c>
      <c r="BD90" s="5">
        <v>8</v>
      </c>
      <c r="BE90" s="5">
        <v>11</v>
      </c>
      <c r="BF90" s="5">
        <v>10</v>
      </c>
      <c r="BG90" s="5">
        <f t="shared" si="115"/>
        <v>9.6666666666666661</v>
      </c>
      <c r="BH90" s="6">
        <v>0.97082439194737913</v>
      </c>
      <c r="BI90" s="6">
        <v>0.49648766349225787</v>
      </c>
      <c r="BJ90" s="6">
        <v>0.49648766349225787</v>
      </c>
      <c r="BK90" s="6">
        <v>0.6545999063106317</v>
      </c>
      <c r="BL90" s="6" t="str">
        <f t="shared" si="116"/>
        <v>M</v>
      </c>
      <c r="BM90" s="3">
        <f t="shared" si="92"/>
        <v>0.66666666666666663</v>
      </c>
      <c r="BN90" s="3">
        <f t="shared" si="93"/>
        <v>1.6666666666666667</v>
      </c>
      <c r="BO90" s="3">
        <f t="shared" si="94"/>
        <v>2.6666666666666665</v>
      </c>
      <c r="BP90" s="3">
        <f t="shared" si="95"/>
        <v>2.6666666666666665</v>
      </c>
      <c r="BQ90" s="1">
        <f t="shared" si="96"/>
        <v>7</v>
      </c>
      <c r="BR90" s="1" t="str">
        <f t="shared" si="117"/>
        <v>L</v>
      </c>
      <c r="BS90" s="1">
        <f t="shared" si="97"/>
        <v>2</v>
      </c>
      <c r="BT90" s="4">
        <f t="shared" si="98"/>
        <v>-2</v>
      </c>
      <c r="BU90" s="4">
        <f t="shared" si="99"/>
        <v>4.5</v>
      </c>
      <c r="BV90" t="s">
        <v>178</v>
      </c>
      <c r="BW90" t="s">
        <v>178</v>
      </c>
      <c r="BX90" t="s">
        <v>227</v>
      </c>
      <c r="BY90" t="s">
        <v>178</v>
      </c>
      <c r="BZ90" s="2" t="str">
        <f t="shared" si="118"/>
        <v>NA</v>
      </c>
      <c r="CA90">
        <v>0</v>
      </c>
      <c r="CB90">
        <v>0</v>
      </c>
      <c r="CC90" s="2" t="str">
        <f t="shared" si="119"/>
        <v>NA</v>
      </c>
      <c r="CD90" s="3">
        <v>0</v>
      </c>
      <c r="CE90" s="3">
        <v>0</v>
      </c>
      <c r="CF90" s="2">
        <v>0</v>
      </c>
      <c r="CG90" s="2">
        <v>0</v>
      </c>
      <c r="CH90" s="2">
        <v>0</v>
      </c>
      <c r="CI90" s="2">
        <v>0</v>
      </c>
      <c r="CJ90" s="2">
        <v>0</v>
      </c>
      <c r="CK90" s="2">
        <v>0</v>
      </c>
      <c r="CL90" s="2">
        <v>0</v>
      </c>
      <c r="CM90" s="2">
        <v>0</v>
      </c>
      <c r="CN90" s="5">
        <v>0</v>
      </c>
      <c r="CO90" s="5">
        <v>0</v>
      </c>
      <c r="CP90" s="5">
        <v>0</v>
      </c>
      <c r="CQ90" s="5">
        <v>0</v>
      </c>
      <c r="CR90" s="5">
        <v>0</v>
      </c>
      <c r="CS90" s="5">
        <v>0</v>
      </c>
      <c r="CT90" s="5">
        <v>0</v>
      </c>
      <c r="CU90" s="5">
        <v>0</v>
      </c>
      <c r="CV90" s="4">
        <v>0</v>
      </c>
      <c r="CW90" s="4">
        <v>0</v>
      </c>
      <c r="CX90" s="4">
        <v>0</v>
      </c>
      <c r="CY90" s="4">
        <v>0</v>
      </c>
      <c r="CZ90" s="4">
        <v>0</v>
      </c>
      <c r="DA90" s="4">
        <v>0</v>
      </c>
      <c r="DB90" s="4">
        <v>0</v>
      </c>
      <c r="DC90" s="4">
        <v>0</v>
      </c>
      <c r="DD90" s="8">
        <v>0</v>
      </c>
      <c r="DE90" s="8">
        <v>1</v>
      </c>
      <c r="DF90" s="8">
        <v>0</v>
      </c>
      <c r="DG90" s="8">
        <v>0</v>
      </c>
      <c r="DH90" s="8">
        <v>0</v>
      </c>
      <c r="DI90" s="8">
        <v>0</v>
      </c>
      <c r="DJ90" s="8">
        <v>0</v>
      </c>
      <c r="DK90" s="8">
        <v>0</v>
      </c>
      <c r="DL90" s="11">
        <f t="shared" si="120"/>
        <v>0</v>
      </c>
      <c r="DM90" s="11">
        <f t="shared" si="121"/>
        <v>0</v>
      </c>
      <c r="DN90" s="11">
        <f t="shared" si="122"/>
        <v>0</v>
      </c>
      <c r="DO90" s="11">
        <f t="shared" si="123"/>
        <v>0</v>
      </c>
      <c r="DP90" s="5">
        <f t="shared" si="124"/>
        <v>1</v>
      </c>
      <c r="DQ90" s="5">
        <f t="shared" si="125"/>
        <v>0</v>
      </c>
      <c r="DR90" s="5">
        <f t="shared" si="126"/>
        <v>0</v>
      </c>
      <c r="DS90" s="5">
        <f t="shared" si="127"/>
        <v>0</v>
      </c>
      <c r="DT90" s="12">
        <f t="shared" si="128"/>
        <v>0</v>
      </c>
      <c r="DU90" s="12">
        <f t="shared" si="129"/>
        <v>0</v>
      </c>
      <c r="DV90" s="12">
        <f t="shared" si="130"/>
        <v>0</v>
      </c>
      <c r="DW90" s="12">
        <f t="shared" si="131"/>
        <v>0</v>
      </c>
      <c r="DX90" s="12">
        <f t="shared" si="132"/>
        <v>0</v>
      </c>
      <c r="DY90" s="12">
        <f t="shared" si="133"/>
        <v>0</v>
      </c>
      <c r="DZ90" s="12">
        <f t="shared" si="134"/>
        <v>0</v>
      </c>
      <c r="EA90" s="12">
        <f t="shared" si="135"/>
        <v>0</v>
      </c>
      <c r="EB90" s="13">
        <f t="shared" si="136"/>
        <v>0</v>
      </c>
      <c r="EC90" s="13">
        <f t="shared" si="137"/>
        <v>1</v>
      </c>
      <c r="ED90" s="13">
        <f t="shared" si="138"/>
        <v>0</v>
      </c>
      <c r="EE90" s="13">
        <f t="shared" si="139"/>
        <v>0</v>
      </c>
      <c r="EF90" s="13">
        <f t="shared" si="140"/>
        <v>0</v>
      </c>
      <c r="EG90" s="13">
        <f t="shared" si="141"/>
        <v>0</v>
      </c>
      <c r="EH90" s="13">
        <f t="shared" si="142"/>
        <v>0</v>
      </c>
      <c r="EI90" s="13">
        <f t="shared" si="143"/>
        <v>0</v>
      </c>
      <c r="EJ90" s="4">
        <f t="shared" si="144"/>
        <v>1</v>
      </c>
      <c r="EK90" s="4">
        <f t="shared" si="145"/>
        <v>0</v>
      </c>
      <c r="EL90" s="4">
        <f t="shared" si="146"/>
        <v>0</v>
      </c>
      <c r="EM90" s="4">
        <f t="shared" si="147"/>
        <v>0</v>
      </c>
      <c r="EN90" s="5" t="s">
        <v>178</v>
      </c>
      <c r="EO90" s="5" t="s">
        <v>178</v>
      </c>
      <c r="EP90" s="5" t="s">
        <v>178</v>
      </c>
      <c r="EQ90" s="5" t="s">
        <v>178</v>
      </c>
      <c r="ER90" s="12">
        <v>0</v>
      </c>
      <c r="ES90" s="12" t="s">
        <v>178</v>
      </c>
      <c r="ET90" s="12" t="s">
        <v>178</v>
      </c>
      <c r="EU90" s="12" t="s">
        <v>178</v>
      </c>
      <c r="EV90">
        <v>0</v>
      </c>
      <c r="EW90" t="s">
        <v>178</v>
      </c>
      <c r="EX90" t="s">
        <v>178</v>
      </c>
      <c r="EY90" t="s">
        <v>178</v>
      </c>
      <c r="EZ90">
        <f t="shared" si="148"/>
        <v>0</v>
      </c>
      <c r="FA90">
        <f t="shared" si="149"/>
        <v>0</v>
      </c>
      <c r="FB90">
        <f t="shared" si="150"/>
        <v>0</v>
      </c>
      <c r="FC90">
        <f t="shared" si="151"/>
        <v>0</v>
      </c>
      <c r="FD90">
        <v>0.6</v>
      </c>
      <c r="FE90">
        <v>0.23076923076923078</v>
      </c>
      <c r="FF90">
        <v>0.66666666666666663</v>
      </c>
    </row>
    <row r="91" spans="1:162" customFormat="1" x14ac:dyDescent="0.25">
      <c r="A91" t="s">
        <v>91</v>
      </c>
      <c r="B91">
        <v>1</v>
      </c>
      <c r="C91">
        <v>1</v>
      </c>
      <c r="D91">
        <v>1</v>
      </c>
      <c r="E91">
        <v>1</v>
      </c>
      <c r="F91">
        <v>2</v>
      </c>
      <c r="G91">
        <v>1</v>
      </c>
      <c r="H91" s="2" t="s">
        <v>177</v>
      </c>
      <c r="I91" s="2">
        <f t="shared" si="100"/>
        <v>1</v>
      </c>
      <c r="J91">
        <v>3</v>
      </c>
      <c r="K91" s="1">
        <v>6</v>
      </c>
      <c r="L91" s="1" t="str">
        <f t="shared" si="101"/>
        <v>M</v>
      </c>
      <c r="M91" s="1">
        <f t="shared" si="85"/>
        <v>3</v>
      </c>
      <c r="N91">
        <v>1</v>
      </c>
      <c r="O91">
        <v>1</v>
      </c>
      <c r="P91">
        <v>1</v>
      </c>
      <c r="Q91">
        <v>1</v>
      </c>
      <c r="R91">
        <v>1</v>
      </c>
      <c r="S91">
        <v>0</v>
      </c>
      <c r="T91">
        <f t="shared" si="102"/>
        <v>0</v>
      </c>
      <c r="U91" s="2" t="s">
        <v>177</v>
      </c>
      <c r="V91" s="2">
        <f t="shared" si="103"/>
        <v>0</v>
      </c>
      <c r="W91">
        <v>3</v>
      </c>
      <c r="X91" s="1">
        <v>5</v>
      </c>
      <c r="Y91" s="1" t="str">
        <f t="shared" si="104"/>
        <v>M</v>
      </c>
      <c r="Z91" s="1" t="str">
        <f t="shared" si="86"/>
        <v>n</v>
      </c>
      <c r="AA91" s="4">
        <f t="shared" si="87"/>
        <v>-1</v>
      </c>
      <c r="AB91" s="4">
        <f t="shared" si="88"/>
        <v>3</v>
      </c>
      <c r="AC91">
        <v>1</v>
      </c>
      <c r="AD91">
        <v>1</v>
      </c>
      <c r="AE91">
        <v>0</v>
      </c>
      <c r="AF91">
        <v>1</v>
      </c>
      <c r="AG91">
        <v>0</v>
      </c>
      <c r="AH91">
        <v>0</v>
      </c>
      <c r="AI91" s="2" t="s">
        <v>177</v>
      </c>
      <c r="AJ91" s="2">
        <f t="shared" si="105"/>
        <v>0</v>
      </c>
      <c r="AK91">
        <v>1</v>
      </c>
      <c r="AL91" s="1">
        <v>3</v>
      </c>
      <c r="AM91" s="1" t="str">
        <f t="shared" si="106"/>
        <v>S</v>
      </c>
      <c r="AN91" s="1">
        <f t="shared" si="89"/>
        <v>1</v>
      </c>
      <c r="AO91" s="4">
        <f t="shared" si="90"/>
        <v>-2</v>
      </c>
      <c r="AP91" s="4">
        <f t="shared" si="91"/>
        <v>0</v>
      </c>
      <c r="AQ91" s="10" t="s">
        <v>319</v>
      </c>
      <c r="AR91" s="10" t="s">
        <v>319</v>
      </c>
      <c r="AS91" s="10" t="str">
        <f t="shared" si="107"/>
        <v>surv</v>
      </c>
      <c r="AT91" s="10" t="str">
        <f t="shared" si="108"/>
        <v>surv</v>
      </c>
      <c r="AU91" s="10">
        <f t="shared" si="109"/>
        <v>4.666666666666667</v>
      </c>
      <c r="AV91" s="10">
        <f t="shared" si="110"/>
        <v>0.93813595300092667</v>
      </c>
      <c r="AW91" s="10">
        <f t="shared" si="111"/>
        <v>1</v>
      </c>
      <c r="AX91" s="10">
        <f t="shared" si="112"/>
        <v>1</v>
      </c>
      <c r="AY91" s="10" t="str">
        <f t="shared" si="113"/>
        <v>1</v>
      </c>
      <c r="AZ91" s="10" t="str">
        <f t="shared" si="114"/>
        <v>1</v>
      </c>
      <c r="BA91" t="s">
        <v>93</v>
      </c>
      <c r="BB91" t="s">
        <v>93</v>
      </c>
      <c r="BC91" t="s">
        <v>90</v>
      </c>
      <c r="BD91" s="5">
        <v>8</v>
      </c>
      <c r="BE91" s="5">
        <v>9</v>
      </c>
      <c r="BF91" s="5">
        <v>8</v>
      </c>
      <c r="BG91" s="5">
        <f t="shared" si="115"/>
        <v>8.3333333333333339</v>
      </c>
      <c r="BH91" s="6">
        <v>0.9217917335277005</v>
      </c>
      <c r="BI91" s="6">
        <v>0.9217917335277005</v>
      </c>
      <c r="BJ91" s="6">
        <v>0.97082439194737913</v>
      </c>
      <c r="BK91" s="6">
        <v>0.93813595300092667</v>
      </c>
      <c r="BL91" s="6" t="str">
        <f t="shared" si="116"/>
        <v>M</v>
      </c>
      <c r="BM91" s="3">
        <f t="shared" si="92"/>
        <v>0.66666666666666663</v>
      </c>
      <c r="BN91" s="3">
        <f t="shared" si="93"/>
        <v>1</v>
      </c>
      <c r="BO91" s="3">
        <f t="shared" si="94"/>
        <v>1</v>
      </c>
      <c r="BP91" s="3">
        <f t="shared" si="95"/>
        <v>0.33333333333333331</v>
      </c>
      <c r="BQ91" s="1">
        <f t="shared" si="96"/>
        <v>4.666666666666667</v>
      </c>
      <c r="BR91" s="1" t="str">
        <f t="shared" si="117"/>
        <v>S</v>
      </c>
      <c r="BS91" s="1">
        <f t="shared" si="97"/>
        <v>2</v>
      </c>
      <c r="BT91" s="4">
        <f t="shared" si="98"/>
        <v>-1.5</v>
      </c>
      <c r="BU91" s="4">
        <f t="shared" si="99"/>
        <v>1.5</v>
      </c>
      <c r="BV91" t="s">
        <v>226</v>
      </c>
      <c r="BW91" t="s">
        <v>227</v>
      </c>
      <c r="BX91" t="s">
        <v>227</v>
      </c>
      <c r="BY91" t="s">
        <v>227</v>
      </c>
      <c r="BZ91" s="2" t="str">
        <f t="shared" si="118"/>
        <v>NA</v>
      </c>
      <c r="CA91">
        <v>0</v>
      </c>
      <c r="CB91">
        <v>0</v>
      </c>
      <c r="CC91" s="2" t="str">
        <f t="shared" si="119"/>
        <v>NA</v>
      </c>
      <c r="CD91" s="3">
        <v>0</v>
      </c>
      <c r="CE91" s="3">
        <v>0</v>
      </c>
      <c r="CF91" s="2">
        <v>0</v>
      </c>
      <c r="CG91" s="2">
        <v>0</v>
      </c>
      <c r="CH91" s="2">
        <v>0</v>
      </c>
      <c r="CI91" s="2">
        <v>0</v>
      </c>
      <c r="CJ91" s="2">
        <v>0</v>
      </c>
      <c r="CK91" s="2">
        <v>0</v>
      </c>
      <c r="CL91" s="2">
        <v>0</v>
      </c>
      <c r="CM91" s="2">
        <v>0</v>
      </c>
      <c r="CN91" s="5">
        <v>0</v>
      </c>
      <c r="CO91" s="5">
        <v>0</v>
      </c>
      <c r="CP91" s="5">
        <v>0</v>
      </c>
      <c r="CQ91" s="5">
        <v>0</v>
      </c>
      <c r="CR91" s="5">
        <v>0</v>
      </c>
      <c r="CS91" s="5">
        <v>0</v>
      </c>
      <c r="CT91" s="5">
        <v>0</v>
      </c>
      <c r="CU91" s="5">
        <v>0</v>
      </c>
      <c r="CV91" s="4">
        <v>1</v>
      </c>
      <c r="CW91" s="4">
        <v>0</v>
      </c>
      <c r="CX91" s="4">
        <v>1</v>
      </c>
      <c r="CY91" s="4">
        <v>0</v>
      </c>
      <c r="CZ91" s="4">
        <v>0</v>
      </c>
      <c r="DA91" s="4">
        <v>0</v>
      </c>
      <c r="DB91" s="4">
        <v>0</v>
      </c>
      <c r="DC91" s="4">
        <v>0</v>
      </c>
      <c r="DD91" s="8">
        <v>0</v>
      </c>
      <c r="DE91" s="8">
        <v>1</v>
      </c>
      <c r="DF91" s="8">
        <v>0</v>
      </c>
      <c r="DG91" s="8">
        <v>2</v>
      </c>
      <c r="DH91" s="8">
        <v>0</v>
      </c>
      <c r="DI91" s="8">
        <v>0</v>
      </c>
      <c r="DJ91" s="8">
        <v>0</v>
      </c>
      <c r="DK91" s="8">
        <v>0</v>
      </c>
      <c r="DL91" s="11">
        <f t="shared" si="120"/>
        <v>1</v>
      </c>
      <c r="DM91" s="11">
        <f t="shared" si="121"/>
        <v>1</v>
      </c>
      <c r="DN91" s="11">
        <f t="shared" si="122"/>
        <v>0</v>
      </c>
      <c r="DO91" s="11">
        <f t="shared" si="123"/>
        <v>0</v>
      </c>
      <c r="DP91" s="5">
        <f t="shared" si="124"/>
        <v>1</v>
      </c>
      <c r="DQ91" s="5">
        <f t="shared" si="125"/>
        <v>2</v>
      </c>
      <c r="DR91" s="5">
        <f t="shared" si="126"/>
        <v>0</v>
      </c>
      <c r="DS91" s="5">
        <f t="shared" si="127"/>
        <v>0</v>
      </c>
      <c r="DT91" s="12">
        <f t="shared" si="128"/>
        <v>0</v>
      </c>
      <c r="DU91" s="12">
        <f t="shared" si="129"/>
        <v>0</v>
      </c>
      <c r="DV91" s="12">
        <f t="shared" si="130"/>
        <v>0</v>
      </c>
      <c r="DW91" s="12">
        <f t="shared" si="131"/>
        <v>0</v>
      </c>
      <c r="DX91" s="12">
        <f t="shared" si="132"/>
        <v>0</v>
      </c>
      <c r="DY91" s="12">
        <f t="shared" si="133"/>
        <v>0</v>
      </c>
      <c r="DZ91" s="12">
        <f t="shared" si="134"/>
        <v>0</v>
      </c>
      <c r="EA91" s="12">
        <f t="shared" si="135"/>
        <v>0</v>
      </c>
      <c r="EB91" s="13">
        <f t="shared" si="136"/>
        <v>1</v>
      </c>
      <c r="EC91" s="13">
        <f t="shared" si="137"/>
        <v>1</v>
      </c>
      <c r="ED91" s="13">
        <f t="shared" si="138"/>
        <v>1</v>
      </c>
      <c r="EE91" s="13">
        <f t="shared" si="139"/>
        <v>2</v>
      </c>
      <c r="EF91" s="13">
        <f t="shared" si="140"/>
        <v>0</v>
      </c>
      <c r="EG91" s="13">
        <f t="shared" si="141"/>
        <v>0</v>
      </c>
      <c r="EH91" s="13">
        <f t="shared" si="142"/>
        <v>0</v>
      </c>
      <c r="EI91" s="13">
        <f t="shared" si="143"/>
        <v>0</v>
      </c>
      <c r="EJ91" s="4">
        <f t="shared" si="144"/>
        <v>2</v>
      </c>
      <c r="EK91" s="4">
        <f t="shared" si="145"/>
        <v>3</v>
      </c>
      <c r="EL91" s="4">
        <f t="shared" si="146"/>
        <v>0</v>
      </c>
      <c r="EM91" s="4">
        <f t="shared" si="147"/>
        <v>0</v>
      </c>
      <c r="EN91" s="5">
        <v>1</v>
      </c>
      <c r="EO91" s="5">
        <v>1</v>
      </c>
      <c r="EP91" s="5" t="s">
        <v>178</v>
      </c>
      <c r="EQ91" s="5" t="s">
        <v>178</v>
      </c>
      <c r="ER91" s="12">
        <v>0</v>
      </c>
      <c r="ES91" s="12">
        <v>0</v>
      </c>
      <c r="ET91" s="12" t="s">
        <v>178</v>
      </c>
      <c r="EU91" s="12" t="s">
        <v>178</v>
      </c>
      <c r="EV91">
        <v>0.5</v>
      </c>
      <c r="EW91">
        <v>0.33333333333333331</v>
      </c>
      <c r="EX91" t="s">
        <v>178</v>
      </c>
      <c r="EY91" t="s">
        <v>178</v>
      </c>
      <c r="EZ91">
        <f t="shared" si="148"/>
        <v>0</v>
      </c>
      <c r="FA91">
        <f t="shared" si="149"/>
        <v>0</v>
      </c>
      <c r="FB91">
        <f t="shared" si="150"/>
        <v>0</v>
      </c>
      <c r="FC91">
        <f t="shared" si="151"/>
        <v>0</v>
      </c>
      <c r="FD91">
        <v>0.75</v>
      </c>
      <c r="FE91">
        <v>1.5</v>
      </c>
      <c r="FF91">
        <v>2</v>
      </c>
    </row>
    <row r="92" spans="1:162" customFormat="1" x14ac:dyDescent="0.25">
      <c r="A92" t="s">
        <v>92</v>
      </c>
      <c r="B92">
        <v>0</v>
      </c>
      <c r="C92">
        <v>0</v>
      </c>
      <c r="D92">
        <v>0</v>
      </c>
      <c r="E92">
        <v>0</v>
      </c>
      <c r="F92">
        <v>0</v>
      </c>
      <c r="G92">
        <v>0</v>
      </c>
      <c r="H92" s="2" t="s">
        <v>177</v>
      </c>
      <c r="I92" s="2">
        <f t="shared" si="100"/>
        <v>0</v>
      </c>
      <c r="J92">
        <v>0</v>
      </c>
      <c r="K92" s="1">
        <v>1</v>
      </c>
      <c r="L92" s="1" t="str">
        <f t="shared" si="101"/>
        <v>solitary</v>
      </c>
      <c r="M92" s="1">
        <f t="shared" si="85"/>
        <v>3</v>
      </c>
      <c r="N92">
        <v>1</v>
      </c>
      <c r="O92">
        <v>0</v>
      </c>
      <c r="P92">
        <v>0</v>
      </c>
      <c r="Q92">
        <v>0</v>
      </c>
      <c r="R92">
        <v>0</v>
      </c>
      <c r="S92">
        <v>0</v>
      </c>
      <c r="T92">
        <f t="shared" si="102"/>
        <v>0</v>
      </c>
      <c r="U92" s="2" t="s">
        <v>177</v>
      </c>
      <c r="V92" s="2">
        <f t="shared" si="103"/>
        <v>0</v>
      </c>
      <c r="W92">
        <v>1</v>
      </c>
      <c r="X92" s="1">
        <v>1</v>
      </c>
      <c r="Y92" s="1" t="str">
        <f t="shared" si="104"/>
        <v>solitary</v>
      </c>
      <c r="Z92" s="1" t="str">
        <f t="shared" si="86"/>
        <v>n</v>
      </c>
      <c r="AA92" s="4">
        <f t="shared" si="87"/>
        <v>0</v>
      </c>
      <c r="AB92" s="4">
        <f t="shared" si="88"/>
        <v>8</v>
      </c>
      <c r="AC92">
        <v>1</v>
      </c>
      <c r="AD92">
        <v>1</v>
      </c>
      <c r="AE92">
        <v>0</v>
      </c>
      <c r="AF92">
        <v>0</v>
      </c>
      <c r="AG92">
        <v>0</v>
      </c>
      <c r="AH92">
        <v>0</v>
      </c>
      <c r="AI92" s="2" t="s">
        <v>177</v>
      </c>
      <c r="AJ92" s="2">
        <f t="shared" si="105"/>
        <v>0</v>
      </c>
      <c r="AK92">
        <v>1</v>
      </c>
      <c r="AL92" s="1">
        <v>2</v>
      </c>
      <c r="AM92" s="1" t="str">
        <f t="shared" si="106"/>
        <v>S</v>
      </c>
      <c r="AN92" s="1">
        <f t="shared" si="89"/>
        <v>1</v>
      </c>
      <c r="AO92" s="4">
        <f t="shared" si="90"/>
        <v>1</v>
      </c>
      <c r="AP92" s="4">
        <f t="shared" si="91"/>
        <v>2</v>
      </c>
      <c r="AQ92" s="10" t="s">
        <v>319</v>
      </c>
      <c r="AR92" s="10" t="s">
        <v>319</v>
      </c>
      <c r="AS92" s="10" t="str">
        <f t="shared" si="107"/>
        <v>surv</v>
      </c>
      <c r="AT92" s="10" t="str">
        <f t="shared" si="108"/>
        <v>surv</v>
      </c>
      <c r="AU92" s="10">
        <f t="shared" si="109"/>
        <v>1.3333333333333333</v>
      </c>
      <c r="AV92" s="10">
        <f t="shared" si="110"/>
        <v>1.0791200118615158</v>
      </c>
      <c r="AW92" s="10">
        <f t="shared" si="111"/>
        <v>1</v>
      </c>
      <c r="AX92" s="10">
        <f t="shared" si="112"/>
        <v>1</v>
      </c>
      <c r="AY92" s="10" t="str">
        <f t="shared" si="113"/>
        <v>1</v>
      </c>
      <c r="AZ92" s="10" t="str">
        <f t="shared" si="114"/>
        <v>1</v>
      </c>
      <c r="BA92" t="s">
        <v>89</v>
      </c>
      <c r="BB92" t="s">
        <v>89</v>
      </c>
      <c r="BC92" t="s">
        <v>89</v>
      </c>
      <c r="BD92" s="5">
        <v>6</v>
      </c>
      <c r="BE92" s="5">
        <v>6</v>
      </c>
      <c r="BF92" s="5">
        <v>4</v>
      </c>
      <c r="BG92" s="5">
        <f t="shared" si="115"/>
        <v>5.333333333333333</v>
      </c>
      <c r="BH92" s="6">
        <v>1.0791200118615158</v>
      </c>
      <c r="BI92" s="6">
        <v>1.0791200118615158</v>
      </c>
      <c r="BJ92" s="6">
        <v>1.0791200118615158</v>
      </c>
      <c r="BK92" s="6">
        <v>1.0791200118615158</v>
      </c>
      <c r="BL92" s="6" t="str">
        <f t="shared" si="116"/>
        <v>F</v>
      </c>
      <c r="BM92" s="3">
        <f t="shared" si="92"/>
        <v>0</v>
      </c>
      <c r="BN92" s="3">
        <f t="shared" si="93"/>
        <v>0</v>
      </c>
      <c r="BO92" s="3">
        <f t="shared" si="94"/>
        <v>0</v>
      </c>
      <c r="BP92" s="3">
        <f t="shared" si="95"/>
        <v>0</v>
      </c>
      <c r="BQ92" s="1">
        <f t="shared" si="96"/>
        <v>1.3333333333333333</v>
      </c>
      <c r="BR92" s="1" t="str">
        <f t="shared" si="117"/>
        <v>S</v>
      </c>
      <c r="BS92" s="1">
        <f t="shared" si="97"/>
        <v>2</v>
      </c>
      <c r="BT92" s="4">
        <f t="shared" si="98"/>
        <v>0.5</v>
      </c>
      <c r="BU92" s="4">
        <f t="shared" si="99"/>
        <v>5</v>
      </c>
      <c r="BV92" t="s">
        <v>178</v>
      </c>
      <c r="BW92" t="s">
        <v>178</v>
      </c>
      <c r="BX92" t="s">
        <v>178</v>
      </c>
      <c r="BY92" t="s">
        <v>178</v>
      </c>
      <c r="BZ92" s="2" t="str">
        <f t="shared" si="118"/>
        <v>NA</v>
      </c>
      <c r="CA92">
        <v>0</v>
      </c>
      <c r="CB92">
        <v>0</v>
      </c>
      <c r="CC92" s="2" t="str">
        <f t="shared" si="119"/>
        <v>NA</v>
      </c>
      <c r="CD92" s="3">
        <v>0</v>
      </c>
      <c r="CE92" s="3">
        <v>0</v>
      </c>
      <c r="CF92" s="2">
        <v>0</v>
      </c>
      <c r="CG92" s="2">
        <v>0</v>
      </c>
      <c r="CH92" s="2">
        <v>0</v>
      </c>
      <c r="CI92" s="2">
        <v>0</v>
      </c>
      <c r="CJ92" s="2">
        <v>0</v>
      </c>
      <c r="CK92" s="2">
        <v>0</v>
      </c>
      <c r="CL92" s="2">
        <v>0</v>
      </c>
      <c r="CM92" s="2">
        <v>0</v>
      </c>
      <c r="CN92" s="5">
        <v>0</v>
      </c>
      <c r="CO92" s="5">
        <v>0</v>
      </c>
      <c r="CP92" s="5">
        <v>0</v>
      </c>
      <c r="CQ92" s="5">
        <v>0</v>
      </c>
      <c r="CR92" s="5">
        <v>0</v>
      </c>
      <c r="CS92" s="5">
        <v>0</v>
      </c>
      <c r="CT92" s="5">
        <v>0</v>
      </c>
      <c r="CU92" s="5">
        <v>0</v>
      </c>
      <c r="CV92" s="4">
        <v>0</v>
      </c>
      <c r="CW92" s="4">
        <v>0</v>
      </c>
      <c r="CX92" s="4">
        <v>0</v>
      </c>
      <c r="CY92" s="4">
        <v>0</v>
      </c>
      <c r="CZ92" s="4">
        <v>0</v>
      </c>
      <c r="DA92" s="4">
        <v>0</v>
      </c>
      <c r="DB92" s="4">
        <v>0</v>
      </c>
      <c r="DC92" s="4">
        <v>0</v>
      </c>
      <c r="DD92" s="8">
        <v>0</v>
      </c>
      <c r="DE92" s="8">
        <v>0</v>
      </c>
      <c r="DF92" s="8">
        <v>0</v>
      </c>
      <c r="DG92" s="8">
        <v>0</v>
      </c>
      <c r="DH92" s="8">
        <v>0</v>
      </c>
      <c r="DI92" s="8">
        <v>0</v>
      </c>
      <c r="DJ92" s="8">
        <v>0</v>
      </c>
      <c r="DK92" s="8">
        <v>0</v>
      </c>
      <c r="DL92" s="11">
        <f t="shared" si="120"/>
        <v>0</v>
      </c>
      <c r="DM92" s="11">
        <f t="shared" si="121"/>
        <v>0</v>
      </c>
      <c r="DN92" s="11">
        <f t="shared" si="122"/>
        <v>0</v>
      </c>
      <c r="DO92" s="11">
        <f t="shared" si="123"/>
        <v>0</v>
      </c>
      <c r="DP92" s="5">
        <f t="shared" si="124"/>
        <v>0</v>
      </c>
      <c r="DQ92" s="5">
        <f t="shared" si="125"/>
        <v>0</v>
      </c>
      <c r="DR92" s="5">
        <f t="shared" si="126"/>
        <v>0</v>
      </c>
      <c r="DS92" s="5">
        <f t="shared" si="127"/>
        <v>0</v>
      </c>
      <c r="DT92" s="12">
        <f t="shared" si="128"/>
        <v>0</v>
      </c>
      <c r="DU92" s="12">
        <f t="shared" si="129"/>
        <v>0</v>
      </c>
      <c r="DV92" s="12">
        <f t="shared" si="130"/>
        <v>0</v>
      </c>
      <c r="DW92" s="12">
        <f t="shared" si="131"/>
        <v>0</v>
      </c>
      <c r="DX92" s="12">
        <f t="shared" si="132"/>
        <v>0</v>
      </c>
      <c r="DY92" s="12">
        <f t="shared" si="133"/>
        <v>0</v>
      </c>
      <c r="DZ92" s="12">
        <f t="shared" si="134"/>
        <v>0</v>
      </c>
      <c r="EA92" s="12">
        <f t="shared" si="135"/>
        <v>0</v>
      </c>
      <c r="EB92" s="13">
        <f t="shared" si="136"/>
        <v>0</v>
      </c>
      <c r="EC92" s="13">
        <f t="shared" si="137"/>
        <v>0</v>
      </c>
      <c r="ED92" s="13">
        <f t="shared" si="138"/>
        <v>0</v>
      </c>
      <c r="EE92" s="13">
        <f t="shared" si="139"/>
        <v>0</v>
      </c>
      <c r="EF92" s="13">
        <f t="shared" si="140"/>
        <v>0</v>
      </c>
      <c r="EG92" s="13">
        <f t="shared" si="141"/>
        <v>0</v>
      </c>
      <c r="EH92" s="13">
        <f t="shared" si="142"/>
        <v>0</v>
      </c>
      <c r="EI92" s="13">
        <f t="shared" si="143"/>
        <v>0</v>
      </c>
      <c r="EJ92" s="4">
        <f t="shared" si="144"/>
        <v>0</v>
      </c>
      <c r="EK92" s="4">
        <f t="shared" si="145"/>
        <v>0</v>
      </c>
      <c r="EL92" s="4">
        <f t="shared" si="146"/>
        <v>0</v>
      </c>
      <c r="EM92" s="4">
        <f t="shared" si="147"/>
        <v>0</v>
      </c>
      <c r="EN92" s="5" t="s">
        <v>178</v>
      </c>
      <c r="EO92" s="5" t="s">
        <v>178</v>
      </c>
      <c r="EP92" s="5" t="s">
        <v>178</v>
      </c>
      <c r="EQ92" s="5" t="s">
        <v>178</v>
      </c>
      <c r="ER92" s="12" t="s">
        <v>178</v>
      </c>
      <c r="ES92" s="12" t="s">
        <v>178</v>
      </c>
      <c r="ET92" s="12" t="s">
        <v>178</v>
      </c>
      <c r="EU92" s="12" t="s">
        <v>178</v>
      </c>
      <c r="EV92" t="s">
        <v>178</v>
      </c>
      <c r="EW92" t="s">
        <v>178</v>
      </c>
      <c r="EX92" t="s">
        <v>178</v>
      </c>
      <c r="EY92" t="s">
        <v>178</v>
      </c>
      <c r="EZ92">
        <f t="shared" si="148"/>
        <v>0</v>
      </c>
      <c r="FA92">
        <f t="shared" si="149"/>
        <v>0</v>
      </c>
      <c r="FB92">
        <f t="shared" si="150"/>
        <v>0</v>
      </c>
      <c r="FC92">
        <f t="shared" si="151"/>
        <v>0</v>
      </c>
      <c r="FD92" t="s">
        <v>178</v>
      </c>
      <c r="FE92" t="s">
        <v>178</v>
      </c>
      <c r="FF92" t="s">
        <v>178</v>
      </c>
    </row>
    <row r="93" spans="1:162" customFormat="1" x14ac:dyDescent="0.25">
      <c r="A93" t="s">
        <v>93</v>
      </c>
      <c r="B93">
        <v>1</v>
      </c>
      <c r="C93">
        <v>1</v>
      </c>
      <c r="D93">
        <v>2</v>
      </c>
      <c r="E93">
        <v>1</v>
      </c>
      <c r="F93">
        <v>0</v>
      </c>
      <c r="G93">
        <v>0</v>
      </c>
      <c r="H93" s="2" t="s">
        <v>177</v>
      </c>
      <c r="I93" s="2">
        <f t="shared" si="100"/>
        <v>0</v>
      </c>
      <c r="J93">
        <v>3</v>
      </c>
      <c r="K93" s="1">
        <v>5</v>
      </c>
      <c r="L93" s="1" t="str">
        <f t="shared" si="101"/>
        <v>M</v>
      </c>
      <c r="M93" s="1">
        <f t="shared" si="85"/>
        <v>3</v>
      </c>
      <c r="N93">
        <v>1</v>
      </c>
      <c r="O93">
        <v>1</v>
      </c>
      <c r="P93">
        <v>1</v>
      </c>
      <c r="Q93">
        <v>0</v>
      </c>
      <c r="R93">
        <v>0</v>
      </c>
      <c r="S93">
        <v>1</v>
      </c>
      <c r="T93">
        <f t="shared" si="102"/>
        <v>1</v>
      </c>
      <c r="U93" s="2" t="s">
        <v>177</v>
      </c>
      <c r="V93" s="2">
        <f t="shared" si="103"/>
        <v>1</v>
      </c>
      <c r="W93">
        <v>3</v>
      </c>
      <c r="X93" s="1">
        <v>3</v>
      </c>
      <c r="Y93" s="1" t="str">
        <f t="shared" si="104"/>
        <v>S</v>
      </c>
      <c r="Z93" s="1" t="str">
        <f t="shared" si="86"/>
        <v>n</v>
      </c>
      <c r="AA93" s="4">
        <f t="shared" si="87"/>
        <v>-2</v>
      </c>
      <c r="AB93" s="4">
        <f t="shared" si="88"/>
        <v>5</v>
      </c>
      <c r="AC93">
        <v>0</v>
      </c>
      <c r="AD93">
        <v>0</v>
      </c>
      <c r="AE93">
        <v>0</v>
      </c>
      <c r="AF93">
        <v>0</v>
      </c>
      <c r="AG93">
        <v>0</v>
      </c>
      <c r="AH93">
        <v>0</v>
      </c>
      <c r="AI93" s="2" t="s">
        <v>177</v>
      </c>
      <c r="AJ93" s="2">
        <f t="shared" si="105"/>
        <v>0</v>
      </c>
      <c r="AK93">
        <v>0</v>
      </c>
      <c r="AL93" s="1" t="s">
        <v>178</v>
      </c>
      <c r="AM93" s="1" t="str">
        <f t="shared" si="106"/>
        <v>NA</v>
      </c>
      <c r="AN93" s="1" t="str">
        <f t="shared" si="89"/>
        <v>NA</v>
      </c>
      <c r="AO93" s="4" t="str">
        <f t="shared" si="90"/>
        <v>NA</v>
      </c>
      <c r="AP93" s="4">
        <f t="shared" si="91"/>
        <v>1</v>
      </c>
      <c r="AQ93" s="10" t="s">
        <v>319</v>
      </c>
      <c r="AR93" s="10" t="s">
        <v>320</v>
      </c>
      <c r="AS93" s="10" t="s">
        <v>320</v>
      </c>
      <c r="AT93" s="10" t="str">
        <f t="shared" si="108"/>
        <v>ext</v>
      </c>
      <c r="AU93" s="10">
        <f t="shared" si="109"/>
        <v>3</v>
      </c>
      <c r="AV93" s="10">
        <f t="shared" si="110"/>
        <v>0.9217917335277005</v>
      </c>
      <c r="AW93" s="10">
        <f t="shared" si="111"/>
        <v>1</v>
      </c>
      <c r="AX93" s="10">
        <f t="shared" si="112"/>
        <v>0</v>
      </c>
      <c r="AY93" s="10" t="str">
        <f t="shared" si="113"/>
        <v>0</v>
      </c>
      <c r="AZ93" s="10" t="str">
        <f t="shared" si="114"/>
        <v>NA</v>
      </c>
      <c r="BA93" t="s">
        <v>91</v>
      </c>
      <c r="BB93" t="s">
        <v>91</v>
      </c>
      <c r="BC93" t="s">
        <v>91</v>
      </c>
      <c r="BD93" s="5">
        <v>5</v>
      </c>
      <c r="BE93" s="5">
        <v>5</v>
      </c>
      <c r="BF93" s="5">
        <v>4</v>
      </c>
      <c r="BG93" s="5">
        <f t="shared" si="115"/>
        <v>4.666666666666667</v>
      </c>
      <c r="BH93" s="6">
        <v>0.9217917335277005</v>
      </c>
      <c r="BI93" s="6">
        <v>0.9217917335277005</v>
      </c>
      <c r="BJ93" s="6" t="s">
        <v>178</v>
      </c>
      <c r="BK93" s="6">
        <v>0.9217917335277005</v>
      </c>
      <c r="BL93" s="6" t="str">
        <f t="shared" si="116"/>
        <v>M</v>
      </c>
      <c r="BM93" s="3">
        <f t="shared" si="92"/>
        <v>1</v>
      </c>
      <c r="BN93" s="3">
        <f t="shared" si="93"/>
        <v>0.33333333333333331</v>
      </c>
      <c r="BO93" s="3">
        <f t="shared" si="94"/>
        <v>0</v>
      </c>
      <c r="BP93" s="3">
        <f t="shared" si="95"/>
        <v>0.33333333333333331</v>
      </c>
      <c r="BQ93" s="1">
        <f t="shared" si="96"/>
        <v>4</v>
      </c>
      <c r="BR93" s="1" t="str">
        <f t="shared" si="117"/>
        <v>S</v>
      </c>
      <c r="BS93" s="1">
        <f t="shared" si="97"/>
        <v>3</v>
      </c>
      <c r="BT93" s="4" t="str">
        <f t="shared" si="98"/>
        <v>NA</v>
      </c>
      <c r="BU93" s="4" t="str">
        <f t="shared" si="99"/>
        <v>NA</v>
      </c>
      <c r="BV93" t="s">
        <v>226</v>
      </c>
      <c r="BW93" t="s">
        <v>227</v>
      </c>
      <c r="BX93" t="s">
        <v>227</v>
      </c>
      <c r="BY93" t="s">
        <v>227</v>
      </c>
      <c r="BZ93" s="2" t="str">
        <f t="shared" si="118"/>
        <v>c</v>
      </c>
      <c r="CA93">
        <v>0</v>
      </c>
      <c r="CB93">
        <v>2</v>
      </c>
      <c r="CC93" s="2" t="str">
        <f t="shared" si="119"/>
        <v>NA</v>
      </c>
      <c r="CD93" s="3">
        <v>0</v>
      </c>
      <c r="CE93" s="3">
        <v>0</v>
      </c>
      <c r="CF93" s="2">
        <v>0</v>
      </c>
      <c r="CG93" s="2">
        <v>0</v>
      </c>
      <c r="CH93" s="2">
        <v>0</v>
      </c>
      <c r="CI93" s="2">
        <v>1</v>
      </c>
      <c r="CJ93" s="2">
        <v>0</v>
      </c>
      <c r="CK93" s="2">
        <v>0</v>
      </c>
      <c r="CL93" s="2">
        <v>0</v>
      </c>
      <c r="CM93" s="2">
        <v>1</v>
      </c>
      <c r="CN93" s="5">
        <v>0</v>
      </c>
      <c r="CO93" s="5">
        <v>0</v>
      </c>
      <c r="CP93" s="5">
        <v>0</v>
      </c>
      <c r="CQ93" s="5">
        <v>1</v>
      </c>
      <c r="CR93" s="5">
        <v>0</v>
      </c>
      <c r="CS93" s="5">
        <v>0</v>
      </c>
      <c r="CT93" s="5">
        <v>0</v>
      </c>
      <c r="CU93" s="5">
        <v>0</v>
      </c>
      <c r="CV93" s="4">
        <v>1</v>
      </c>
      <c r="CW93" s="4">
        <v>0</v>
      </c>
      <c r="CX93" s="4">
        <v>0</v>
      </c>
      <c r="CY93" s="4">
        <v>0</v>
      </c>
      <c r="CZ93" s="4">
        <v>0</v>
      </c>
      <c r="DA93" s="4">
        <v>0</v>
      </c>
      <c r="DB93" s="4">
        <v>0</v>
      </c>
      <c r="DC93" s="4">
        <v>1</v>
      </c>
      <c r="DD93" s="8">
        <v>0</v>
      </c>
      <c r="DE93" s="8">
        <v>1</v>
      </c>
      <c r="DF93" s="8">
        <v>0</v>
      </c>
      <c r="DG93" s="8">
        <v>0</v>
      </c>
      <c r="DH93" s="8">
        <v>0</v>
      </c>
      <c r="DI93" s="8">
        <v>0</v>
      </c>
      <c r="DJ93" s="8">
        <v>0</v>
      </c>
      <c r="DK93" s="8">
        <v>0</v>
      </c>
      <c r="DL93" s="11">
        <f t="shared" si="120"/>
        <v>1</v>
      </c>
      <c r="DM93" s="11">
        <f t="shared" si="121"/>
        <v>1</v>
      </c>
      <c r="DN93" s="11">
        <f t="shared" si="122"/>
        <v>0</v>
      </c>
      <c r="DO93" s="11">
        <f t="shared" si="123"/>
        <v>2</v>
      </c>
      <c r="DP93" s="5">
        <f t="shared" si="124"/>
        <v>1</v>
      </c>
      <c r="DQ93" s="5">
        <f t="shared" si="125"/>
        <v>1</v>
      </c>
      <c r="DR93" s="5">
        <f t="shared" si="126"/>
        <v>0</v>
      </c>
      <c r="DS93" s="5">
        <f t="shared" si="127"/>
        <v>0</v>
      </c>
      <c r="DT93" s="12">
        <f t="shared" si="128"/>
        <v>0</v>
      </c>
      <c r="DU93" s="12">
        <f t="shared" si="129"/>
        <v>0</v>
      </c>
      <c r="DV93" s="12">
        <f t="shared" si="130"/>
        <v>0</v>
      </c>
      <c r="DW93" s="12">
        <f t="shared" si="131"/>
        <v>2</v>
      </c>
      <c r="DX93" s="12">
        <f t="shared" si="132"/>
        <v>0</v>
      </c>
      <c r="DY93" s="12">
        <f t="shared" si="133"/>
        <v>0</v>
      </c>
      <c r="DZ93" s="12">
        <f t="shared" si="134"/>
        <v>0</v>
      </c>
      <c r="EA93" s="12">
        <f t="shared" si="135"/>
        <v>1</v>
      </c>
      <c r="EB93" s="13">
        <f t="shared" si="136"/>
        <v>1</v>
      </c>
      <c r="EC93" s="13">
        <f t="shared" si="137"/>
        <v>1</v>
      </c>
      <c r="ED93" s="13">
        <f t="shared" si="138"/>
        <v>0</v>
      </c>
      <c r="EE93" s="13">
        <f t="shared" si="139"/>
        <v>0</v>
      </c>
      <c r="EF93" s="13">
        <f t="shared" si="140"/>
        <v>0</v>
      </c>
      <c r="EG93" s="13">
        <f t="shared" si="141"/>
        <v>0</v>
      </c>
      <c r="EH93" s="13">
        <f t="shared" si="142"/>
        <v>0</v>
      </c>
      <c r="EI93" s="13">
        <f t="shared" si="143"/>
        <v>1</v>
      </c>
      <c r="EJ93" s="4">
        <f t="shared" si="144"/>
        <v>2</v>
      </c>
      <c r="EK93" s="4">
        <f t="shared" si="145"/>
        <v>2</v>
      </c>
      <c r="EL93" s="4">
        <f t="shared" si="146"/>
        <v>0</v>
      </c>
      <c r="EM93" s="4">
        <f t="shared" si="147"/>
        <v>2</v>
      </c>
      <c r="EN93" s="5">
        <v>1</v>
      </c>
      <c r="EO93" s="5">
        <v>0</v>
      </c>
      <c r="EP93" s="5" t="s">
        <v>178</v>
      </c>
      <c r="EQ93" s="5">
        <v>0</v>
      </c>
      <c r="ER93" s="12">
        <v>0</v>
      </c>
      <c r="ES93" s="12">
        <v>0</v>
      </c>
      <c r="ET93" s="12" t="s">
        <v>178</v>
      </c>
      <c r="EU93" s="12" t="s">
        <v>178</v>
      </c>
      <c r="EV93">
        <v>0.5</v>
      </c>
      <c r="EW93">
        <v>0</v>
      </c>
      <c r="EX93" t="s">
        <v>178</v>
      </c>
      <c r="EY93">
        <v>0</v>
      </c>
      <c r="EZ93">
        <f t="shared" si="148"/>
        <v>0</v>
      </c>
      <c r="FA93">
        <f t="shared" si="149"/>
        <v>-2</v>
      </c>
      <c r="FB93">
        <f t="shared" si="150"/>
        <v>0</v>
      </c>
      <c r="FC93">
        <f t="shared" si="151"/>
        <v>-1</v>
      </c>
      <c r="FD93">
        <v>4</v>
      </c>
      <c r="FE93">
        <v>3</v>
      </c>
      <c r="FF93" t="s">
        <v>178</v>
      </c>
    </row>
    <row r="94" spans="1:162" customFormat="1" x14ac:dyDescent="0.25">
      <c r="A94" t="s">
        <v>94</v>
      </c>
      <c r="B94">
        <v>1</v>
      </c>
      <c r="C94">
        <v>1</v>
      </c>
      <c r="D94">
        <v>1</v>
      </c>
      <c r="E94">
        <v>1</v>
      </c>
      <c r="F94">
        <v>0</v>
      </c>
      <c r="G94">
        <v>0</v>
      </c>
      <c r="H94" s="2" t="s">
        <v>177</v>
      </c>
      <c r="I94" s="2">
        <f t="shared" si="100"/>
        <v>0</v>
      </c>
      <c r="J94">
        <v>1</v>
      </c>
      <c r="K94" s="1">
        <v>4</v>
      </c>
      <c r="L94" s="1" t="str">
        <f t="shared" si="101"/>
        <v>S</v>
      </c>
      <c r="M94" s="1">
        <f t="shared" si="85"/>
        <v>0</v>
      </c>
      <c r="N94">
        <v>1</v>
      </c>
      <c r="O94">
        <v>1</v>
      </c>
      <c r="P94">
        <v>0</v>
      </c>
      <c r="Q94">
        <v>0</v>
      </c>
      <c r="R94">
        <v>0</v>
      </c>
      <c r="S94">
        <v>1</v>
      </c>
      <c r="T94">
        <f t="shared" si="102"/>
        <v>1</v>
      </c>
      <c r="U94" s="2" t="s">
        <v>177</v>
      </c>
      <c r="V94" s="2">
        <f t="shared" si="103"/>
        <v>1</v>
      </c>
      <c r="W94">
        <v>1</v>
      </c>
      <c r="X94" s="1">
        <v>2</v>
      </c>
      <c r="Y94" s="1" t="str">
        <f t="shared" si="104"/>
        <v>S</v>
      </c>
      <c r="Z94" s="1" t="str">
        <f t="shared" si="86"/>
        <v>n</v>
      </c>
      <c r="AA94" s="4">
        <f t="shared" si="87"/>
        <v>-2</v>
      </c>
      <c r="AB94" s="4">
        <f t="shared" si="88"/>
        <v>1</v>
      </c>
      <c r="AC94">
        <v>0</v>
      </c>
      <c r="AD94">
        <v>0</v>
      </c>
      <c r="AE94">
        <v>0</v>
      </c>
      <c r="AF94">
        <v>0</v>
      </c>
      <c r="AG94">
        <v>0</v>
      </c>
      <c r="AH94">
        <v>0</v>
      </c>
      <c r="AI94" s="2" t="s">
        <v>177</v>
      </c>
      <c r="AJ94" s="2">
        <f t="shared" si="105"/>
        <v>0</v>
      </c>
      <c r="AK94">
        <v>0</v>
      </c>
      <c r="AL94" s="1" t="s">
        <v>178</v>
      </c>
      <c r="AM94" s="1" t="str">
        <f t="shared" si="106"/>
        <v>NA</v>
      </c>
      <c r="AN94" s="1" t="str">
        <f t="shared" si="89"/>
        <v>NA</v>
      </c>
      <c r="AO94" s="4" t="str">
        <f t="shared" si="90"/>
        <v>NA</v>
      </c>
      <c r="AP94" s="4">
        <f t="shared" si="91"/>
        <v>1</v>
      </c>
      <c r="AQ94" s="10" t="s">
        <v>319</v>
      </c>
      <c r="AR94" s="10" t="s">
        <v>320</v>
      </c>
      <c r="AS94" s="10" t="s">
        <v>320</v>
      </c>
      <c r="AT94" s="10" t="str">
        <f t="shared" si="108"/>
        <v>ext</v>
      </c>
      <c r="AU94" s="10">
        <f t="shared" si="109"/>
        <v>2</v>
      </c>
      <c r="AV94" s="10">
        <f t="shared" si="110"/>
        <v>1.5646085772486358</v>
      </c>
      <c r="AW94" s="10">
        <f t="shared" si="111"/>
        <v>1</v>
      </c>
      <c r="AX94" s="10">
        <f t="shared" si="112"/>
        <v>0</v>
      </c>
      <c r="AY94" s="10" t="str">
        <f t="shared" si="113"/>
        <v>0</v>
      </c>
      <c r="AZ94" s="10" t="str">
        <f t="shared" si="114"/>
        <v>NA</v>
      </c>
      <c r="BA94" t="s">
        <v>92</v>
      </c>
      <c r="BB94" t="s">
        <v>92</v>
      </c>
      <c r="BC94" t="s">
        <v>92</v>
      </c>
      <c r="BD94" s="5">
        <v>2</v>
      </c>
      <c r="BE94" s="5">
        <v>2</v>
      </c>
      <c r="BF94" s="5">
        <v>1</v>
      </c>
      <c r="BG94" s="5">
        <f t="shared" si="115"/>
        <v>1.6666666666666667</v>
      </c>
      <c r="BH94" s="6">
        <v>1.5646085772486358</v>
      </c>
      <c r="BI94" s="6">
        <v>1.5646085772486358</v>
      </c>
      <c r="BJ94" s="6" t="s">
        <v>178</v>
      </c>
      <c r="BK94" s="6">
        <v>1.5646085772486358</v>
      </c>
      <c r="BL94" s="6" t="str">
        <f t="shared" si="116"/>
        <v>F</v>
      </c>
      <c r="BM94" s="3">
        <f t="shared" si="92"/>
        <v>0.33333333333333331</v>
      </c>
      <c r="BN94" s="3">
        <f t="shared" si="93"/>
        <v>0.33333333333333331</v>
      </c>
      <c r="BO94" s="3">
        <f t="shared" si="94"/>
        <v>0</v>
      </c>
      <c r="BP94" s="3">
        <f t="shared" si="95"/>
        <v>0.33333333333333331</v>
      </c>
      <c r="BQ94" s="1">
        <f t="shared" si="96"/>
        <v>3</v>
      </c>
      <c r="BR94" s="1" t="str">
        <f t="shared" si="117"/>
        <v>S</v>
      </c>
      <c r="BS94" s="1">
        <f t="shared" si="97"/>
        <v>0</v>
      </c>
      <c r="BT94" s="4" t="str">
        <f t="shared" si="98"/>
        <v>NA</v>
      </c>
      <c r="BU94" s="4" t="str">
        <f t="shared" si="99"/>
        <v>NA</v>
      </c>
      <c r="BV94" t="s">
        <v>226</v>
      </c>
      <c r="BW94" t="s">
        <v>227</v>
      </c>
      <c r="BX94" t="s">
        <v>227</v>
      </c>
      <c r="BY94" t="s">
        <v>227</v>
      </c>
      <c r="BZ94" s="2" t="str">
        <f t="shared" si="118"/>
        <v>NA</v>
      </c>
      <c r="CA94">
        <v>0</v>
      </c>
      <c r="CB94">
        <v>0</v>
      </c>
      <c r="CC94" s="2" t="str">
        <f t="shared" si="119"/>
        <v>NA</v>
      </c>
      <c r="CD94" s="3">
        <v>0</v>
      </c>
      <c r="CE94" s="3">
        <v>0</v>
      </c>
      <c r="CF94" s="2">
        <v>0</v>
      </c>
      <c r="CG94" s="2">
        <v>0</v>
      </c>
      <c r="CH94" s="2">
        <v>0</v>
      </c>
      <c r="CI94" s="2">
        <v>0</v>
      </c>
      <c r="CJ94" s="2">
        <v>0</v>
      </c>
      <c r="CK94" s="2">
        <v>0</v>
      </c>
      <c r="CL94" s="2">
        <v>0</v>
      </c>
      <c r="CM94" s="2">
        <v>0</v>
      </c>
      <c r="CN94" s="5">
        <v>0</v>
      </c>
      <c r="CO94" s="5">
        <v>0</v>
      </c>
      <c r="CP94" s="5">
        <v>0</v>
      </c>
      <c r="CQ94" s="5">
        <v>0</v>
      </c>
      <c r="CR94" s="5">
        <v>0</v>
      </c>
      <c r="CS94" s="5">
        <v>0</v>
      </c>
      <c r="CT94" s="5">
        <v>0</v>
      </c>
      <c r="CU94" s="5">
        <v>0</v>
      </c>
      <c r="CV94" s="4">
        <v>1</v>
      </c>
      <c r="CW94" s="4">
        <v>0</v>
      </c>
      <c r="CX94" s="4">
        <v>0</v>
      </c>
      <c r="CY94" s="4">
        <v>1</v>
      </c>
      <c r="CZ94" s="4">
        <v>0</v>
      </c>
      <c r="DA94" s="4">
        <v>0</v>
      </c>
      <c r="DB94" s="4">
        <v>0</v>
      </c>
      <c r="DC94" s="4">
        <v>0</v>
      </c>
      <c r="DD94" s="8">
        <v>0</v>
      </c>
      <c r="DE94" s="8">
        <v>1</v>
      </c>
      <c r="DF94" s="8">
        <v>0</v>
      </c>
      <c r="DG94" s="8">
        <v>1</v>
      </c>
      <c r="DH94" s="8">
        <v>0</v>
      </c>
      <c r="DI94" s="8">
        <v>0</v>
      </c>
      <c r="DJ94" s="8">
        <v>0</v>
      </c>
      <c r="DK94" s="8">
        <v>0</v>
      </c>
      <c r="DL94" s="11">
        <f t="shared" si="120"/>
        <v>1</v>
      </c>
      <c r="DM94" s="11">
        <f t="shared" si="121"/>
        <v>1</v>
      </c>
      <c r="DN94" s="11">
        <f t="shared" si="122"/>
        <v>0</v>
      </c>
      <c r="DO94" s="11">
        <f t="shared" si="123"/>
        <v>0</v>
      </c>
      <c r="DP94" s="5">
        <f t="shared" si="124"/>
        <v>1</v>
      </c>
      <c r="DQ94" s="5">
        <f t="shared" si="125"/>
        <v>1</v>
      </c>
      <c r="DR94" s="5">
        <f t="shared" si="126"/>
        <v>0</v>
      </c>
      <c r="DS94" s="5">
        <f t="shared" si="127"/>
        <v>0</v>
      </c>
      <c r="DT94" s="12">
        <f t="shared" si="128"/>
        <v>0</v>
      </c>
      <c r="DU94" s="12">
        <f t="shared" si="129"/>
        <v>0</v>
      </c>
      <c r="DV94" s="12">
        <f t="shared" si="130"/>
        <v>0</v>
      </c>
      <c r="DW94" s="12">
        <f t="shared" si="131"/>
        <v>0</v>
      </c>
      <c r="DX94" s="12">
        <f t="shared" si="132"/>
        <v>0</v>
      </c>
      <c r="DY94" s="12">
        <f t="shared" si="133"/>
        <v>0</v>
      </c>
      <c r="DZ94" s="12">
        <f t="shared" si="134"/>
        <v>0</v>
      </c>
      <c r="EA94" s="12">
        <f t="shared" si="135"/>
        <v>0</v>
      </c>
      <c r="EB94" s="13">
        <f t="shared" si="136"/>
        <v>1</v>
      </c>
      <c r="EC94" s="13">
        <f t="shared" si="137"/>
        <v>1</v>
      </c>
      <c r="ED94" s="13">
        <f t="shared" si="138"/>
        <v>0</v>
      </c>
      <c r="EE94" s="13">
        <f t="shared" si="139"/>
        <v>2</v>
      </c>
      <c r="EF94" s="13">
        <f t="shared" si="140"/>
        <v>0</v>
      </c>
      <c r="EG94" s="13">
        <f t="shared" si="141"/>
        <v>0</v>
      </c>
      <c r="EH94" s="13">
        <f t="shared" si="142"/>
        <v>0</v>
      </c>
      <c r="EI94" s="13">
        <f t="shared" si="143"/>
        <v>0</v>
      </c>
      <c r="EJ94" s="4">
        <f t="shared" si="144"/>
        <v>2</v>
      </c>
      <c r="EK94" s="4">
        <f t="shared" si="145"/>
        <v>2</v>
      </c>
      <c r="EL94" s="4">
        <f t="shared" si="146"/>
        <v>0</v>
      </c>
      <c r="EM94" s="4">
        <f t="shared" si="147"/>
        <v>0</v>
      </c>
      <c r="EN94" s="5">
        <v>1</v>
      </c>
      <c r="EO94" s="5">
        <v>0</v>
      </c>
      <c r="EP94" s="5" t="s">
        <v>178</v>
      </c>
      <c r="EQ94" s="5" t="s">
        <v>178</v>
      </c>
      <c r="ER94" s="12">
        <v>0</v>
      </c>
      <c r="ES94" s="12">
        <v>0</v>
      </c>
      <c r="ET94" s="12" t="s">
        <v>178</v>
      </c>
      <c r="EU94" s="12" t="s">
        <v>178</v>
      </c>
      <c r="EV94">
        <v>0.5</v>
      </c>
      <c r="EW94">
        <v>0</v>
      </c>
      <c r="EX94" t="s">
        <v>178</v>
      </c>
      <c r="EY94" t="s">
        <v>178</v>
      </c>
      <c r="EZ94">
        <f t="shared" si="148"/>
        <v>0</v>
      </c>
      <c r="FA94">
        <f t="shared" si="149"/>
        <v>0</v>
      </c>
      <c r="FB94">
        <f t="shared" si="150"/>
        <v>0</v>
      </c>
      <c r="FC94">
        <f t="shared" si="151"/>
        <v>0</v>
      </c>
      <c r="FD94">
        <v>3</v>
      </c>
      <c r="FE94">
        <v>2</v>
      </c>
      <c r="FF94" t="s">
        <v>178</v>
      </c>
    </row>
    <row r="95" spans="1:162" customFormat="1" x14ac:dyDescent="0.25">
      <c r="A95" t="s">
        <v>95</v>
      </c>
      <c r="B95">
        <v>1</v>
      </c>
      <c r="C95">
        <v>1</v>
      </c>
      <c r="D95">
        <v>1</v>
      </c>
      <c r="E95">
        <v>0</v>
      </c>
      <c r="F95">
        <v>0</v>
      </c>
      <c r="G95">
        <v>0</v>
      </c>
      <c r="H95" s="2" t="s">
        <v>177</v>
      </c>
      <c r="I95" s="2">
        <f t="shared" si="100"/>
        <v>0</v>
      </c>
      <c r="J95">
        <v>1</v>
      </c>
      <c r="K95" s="1">
        <v>3</v>
      </c>
      <c r="L95" s="1" t="str">
        <f t="shared" si="101"/>
        <v>S</v>
      </c>
      <c r="M95" s="1">
        <f t="shared" si="85"/>
        <v>1</v>
      </c>
      <c r="N95">
        <v>1</v>
      </c>
      <c r="O95">
        <v>1</v>
      </c>
      <c r="P95">
        <v>0</v>
      </c>
      <c r="Q95">
        <v>1</v>
      </c>
      <c r="R95">
        <v>1</v>
      </c>
      <c r="S95">
        <v>0</v>
      </c>
      <c r="T95">
        <f t="shared" si="102"/>
        <v>0</v>
      </c>
      <c r="U95" s="2" t="s">
        <v>177</v>
      </c>
      <c r="V95" s="2">
        <f t="shared" si="103"/>
        <v>0</v>
      </c>
      <c r="W95">
        <v>2</v>
      </c>
      <c r="X95" s="1">
        <v>4</v>
      </c>
      <c r="Y95" s="1" t="str">
        <f t="shared" si="104"/>
        <v>S</v>
      </c>
      <c r="Z95" s="1" t="str">
        <f t="shared" si="86"/>
        <v>n</v>
      </c>
      <c r="AA95" s="4">
        <f t="shared" si="87"/>
        <v>1</v>
      </c>
      <c r="AB95" s="4">
        <f t="shared" si="88"/>
        <v>5</v>
      </c>
      <c r="AC95">
        <v>1</v>
      </c>
      <c r="AD95">
        <v>1</v>
      </c>
      <c r="AE95">
        <v>0</v>
      </c>
      <c r="AF95">
        <v>0</v>
      </c>
      <c r="AG95">
        <v>0</v>
      </c>
      <c r="AH95">
        <v>0</v>
      </c>
      <c r="AI95" s="2" t="s">
        <v>177</v>
      </c>
      <c r="AJ95" s="2">
        <f t="shared" si="105"/>
        <v>0</v>
      </c>
      <c r="AK95">
        <v>1</v>
      </c>
      <c r="AL95" s="1">
        <v>2</v>
      </c>
      <c r="AM95" s="1" t="str">
        <f t="shared" si="106"/>
        <v>S</v>
      </c>
      <c r="AN95" s="1">
        <f t="shared" si="89"/>
        <v>2</v>
      </c>
      <c r="AO95" s="4">
        <f t="shared" si="90"/>
        <v>-2</v>
      </c>
      <c r="AP95" s="4">
        <f t="shared" si="91"/>
        <v>2</v>
      </c>
      <c r="AQ95" s="10" t="s">
        <v>319</v>
      </c>
      <c r="AR95" s="10" t="s">
        <v>319</v>
      </c>
      <c r="AS95" s="10" t="str">
        <f t="shared" si="107"/>
        <v>surv</v>
      </c>
      <c r="AT95" s="10" t="str">
        <f t="shared" si="108"/>
        <v>surv</v>
      </c>
      <c r="AU95" s="10">
        <f t="shared" si="109"/>
        <v>3</v>
      </c>
      <c r="AV95" s="10">
        <f t="shared" si="110"/>
        <v>1.279413928328123</v>
      </c>
      <c r="AW95" s="10">
        <f t="shared" si="111"/>
        <v>1</v>
      </c>
      <c r="AX95" s="10">
        <f t="shared" si="112"/>
        <v>1</v>
      </c>
      <c r="AY95" s="10" t="str">
        <f t="shared" si="113"/>
        <v>1</v>
      </c>
      <c r="AZ95" s="10" t="str">
        <f t="shared" si="114"/>
        <v>1</v>
      </c>
      <c r="BA95" t="s">
        <v>96</v>
      </c>
      <c r="BB95" t="s">
        <v>96</v>
      </c>
      <c r="BC95" t="s">
        <v>96</v>
      </c>
      <c r="BD95" s="5">
        <v>4</v>
      </c>
      <c r="BE95" s="5">
        <v>5</v>
      </c>
      <c r="BF95" s="5">
        <v>4</v>
      </c>
      <c r="BG95" s="5">
        <f t="shared" si="115"/>
        <v>4.333333333333333</v>
      </c>
      <c r="BH95" s="6">
        <v>1.279413928328123</v>
      </c>
      <c r="BI95" s="6">
        <v>1.279413928328123</v>
      </c>
      <c r="BJ95" s="6">
        <v>1.279413928328123</v>
      </c>
      <c r="BK95" s="6">
        <v>1.279413928328123</v>
      </c>
      <c r="BL95" s="6" t="str">
        <f t="shared" si="116"/>
        <v>F</v>
      </c>
      <c r="BM95" s="3">
        <f t="shared" si="92"/>
        <v>0.33333333333333331</v>
      </c>
      <c r="BN95" s="3">
        <f t="shared" si="93"/>
        <v>0.33333333333333331</v>
      </c>
      <c r="BO95" s="3">
        <f t="shared" si="94"/>
        <v>0.33333333333333331</v>
      </c>
      <c r="BP95" s="3">
        <f t="shared" si="95"/>
        <v>0</v>
      </c>
      <c r="BQ95" s="1">
        <f t="shared" si="96"/>
        <v>3</v>
      </c>
      <c r="BR95" s="1" t="str">
        <f t="shared" si="117"/>
        <v>S</v>
      </c>
      <c r="BS95" s="1">
        <f t="shared" si="97"/>
        <v>1.5</v>
      </c>
      <c r="BT95" s="4">
        <f t="shared" si="98"/>
        <v>-0.5</v>
      </c>
      <c r="BU95" s="4">
        <f t="shared" si="99"/>
        <v>3.5</v>
      </c>
      <c r="BV95" t="s">
        <v>178</v>
      </c>
      <c r="BW95" t="s">
        <v>227</v>
      </c>
      <c r="BX95" t="s">
        <v>227</v>
      </c>
      <c r="BY95" t="s">
        <v>227</v>
      </c>
      <c r="BZ95" s="2" t="str">
        <f t="shared" si="118"/>
        <v>c</v>
      </c>
      <c r="CA95">
        <v>1</v>
      </c>
      <c r="CB95">
        <v>2</v>
      </c>
      <c r="CC95" s="2" t="str">
        <f t="shared" si="119"/>
        <v>NA</v>
      </c>
      <c r="CD95" s="3">
        <v>0</v>
      </c>
      <c r="CE95" s="3">
        <v>0</v>
      </c>
      <c r="CF95" s="2">
        <v>0</v>
      </c>
      <c r="CG95" s="2">
        <v>0</v>
      </c>
      <c r="CH95" s="2">
        <v>0</v>
      </c>
      <c r="CI95" s="2">
        <v>0</v>
      </c>
      <c r="CJ95" s="2">
        <v>0</v>
      </c>
      <c r="CK95" s="2">
        <v>1</v>
      </c>
      <c r="CL95" s="2">
        <v>0</v>
      </c>
      <c r="CM95" s="2">
        <v>0</v>
      </c>
      <c r="CN95" s="5">
        <v>1</v>
      </c>
      <c r="CO95" s="5">
        <v>0</v>
      </c>
      <c r="CP95" s="5">
        <v>0</v>
      </c>
      <c r="CQ95" s="5">
        <v>0</v>
      </c>
      <c r="CR95" s="5">
        <v>0</v>
      </c>
      <c r="CS95" s="5">
        <v>0</v>
      </c>
      <c r="CT95" s="5">
        <v>0</v>
      </c>
      <c r="CU95" s="5">
        <v>0</v>
      </c>
      <c r="CV95" s="4">
        <v>0</v>
      </c>
      <c r="CW95" s="4">
        <v>0</v>
      </c>
      <c r="CX95" s="4">
        <v>0</v>
      </c>
      <c r="CY95" s="4">
        <v>0</v>
      </c>
      <c r="CZ95" s="4">
        <v>0</v>
      </c>
      <c r="DA95" s="4">
        <v>1</v>
      </c>
      <c r="DB95" s="4">
        <v>1</v>
      </c>
      <c r="DC95" s="4">
        <v>0</v>
      </c>
      <c r="DD95" s="8">
        <v>0</v>
      </c>
      <c r="DE95" s="8">
        <v>0</v>
      </c>
      <c r="DF95" s="8">
        <v>0</v>
      </c>
      <c r="DG95" s="8">
        <v>1</v>
      </c>
      <c r="DH95" s="8">
        <v>0</v>
      </c>
      <c r="DI95" s="8">
        <v>0</v>
      </c>
      <c r="DJ95" s="8">
        <v>0</v>
      </c>
      <c r="DK95" s="8">
        <v>0</v>
      </c>
      <c r="DL95" s="11">
        <f t="shared" si="120"/>
        <v>0</v>
      </c>
      <c r="DM95" s="11">
        <f t="shared" si="121"/>
        <v>0</v>
      </c>
      <c r="DN95" s="11">
        <f t="shared" si="122"/>
        <v>2</v>
      </c>
      <c r="DO95" s="11">
        <f t="shared" si="123"/>
        <v>1</v>
      </c>
      <c r="DP95" s="5">
        <f t="shared" si="124"/>
        <v>1</v>
      </c>
      <c r="DQ95" s="5">
        <f t="shared" si="125"/>
        <v>1</v>
      </c>
      <c r="DR95" s="5">
        <f t="shared" si="126"/>
        <v>0</v>
      </c>
      <c r="DS95" s="5">
        <f t="shared" si="127"/>
        <v>0</v>
      </c>
      <c r="DT95" s="12">
        <f t="shared" si="128"/>
        <v>1</v>
      </c>
      <c r="DU95" s="12">
        <f t="shared" si="129"/>
        <v>0</v>
      </c>
      <c r="DV95" s="12">
        <f t="shared" si="130"/>
        <v>0</v>
      </c>
      <c r="DW95" s="12">
        <f t="shared" si="131"/>
        <v>0</v>
      </c>
      <c r="DX95" s="12">
        <f t="shared" si="132"/>
        <v>0</v>
      </c>
      <c r="DY95" s="12">
        <f t="shared" si="133"/>
        <v>1</v>
      </c>
      <c r="DZ95" s="12">
        <f t="shared" si="134"/>
        <v>0</v>
      </c>
      <c r="EA95" s="12">
        <f t="shared" si="135"/>
        <v>0</v>
      </c>
      <c r="EB95" s="13">
        <f t="shared" si="136"/>
        <v>0</v>
      </c>
      <c r="EC95" s="13">
        <f t="shared" si="137"/>
        <v>0</v>
      </c>
      <c r="ED95" s="13">
        <f t="shared" si="138"/>
        <v>0</v>
      </c>
      <c r="EE95" s="13">
        <f t="shared" si="139"/>
        <v>1</v>
      </c>
      <c r="EF95" s="13">
        <f t="shared" si="140"/>
        <v>0</v>
      </c>
      <c r="EG95" s="13">
        <f t="shared" si="141"/>
        <v>1</v>
      </c>
      <c r="EH95" s="13">
        <f t="shared" si="142"/>
        <v>1</v>
      </c>
      <c r="EI95" s="13">
        <f t="shared" si="143"/>
        <v>0</v>
      </c>
      <c r="EJ95" s="4">
        <f t="shared" si="144"/>
        <v>1</v>
      </c>
      <c r="EK95" s="4">
        <f t="shared" si="145"/>
        <v>1</v>
      </c>
      <c r="EL95" s="4">
        <f t="shared" si="146"/>
        <v>2</v>
      </c>
      <c r="EM95" s="4">
        <f t="shared" si="147"/>
        <v>1</v>
      </c>
      <c r="EN95" s="5" t="s">
        <v>178</v>
      </c>
      <c r="EO95" s="5" t="s">
        <v>178</v>
      </c>
      <c r="EP95" s="5">
        <v>0</v>
      </c>
      <c r="EQ95" s="5">
        <v>1</v>
      </c>
      <c r="ER95" s="12">
        <v>0</v>
      </c>
      <c r="ES95" s="12">
        <v>0</v>
      </c>
      <c r="ET95" s="12" t="s">
        <v>178</v>
      </c>
      <c r="EU95" s="12" t="s">
        <v>178</v>
      </c>
      <c r="EV95">
        <v>0</v>
      </c>
      <c r="EW95">
        <v>0</v>
      </c>
      <c r="EX95">
        <v>0</v>
      </c>
      <c r="EY95">
        <v>1</v>
      </c>
      <c r="EZ95">
        <f t="shared" si="148"/>
        <v>1</v>
      </c>
      <c r="FA95">
        <f t="shared" si="149"/>
        <v>0</v>
      </c>
      <c r="FB95">
        <f t="shared" si="150"/>
        <v>-1</v>
      </c>
      <c r="FC95">
        <f t="shared" si="151"/>
        <v>0</v>
      </c>
      <c r="FD95" t="s">
        <v>178</v>
      </c>
      <c r="FE95">
        <v>1</v>
      </c>
      <c r="FF95" t="s">
        <v>178</v>
      </c>
    </row>
    <row r="96" spans="1:162" customFormat="1" x14ac:dyDescent="0.25">
      <c r="A96" t="s">
        <v>96</v>
      </c>
      <c r="B96">
        <v>1</v>
      </c>
      <c r="C96">
        <v>1</v>
      </c>
      <c r="D96">
        <v>1</v>
      </c>
      <c r="E96">
        <v>1</v>
      </c>
      <c r="F96">
        <v>1</v>
      </c>
      <c r="G96">
        <v>0</v>
      </c>
      <c r="H96" s="2" t="s">
        <v>177</v>
      </c>
      <c r="I96" s="2">
        <f t="shared" si="100"/>
        <v>0</v>
      </c>
      <c r="J96">
        <v>1</v>
      </c>
      <c r="K96" s="1">
        <v>5</v>
      </c>
      <c r="L96" s="1" t="str">
        <f t="shared" si="101"/>
        <v>M</v>
      </c>
      <c r="M96" s="1">
        <f t="shared" si="85"/>
        <v>3</v>
      </c>
      <c r="N96">
        <v>1</v>
      </c>
      <c r="O96">
        <v>1</v>
      </c>
      <c r="P96">
        <v>1</v>
      </c>
      <c r="Q96">
        <v>1</v>
      </c>
      <c r="R96">
        <v>1</v>
      </c>
      <c r="S96">
        <v>3</v>
      </c>
      <c r="T96">
        <f t="shared" si="102"/>
        <v>3</v>
      </c>
      <c r="U96" s="2" t="s">
        <v>177</v>
      </c>
      <c r="V96" s="2">
        <f t="shared" si="103"/>
        <v>1</v>
      </c>
      <c r="W96">
        <v>2</v>
      </c>
      <c r="X96" s="1">
        <v>5</v>
      </c>
      <c r="Y96" s="1" t="str">
        <f t="shared" si="104"/>
        <v>M</v>
      </c>
      <c r="Z96" s="1" t="str">
        <f t="shared" si="86"/>
        <v>n</v>
      </c>
      <c r="AA96" s="4">
        <f t="shared" si="87"/>
        <v>0</v>
      </c>
      <c r="AB96" s="4">
        <f t="shared" si="88"/>
        <v>7</v>
      </c>
      <c r="AC96">
        <v>1</v>
      </c>
      <c r="AD96">
        <v>1</v>
      </c>
      <c r="AE96">
        <v>1</v>
      </c>
      <c r="AF96">
        <v>2</v>
      </c>
      <c r="AG96">
        <v>1</v>
      </c>
      <c r="AH96">
        <v>2</v>
      </c>
      <c r="AI96" s="2" t="s">
        <v>177</v>
      </c>
      <c r="AJ96" s="2">
        <f t="shared" si="105"/>
        <v>1</v>
      </c>
      <c r="AK96">
        <v>2</v>
      </c>
      <c r="AL96" s="1">
        <v>6</v>
      </c>
      <c r="AM96" s="1" t="str">
        <f t="shared" si="106"/>
        <v>M</v>
      </c>
      <c r="AN96" s="1">
        <f t="shared" si="89"/>
        <v>1</v>
      </c>
      <c r="AO96" s="4">
        <f t="shared" si="90"/>
        <v>1</v>
      </c>
      <c r="AP96" s="4">
        <f t="shared" si="91"/>
        <v>2</v>
      </c>
      <c r="AQ96" s="10" t="s">
        <v>319</v>
      </c>
      <c r="AR96" s="10" t="s">
        <v>319</v>
      </c>
      <c r="AS96" s="10" t="str">
        <f t="shared" si="107"/>
        <v>surv</v>
      </c>
      <c r="AT96" s="10" t="str">
        <f t="shared" si="108"/>
        <v>surv</v>
      </c>
      <c r="AU96" s="10">
        <f t="shared" si="109"/>
        <v>5.333333333333333</v>
      </c>
      <c r="AV96" s="10">
        <f t="shared" si="110"/>
        <v>1.1406782595263041</v>
      </c>
      <c r="AW96" s="10">
        <f t="shared" si="111"/>
        <v>1</v>
      </c>
      <c r="AX96" s="10">
        <f t="shared" si="112"/>
        <v>1</v>
      </c>
      <c r="AY96" s="10" t="str">
        <f t="shared" si="113"/>
        <v>1</v>
      </c>
      <c r="AZ96" s="10" t="str">
        <f t="shared" si="114"/>
        <v>1</v>
      </c>
      <c r="BA96" t="s">
        <v>74</v>
      </c>
      <c r="BB96" t="s">
        <v>150</v>
      </c>
      <c r="BC96" t="s">
        <v>150</v>
      </c>
      <c r="BD96" s="5">
        <v>5</v>
      </c>
      <c r="BE96" s="5">
        <v>8</v>
      </c>
      <c r="BF96" s="5">
        <v>8</v>
      </c>
      <c r="BG96" s="5">
        <f t="shared" si="115"/>
        <v>7</v>
      </c>
      <c r="BH96" s="6">
        <v>1.2343419299367586</v>
      </c>
      <c r="BI96" s="6">
        <v>1.0938464243210766</v>
      </c>
      <c r="BJ96" s="6">
        <v>1.0938464243210766</v>
      </c>
      <c r="BK96" s="6">
        <v>1.1406782595263041</v>
      </c>
      <c r="BL96" s="6" t="str">
        <f t="shared" si="116"/>
        <v>F</v>
      </c>
      <c r="BM96" s="3">
        <f t="shared" si="92"/>
        <v>1</v>
      </c>
      <c r="BN96" s="3">
        <f t="shared" si="93"/>
        <v>1.3333333333333333</v>
      </c>
      <c r="BO96" s="3">
        <f t="shared" si="94"/>
        <v>1</v>
      </c>
      <c r="BP96" s="3">
        <f t="shared" si="95"/>
        <v>1.6666666666666667</v>
      </c>
      <c r="BQ96" s="1">
        <f t="shared" si="96"/>
        <v>5.333333333333333</v>
      </c>
      <c r="BR96" s="1" t="str">
        <f t="shared" si="117"/>
        <v>NA</v>
      </c>
      <c r="BS96" s="1">
        <f t="shared" si="97"/>
        <v>2</v>
      </c>
      <c r="BT96" s="4">
        <f t="shared" si="98"/>
        <v>0.5</v>
      </c>
      <c r="BU96" s="4">
        <f t="shared" si="99"/>
        <v>4.5</v>
      </c>
      <c r="BV96" t="s">
        <v>227</v>
      </c>
      <c r="BW96" t="s">
        <v>226</v>
      </c>
      <c r="BX96" t="s">
        <v>178</v>
      </c>
      <c r="BY96" t="s">
        <v>227</v>
      </c>
      <c r="BZ96" s="2" t="str">
        <f t="shared" si="118"/>
        <v>NA</v>
      </c>
      <c r="CA96">
        <v>0</v>
      </c>
      <c r="CB96">
        <v>0</v>
      </c>
      <c r="CC96" s="2" t="str">
        <f t="shared" si="119"/>
        <v>c</v>
      </c>
      <c r="CD96" s="3">
        <v>0</v>
      </c>
      <c r="CE96" s="3">
        <v>1</v>
      </c>
      <c r="CF96" s="2">
        <v>0</v>
      </c>
      <c r="CG96" s="2">
        <v>0</v>
      </c>
      <c r="CH96" s="2">
        <v>0</v>
      </c>
      <c r="CI96" s="2">
        <v>0</v>
      </c>
      <c r="CJ96" s="2">
        <v>0</v>
      </c>
      <c r="CK96" s="2">
        <v>0</v>
      </c>
      <c r="CL96" s="2">
        <v>0</v>
      </c>
      <c r="CM96" s="2">
        <v>0</v>
      </c>
      <c r="CN96" s="5">
        <v>0</v>
      </c>
      <c r="CO96" s="5">
        <v>0</v>
      </c>
      <c r="CP96" s="5">
        <v>1</v>
      </c>
      <c r="CQ96" s="5">
        <v>0</v>
      </c>
      <c r="CR96" s="5">
        <v>0</v>
      </c>
      <c r="CS96" s="5">
        <v>1</v>
      </c>
      <c r="CT96" s="5">
        <v>0</v>
      </c>
      <c r="CU96" s="5">
        <v>0</v>
      </c>
      <c r="CV96" s="4">
        <v>0</v>
      </c>
      <c r="CW96" s="4">
        <v>1</v>
      </c>
      <c r="CX96" s="4">
        <v>1</v>
      </c>
      <c r="CY96" s="4">
        <v>0</v>
      </c>
      <c r="CZ96" s="4">
        <v>0</v>
      </c>
      <c r="DA96" s="4">
        <v>0</v>
      </c>
      <c r="DB96" s="4">
        <v>0</v>
      </c>
      <c r="DC96" s="4">
        <v>0</v>
      </c>
      <c r="DD96" s="8">
        <v>0</v>
      </c>
      <c r="DE96" s="8">
        <v>0</v>
      </c>
      <c r="DF96" s="8">
        <v>0</v>
      </c>
      <c r="DG96" s="8">
        <v>1</v>
      </c>
      <c r="DH96" s="8">
        <v>0</v>
      </c>
      <c r="DI96" s="8">
        <v>0</v>
      </c>
      <c r="DJ96" s="8">
        <v>0</v>
      </c>
      <c r="DK96" s="8">
        <v>0</v>
      </c>
      <c r="DL96" s="11">
        <f t="shared" si="120"/>
        <v>1</v>
      </c>
      <c r="DM96" s="11">
        <f t="shared" si="121"/>
        <v>1</v>
      </c>
      <c r="DN96" s="11">
        <f t="shared" si="122"/>
        <v>0</v>
      </c>
      <c r="DO96" s="11">
        <f t="shared" si="123"/>
        <v>0</v>
      </c>
      <c r="DP96" s="5">
        <f t="shared" si="124"/>
        <v>0</v>
      </c>
      <c r="DQ96" s="5">
        <f t="shared" si="125"/>
        <v>2</v>
      </c>
      <c r="DR96" s="5">
        <f t="shared" si="126"/>
        <v>1</v>
      </c>
      <c r="DS96" s="5">
        <f t="shared" si="127"/>
        <v>0</v>
      </c>
      <c r="DT96" s="12">
        <f t="shared" si="128"/>
        <v>0</v>
      </c>
      <c r="DU96" s="12">
        <f t="shared" si="129"/>
        <v>0</v>
      </c>
      <c r="DV96" s="12">
        <f t="shared" si="130"/>
        <v>1</v>
      </c>
      <c r="DW96" s="12">
        <f t="shared" si="131"/>
        <v>0</v>
      </c>
      <c r="DX96" s="12">
        <f t="shared" si="132"/>
        <v>0</v>
      </c>
      <c r="DY96" s="12">
        <f t="shared" si="133"/>
        <v>1</v>
      </c>
      <c r="DZ96" s="12">
        <f t="shared" si="134"/>
        <v>0</v>
      </c>
      <c r="EA96" s="12">
        <f t="shared" si="135"/>
        <v>0</v>
      </c>
      <c r="EB96" s="13">
        <f t="shared" si="136"/>
        <v>0</v>
      </c>
      <c r="EC96" s="13">
        <f t="shared" si="137"/>
        <v>1</v>
      </c>
      <c r="ED96" s="13">
        <f t="shared" si="138"/>
        <v>1</v>
      </c>
      <c r="EE96" s="13">
        <f t="shared" si="139"/>
        <v>1</v>
      </c>
      <c r="EF96" s="13">
        <f t="shared" si="140"/>
        <v>0</v>
      </c>
      <c r="EG96" s="13">
        <f t="shared" si="141"/>
        <v>0</v>
      </c>
      <c r="EH96" s="13">
        <f t="shared" si="142"/>
        <v>0</v>
      </c>
      <c r="EI96" s="13">
        <f t="shared" si="143"/>
        <v>0</v>
      </c>
      <c r="EJ96" s="4">
        <f t="shared" si="144"/>
        <v>1</v>
      </c>
      <c r="EK96" s="4">
        <f t="shared" si="145"/>
        <v>3</v>
      </c>
      <c r="EL96" s="4">
        <f t="shared" si="146"/>
        <v>1</v>
      </c>
      <c r="EM96" s="4">
        <f t="shared" si="147"/>
        <v>0</v>
      </c>
      <c r="EN96" s="5">
        <v>0</v>
      </c>
      <c r="EO96" s="5">
        <v>1</v>
      </c>
      <c r="EP96" s="5" t="s">
        <v>178</v>
      </c>
      <c r="EQ96" s="5" t="s">
        <v>178</v>
      </c>
      <c r="ER96" s="12" t="s">
        <v>178</v>
      </c>
      <c r="ES96" s="12">
        <v>0</v>
      </c>
      <c r="ET96" s="12">
        <v>0</v>
      </c>
      <c r="EU96" s="12" t="s">
        <v>178</v>
      </c>
      <c r="EV96">
        <v>0</v>
      </c>
      <c r="EW96">
        <v>0.33333333333333331</v>
      </c>
      <c r="EX96">
        <v>0</v>
      </c>
      <c r="EY96" t="s">
        <v>178</v>
      </c>
      <c r="EZ96">
        <f t="shared" si="148"/>
        <v>0</v>
      </c>
      <c r="FA96">
        <f t="shared" si="149"/>
        <v>1</v>
      </c>
      <c r="FB96">
        <f t="shared" si="150"/>
        <v>-1</v>
      </c>
      <c r="FC96">
        <f t="shared" si="151"/>
        <v>0</v>
      </c>
      <c r="FD96">
        <v>1.5</v>
      </c>
      <c r="FE96">
        <v>0.6</v>
      </c>
      <c r="FF96">
        <v>0.6</v>
      </c>
    </row>
    <row r="97" spans="1:162" customFormat="1" x14ac:dyDescent="0.25">
      <c r="A97" t="s">
        <v>97</v>
      </c>
      <c r="B97">
        <v>1</v>
      </c>
      <c r="C97">
        <v>1</v>
      </c>
      <c r="D97">
        <v>0</v>
      </c>
      <c r="E97">
        <v>1</v>
      </c>
      <c r="F97">
        <v>1</v>
      </c>
      <c r="G97">
        <v>0</v>
      </c>
      <c r="H97" s="2" t="s">
        <v>177</v>
      </c>
      <c r="I97" s="2">
        <f t="shared" si="100"/>
        <v>0</v>
      </c>
      <c r="J97">
        <v>3</v>
      </c>
      <c r="K97" s="1">
        <v>4</v>
      </c>
      <c r="L97" s="1" t="str">
        <f t="shared" si="101"/>
        <v>S</v>
      </c>
      <c r="M97" s="1">
        <f t="shared" si="85"/>
        <v>2</v>
      </c>
      <c r="N97">
        <v>1</v>
      </c>
      <c r="O97">
        <v>1</v>
      </c>
      <c r="P97">
        <v>1</v>
      </c>
      <c r="Q97">
        <v>1</v>
      </c>
      <c r="R97">
        <v>3</v>
      </c>
      <c r="S97">
        <v>3</v>
      </c>
      <c r="T97">
        <f t="shared" si="102"/>
        <v>3</v>
      </c>
      <c r="U97" s="2" t="s">
        <v>177</v>
      </c>
      <c r="V97" s="2">
        <f t="shared" si="103"/>
        <v>1</v>
      </c>
      <c r="W97">
        <v>3</v>
      </c>
      <c r="X97" s="1">
        <v>7</v>
      </c>
      <c r="Y97" s="1" t="str">
        <f t="shared" si="104"/>
        <v>L</v>
      </c>
      <c r="Z97" s="1" t="str">
        <f t="shared" si="86"/>
        <v>n</v>
      </c>
      <c r="AA97" s="4">
        <f t="shared" si="87"/>
        <v>3</v>
      </c>
      <c r="AB97" s="4">
        <f t="shared" si="88"/>
        <v>11</v>
      </c>
      <c r="AC97">
        <v>1</v>
      </c>
      <c r="AD97">
        <v>1</v>
      </c>
      <c r="AE97">
        <v>0</v>
      </c>
      <c r="AF97">
        <v>1</v>
      </c>
      <c r="AG97">
        <v>1</v>
      </c>
      <c r="AH97">
        <v>3</v>
      </c>
      <c r="AI97" s="2" t="s">
        <v>176</v>
      </c>
      <c r="AJ97" s="2">
        <f t="shared" si="105"/>
        <v>1</v>
      </c>
      <c r="AK97">
        <v>4</v>
      </c>
      <c r="AL97" s="1">
        <v>4</v>
      </c>
      <c r="AM97" s="1" t="str">
        <f t="shared" si="106"/>
        <v>S</v>
      </c>
      <c r="AN97" s="1">
        <f t="shared" si="89"/>
        <v>2</v>
      </c>
      <c r="AO97" s="4">
        <f t="shared" si="90"/>
        <v>-3</v>
      </c>
      <c r="AP97" s="4">
        <f t="shared" si="91"/>
        <v>1</v>
      </c>
      <c r="AQ97" s="10" t="s">
        <v>319</v>
      </c>
      <c r="AR97" s="10" t="s">
        <v>319</v>
      </c>
      <c r="AS97" s="10" t="str">
        <f t="shared" si="107"/>
        <v>surv</v>
      </c>
      <c r="AT97" s="10" t="str">
        <f t="shared" si="108"/>
        <v>surv</v>
      </c>
      <c r="AU97" s="10">
        <f t="shared" si="109"/>
        <v>5</v>
      </c>
      <c r="AV97" s="10">
        <f t="shared" si="110"/>
        <v>0.40199502484483624</v>
      </c>
      <c r="AW97" s="10">
        <f t="shared" si="111"/>
        <v>1</v>
      </c>
      <c r="AX97" s="10">
        <f t="shared" si="112"/>
        <v>1</v>
      </c>
      <c r="AY97" s="10" t="str">
        <f t="shared" si="113"/>
        <v>1</v>
      </c>
      <c r="AZ97" s="10" t="str">
        <f t="shared" si="114"/>
        <v>1</v>
      </c>
      <c r="BA97" t="s">
        <v>78</v>
      </c>
      <c r="BB97" t="s">
        <v>78</v>
      </c>
      <c r="BC97" t="s">
        <v>78</v>
      </c>
      <c r="BD97" s="5">
        <v>7</v>
      </c>
      <c r="BE97" s="5">
        <v>10</v>
      </c>
      <c r="BF97" s="5">
        <v>10</v>
      </c>
      <c r="BG97" s="5">
        <f t="shared" si="115"/>
        <v>9</v>
      </c>
      <c r="BH97" s="6">
        <v>0.40199502484483624</v>
      </c>
      <c r="BI97" s="6">
        <v>0.40199502484483624</v>
      </c>
      <c r="BJ97" s="6">
        <v>0.40199502484483624</v>
      </c>
      <c r="BK97" s="6">
        <v>0.40199502484483624</v>
      </c>
      <c r="BL97" s="6" t="str">
        <f t="shared" si="116"/>
        <v>N</v>
      </c>
      <c r="BM97" s="3">
        <f t="shared" si="92"/>
        <v>0.33333333333333331</v>
      </c>
      <c r="BN97" s="3">
        <f t="shared" si="93"/>
        <v>1</v>
      </c>
      <c r="BO97" s="3">
        <f t="shared" si="94"/>
        <v>1.6666666666666667</v>
      </c>
      <c r="BP97" s="3">
        <f t="shared" si="95"/>
        <v>2</v>
      </c>
      <c r="BQ97" s="1">
        <f t="shared" si="96"/>
        <v>5</v>
      </c>
      <c r="BR97" s="1" t="str">
        <f t="shared" si="117"/>
        <v>NA</v>
      </c>
      <c r="BS97" s="1">
        <f t="shared" si="97"/>
        <v>2</v>
      </c>
      <c r="BT97" s="4">
        <f t="shared" si="98"/>
        <v>0</v>
      </c>
      <c r="BU97" s="4">
        <f t="shared" si="99"/>
        <v>6</v>
      </c>
      <c r="BV97" t="s">
        <v>226</v>
      </c>
      <c r="BW97" t="s">
        <v>227</v>
      </c>
      <c r="BX97" t="s">
        <v>227</v>
      </c>
      <c r="BY97" t="s">
        <v>226</v>
      </c>
      <c r="BZ97" s="2" t="str">
        <f t="shared" si="118"/>
        <v>NA</v>
      </c>
      <c r="CA97">
        <v>0</v>
      </c>
      <c r="CB97">
        <v>0</v>
      </c>
      <c r="CC97" s="2" t="str">
        <f t="shared" si="119"/>
        <v>NA</v>
      </c>
      <c r="CD97" s="3">
        <v>0</v>
      </c>
      <c r="CE97" s="3">
        <v>0</v>
      </c>
      <c r="CF97" s="2">
        <v>0</v>
      </c>
      <c r="CG97" s="2">
        <v>0</v>
      </c>
      <c r="CH97" s="2">
        <v>1</v>
      </c>
      <c r="CI97" s="2">
        <v>0</v>
      </c>
      <c r="CJ97" s="2">
        <v>0</v>
      </c>
      <c r="CK97" s="2">
        <v>0</v>
      </c>
      <c r="CL97" s="2">
        <v>0</v>
      </c>
      <c r="CM97" s="2">
        <v>0</v>
      </c>
      <c r="CN97" s="5">
        <v>0</v>
      </c>
      <c r="CO97" s="5">
        <v>0</v>
      </c>
      <c r="CP97" s="5">
        <v>0</v>
      </c>
      <c r="CQ97" s="5">
        <v>0</v>
      </c>
      <c r="CR97" s="5">
        <v>0</v>
      </c>
      <c r="CS97" s="5">
        <v>0</v>
      </c>
      <c r="CT97" s="5">
        <v>0</v>
      </c>
      <c r="CU97" s="5">
        <v>0</v>
      </c>
      <c r="CV97" s="4">
        <v>1</v>
      </c>
      <c r="CW97" s="4">
        <v>0</v>
      </c>
      <c r="CX97" s="4">
        <v>0</v>
      </c>
      <c r="CY97" s="4">
        <v>0</v>
      </c>
      <c r="CZ97" s="4">
        <v>0</v>
      </c>
      <c r="DA97" s="4">
        <v>0</v>
      </c>
      <c r="DB97" s="4">
        <v>0</v>
      </c>
      <c r="DC97" s="4">
        <v>0</v>
      </c>
      <c r="DD97" s="8">
        <v>0</v>
      </c>
      <c r="DE97" s="8">
        <v>1</v>
      </c>
      <c r="DF97" s="8">
        <v>1</v>
      </c>
      <c r="DG97" s="8">
        <v>0</v>
      </c>
      <c r="DH97" s="8">
        <v>0</v>
      </c>
      <c r="DI97" s="8">
        <v>0</v>
      </c>
      <c r="DJ97" s="8">
        <v>0</v>
      </c>
      <c r="DK97" s="8">
        <v>0</v>
      </c>
      <c r="DL97" s="11">
        <f t="shared" si="120"/>
        <v>1</v>
      </c>
      <c r="DM97" s="11">
        <f t="shared" si="121"/>
        <v>1</v>
      </c>
      <c r="DN97" s="11">
        <f t="shared" si="122"/>
        <v>0</v>
      </c>
      <c r="DO97" s="11">
        <f t="shared" si="123"/>
        <v>0</v>
      </c>
      <c r="DP97" s="5">
        <f t="shared" si="124"/>
        <v>1</v>
      </c>
      <c r="DQ97" s="5">
        <f t="shared" si="125"/>
        <v>1</v>
      </c>
      <c r="DR97" s="5">
        <f t="shared" si="126"/>
        <v>0</v>
      </c>
      <c r="DS97" s="5">
        <f t="shared" si="127"/>
        <v>0</v>
      </c>
      <c r="DT97" s="12">
        <f t="shared" si="128"/>
        <v>0</v>
      </c>
      <c r="DU97" s="12">
        <f t="shared" si="129"/>
        <v>0</v>
      </c>
      <c r="DV97" s="12">
        <f t="shared" si="130"/>
        <v>1</v>
      </c>
      <c r="DW97" s="12">
        <f t="shared" si="131"/>
        <v>0</v>
      </c>
      <c r="DX97" s="12">
        <f t="shared" si="132"/>
        <v>0</v>
      </c>
      <c r="DY97" s="12">
        <f t="shared" si="133"/>
        <v>0</v>
      </c>
      <c r="DZ97" s="12">
        <f t="shared" si="134"/>
        <v>0</v>
      </c>
      <c r="EA97" s="12">
        <f t="shared" si="135"/>
        <v>0</v>
      </c>
      <c r="EB97" s="13">
        <f t="shared" si="136"/>
        <v>1</v>
      </c>
      <c r="EC97" s="13">
        <f t="shared" si="137"/>
        <v>1</v>
      </c>
      <c r="ED97" s="13">
        <f t="shared" si="138"/>
        <v>1</v>
      </c>
      <c r="EE97" s="13">
        <f t="shared" si="139"/>
        <v>0</v>
      </c>
      <c r="EF97" s="13">
        <f t="shared" si="140"/>
        <v>0</v>
      </c>
      <c r="EG97" s="13">
        <f t="shared" si="141"/>
        <v>0</v>
      </c>
      <c r="EH97" s="13">
        <f t="shared" si="142"/>
        <v>0</v>
      </c>
      <c r="EI97" s="13">
        <f t="shared" si="143"/>
        <v>0</v>
      </c>
      <c r="EJ97" s="4">
        <f t="shared" si="144"/>
        <v>2</v>
      </c>
      <c r="EK97" s="4">
        <f t="shared" si="145"/>
        <v>2</v>
      </c>
      <c r="EL97" s="4">
        <f t="shared" si="146"/>
        <v>0</v>
      </c>
      <c r="EM97" s="4">
        <f t="shared" si="147"/>
        <v>0</v>
      </c>
      <c r="EN97" s="5">
        <v>1</v>
      </c>
      <c r="EO97" s="5">
        <v>0</v>
      </c>
      <c r="EP97" s="5" t="s">
        <v>178</v>
      </c>
      <c r="EQ97" s="5" t="s">
        <v>178</v>
      </c>
      <c r="ER97" s="12">
        <v>0</v>
      </c>
      <c r="ES97" s="12">
        <v>1</v>
      </c>
      <c r="ET97" s="12" t="s">
        <v>178</v>
      </c>
      <c r="EU97" s="12" t="s">
        <v>178</v>
      </c>
      <c r="EV97">
        <v>0.5</v>
      </c>
      <c r="EW97">
        <v>0.5</v>
      </c>
      <c r="EX97" t="s">
        <v>178</v>
      </c>
      <c r="EY97" t="s">
        <v>178</v>
      </c>
      <c r="EZ97">
        <f t="shared" si="148"/>
        <v>0</v>
      </c>
      <c r="FA97">
        <f t="shared" si="149"/>
        <v>1</v>
      </c>
      <c r="FB97">
        <f t="shared" si="150"/>
        <v>0</v>
      </c>
      <c r="FC97">
        <f t="shared" si="151"/>
        <v>0</v>
      </c>
      <c r="FD97">
        <v>1</v>
      </c>
      <c r="FE97">
        <v>0.42857142857142855</v>
      </c>
      <c r="FF97">
        <v>0.4</v>
      </c>
    </row>
    <row r="98" spans="1:162" customFormat="1" x14ac:dyDescent="0.25">
      <c r="A98" t="s">
        <v>98</v>
      </c>
      <c r="B98">
        <v>1</v>
      </c>
      <c r="C98">
        <v>1</v>
      </c>
      <c r="D98">
        <v>4</v>
      </c>
      <c r="E98">
        <v>2</v>
      </c>
      <c r="F98">
        <v>2</v>
      </c>
      <c r="G98">
        <v>0</v>
      </c>
      <c r="H98" s="2" t="s">
        <v>176</v>
      </c>
      <c r="I98" s="2">
        <f t="shared" si="100"/>
        <v>1</v>
      </c>
      <c r="J98">
        <v>2</v>
      </c>
      <c r="K98" s="1">
        <v>10</v>
      </c>
      <c r="L98" s="1" t="str">
        <f t="shared" si="101"/>
        <v>L</v>
      </c>
      <c r="M98" s="1">
        <f t="shared" ref="M98:M129" si="152">VLOOKUP(BA98,$A$2:$K$167,10,FALSE)</f>
        <v>2</v>
      </c>
      <c r="N98">
        <v>1</v>
      </c>
      <c r="O98">
        <v>1</v>
      </c>
      <c r="P98">
        <v>1</v>
      </c>
      <c r="Q98">
        <v>0</v>
      </c>
      <c r="R98">
        <v>2</v>
      </c>
      <c r="S98">
        <v>6</v>
      </c>
      <c r="T98">
        <f t="shared" si="102"/>
        <v>6</v>
      </c>
      <c r="U98" s="2" t="s">
        <v>177</v>
      </c>
      <c r="V98" s="2">
        <f t="shared" si="103"/>
        <v>1</v>
      </c>
      <c r="W98">
        <v>3</v>
      </c>
      <c r="X98" s="1">
        <v>5</v>
      </c>
      <c r="Y98" s="1" t="str">
        <f t="shared" si="104"/>
        <v>M</v>
      </c>
      <c r="Z98" s="1" t="str">
        <f t="shared" ref="Z98:Z129" si="153">IF(X98="NA","NA",VLOOKUP(BB98,$A$1:$X$167,21,FALSE))</f>
        <v>n</v>
      </c>
      <c r="AA98" s="4">
        <f t="shared" ref="AA98:AA129" si="154">IF(X98="NA","NA",X98-K98)</f>
        <v>-5</v>
      </c>
      <c r="AB98" s="4">
        <f t="shared" ref="AB98:AB129" si="155">VLOOKUP(BA98,$A$1:$AA$167,24,FALSE)</f>
        <v>8</v>
      </c>
      <c r="AC98">
        <v>1</v>
      </c>
      <c r="AD98">
        <v>1</v>
      </c>
      <c r="AE98">
        <v>1</v>
      </c>
      <c r="AF98">
        <v>0</v>
      </c>
      <c r="AG98">
        <v>2</v>
      </c>
      <c r="AH98">
        <v>2</v>
      </c>
      <c r="AI98" s="2" t="s">
        <v>177</v>
      </c>
      <c r="AJ98" s="2">
        <f t="shared" si="105"/>
        <v>1</v>
      </c>
      <c r="AK98">
        <v>4</v>
      </c>
      <c r="AL98" s="1">
        <v>5</v>
      </c>
      <c r="AM98" s="1" t="str">
        <f t="shared" si="106"/>
        <v>M</v>
      </c>
      <c r="AN98" s="1">
        <f t="shared" ref="AN98:AN129" si="156">IF(AL98="NA","NA",VLOOKUP(BC98,$A$1:$AL$167,34,FALSE))</f>
        <v>1</v>
      </c>
      <c r="AO98" s="4">
        <f t="shared" ref="AO98:AO129" si="157">IF(X98="NA","NA",IF(AL98="NA","NA",AL98-X98))</f>
        <v>0</v>
      </c>
      <c r="AP98" s="4">
        <f t="shared" ref="AP98:AP129" si="158">VLOOKUP(BB98,$A$1:$AO$167,37,FALSE)</f>
        <v>4</v>
      </c>
      <c r="AQ98" s="10" t="s">
        <v>319</v>
      </c>
      <c r="AR98" s="10" t="s">
        <v>319</v>
      </c>
      <c r="AS98" s="10" t="str">
        <f t="shared" si="107"/>
        <v>surv</v>
      </c>
      <c r="AT98" s="10" t="str">
        <f t="shared" si="108"/>
        <v>surv</v>
      </c>
      <c r="AU98" s="10">
        <f t="shared" si="109"/>
        <v>6.666666666666667</v>
      </c>
      <c r="AV98" s="10">
        <f t="shared" si="110"/>
        <v>0.29154759474226444</v>
      </c>
      <c r="AW98" s="10">
        <f t="shared" si="111"/>
        <v>1</v>
      </c>
      <c r="AX98" s="10">
        <f t="shared" si="112"/>
        <v>1</v>
      </c>
      <c r="AY98" s="10" t="str">
        <f t="shared" si="113"/>
        <v>1</v>
      </c>
      <c r="AZ98" s="10" t="str">
        <f t="shared" si="114"/>
        <v>1</v>
      </c>
      <c r="BA98" t="s">
        <v>9</v>
      </c>
      <c r="BB98" t="s">
        <v>9</v>
      </c>
      <c r="BC98" t="s">
        <v>9</v>
      </c>
      <c r="BD98" s="5">
        <v>1</v>
      </c>
      <c r="BE98" s="5">
        <v>2</v>
      </c>
      <c r="BF98" s="5">
        <v>2</v>
      </c>
      <c r="BG98" s="5">
        <f t="shared" si="115"/>
        <v>1.6666666666666667</v>
      </c>
      <c r="BH98" s="6">
        <v>0.29154759474226444</v>
      </c>
      <c r="BI98" s="6">
        <v>0.29154759474226444</v>
      </c>
      <c r="BJ98" s="6">
        <v>0.29154759474226444</v>
      </c>
      <c r="BK98" s="6">
        <v>0.29154759474226444</v>
      </c>
      <c r="BL98" s="6" t="str">
        <f t="shared" si="116"/>
        <v>N</v>
      </c>
      <c r="BM98" s="3">
        <f t="shared" ref="BM98:BM129" si="159">AVERAGE(D98,P98,AE98)</f>
        <v>2</v>
      </c>
      <c r="BN98" s="3">
        <f t="shared" ref="BN98:BN129" si="160">AVERAGE(E98,Q98,AF98)</f>
        <v>0.66666666666666663</v>
      </c>
      <c r="BO98" s="3">
        <f t="shared" ref="BO98:BO129" si="161">AVERAGE(F98,R98,AG98)</f>
        <v>2</v>
      </c>
      <c r="BP98" s="3">
        <f t="shared" ref="BP98:BP129" si="162">AVERAGE(G98,S98,AH98)</f>
        <v>2.6666666666666665</v>
      </c>
      <c r="BQ98" s="1">
        <f t="shared" ref="BQ98:BQ129" si="163">AVERAGE(AL98,X98,K98)</f>
        <v>6.666666666666667</v>
      </c>
      <c r="BR98" s="1" t="str">
        <f t="shared" si="117"/>
        <v>M</v>
      </c>
      <c r="BS98" s="1">
        <f t="shared" ref="BS98:BS129" si="164">AVERAGE(AN98,Z98,M98)</f>
        <v>1.5</v>
      </c>
      <c r="BT98" s="4">
        <f t="shared" ref="BT98:BT129" si="165">IF(AO98="NA","NA",AVERAGE(AA98,AO98))</f>
        <v>-2.5</v>
      </c>
      <c r="BU98" s="4">
        <f t="shared" ref="BU98:BU129" si="166">IF(BT98="NA","NA",AVERAGE(AB98,AP98))</f>
        <v>6</v>
      </c>
      <c r="BV98" t="s">
        <v>178</v>
      </c>
      <c r="BW98" t="s">
        <v>178</v>
      </c>
      <c r="BX98" t="s">
        <v>227</v>
      </c>
      <c r="BY98" t="s">
        <v>226</v>
      </c>
      <c r="BZ98" s="2" t="str">
        <f t="shared" si="118"/>
        <v>NA</v>
      </c>
      <c r="CA98">
        <v>0</v>
      </c>
      <c r="CB98">
        <v>0</v>
      </c>
      <c r="CC98" s="2" t="str">
        <f t="shared" si="119"/>
        <v>NA</v>
      </c>
      <c r="CD98" s="3">
        <v>0</v>
      </c>
      <c r="CE98" s="3">
        <v>0</v>
      </c>
      <c r="CF98" s="2">
        <v>0</v>
      </c>
      <c r="CG98" s="2">
        <v>0</v>
      </c>
      <c r="CH98" s="2">
        <v>0</v>
      </c>
      <c r="CI98" s="2">
        <v>0</v>
      </c>
      <c r="CJ98" s="2">
        <v>0</v>
      </c>
      <c r="CK98" s="2">
        <v>0</v>
      </c>
      <c r="CL98" s="2">
        <v>0</v>
      </c>
      <c r="CM98" s="2">
        <v>0</v>
      </c>
      <c r="CN98" s="5">
        <v>0</v>
      </c>
      <c r="CO98" s="5">
        <v>0</v>
      </c>
      <c r="CP98" s="5">
        <v>0</v>
      </c>
      <c r="CQ98" s="5">
        <v>0</v>
      </c>
      <c r="CR98" s="5">
        <v>0</v>
      </c>
      <c r="CS98" s="5">
        <v>0</v>
      </c>
      <c r="CT98" s="5">
        <v>0</v>
      </c>
      <c r="CU98" s="5">
        <v>0</v>
      </c>
      <c r="CV98" s="4">
        <v>0</v>
      </c>
      <c r="CW98" s="4">
        <v>0</v>
      </c>
      <c r="CX98" s="4">
        <v>0</v>
      </c>
      <c r="CY98" s="4">
        <v>0</v>
      </c>
      <c r="CZ98" s="4">
        <v>0</v>
      </c>
      <c r="DA98" s="4">
        <v>0</v>
      </c>
      <c r="DB98" s="4">
        <v>0</v>
      </c>
      <c r="DC98" s="4">
        <v>0</v>
      </c>
      <c r="DD98" s="8">
        <v>0</v>
      </c>
      <c r="DE98" s="8">
        <v>0</v>
      </c>
      <c r="DF98" s="8">
        <v>1</v>
      </c>
      <c r="DG98" s="8">
        <v>0</v>
      </c>
      <c r="DH98" s="8">
        <v>0</v>
      </c>
      <c r="DI98" s="8">
        <v>0</v>
      </c>
      <c r="DJ98" s="8">
        <v>0</v>
      </c>
      <c r="DK98" s="8">
        <v>0</v>
      </c>
      <c r="DL98" s="11">
        <f t="shared" si="120"/>
        <v>0</v>
      </c>
      <c r="DM98" s="11">
        <f t="shared" si="121"/>
        <v>0</v>
      </c>
      <c r="DN98" s="11">
        <f t="shared" si="122"/>
        <v>0</v>
      </c>
      <c r="DO98" s="11">
        <f t="shared" si="123"/>
        <v>0</v>
      </c>
      <c r="DP98" s="5">
        <f t="shared" si="124"/>
        <v>0</v>
      </c>
      <c r="DQ98" s="5">
        <f t="shared" si="125"/>
        <v>1</v>
      </c>
      <c r="DR98" s="5">
        <f t="shared" si="126"/>
        <v>0</v>
      </c>
      <c r="DS98" s="5">
        <f t="shared" si="127"/>
        <v>0</v>
      </c>
      <c r="DT98" s="12">
        <f t="shared" si="128"/>
        <v>0</v>
      </c>
      <c r="DU98" s="12">
        <f t="shared" si="129"/>
        <v>0</v>
      </c>
      <c r="DV98" s="12">
        <f t="shared" si="130"/>
        <v>0</v>
      </c>
      <c r="DW98" s="12">
        <f t="shared" si="131"/>
        <v>0</v>
      </c>
      <c r="DX98" s="12">
        <f t="shared" si="132"/>
        <v>0</v>
      </c>
      <c r="DY98" s="12">
        <f t="shared" si="133"/>
        <v>0</v>
      </c>
      <c r="DZ98" s="12">
        <f t="shared" si="134"/>
        <v>0</v>
      </c>
      <c r="EA98" s="12">
        <f t="shared" si="135"/>
        <v>0</v>
      </c>
      <c r="EB98" s="13">
        <f t="shared" si="136"/>
        <v>0</v>
      </c>
      <c r="EC98" s="13">
        <f t="shared" si="137"/>
        <v>0</v>
      </c>
      <c r="ED98" s="13">
        <f t="shared" si="138"/>
        <v>1</v>
      </c>
      <c r="EE98" s="13">
        <f t="shared" si="139"/>
        <v>0</v>
      </c>
      <c r="EF98" s="13">
        <f t="shared" si="140"/>
        <v>0</v>
      </c>
      <c r="EG98" s="13">
        <f t="shared" si="141"/>
        <v>0</v>
      </c>
      <c r="EH98" s="13">
        <f t="shared" si="142"/>
        <v>0</v>
      </c>
      <c r="EI98" s="13">
        <f t="shared" si="143"/>
        <v>0</v>
      </c>
      <c r="EJ98" s="4">
        <f t="shared" si="144"/>
        <v>0</v>
      </c>
      <c r="EK98" s="4">
        <f t="shared" si="145"/>
        <v>1</v>
      </c>
      <c r="EL98" s="4">
        <f t="shared" si="146"/>
        <v>0</v>
      </c>
      <c r="EM98" s="4">
        <f t="shared" si="147"/>
        <v>0</v>
      </c>
      <c r="EN98" s="5" t="s">
        <v>178</v>
      </c>
      <c r="EO98" s="5" t="s">
        <v>178</v>
      </c>
      <c r="EP98" s="5" t="s">
        <v>178</v>
      </c>
      <c r="EQ98" s="5" t="s">
        <v>178</v>
      </c>
      <c r="ER98" s="12" t="s">
        <v>178</v>
      </c>
      <c r="ES98" s="12">
        <v>1</v>
      </c>
      <c r="ET98" s="12" t="s">
        <v>178</v>
      </c>
      <c r="EU98" s="12" t="s">
        <v>178</v>
      </c>
      <c r="EV98" t="s">
        <v>178</v>
      </c>
      <c r="EW98">
        <v>1</v>
      </c>
      <c r="EX98" t="s">
        <v>178</v>
      </c>
      <c r="EY98" t="s">
        <v>178</v>
      </c>
      <c r="EZ98">
        <f t="shared" si="148"/>
        <v>0</v>
      </c>
      <c r="FA98">
        <f t="shared" si="149"/>
        <v>0</v>
      </c>
      <c r="FB98">
        <f t="shared" si="150"/>
        <v>0</v>
      </c>
      <c r="FC98">
        <f t="shared" si="151"/>
        <v>0</v>
      </c>
      <c r="FD98">
        <v>1.5</v>
      </c>
      <c r="FE98">
        <v>0.375</v>
      </c>
      <c r="FF98">
        <v>0.75</v>
      </c>
    </row>
    <row r="99" spans="1:162" customFormat="1" x14ac:dyDescent="0.25">
      <c r="A99" t="s">
        <v>99</v>
      </c>
      <c r="B99">
        <v>1</v>
      </c>
      <c r="C99">
        <v>1</v>
      </c>
      <c r="D99">
        <v>1</v>
      </c>
      <c r="E99">
        <v>1</v>
      </c>
      <c r="F99">
        <v>2</v>
      </c>
      <c r="G99">
        <v>1</v>
      </c>
      <c r="H99" s="2" t="s">
        <v>177</v>
      </c>
      <c r="I99" s="2">
        <f t="shared" si="100"/>
        <v>1</v>
      </c>
      <c r="J99">
        <v>2</v>
      </c>
      <c r="K99" s="1">
        <v>6</v>
      </c>
      <c r="L99" s="1" t="str">
        <f t="shared" si="101"/>
        <v>M</v>
      </c>
      <c r="M99" s="1">
        <f t="shared" si="152"/>
        <v>2</v>
      </c>
      <c r="N99">
        <v>1</v>
      </c>
      <c r="O99">
        <v>1</v>
      </c>
      <c r="P99">
        <v>0</v>
      </c>
      <c r="Q99">
        <v>0</v>
      </c>
      <c r="R99">
        <v>2</v>
      </c>
      <c r="S99">
        <v>2</v>
      </c>
      <c r="T99">
        <f t="shared" si="102"/>
        <v>2</v>
      </c>
      <c r="U99" s="2" t="s">
        <v>177</v>
      </c>
      <c r="V99" s="2">
        <f t="shared" si="103"/>
        <v>1</v>
      </c>
      <c r="W99">
        <v>2</v>
      </c>
      <c r="X99" s="1">
        <v>4</v>
      </c>
      <c r="Y99" s="1" t="str">
        <f t="shared" si="104"/>
        <v>S</v>
      </c>
      <c r="Z99" s="1" t="str">
        <f t="shared" si="153"/>
        <v>n</v>
      </c>
      <c r="AA99" s="4">
        <f t="shared" si="154"/>
        <v>-2</v>
      </c>
      <c r="AB99" s="4">
        <f t="shared" si="155"/>
        <v>4</v>
      </c>
      <c r="AC99">
        <v>1</v>
      </c>
      <c r="AD99">
        <v>1</v>
      </c>
      <c r="AE99">
        <v>0</v>
      </c>
      <c r="AF99">
        <v>1</v>
      </c>
      <c r="AG99">
        <v>1</v>
      </c>
      <c r="AH99">
        <v>1</v>
      </c>
      <c r="AI99" s="2" t="s">
        <v>177</v>
      </c>
      <c r="AJ99" s="2">
        <f t="shared" si="105"/>
        <v>1</v>
      </c>
      <c r="AK99">
        <v>2</v>
      </c>
      <c r="AL99" s="1">
        <v>4</v>
      </c>
      <c r="AM99" s="1" t="str">
        <f t="shared" si="106"/>
        <v>S</v>
      </c>
      <c r="AN99" s="1">
        <f t="shared" si="156"/>
        <v>0</v>
      </c>
      <c r="AO99" s="4">
        <f t="shared" si="157"/>
        <v>0</v>
      </c>
      <c r="AP99" s="4">
        <f t="shared" si="158"/>
        <v>0</v>
      </c>
      <c r="AQ99" s="10" t="s">
        <v>319</v>
      </c>
      <c r="AR99" s="10" t="s">
        <v>319</v>
      </c>
      <c r="AS99" s="10" t="str">
        <f t="shared" si="107"/>
        <v>surv</v>
      </c>
      <c r="AT99" s="10" t="str">
        <f t="shared" si="108"/>
        <v>surv</v>
      </c>
      <c r="AU99" s="10">
        <f t="shared" si="109"/>
        <v>4.666666666666667</v>
      </c>
      <c r="AV99" s="10">
        <f t="shared" si="110"/>
        <v>0.57476235271111864</v>
      </c>
      <c r="AW99" s="10">
        <f t="shared" si="111"/>
        <v>1</v>
      </c>
      <c r="AX99" s="10">
        <f t="shared" si="112"/>
        <v>1</v>
      </c>
      <c r="AY99" s="10" t="str">
        <f t="shared" si="113"/>
        <v>1</v>
      </c>
      <c r="AZ99" s="10" t="str">
        <f t="shared" si="114"/>
        <v>1</v>
      </c>
      <c r="BA99" t="s">
        <v>100</v>
      </c>
      <c r="BB99" t="s">
        <v>100</v>
      </c>
      <c r="BC99" t="s">
        <v>65</v>
      </c>
      <c r="BD99" s="5">
        <v>10</v>
      </c>
      <c r="BE99" s="5">
        <v>13</v>
      </c>
      <c r="BF99" s="5">
        <v>10</v>
      </c>
      <c r="BG99" s="5">
        <f t="shared" si="115"/>
        <v>11</v>
      </c>
      <c r="BH99" s="6">
        <v>0.43829214001622313</v>
      </c>
      <c r="BI99" s="6">
        <v>0.43829214001622313</v>
      </c>
      <c r="BJ99" s="6">
        <v>0.84770277810090966</v>
      </c>
      <c r="BK99" s="6">
        <v>0.57476235271111864</v>
      </c>
      <c r="BL99" s="6" t="str">
        <f t="shared" si="116"/>
        <v>M</v>
      </c>
      <c r="BM99" s="3">
        <f t="shared" si="159"/>
        <v>0.33333333333333331</v>
      </c>
      <c r="BN99" s="3">
        <f t="shared" si="160"/>
        <v>0.66666666666666663</v>
      </c>
      <c r="BO99" s="3">
        <f t="shared" si="161"/>
        <v>1.6666666666666667</v>
      </c>
      <c r="BP99" s="3">
        <f t="shared" si="162"/>
        <v>1.3333333333333333</v>
      </c>
      <c r="BQ99" s="1">
        <f t="shared" si="163"/>
        <v>4.666666666666667</v>
      </c>
      <c r="BR99" s="1" t="str">
        <f t="shared" si="117"/>
        <v>S</v>
      </c>
      <c r="BS99" s="1">
        <f t="shared" si="164"/>
        <v>1</v>
      </c>
      <c r="BT99" s="4">
        <f t="shared" si="165"/>
        <v>-1</v>
      </c>
      <c r="BU99" s="4">
        <f t="shared" si="166"/>
        <v>2</v>
      </c>
      <c r="BV99" t="s">
        <v>227</v>
      </c>
      <c r="BW99" t="s">
        <v>178</v>
      </c>
      <c r="BX99" t="s">
        <v>227</v>
      </c>
      <c r="BY99" t="s">
        <v>178</v>
      </c>
      <c r="BZ99" s="2" t="str">
        <f t="shared" si="118"/>
        <v>NA</v>
      </c>
      <c r="CA99">
        <v>0</v>
      </c>
      <c r="CB99">
        <v>0</v>
      </c>
      <c r="CC99" s="2" t="str">
        <f t="shared" si="119"/>
        <v>NA</v>
      </c>
      <c r="CD99" s="3">
        <v>0</v>
      </c>
      <c r="CE99" s="3">
        <v>0</v>
      </c>
      <c r="CF99" s="2">
        <v>1</v>
      </c>
      <c r="CG99" s="2">
        <v>0</v>
      </c>
      <c r="CH99" s="2">
        <v>0</v>
      </c>
      <c r="CI99" s="2">
        <v>0</v>
      </c>
      <c r="CJ99" s="2">
        <v>0</v>
      </c>
      <c r="CK99" s="2">
        <v>0</v>
      </c>
      <c r="CL99" s="2">
        <v>0</v>
      </c>
      <c r="CM99" s="2">
        <v>0</v>
      </c>
      <c r="CN99" s="5">
        <v>0</v>
      </c>
      <c r="CO99" s="5">
        <v>0</v>
      </c>
      <c r="CP99" s="5">
        <v>0</v>
      </c>
      <c r="CQ99" s="5">
        <v>0</v>
      </c>
      <c r="CR99" s="5">
        <v>0</v>
      </c>
      <c r="CS99" s="5">
        <v>0</v>
      </c>
      <c r="CT99" s="5">
        <v>0</v>
      </c>
      <c r="CU99" s="5">
        <v>0</v>
      </c>
      <c r="CV99" s="4">
        <v>0</v>
      </c>
      <c r="CW99" s="4">
        <v>1</v>
      </c>
      <c r="CX99" s="4">
        <v>0</v>
      </c>
      <c r="CY99" s="4">
        <v>0</v>
      </c>
      <c r="CZ99" s="4">
        <v>0</v>
      </c>
      <c r="DA99" s="4">
        <v>0</v>
      </c>
      <c r="DB99" s="4">
        <v>0</v>
      </c>
      <c r="DC99" s="4">
        <v>0</v>
      </c>
      <c r="DD99" s="8">
        <v>0</v>
      </c>
      <c r="DE99" s="8">
        <v>1</v>
      </c>
      <c r="DF99" s="8">
        <v>0</v>
      </c>
      <c r="DG99" s="8">
        <v>0</v>
      </c>
      <c r="DH99" s="8">
        <v>0</v>
      </c>
      <c r="DI99" s="8">
        <v>0</v>
      </c>
      <c r="DJ99" s="8">
        <v>0</v>
      </c>
      <c r="DK99" s="8">
        <v>0</v>
      </c>
      <c r="DL99" s="11">
        <f t="shared" si="120"/>
        <v>2</v>
      </c>
      <c r="DM99" s="11">
        <f t="shared" si="121"/>
        <v>0</v>
      </c>
      <c r="DN99" s="11">
        <f t="shared" si="122"/>
        <v>0</v>
      </c>
      <c r="DO99" s="11">
        <f t="shared" si="123"/>
        <v>0</v>
      </c>
      <c r="DP99" s="5">
        <f t="shared" si="124"/>
        <v>1</v>
      </c>
      <c r="DQ99" s="5">
        <f t="shared" si="125"/>
        <v>0</v>
      </c>
      <c r="DR99" s="5">
        <f t="shared" si="126"/>
        <v>0</v>
      </c>
      <c r="DS99" s="5">
        <f t="shared" si="127"/>
        <v>0</v>
      </c>
      <c r="DT99" s="12">
        <f t="shared" si="128"/>
        <v>1</v>
      </c>
      <c r="DU99" s="12">
        <f t="shared" si="129"/>
        <v>0</v>
      </c>
      <c r="DV99" s="12">
        <f t="shared" si="130"/>
        <v>0</v>
      </c>
      <c r="DW99" s="12">
        <f t="shared" si="131"/>
        <v>0</v>
      </c>
      <c r="DX99" s="12">
        <f t="shared" si="132"/>
        <v>0</v>
      </c>
      <c r="DY99" s="12">
        <f t="shared" si="133"/>
        <v>0</v>
      </c>
      <c r="DZ99" s="12">
        <f t="shared" si="134"/>
        <v>0</v>
      </c>
      <c r="EA99" s="12">
        <f t="shared" si="135"/>
        <v>0</v>
      </c>
      <c r="EB99" s="13">
        <f t="shared" si="136"/>
        <v>0</v>
      </c>
      <c r="EC99" s="13">
        <f t="shared" si="137"/>
        <v>2</v>
      </c>
      <c r="ED99" s="13">
        <f t="shared" si="138"/>
        <v>0</v>
      </c>
      <c r="EE99" s="13">
        <f t="shared" si="139"/>
        <v>0</v>
      </c>
      <c r="EF99" s="13">
        <f t="shared" si="140"/>
        <v>0</v>
      </c>
      <c r="EG99" s="13">
        <f t="shared" si="141"/>
        <v>0</v>
      </c>
      <c r="EH99" s="13">
        <f t="shared" si="142"/>
        <v>0</v>
      </c>
      <c r="EI99" s="13">
        <f t="shared" si="143"/>
        <v>0</v>
      </c>
      <c r="EJ99" s="4">
        <f t="shared" si="144"/>
        <v>3</v>
      </c>
      <c r="EK99" s="4">
        <f t="shared" si="145"/>
        <v>0</v>
      </c>
      <c r="EL99" s="4">
        <f t="shared" si="146"/>
        <v>0</v>
      </c>
      <c r="EM99" s="4">
        <f t="shared" si="147"/>
        <v>0</v>
      </c>
      <c r="EN99" s="5">
        <v>0</v>
      </c>
      <c r="EO99" s="5" t="s">
        <v>178</v>
      </c>
      <c r="EP99" s="5" t="s">
        <v>178</v>
      </c>
      <c r="EQ99" s="5" t="s">
        <v>178</v>
      </c>
      <c r="ER99" s="12">
        <v>0</v>
      </c>
      <c r="ES99" s="12" t="s">
        <v>178</v>
      </c>
      <c r="ET99" s="12" t="s">
        <v>178</v>
      </c>
      <c r="EU99" s="12" t="s">
        <v>178</v>
      </c>
      <c r="EV99">
        <v>0</v>
      </c>
      <c r="EW99" t="s">
        <v>178</v>
      </c>
      <c r="EX99" t="s">
        <v>178</v>
      </c>
      <c r="EY99" t="s">
        <v>178</v>
      </c>
      <c r="EZ99">
        <f t="shared" si="148"/>
        <v>1</v>
      </c>
      <c r="FA99">
        <f t="shared" si="149"/>
        <v>0</v>
      </c>
      <c r="FB99">
        <f t="shared" si="150"/>
        <v>0</v>
      </c>
      <c r="FC99">
        <f t="shared" si="151"/>
        <v>0</v>
      </c>
      <c r="FD99">
        <v>0.75</v>
      </c>
      <c r="FE99">
        <v>0.5</v>
      </c>
      <c r="FF99">
        <v>0.66666666666666663</v>
      </c>
    </row>
    <row r="100" spans="1:162" customFormat="1" x14ac:dyDescent="0.25">
      <c r="A100" t="s">
        <v>100</v>
      </c>
      <c r="B100">
        <v>1</v>
      </c>
      <c r="C100">
        <v>1</v>
      </c>
      <c r="D100">
        <v>0</v>
      </c>
      <c r="E100">
        <v>1</v>
      </c>
      <c r="F100">
        <v>3</v>
      </c>
      <c r="G100">
        <v>0</v>
      </c>
      <c r="H100" s="2" t="s">
        <v>177</v>
      </c>
      <c r="I100" s="2">
        <f t="shared" si="100"/>
        <v>0</v>
      </c>
      <c r="J100">
        <v>2</v>
      </c>
      <c r="K100" s="1">
        <v>6</v>
      </c>
      <c r="L100" s="1" t="str">
        <f t="shared" si="101"/>
        <v>M</v>
      </c>
      <c r="M100" s="1">
        <f t="shared" si="152"/>
        <v>2</v>
      </c>
      <c r="N100">
        <v>1</v>
      </c>
      <c r="O100">
        <v>1</v>
      </c>
      <c r="P100">
        <v>1</v>
      </c>
      <c r="Q100">
        <v>0</v>
      </c>
      <c r="R100">
        <v>1</v>
      </c>
      <c r="S100">
        <v>1</v>
      </c>
      <c r="T100">
        <f t="shared" si="102"/>
        <v>1</v>
      </c>
      <c r="U100" s="2" t="s">
        <v>177</v>
      </c>
      <c r="V100" s="2">
        <f t="shared" si="103"/>
        <v>1</v>
      </c>
      <c r="W100">
        <v>2</v>
      </c>
      <c r="X100" s="1">
        <v>4</v>
      </c>
      <c r="Y100" s="1" t="str">
        <f t="shared" si="104"/>
        <v>S</v>
      </c>
      <c r="Z100" s="1" t="str">
        <f t="shared" si="153"/>
        <v>n</v>
      </c>
      <c r="AA100" s="4">
        <f t="shared" si="154"/>
        <v>-2</v>
      </c>
      <c r="AB100" s="4">
        <f t="shared" si="155"/>
        <v>4</v>
      </c>
      <c r="AC100">
        <v>0</v>
      </c>
      <c r="AD100">
        <v>0</v>
      </c>
      <c r="AE100">
        <v>0</v>
      </c>
      <c r="AF100">
        <v>0</v>
      </c>
      <c r="AG100">
        <v>0</v>
      </c>
      <c r="AH100">
        <v>0</v>
      </c>
      <c r="AI100" s="2" t="s">
        <v>177</v>
      </c>
      <c r="AJ100" s="2">
        <f t="shared" si="105"/>
        <v>0</v>
      </c>
      <c r="AK100">
        <v>0</v>
      </c>
      <c r="AL100" s="1" t="s">
        <v>178</v>
      </c>
      <c r="AM100" s="1" t="str">
        <f t="shared" si="106"/>
        <v>NA</v>
      </c>
      <c r="AN100" s="1" t="str">
        <f t="shared" si="156"/>
        <v>NA</v>
      </c>
      <c r="AO100" s="4" t="str">
        <f t="shared" si="157"/>
        <v>NA</v>
      </c>
      <c r="AP100" s="4">
        <f t="shared" si="158"/>
        <v>2</v>
      </c>
      <c r="AQ100" s="10" t="s">
        <v>319</v>
      </c>
      <c r="AR100" s="10" t="s">
        <v>320</v>
      </c>
      <c r="AS100" s="10" t="s">
        <v>320</v>
      </c>
      <c r="AT100" s="10" t="str">
        <f t="shared" si="108"/>
        <v>ext</v>
      </c>
      <c r="AU100" s="10">
        <f t="shared" si="109"/>
        <v>4</v>
      </c>
      <c r="AV100" s="10">
        <f t="shared" si="110"/>
        <v>0.43829214001622313</v>
      </c>
      <c r="AW100" s="10">
        <f t="shared" si="111"/>
        <v>1</v>
      </c>
      <c r="AX100" s="10">
        <f t="shared" si="112"/>
        <v>0</v>
      </c>
      <c r="AY100" s="10" t="str">
        <f t="shared" si="113"/>
        <v>0</v>
      </c>
      <c r="AZ100" s="10" t="str">
        <f t="shared" si="114"/>
        <v>NA</v>
      </c>
      <c r="BA100" t="s">
        <v>99</v>
      </c>
      <c r="BB100" t="s">
        <v>99</v>
      </c>
      <c r="BC100" t="s">
        <v>99</v>
      </c>
      <c r="BD100" s="5">
        <v>11</v>
      </c>
      <c r="BE100" s="5">
        <v>14</v>
      </c>
      <c r="BF100" s="5">
        <v>12</v>
      </c>
      <c r="BG100" s="5">
        <f t="shared" si="115"/>
        <v>12.333333333333334</v>
      </c>
      <c r="BH100" s="6">
        <v>0.43829214001622313</v>
      </c>
      <c r="BI100" s="6">
        <v>0.43829214001622313</v>
      </c>
      <c r="BJ100" s="6" t="s">
        <v>178</v>
      </c>
      <c r="BK100" s="6">
        <v>0.43829214001622313</v>
      </c>
      <c r="BL100" s="6" t="str">
        <f t="shared" si="116"/>
        <v>N</v>
      </c>
      <c r="BM100" s="3">
        <f t="shared" si="159"/>
        <v>0.33333333333333331</v>
      </c>
      <c r="BN100" s="3">
        <f t="shared" si="160"/>
        <v>0.33333333333333331</v>
      </c>
      <c r="BO100" s="3">
        <f t="shared" si="161"/>
        <v>1.3333333333333333</v>
      </c>
      <c r="BP100" s="3">
        <f t="shared" si="162"/>
        <v>0.33333333333333331</v>
      </c>
      <c r="BQ100" s="1">
        <f t="shared" si="163"/>
        <v>5</v>
      </c>
      <c r="BR100" s="1" t="str">
        <f t="shared" si="117"/>
        <v>NA</v>
      </c>
      <c r="BS100" s="1">
        <f t="shared" si="164"/>
        <v>2</v>
      </c>
      <c r="BT100" s="4" t="str">
        <f t="shared" si="165"/>
        <v>NA</v>
      </c>
      <c r="BU100" s="4" t="str">
        <f t="shared" si="166"/>
        <v>NA</v>
      </c>
      <c r="BV100" t="s">
        <v>227</v>
      </c>
      <c r="BW100" t="s">
        <v>178</v>
      </c>
      <c r="BX100" t="s">
        <v>227</v>
      </c>
      <c r="BY100" t="s">
        <v>178</v>
      </c>
      <c r="BZ100" s="2" t="str">
        <f t="shared" si="118"/>
        <v>NA</v>
      </c>
      <c r="CA100">
        <v>0</v>
      </c>
      <c r="CB100">
        <v>0</v>
      </c>
      <c r="CC100" s="2" t="str">
        <f t="shared" si="119"/>
        <v>NA</v>
      </c>
      <c r="CD100" s="3">
        <v>0</v>
      </c>
      <c r="CE100" s="3">
        <v>0</v>
      </c>
      <c r="CF100" s="2">
        <v>1</v>
      </c>
      <c r="CG100" s="2">
        <v>0</v>
      </c>
      <c r="CH100" s="2">
        <v>0</v>
      </c>
      <c r="CI100" s="2">
        <v>0</v>
      </c>
      <c r="CJ100" s="2">
        <v>0</v>
      </c>
      <c r="CK100" s="2">
        <v>0</v>
      </c>
      <c r="CL100" s="2">
        <v>0</v>
      </c>
      <c r="CM100" s="2">
        <v>0</v>
      </c>
      <c r="CN100" s="5">
        <v>0</v>
      </c>
      <c r="CO100" s="5">
        <v>0</v>
      </c>
      <c r="CP100" s="5">
        <v>0</v>
      </c>
      <c r="CQ100" s="5">
        <v>0</v>
      </c>
      <c r="CR100" s="5">
        <v>0</v>
      </c>
      <c r="CS100" s="5">
        <v>0</v>
      </c>
      <c r="CT100" s="5">
        <v>0</v>
      </c>
      <c r="CU100" s="5">
        <v>0</v>
      </c>
      <c r="CV100" s="4">
        <v>0</v>
      </c>
      <c r="CW100" s="4">
        <v>0</v>
      </c>
      <c r="CX100" s="4">
        <v>0</v>
      </c>
      <c r="CY100" s="4">
        <v>0</v>
      </c>
      <c r="CZ100" s="4">
        <v>0</v>
      </c>
      <c r="DA100" s="4">
        <v>0</v>
      </c>
      <c r="DB100" s="4">
        <v>0</v>
      </c>
      <c r="DC100" s="4">
        <v>0</v>
      </c>
      <c r="DD100" s="8">
        <v>0</v>
      </c>
      <c r="DE100" s="8">
        <v>1</v>
      </c>
      <c r="DF100" s="8">
        <v>0</v>
      </c>
      <c r="DG100" s="8">
        <v>0</v>
      </c>
      <c r="DH100" s="8">
        <v>0</v>
      </c>
      <c r="DI100" s="8">
        <v>0</v>
      </c>
      <c r="DJ100" s="8">
        <v>0</v>
      </c>
      <c r="DK100" s="8">
        <v>0</v>
      </c>
      <c r="DL100" s="11">
        <f t="shared" si="120"/>
        <v>1</v>
      </c>
      <c r="DM100" s="11">
        <f t="shared" si="121"/>
        <v>0</v>
      </c>
      <c r="DN100" s="11">
        <f t="shared" si="122"/>
        <v>0</v>
      </c>
      <c r="DO100" s="11">
        <f t="shared" si="123"/>
        <v>0</v>
      </c>
      <c r="DP100" s="5">
        <f t="shared" si="124"/>
        <v>1</v>
      </c>
      <c r="DQ100" s="5">
        <f t="shared" si="125"/>
        <v>0</v>
      </c>
      <c r="DR100" s="5">
        <f t="shared" si="126"/>
        <v>0</v>
      </c>
      <c r="DS100" s="5">
        <f t="shared" si="127"/>
        <v>0</v>
      </c>
      <c r="DT100" s="12">
        <f t="shared" si="128"/>
        <v>1</v>
      </c>
      <c r="DU100" s="12">
        <f t="shared" si="129"/>
        <v>0</v>
      </c>
      <c r="DV100" s="12">
        <f t="shared" si="130"/>
        <v>0</v>
      </c>
      <c r="DW100" s="12">
        <f t="shared" si="131"/>
        <v>0</v>
      </c>
      <c r="DX100" s="12">
        <f t="shared" si="132"/>
        <v>0</v>
      </c>
      <c r="DY100" s="12">
        <f t="shared" si="133"/>
        <v>0</v>
      </c>
      <c r="DZ100" s="12">
        <f t="shared" si="134"/>
        <v>0</v>
      </c>
      <c r="EA100" s="12">
        <f t="shared" si="135"/>
        <v>0</v>
      </c>
      <c r="EB100" s="13">
        <f t="shared" si="136"/>
        <v>0</v>
      </c>
      <c r="EC100" s="13">
        <f t="shared" si="137"/>
        <v>1</v>
      </c>
      <c r="ED100" s="13">
        <f t="shared" si="138"/>
        <v>0</v>
      </c>
      <c r="EE100" s="13">
        <f t="shared" si="139"/>
        <v>0</v>
      </c>
      <c r="EF100" s="13">
        <f t="shared" si="140"/>
        <v>0</v>
      </c>
      <c r="EG100" s="13">
        <f t="shared" si="141"/>
        <v>0</v>
      </c>
      <c r="EH100" s="13">
        <f t="shared" si="142"/>
        <v>0</v>
      </c>
      <c r="EI100" s="13">
        <f t="shared" si="143"/>
        <v>0</v>
      </c>
      <c r="EJ100" s="4">
        <f t="shared" si="144"/>
        <v>2</v>
      </c>
      <c r="EK100" s="4">
        <f t="shared" si="145"/>
        <v>0</v>
      </c>
      <c r="EL100" s="4">
        <f t="shared" si="146"/>
        <v>0</v>
      </c>
      <c r="EM100" s="4">
        <f t="shared" si="147"/>
        <v>0</v>
      </c>
      <c r="EN100" s="5">
        <v>0</v>
      </c>
      <c r="EO100" s="5" t="s">
        <v>178</v>
      </c>
      <c r="EP100" s="5" t="s">
        <v>178</v>
      </c>
      <c r="EQ100" s="5" t="s">
        <v>178</v>
      </c>
      <c r="ER100" s="12">
        <v>0</v>
      </c>
      <c r="ES100" s="12" t="s">
        <v>178</v>
      </c>
      <c r="ET100" s="12" t="s">
        <v>178</v>
      </c>
      <c r="EU100" s="12" t="s">
        <v>178</v>
      </c>
      <c r="EV100">
        <v>0</v>
      </c>
      <c r="EW100" t="s">
        <v>178</v>
      </c>
      <c r="EX100" t="s">
        <v>178</v>
      </c>
      <c r="EY100" t="s">
        <v>178</v>
      </c>
      <c r="EZ100">
        <f t="shared" si="148"/>
        <v>1</v>
      </c>
      <c r="FA100">
        <f t="shared" si="149"/>
        <v>0</v>
      </c>
      <c r="FB100">
        <f t="shared" si="150"/>
        <v>0</v>
      </c>
      <c r="FC100">
        <f t="shared" si="151"/>
        <v>0</v>
      </c>
      <c r="FD100">
        <v>0.5</v>
      </c>
      <c r="FE100">
        <v>1.5</v>
      </c>
      <c r="FF100" t="s">
        <v>178</v>
      </c>
    </row>
    <row r="101" spans="1:162" customFormat="1" x14ac:dyDescent="0.25">
      <c r="A101" t="s">
        <v>101</v>
      </c>
      <c r="B101">
        <v>1</v>
      </c>
      <c r="C101">
        <v>1</v>
      </c>
      <c r="D101">
        <v>1</v>
      </c>
      <c r="E101">
        <v>1</v>
      </c>
      <c r="F101">
        <v>2</v>
      </c>
      <c r="G101">
        <v>0</v>
      </c>
      <c r="H101" s="2" t="s">
        <v>177</v>
      </c>
      <c r="I101" s="2">
        <f t="shared" si="100"/>
        <v>0</v>
      </c>
      <c r="J101">
        <v>1</v>
      </c>
      <c r="K101" s="1">
        <v>6</v>
      </c>
      <c r="L101" s="1" t="str">
        <f t="shared" si="101"/>
        <v>M</v>
      </c>
      <c r="M101" s="1">
        <f t="shared" si="152"/>
        <v>2</v>
      </c>
      <c r="N101">
        <v>1</v>
      </c>
      <c r="O101">
        <v>1</v>
      </c>
      <c r="P101">
        <v>2</v>
      </c>
      <c r="Q101">
        <v>0</v>
      </c>
      <c r="R101">
        <v>0</v>
      </c>
      <c r="S101">
        <v>0</v>
      </c>
      <c r="T101">
        <f t="shared" si="102"/>
        <v>0</v>
      </c>
      <c r="U101" s="2" t="s">
        <v>177</v>
      </c>
      <c r="V101" s="2">
        <f t="shared" si="103"/>
        <v>0</v>
      </c>
      <c r="W101">
        <v>3</v>
      </c>
      <c r="X101" s="1">
        <v>4</v>
      </c>
      <c r="Y101" s="1" t="str">
        <f t="shared" si="104"/>
        <v>S</v>
      </c>
      <c r="Z101" s="1" t="str">
        <f t="shared" si="153"/>
        <v>y</v>
      </c>
      <c r="AA101" s="4">
        <f t="shared" si="154"/>
        <v>-2</v>
      </c>
      <c r="AB101" s="4">
        <f t="shared" si="155"/>
        <v>8</v>
      </c>
      <c r="AC101">
        <v>0</v>
      </c>
      <c r="AD101">
        <v>0</v>
      </c>
      <c r="AE101">
        <v>0</v>
      </c>
      <c r="AF101">
        <v>0</v>
      </c>
      <c r="AG101">
        <v>0</v>
      </c>
      <c r="AH101">
        <v>0</v>
      </c>
      <c r="AI101" s="2" t="s">
        <v>177</v>
      </c>
      <c r="AJ101" s="2">
        <f t="shared" si="105"/>
        <v>0</v>
      </c>
      <c r="AK101">
        <v>0</v>
      </c>
      <c r="AL101" s="1" t="s">
        <v>178</v>
      </c>
      <c r="AM101" s="1" t="str">
        <f t="shared" si="106"/>
        <v>NA</v>
      </c>
      <c r="AN101" s="1" t="str">
        <f t="shared" si="156"/>
        <v>NA</v>
      </c>
      <c r="AO101" s="4" t="str">
        <f t="shared" si="157"/>
        <v>NA</v>
      </c>
      <c r="AP101" s="4">
        <f t="shared" si="158"/>
        <v>0</v>
      </c>
      <c r="AQ101" s="10" t="s">
        <v>319</v>
      </c>
      <c r="AR101" s="10" t="s">
        <v>320</v>
      </c>
      <c r="AS101" s="10" t="s">
        <v>320</v>
      </c>
      <c r="AT101" s="10" t="str">
        <f t="shared" si="108"/>
        <v>ext</v>
      </c>
      <c r="AU101" s="10">
        <f t="shared" si="109"/>
        <v>4</v>
      </c>
      <c r="AV101" s="10">
        <f t="shared" si="110"/>
        <v>0.9152595260361962</v>
      </c>
      <c r="AW101" s="10">
        <f t="shared" si="111"/>
        <v>1</v>
      </c>
      <c r="AX101" s="10">
        <f t="shared" si="112"/>
        <v>0</v>
      </c>
      <c r="AY101" s="10" t="str">
        <f t="shared" si="113"/>
        <v>0</v>
      </c>
      <c r="AZ101" s="10" t="str">
        <f t="shared" si="114"/>
        <v>NA</v>
      </c>
      <c r="BA101" t="s">
        <v>108</v>
      </c>
      <c r="BB101" t="s">
        <v>108</v>
      </c>
      <c r="BC101" t="s">
        <v>103</v>
      </c>
      <c r="BD101" s="5">
        <v>16</v>
      </c>
      <c r="BE101" s="5">
        <v>18</v>
      </c>
      <c r="BF101" s="5">
        <v>16</v>
      </c>
      <c r="BG101" s="5">
        <f t="shared" si="115"/>
        <v>16.666666666666668</v>
      </c>
      <c r="BH101" s="6">
        <v>0.9152595260361962</v>
      </c>
      <c r="BI101" s="6">
        <v>0.9152595260361962</v>
      </c>
      <c r="BJ101" s="6" t="s">
        <v>178</v>
      </c>
      <c r="BK101" s="6">
        <v>0.9152595260361962</v>
      </c>
      <c r="BL101" s="6" t="str">
        <f t="shared" si="116"/>
        <v>M</v>
      </c>
      <c r="BM101" s="3">
        <f t="shared" si="159"/>
        <v>1</v>
      </c>
      <c r="BN101" s="3">
        <f t="shared" si="160"/>
        <v>0.33333333333333331</v>
      </c>
      <c r="BO101" s="3">
        <f t="shared" si="161"/>
        <v>0.66666666666666663</v>
      </c>
      <c r="BP101" s="3">
        <f t="shared" si="162"/>
        <v>0</v>
      </c>
      <c r="BQ101" s="1">
        <f t="shared" si="163"/>
        <v>5</v>
      </c>
      <c r="BR101" s="1" t="str">
        <f t="shared" si="117"/>
        <v>NA</v>
      </c>
      <c r="BS101" s="1">
        <f t="shared" si="164"/>
        <v>2</v>
      </c>
      <c r="BT101" s="4" t="str">
        <f t="shared" si="165"/>
        <v>NA</v>
      </c>
      <c r="BU101" s="4" t="str">
        <f t="shared" si="166"/>
        <v>NA</v>
      </c>
      <c r="BV101" t="s">
        <v>178</v>
      </c>
      <c r="BW101" t="s">
        <v>178</v>
      </c>
      <c r="BX101" t="s">
        <v>178</v>
      </c>
      <c r="BY101" t="s">
        <v>178</v>
      </c>
      <c r="BZ101" s="2" t="str">
        <f t="shared" si="118"/>
        <v>NA</v>
      </c>
      <c r="CA101">
        <v>0</v>
      </c>
      <c r="CB101">
        <v>0</v>
      </c>
      <c r="CC101" s="2" t="str">
        <f t="shared" si="119"/>
        <v>NA</v>
      </c>
      <c r="CD101" s="3">
        <v>0</v>
      </c>
      <c r="CE101" s="3">
        <v>0</v>
      </c>
      <c r="CF101" s="2">
        <v>0</v>
      </c>
      <c r="CG101" s="2">
        <v>0</v>
      </c>
      <c r="CH101" s="2">
        <v>0</v>
      </c>
      <c r="CI101" s="2">
        <v>0</v>
      </c>
      <c r="CJ101" s="2">
        <v>0</v>
      </c>
      <c r="CK101" s="2">
        <v>0</v>
      </c>
      <c r="CL101" s="2">
        <v>0</v>
      </c>
      <c r="CM101" s="2">
        <v>0</v>
      </c>
      <c r="CN101" s="5">
        <v>0</v>
      </c>
      <c r="CO101" s="5">
        <v>0</v>
      </c>
      <c r="CP101" s="5">
        <v>0</v>
      </c>
      <c r="CQ101" s="5">
        <v>0</v>
      </c>
      <c r="CR101" s="5">
        <v>0</v>
      </c>
      <c r="CS101" s="5">
        <v>0</v>
      </c>
      <c r="CT101" s="5">
        <v>0</v>
      </c>
      <c r="CU101" s="5">
        <v>0</v>
      </c>
      <c r="CV101" s="4">
        <v>0</v>
      </c>
      <c r="CW101" s="4">
        <v>0</v>
      </c>
      <c r="CX101" s="4">
        <v>0</v>
      </c>
      <c r="CY101" s="4">
        <v>0</v>
      </c>
      <c r="CZ101" s="4">
        <v>0</v>
      </c>
      <c r="DA101" s="4">
        <v>0</v>
      </c>
      <c r="DB101" s="4">
        <v>0</v>
      </c>
      <c r="DC101" s="4">
        <v>0</v>
      </c>
      <c r="DD101" s="8">
        <v>0</v>
      </c>
      <c r="DE101" s="8">
        <v>0</v>
      </c>
      <c r="DF101" s="8">
        <v>0</v>
      </c>
      <c r="DG101" s="8">
        <v>0</v>
      </c>
      <c r="DH101" s="8">
        <v>0</v>
      </c>
      <c r="DI101" s="8">
        <v>0</v>
      </c>
      <c r="DJ101" s="8">
        <v>0</v>
      </c>
      <c r="DK101" s="8">
        <v>0</v>
      </c>
      <c r="DL101" s="11">
        <f t="shared" si="120"/>
        <v>0</v>
      </c>
      <c r="DM101" s="11">
        <f t="shared" si="121"/>
        <v>0</v>
      </c>
      <c r="DN101" s="11">
        <f t="shared" si="122"/>
        <v>0</v>
      </c>
      <c r="DO101" s="11">
        <f t="shared" si="123"/>
        <v>0</v>
      </c>
      <c r="DP101" s="5">
        <f t="shared" si="124"/>
        <v>0</v>
      </c>
      <c r="DQ101" s="5">
        <f t="shared" si="125"/>
        <v>0</v>
      </c>
      <c r="DR101" s="5">
        <f t="shared" si="126"/>
        <v>0</v>
      </c>
      <c r="DS101" s="5">
        <f t="shared" si="127"/>
        <v>0</v>
      </c>
      <c r="DT101" s="12">
        <f t="shared" si="128"/>
        <v>0</v>
      </c>
      <c r="DU101" s="12">
        <f t="shared" si="129"/>
        <v>0</v>
      </c>
      <c r="DV101" s="12">
        <f t="shared" si="130"/>
        <v>0</v>
      </c>
      <c r="DW101" s="12">
        <f t="shared" si="131"/>
        <v>0</v>
      </c>
      <c r="DX101" s="12">
        <f t="shared" si="132"/>
        <v>0</v>
      </c>
      <c r="DY101" s="12">
        <f t="shared" si="133"/>
        <v>0</v>
      </c>
      <c r="DZ101" s="12">
        <f t="shared" si="134"/>
        <v>0</v>
      </c>
      <c r="EA101" s="12">
        <f t="shared" si="135"/>
        <v>0</v>
      </c>
      <c r="EB101" s="13">
        <f t="shared" si="136"/>
        <v>0</v>
      </c>
      <c r="EC101" s="13">
        <f t="shared" si="137"/>
        <v>0</v>
      </c>
      <c r="ED101" s="13">
        <f t="shared" si="138"/>
        <v>0</v>
      </c>
      <c r="EE101" s="13">
        <f t="shared" si="139"/>
        <v>0</v>
      </c>
      <c r="EF101" s="13">
        <f t="shared" si="140"/>
        <v>0</v>
      </c>
      <c r="EG101" s="13">
        <f t="shared" si="141"/>
        <v>0</v>
      </c>
      <c r="EH101" s="13">
        <f t="shared" si="142"/>
        <v>0</v>
      </c>
      <c r="EI101" s="13">
        <f t="shared" si="143"/>
        <v>0</v>
      </c>
      <c r="EJ101" s="4">
        <f t="shared" si="144"/>
        <v>0</v>
      </c>
      <c r="EK101" s="4">
        <f t="shared" si="145"/>
        <v>0</v>
      </c>
      <c r="EL101" s="4">
        <f t="shared" si="146"/>
        <v>0</v>
      </c>
      <c r="EM101" s="4">
        <f t="shared" si="147"/>
        <v>0</v>
      </c>
      <c r="EN101" s="5" t="s">
        <v>178</v>
      </c>
      <c r="EO101" s="5" t="s">
        <v>178</v>
      </c>
      <c r="EP101" s="5" t="s">
        <v>178</v>
      </c>
      <c r="EQ101" s="5" t="s">
        <v>178</v>
      </c>
      <c r="ER101" s="12" t="s">
        <v>178</v>
      </c>
      <c r="ES101" s="12" t="s">
        <v>178</v>
      </c>
      <c r="ET101" s="12" t="s">
        <v>178</v>
      </c>
      <c r="EU101" s="12" t="s">
        <v>178</v>
      </c>
      <c r="EV101" t="s">
        <v>178</v>
      </c>
      <c r="EW101" t="s">
        <v>178</v>
      </c>
      <c r="EX101" t="s">
        <v>178</v>
      </c>
      <c r="EY101" t="s">
        <v>178</v>
      </c>
      <c r="EZ101">
        <f t="shared" si="148"/>
        <v>0</v>
      </c>
      <c r="FA101">
        <f t="shared" si="149"/>
        <v>0</v>
      </c>
      <c r="FB101">
        <f t="shared" si="150"/>
        <v>0</v>
      </c>
      <c r="FC101">
        <f t="shared" si="151"/>
        <v>0</v>
      </c>
      <c r="FD101">
        <v>1</v>
      </c>
      <c r="FE101" t="s">
        <v>178</v>
      </c>
      <c r="FF101" t="s">
        <v>178</v>
      </c>
    </row>
    <row r="102" spans="1:162" customFormat="1" x14ac:dyDescent="0.25">
      <c r="A102" t="s">
        <v>102</v>
      </c>
      <c r="B102">
        <v>1</v>
      </c>
      <c r="C102">
        <v>1</v>
      </c>
      <c r="D102">
        <v>2</v>
      </c>
      <c r="E102">
        <v>0</v>
      </c>
      <c r="F102">
        <v>3</v>
      </c>
      <c r="G102">
        <v>1</v>
      </c>
      <c r="H102" s="2" t="s">
        <v>177</v>
      </c>
      <c r="I102" s="2">
        <f t="shared" si="100"/>
        <v>1</v>
      </c>
      <c r="J102">
        <v>1</v>
      </c>
      <c r="K102" s="1">
        <v>7</v>
      </c>
      <c r="L102" s="1" t="str">
        <f t="shared" si="101"/>
        <v>L</v>
      </c>
      <c r="M102" s="1">
        <f t="shared" si="152"/>
        <v>1</v>
      </c>
      <c r="N102">
        <v>1</v>
      </c>
      <c r="O102">
        <v>1</v>
      </c>
      <c r="P102">
        <v>1</v>
      </c>
      <c r="Q102">
        <v>1</v>
      </c>
      <c r="R102">
        <v>0</v>
      </c>
      <c r="S102">
        <v>1</v>
      </c>
      <c r="T102">
        <f t="shared" si="102"/>
        <v>1</v>
      </c>
      <c r="U102" s="2" t="s">
        <v>177</v>
      </c>
      <c r="V102" s="2">
        <f t="shared" si="103"/>
        <v>1</v>
      </c>
      <c r="W102">
        <v>3</v>
      </c>
      <c r="X102" s="1">
        <v>4</v>
      </c>
      <c r="Y102" s="1" t="str">
        <f t="shared" si="104"/>
        <v>S</v>
      </c>
      <c r="Z102" s="1" t="str">
        <f t="shared" si="153"/>
        <v>y</v>
      </c>
      <c r="AA102" s="4">
        <f t="shared" si="154"/>
        <v>-3</v>
      </c>
      <c r="AB102" s="4">
        <f t="shared" si="155"/>
        <v>4</v>
      </c>
      <c r="AC102">
        <v>1</v>
      </c>
      <c r="AD102">
        <v>1</v>
      </c>
      <c r="AE102">
        <v>1</v>
      </c>
      <c r="AF102">
        <v>2</v>
      </c>
      <c r="AG102">
        <v>1</v>
      </c>
      <c r="AH102">
        <v>9</v>
      </c>
      <c r="AI102" s="2" t="s">
        <v>176</v>
      </c>
      <c r="AJ102" s="2">
        <f t="shared" si="105"/>
        <v>1</v>
      </c>
      <c r="AK102">
        <v>2</v>
      </c>
      <c r="AL102" s="1">
        <v>6</v>
      </c>
      <c r="AM102" s="1" t="str">
        <f t="shared" si="106"/>
        <v>M</v>
      </c>
      <c r="AN102" s="1">
        <f t="shared" si="156"/>
        <v>3</v>
      </c>
      <c r="AO102" s="4">
        <f t="shared" si="157"/>
        <v>2</v>
      </c>
      <c r="AP102" s="4">
        <f t="shared" si="158"/>
        <v>2</v>
      </c>
      <c r="AQ102" s="10" t="s">
        <v>319</v>
      </c>
      <c r="AR102" s="10" t="s">
        <v>319</v>
      </c>
      <c r="AS102" s="10" t="str">
        <f t="shared" si="107"/>
        <v>surv</v>
      </c>
      <c r="AT102" s="10" t="str">
        <f t="shared" si="108"/>
        <v>surv</v>
      </c>
      <c r="AU102" s="10">
        <f t="shared" si="109"/>
        <v>5.666666666666667</v>
      </c>
      <c r="AV102" s="10">
        <f t="shared" si="110"/>
        <v>0.70439948563933463</v>
      </c>
      <c r="AW102" s="10">
        <f t="shared" si="111"/>
        <v>1</v>
      </c>
      <c r="AX102" s="10">
        <f t="shared" si="112"/>
        <v>1</v>
      </c>
      <c r="AY102" s="10" t="str">
        <f t="shared" si="113"/>
        <v>1</v>
      </c>
      <c r="AZ102" s="10" t="str">
        <f t="shared" si="114"/>
        <v>1</v>
      </c>
      <c r="BA102" t="s">
        <v>103</v>
      </c>
      <c r="BB102" t="s">
        <v>140</v>
      </c>
      <c r="BC102" t="s">
        <v>140</v>
      </c>
      <c r="BD102" s="5">
        <v>6</v>
      </c>
      <c r="BE102" s="5">
        <v>7</v>
      </c>
      <c r="BF102" s="5">
        <v>6</v>
      </c>
      <c r="BG102" s="5">
        <f t="shared" si="115"/>
        <v>6.333333333333333</v>
      </c>
      <c r="BH102" s="6">
        <v>1.1808894952534725</v>
      </c>
      <c r="BI102" s="6">
        <v>0.46615448083226579</v>
      </c>
      <c r="BJ102" s="6">
        <v>0.46615448083226579</v>
      </c>
      <c r="BK102" s="6">
        <v>0.70439948563933463</v>
      </c>
      <c r="BL102" s="6" t="str">
        <f t="shared" si="116"/>
        <v>M</v>
      </c>
      <c r="BM102" s="3">
        <f t="shared" si="159"/>
        <v>1.3333333333333333</v>
      </c>
      <c r="BN102" s="3">
        <f t="shared" si="160"/>
        <v>1</v>
      </c>
      <c r="BO102" s="3">
        <f t="shared" si="161"/>
        <v>1.3333333333333333</v>
      </c>
      <c r="BP102" s="3">
        <f t="shared" si="162"/>
        <v>3.6666666666666665</v>
      </c>
      <c r="BQ102" s="1">
        <f t="shared" si="163"/>
        <v>5.666666666666667</v>
      </c>
      <c r="BR102" s="1" t="str">
        <f t="shared" si="117"/>
        <v>NA</v>
      </c>
      <c r="BS102" s="1">
        <f t="shared" si="164"/>
        <v>2</v>
      </c>
      <c r="BT102" s="4">
        <f t="shared" si="165"/>
        <v>-0.5</v>
      </c>
      <c r="BU102" s="4">
        <f t="shared" si="166"/>
        <v>3</v>
      </c>
      <c r="BV102" t="s">
        <v>178</v>
      </c>
      <c r="BW102" t="s">
        <v>226</v>
      </c>
      <c r="BX102" t="s">
        <v>178</v>
      </c>
      <c r="BY102" t="s">
        <v>226</v>
      </c>
      <c r="BZ102" s="2" t="str">
        <f t="shared" si="118"/>
        <v>c</v>
      </c>
      <c r="CA102">
        <v>0</v>
      </c>
      <c r="CB102">
        <v>2</v>
      </c>
      <c r="CC102" s="2" t="str">
        <f t="shared" si="119"/>
        <v>NA</v>
      </c>
      <c r="CD102" s="3">
        <v>0</v>
      </c>
      <c r="CE102" s="3">
        <v>0</v>
      </c>
      <c r="CF102" s="2">
        <v>0</v>
      </c>
      <c r="CG102" s="2">
        <v>0</v>
      </c>
      <c r="CH102" s="2">
        <v>0</v>
      </c>
      <c r="CI102" s="2">
        <v>0</v>
      </c>
      <c r="CJ102" s="2">
        <v>0</v>
      </c>
      <c r="CK102" s="2">
        <v>0</v>
      </c>
      <c r="CL102" s="2">
        <v>0</v>
      </c>
      <c r="CM102" s="2">
        <v>0</v>
      </c>
      <c r="CN102" s="5">
        <v>0</v>
      </c>
      <c r="CO102" s="5">
        <v>0</v>
      </c>
      <c r="CP102" s="5">
        <v>0</v>
      </c>
      <c r="CQ102" s="5">
        <v>0</v>
      </c>
      <c r="CR102" s="5">
        <v>0</v>
      </c>
      <c r="CS102" s="5">
        <v>0</v>
      </c>
      <c r="CT102" s="5">
        <v>0</v>
      </c>
      <c r="CU102" s="5">
        <v>0</v>
      </c>
      <c r="CV102" s="4">
        <v>0</v>
      </c>
      <c r="CW102" s="4">
        <v>0</v>
      </c>
      <c r="CX102" s="4">
        <v>1</v>
      </c>
      <c r="CY102" s="4">
        <v>0</v>
      </c>
      <c r="CZ102" s="4">
        <v>0</v>
      </c>
      <c r="DA102" s="4">
        <v>1</v>
      </c>
      <c r="DB102" s="4">
        <v>0</v>
      </c>
      <c r="DC102" s="4">
        <v>1</v>
      </c>
      <c r="DD102" s="8">
        <v>0</v>
      </c>
      <c r="DE102" s="8">
        <v>0</v>
      </c>
      <c r="DF102" s="8">
        <v>1</v>
      </c>
      <c r="DG102" s="8">
        <v>0</v>
      </c>
      <c r="DH102" s="8">
        <v>0</v>
      </c>
      <c r="DI102" s="8">
        <v>0</v>
      </c>
      <c r="DJ102" s="8">
        <v>0</v>
      </c>
      <c r="DK102" s="8">
        <v>0</v>
      </c>
      <c r="DL102" s="11">
        <f t="shared" si="120"/>
        <v>0</v>
      </c>
      <c r="DM102" s="11">
        <f t="shared" si="121"/>
        <v>1</v>
      </c>
      <c r="DN102" s="11">
        <f t="shared" si="122"/>
        <v>1</v>
      </c>
      <c r="DO102" s="11">
        <f t="shared" si="123"/>
        <v>1</v>
      </c>
      <c r="DP102" s="5">
        <f t="shared" si="124"/>
        <v>0</v>
      </c>
      <c r="DQ102" s="5">
        <f t="shared" si="125"/>
        <v>1</v>
      </c>
      <c r="DR102" s="5">
        <f t="shared" si="126"/>
        <v>0</v>
      </c>
      <c r="DS102" s="5">
        <f t="shared" si="127"/>
        <v>0</v>
      </c>
      <c r="DT102" s="12">
        <f t="shared" si="128"/>
        <v>0</v>
      </c>
      <c r="DU102" s="12">
        <f t="shared" si="129"/>
        <v>0</v>
      </c>
      <c r="DV102" s="12">
        <f t="shared" si="130"/>
        <v>0</v>
      </c>
      <c r="DW102" s="12">
        <f t="shared" si="131"/>
        <v>0</v>
      </c>
      <c r="DX102" s="12">
        <f t="shared" si="132"/>
        <v>0</v>
      </c>
      <c r="DY102" s="12">
        <f t="shared" si="133"/>
        <v>0</v>
      </c>
      <c r="DZ102" s="12">
        <f t="shared" si="134"/>
        <v>0</v>
      </c>
      <c r="EA102" s="12">
        <f t="shared" si="135"/>
        <v>0</v>
      </c>
      <c r="EB102" s="13">
        <f t="shared" si="136"/>
        <v>0</v>
      </c>
      <c r="EC102" s="13">
        <f t="shared" si="137"/>
        <v>0</v>
      </c>
      <c r="ED102" s="13">
        <f t="shared" si="138"/>
        <v>2</v>
      </c>
      <c r="EE102" s="13">
        <f t="shared" si="139"/>
        <v>0</v>
      </c>
      <c r="EF102" s="13">
        <f t="shared" si="140"/>
        <v>0</v>
      </c>
      <c r="EG102" s="13">
        <f t="shared" si="141"/>
        <v>1</v>
      </c>
      <c r="EH102" s="13">
        <f t="shared" si="142"/>
        <v>0</v>
      </c>
      <c r="EI102" s="13">
        <f t="shared" si="143"/>
        <v>1</v>
      </c>
      <c r="EJ102" s="4">
        <f t="shared" si="144"/>
        <v>0</v>
      </c>
      <c r="EK102" s="4">
        <f t="shared" si="145"/>
        <v>2</v>
      </c>
      <c r="EL102" s="4">
        <f t="shared" si="146"/>
        <v>1</v>
      </c>
      <c r="EM102" s="4">
        <f t="shared" si="147"/>
        <v>1</v>
      </c>
      <c r="EN102" s="5" t="s">
        <v>178</v>
      </c>
      <c r="EO102" s="5">
        <v>1</v>
      </c>
      <c r="EP102" s="5">
        <v>0</v>
      </c>
      <c r="EQ102" s="5">
        <v>0</v>
      </c>
      <c r="ER102" s="12" t="s">
        <v>178</v>
      </c>
      <c r="ES102" s="12">
        <v>1</v>
      </c>
      <c r="ET102" s="12" t="s">
        <v>178</v>
      </c>
      <c r="EU102" s="12" t="s">
        <v>178</v>
      </c>
      <c r="EV102" t="s">
        <v>178</v>
      </c>
      <c r="EW102">
        <v>1</v>
      </c>
      <c r="EX102">
        <v>0</v>
      </c>
      <c r="EY102">
        <v>0</v>
      </c>
      <c r="EZ102">
        <f t="shared" si="148"/>
        <v>0</v>
      </c>
      <c r="FA102">
        <f t="shared" si="149"/>
        <v>0</v>
      </c>
      <c r="FB102">
        <f t="shared" si="150"/>
        <v>0</v>
      </c>
      <c r="FC102">
        <f t="shared" si="151"/>
        <v>0</v>
      </c>
      <c r="FD102">
        <v>1</v>
      </c>
      <c r="FE102">
        <v>1.5</v>
      </c>
      <c r="FF102">
        <v>0.25</v>
      </c>
    </row>
    <row r="103" spans="1:162" customFormat="1" x14ac:dyDescent="0.25">
      <c r="A103" t="s">
        <v>103</v>
      </c>
      <c r="B103">
        <v>1</v>
      </c>
      <c r="C103">
        <v>1</v>
      </c>
      <c r="D103">
        <v>2</v>
      </c>
      <c r="E103">
        <v>1</v>
      </c>
      <c r="F103">
        <v>1</v>
      </c>
      <c r="G103">
        <v>1</v>
      </c>
      <c r="H103" s="2" t="s">
        <v>176</v>
      </c>
      <c r="I103" s="2">
        <f t="shared" si="100"/>
        <v>1</v>
      </c>
      <c r="J103">
        <v>1</v>
      </c>
      <c r="K103" s="1">
        <v>6</v>
      </c>
      <c r="L103" s="1" t="str">
        <f t="shared" si="101"/>
        <v>M</v>
      </c>
      <c r="M103" s="1">
        <f t="shared" si="152"/>
        <v>2</v>
      </c>
      <c r="N103">
        <v>1</v>
      </c>
      <c r="O103">
        <v>1</v>
      </c>
      <c r="P103">
        <v>1</v>
      </c>
      <c r="Q103">
        <v>1</v>
      </c>
      <c r="R103">
        <v>0</v>
      </c>
      <c r="S103">
        <v>0</v>
      </c>
      <c r="T103">
        <f t="shared" si="102"/>
        <v>0</v>
      </c>
      <c r="U103" s="2" t="s">
        <v>177</v>
      </c>
      <c r="V103" s="2">
        <f t="shared" si="103"/>
        <v>0</v>
      </c>
      <c r="W103">
        <v>2</v>
      </c>
      <c r="X103" s="1">
        <v>4</v>
      </c>
      <c r="Y103" s="1" t="str">
        <f t="shared" si="104"/>
        <v>S</v>
      </c>
      <c r="Z103" s="1" t="str">
        <f t="shared" si="153"/>
        <v>n</v>
      </c>
      <c r="AA103" s="4">
        <f t="shared" si="154"/>
        <v>-2</v>
      </c>
      <c r="AB103" s="4">
        <f t="shared" si="155"/>
        <v>4</v>
      </c>
      <c r="AC103">
        <v>1</v>
      </c>
      <c r="AD103">
        <v>1</v>
      </c>
      <c r="AE103">
        <v>1</v>
      </c>
      <c r="AF103">
        <v>0</v>
      </c>
      <c r="AG103">
        <v>1</v>
      </c>
      <c r="AH103">
        <v>1</v>
      </c>
      <c r="AI103" s="2" t="s">
        <v>177</v>
      </c>
      <c r="AJ103" s="2">
        <f t="shared" si="105"/>
        <v>1</v>
      </c>
      <c r="AK103">
        <v>2</v>
      </c>
      <c r="AL103" s="1">
        <v>4</v>
      </c>
      <c r="AM103" s="1" t="str">
        <f t="shared" si="106"/>
        <v>S</v>
      </c>
      <c r="AN103" s="1">
        <f t="shared" si="156"/>
        <v>1</v>
      </c>
      <c r="AO103" s="4">
        <f t="shared" si="157"/>
        <v>0</v>
      </c>
      <c r="AP103" s="4">
        <f t="shared" si="158"/>
        <v>2</v>
      </c>
      <c r="AQ103" s="10" t="s">
        <v>319</v>
      </c>
      <c r="AR103" s="10" t="s">
        <v>319</v>
      </c>
      <c r="AS103" s="10" t="str">
        <f t="shared" si="107"/>
        <v>surv</v>
      </c>
      <c r="AT103" s="10" t="str">
        <f t="shared" si="108"/>
        <v>surv</v>
      </c>
      <c r="AU103" s="10">
        <f t="shared" si="109"/>
        <v>4.666666666666667</v>
      </c>
      <c r="AV103" s="10">
        <f t="shared" si="110"/>
        <v>0.66483080554378604</v>
      </c>
      <c r="AW103" s="10">
        <f t="shared" si="111"/>
        <v>1</v>
      </c>
      <c r="AX103" s="10">
        <f t="shared" si="112"/>
        <v>1</v>
      </c>
      <c r="AY103" s="10" t="str">
        <f t="shared" si="113"/>
        <v>1</v>
      </c>
      <c r="AZ103" s="10" t="str">
        <f t="shared" si="114"/>
        <v>1</v>
      </c>
      <c r="BA103" t="s">
        <v>26</v>
      </c>
      <c r="BB103" t="s">
        <v>26</v>
      </c>
      <c r="BC103" t="s">
        <v>26</v>
      </c>
      <c r="BD103" s="5">
        <v>10</v>
      </c>
      <c r="BE103" s="5">
        <v>12</v>
      </c>
      <c r="BF103" s="5">
        <v>10</v>
      </c>
      <c r="BG103" s="5">
        <f t="shared" si="115"/>
        <v>10.666666666666666</v>
      </c>
      <c r="BH103" s="6">
        <v>0.66483080554378604</v>
      </c>
      <c r="BI103" s="6">
        <v>0.66483080554378604</v>
      </c>
      <c r="BJ103" s="6">
        <v>0.66483080554378604</v>
      </c>
      <c r="BK103" s="6">
        <v>0.66483080554378604</v>
      </c>
      <c r="BL103" s="6" t="str">
        <f t="shared" si="116"/>
        <v>M</v>
      </c>
      <c r="BM103" s="3">
        <f t="shared" si="159"/>
        <v>1.3333333333333333</v>
      </c>
      <c r="BN103" s="3">
        <f t="shared" si="160"/>
        <v>0.66666666666666663</v>
      </c>
      <c r="BO103" s="3">
        <f t="shared" si="161"/>
        <v>0.66666666666666663</v>
      </c>
      <c r="BP103" s="3">
        <f t="shared" si="162"/>
        <v>0.66666666666666663</v>
      </c>
      <c r="BQ103" s="1">
        <f t="shared" si="163"/>
        <v>4.666666666666667</v>
      </c>
      <c r="BR103" s="1" t="str">
        <f t="shared" si="117"/>
        <v>S</v>
      </c>
      <c r="BS103" s="1">
        <f t="shared" si="164"/>
        <v>1.5</v>
      </c>
      <c r="BT103" s="4">
        <f t="shared" si="165"/>
        <v>-1</v>
      </c>
      <c r="BU103" s="4">
        <f t="shared" si="166"/>
        <v>3</v>
      </c>
      <c r="BV103" t="s">
        <v>178</v>
      </c>
      <c r="BW103" t="s">
        <v>178</v>
      </c>
      <c r="BX103" t="s">
        <v>178</v>
      </c>
      <c r="BY103" t="s">
        <v>178</v>
      </c>
      <c r="BZ103" s="2" t="str">
        <f t="shared" si="118"/>
        <v>c</v>
      </c>
      <c r="CA103">
        <v>0</v>
      </c>
      <c r="CB103">
        <v>1</v>
      </c>
      <c r="CC103" s="2" t="str">
        <f t="shared" si="119"/>
        <v>NA</v>
      </c>
      <c r="CD103" s="3">
        <v>0</v>
      </c>
      <c r="CE103" s="3">
        <v>0</v>
      </c>
      <c r="CF103" s="2">
        <v>0</v>
      </c>
      <c r="CG103" s="2">
        <v>0</v>
      </c>
      <c r="CH103" s="2">
        <v>0</v>
      </c>
      <c r="CI103" s="2">
        <v>0</v>
      </c>
      <c r="CJ103" s="2">
        <v>0</v>
      </c>
      <c r="CK103" s="2">
        <v>0</v>
      </c>
      <c r="CL103" s="2">
        <v>0</v>
      </c>
      <c r="CM103" s="2">
        <v>0</v>
      </c>
      <c r="CN103" s="5">
        <v>0</v>
      </c>
      <c r="CO103" s="5">
        <v>0</v>
      </c>
      <c r="CP103" s="5">
        <v>0</v>
      </c>
      <c r="CQ103" s="5">
        <v>0</v>
      </c>
      <c r="CR103" s="5">
        <v>0</v>
      </c>
      <c r="CS103" s="5">
        <v>0</v>
      </c>
      <c r="CT103" s="5">
        <v>0</v>
      </c>
      <c r="CU103" s="5">
        <v>0</v>
      </c>
      <c r="CV103" s="4">
        <v>0</v>
      </c>
      <c r="CW103" s="4">
        <v>0</v>
      </c>
      <c r="CX103" s="4">
        <v>0</v>
      </c>
      <c r="CY103" s="4">
        <v>0</v>
      </c>
      <c r="CZ103" s="4">
        <v>0</v>
      </c>
      <c r="DA103" s="4">
        <v>1</v>
      </c>
      <c r="DB103" s="4">
        <v>0</v>
      </c>
      <c r="DC103" s="4">
        <v>0</v>
      </c>
      <c r="DD103" s="8">
        <v>0</v>
      </c>
      <c r="DE103" s="8">
        <v>0</v>
      </c>
      <c r="DF103" s="8">
        <v>0</v>
      </c>
      <c r="DG103" s="8">
        <v>0</v>
      </c>
      <c r="DH103" s="8">
        <v>0</v>
      </c>
      <c r="DI103" s="8">
        <v>0</v>
      </c>
      <c r="DJ103" s="8">
        <v>0</v>
      </c>
      <c r="DK103" s="8">
        <v>0</v>
      </c>
      <c r="DL103" s="11">
        <f t="shared" si="120"/>
        <v>0</v>
      </c>
      <c r="DM103" s="11">
        <f t="shared" si="121"/>
        <v>0</v>
      </c>
      <c r="DN103" s="11">
        <f t="shared" si="122"/>
        <v>1</v>
      </c>
      <c r="DO103" s="11">
        <f t="shared" si="123"/>
        <v>0</v>
      </c>
      <c r="DP103" s="5">
        <f t="shared" si="124"/>
        <v>0</v>
      </c>
      <c r="DQ103" s="5">
        <f t="shared" si="125"/>
        <v>0</v>
      </c>
      <c r="DR103" s="5">
        <f t="shared" si="126"/>
        <v>0</v>
      </c>
      <c r="DS103" s="5">
        <f t="shared" si="127"/>
        <v>0</v>
      </c>
      <c r="DT103" s="12">
        <f t="shared" si="128"/>
        <v>0</v>
      </c>
      <c r="DU103" s="12">
        <f t="shared" si="129"/>
        <v>0</v>
      </c>
      <c r="DV103" s="12">
        <f t="shared" si="130"/>
        <v>0</v>
      </c>
      <c r="DW103" s="12">
        <f t="shared" si="131"/>
        <v>0</v>
      </c>
      <c r="DX103" s="12">
        <f t="shared" si="132"/>
        <v>0</v>
      </c>
      <c r="DY103" s="12">
        <f t="shared" si="133"/>
        <v>0</v>
      </c>
      <c r="DZ103" s="12">
        <f t="shared" si="134"/>
        <v>0</v>
      </c>
      <c r="EA103" s="12">
        <f t="shared" si="135"/>
        <v>0</v>
      </c>
      <c r="EB103" s="13">
        <f t="shared" si="136"/>
        <v>0</v>
      </c>
      <c r="EC103" s="13">
        <f t="shared" si="137"/>
        <v>0</v>
      </c>
      <c r="ED103" s="13">
        <f t="shared" si="138"/>
        <v>0</v>
      </c>
      <c r="EE103" s="13">
        <f t="shared" si="139"/>
        <v>0</v>
      </c>
      <c r="EF103" s="13">
        <f t="shared" si="140"/>
        <v>0</v>
      </c>
      <c r="EG103" s="13">
        <f t="shared" si="141"/>
        <v>1</v>
      </c>
      <c r="EH103" s="13">
        <f t="shared" si="142"/>
        <v>0</v>
      </c>
      <c r="EI103" s="13">
        <f t="shared" si="143"/>
        <v>0</v>
      </c>
      <c r="EJ103" s="4">
        <f t="shared" si="144"/>
        <v>0</v>
      </c>
      <c r="EK103" s="4">
        <f t="shared" si="145"/>
        <v>0</v>
      </c>
      <c r="EL103" s="4">
        <f t="shared" si="146"/>
        <v>1</v>
      </c>
      <c r="EM103" s="4">
        <f t="shared" si="147"/>
        <v>0</v>
      </c>
      <c r="EN103" s="5" t="s">
        <v>178</v>
      </c>
      <c r="EO103" s="5" t="s">
        <v>178</v>
      </c>
      <c r="EP103" s="5">
        <v>0</v>
      </c>
      <c r="EQ103" s="5" t="s">
        <v>178</v>
      </c>
      <c r="ER103" s="12" t="s">
        <v>178</v>
      </c>
      <c r="ES103" s="12" t="s">
        <v>178</v>
      </c>
      <c r="ET103" s="12" t="s">
        <v>178</v>
      </c>
      <c r="EU103" s="12" t="s">
        <v>178</v>
      </c>
      <c r="EV103" t="s">
        <v>178</v>
      </c>
      <c r="EW103" t="s">
        <v>178</v>
      </c>
      <c r="EX103">
        <v>0</v>
      </c>
      <c r="EY103" t="s">
        <v>178</v>
      </c>
      <c r="EZ103">
        <f t="shared" si="148"/>
        <v>0</v>
      </c>
      <c r="FA103">
        <f t="shared" si="149"/>
        <v>0</v>
      </c>
      <c r="FB103">
        <f t="shared" si="150"/>
        <v>0</v>
      </c>
      <c r="FC103">
        <f t="shared" si="151"/>
        <v>0</v>
      </c>
      <c r="FD103">
        <v>1.3333333333333333</v>
      </c>
      <c r="FE103">
        <v>3</v>
      </c>
      <c r="FF103">
        <v>1.5</v>
      </c>
    </row>
    <row r="104" spans="1:162" customFormat="1" x14ac:dyDescent="0.25">
      <c r="A104" t="s">
        <v>104</v>
      </c>
      <c r="B104">
        <v>1</v>
      </c>
      <c r="C104">
        <v>1</v>
      </c>
      <c r="D104">
        <v>1</v>
      </c>
      <c r="E104">
        <v>2</v>
      </c>
      <c r="F104">
        <v>0</v>
      </c>
      <c r="G104">
        <v>0</v>
      </c>
      <c r="H104" s="2" t="s">
        <v>177</v>
      </c>
      <c r="I104" s="2">
        <f t="shared" si="100"/>
        <v>0</v>
      </c>
      <c r="J104">
        <v>4</v>
      </c>
      <c r="K104" s="1">
        <v>5</v>
      </c>
      <c r="L104" s="1" t="str">
        <f t="shared" si="101"/>
        <v>M</v>
      </c>
      <c r="M104" s="1">
        <f t="shared" si="152"/>
        <v>2</v>
      </c>
      <c r="N104">
        <v>1</v>
      </c>
      <c r="O104">
        <v>1</v>
      </c>
      <c r="P104">
        <v>1</v>
      </c>
      <c r="Q104">
        <v>0</v>
      </c>
      <c r="R104">
        <v>1</v>
      </c>
      <c r="S104">
        <v>3</v>
      </c>
      <c r="T104">
        <f t="shared" si="102"/>
        <v>3</v>
      </c>
      <c r="U104" s="2" t="s">
        <v>177</v>
      </c>
      <c r="V104" s="2">
        <f t="shared" si="103"/>
        <v>1</v>
      </c>
      <c r="W104">
        <v>3</v>
      </c>
      <c r="X104" s="1">
        <v>4</v>
      </c>
      <c r="Y104" s="1" t="str">
        <f t="shared" si="104"/>
        <v>S</v>
      </c>
      <c r="Z104" s="1" t="str">
        <f t="shared" si="153"/>
        <v>n</v>
      </c>
      <c r="AA104" s="4">
        <f t="shared" si="154"/>
        <v>-1</v>
      </c>
      <c r="AB104" s="4">
        <f t="shared" si="155"/>
        <v>5</v>
      </c>
      <c r="AC104">
        <v>1</v>
      </c>
      <c r="AD104">
        <v>1</v>
      </c>
      <c r="AE104">
        <v>1</v>
      </c>
      <c r="AF104">
        <v>1</v>
      </c>
      <c r="AG104">
        <v>2</v>
      </c>
      <c r="AH104">
        <v>1</v>
      </c>
      <c r="AI104" s="2" t="s">
        <v>177</v>
      </c>
      <c r="AJ104" s="2">
        <f t="shared" si="105"/>
        <v>1</v>
      </c>
      <c r="AK104">
        <v>2</v>
      </c>
      <c r="AL104" s="1">
        <v>6</v>
      </c>
      <c r="AM104" s="1" t="str">
        <f t="shared" si="106"/>
        <v>M</v>
      </c>
      <c r="AN104" s="1">
        <f t="shared" si="156"/>
        <v>0</v>
      </c>
      <c r="AO104" s="4">
        <f t="shared" si="157"/>
        <v>2</v>
      </c>
      <c r="AP104" s="4">
        <f t="shared" si="158"/>
        <v>1</v>
      </c>
      <c r="AQ104" s="10" t="s">
        <v>319</v>
      </c>
      <c r="AR104" s="10" t="s">
        <v>319</v>
      </c>
      <c r="AS104" s="10" t="str">
        <f t="shared" si="107"/>
        <v>surv</v>
      </c>
      <c r="AT104" s="10" t="str">
        <f t="shared" si="108"/>
        <v>surv</v>
      </c>
      <c r="AU104" s="10">
        <f t="shared" si="109"/>
        <v>5</v>
      </c>
      <c r="AV104" s="10">
        <f t="shared" si="110"/>
        <v>0.33060550509632908</v>
      </c>
      <c r="AW104" s="10">
        <f t="shared" si="111"/>
        <v>1</v>
      </c>
      <c r="AX104" s="10">
        <f t="shared" si="112"/>
        <v>1</v>
      </c>
      <c r="AY104" s="10" t="str">
        <f t="shared" si="113"/>
        <v>1</v>
      </c>
      <c r="AZ104" s="10" t="str">
        <f t="shared" si="114"/>
        <v>1</v>
      </c>
      <c r="BA104" t="s">
        <v>27</v>
      </c>
      <c r="BB104" t="s">
        <v>27</v>
      </c>
      <c r="BC104" t="s">
        <v>27</v>
      </c>
      <c r="BD104" s="5">
        <v>19</v>
      </c>
      <c r="BE104" s="5">
        <v>22</v>
      </c>
      <c r="BF104" s="5">
        <v>20</v>
      </c>
      <c r="BG104" s="5">
        <f t="shared" si="115"/>
        <v>20.333333333333332</v>
      </c>
      <c r="BH104" s="6">
        <v>0.33060550509632908</v>
      </c>
      <c r="BI104" s="6">
        <v>0.33060550509632908</v>
      </c>
      <c r="BJ104" s="6">
        <v>0.33060550509632908</v>
      </c>
      <c r="BK104" s="6">
        <v>0.33060550509632908</v>
      </c>
      <c r="BL104" s="6" t="str">
        <f t="shared" si="116"/>
        <v>N</v>
      </c>
      <c r="BM104" s="3">
        <f t="shared" si="159"/>
        <v>1</v>
      </c>
      <c r="BN104" s="3">
        <f t="shared" si="160"/>
        <v>1</v>
      </c>
      <c r="BO104" s="3">
        <f t="shared" si="161"/>
        <v>1</v>
      </c>
      <c r="BP104" s="3">
        <f t="shared" si="162"/>
        <v>1.3333333333333333</v>
      </c>
      <c r="BQ104" s="1">
        <f t="shared" si="163"/>
        <v>5</v>
      </c>
      <c r="BR104" s="1" t="str">
        <f t="shared" si="117"/>
        <v>NA</v>
      </c>
      <c r="BS104" s="1">
        <f t="shared" si="164"/>
        <v>1</v>
      </c>
      <c r="BT104" s="4">
        <f t="shared" si="165"/>
        <v>0.5</v>
      </c>
      <c r="BU104" s="4">
        <f t="shared" si="166"/>
        <v>3</v>
      </c>
      <c r="BV104" t="s">
        <v>178</v>
      </c>
      <c r="BW104" t="s">
        <v>178</v>
      </c>
      <c r="BX104" t="s">
        <v>178</v>
      </c>
      <c r="BY104" t="s">
        <v>178</v>
      </c>
      <c r="BZ104" s="2" t="str">
        <f t="shared" si="118"/>
        <v>NA</v>
      </c>
      <c r="CA104">
        <v>0</v>
      </c>
      <c r="CB104">
        <v>0</v>
      </c>
      <c r="CC104" s="2" t="str">
        <f t="shared" si="119"/>
        <v>NA</v>
      </c>
      <c r="CD104" s="3">
        <v>0</v>
      </c>
      <c r="CE104" s="3">
        <v>0</v>
      </c>
      <c r="CF104" s="2">
        <v>0</v>
      </c>
      <c r="CG104" s="2">
        <v>0</v>
      </c>
      <c r="CH104" s="2">
        <v>0</v>
      </c>
      <c r="CI104" s="2">
        <v>0</v>
      </c>
      <c r="CJ104" s="2">
        <v>0</v>
      </c>
      <c r="CK104" s="2">
        <v>0</v>
      </c>
      <c r="CL104" s="2">
        <v>0</v>
      </c>
      <c r="CM104" s="2">
        <v>0</v>
      </c>
      <c r="CN104" s="5">
        <v>0</v>
      </c>
      <c r="CO104" s="5">
        <v>0</v>
      </c>
      <c r="CP104" s="5">
        <v>0</v>
      </c>
      <c r="CQ104" s="5">
        <v>0</v>
      </c>
      <c r="CR104" s="5">
        <v>0</v>
      </c>
      <c r="CS104" s="5">
        <v>0</v>
      </c>
      <c r="CT104" s="5">
        <v>0</v>
      </c>
      <c r="CU104" s="5">
        <v>0</v>
      </c>
      <c r="CV104" s="4">
        <v>0</v>
      </c>
      <c r="CW104" s="4">
        <v>0</v>
      </c>
      <c r="CX104" s="4">
        <v>0</v>
      </c>
      <c r="CY104" s="4">
        <v>0</v>
      </c>
      <c r="CZ104" s="4">
        <v>0</v>
      </c>
      <c r="DA104" s="4">
        <v>0</v>
      </c>
      <c r="DB104" s="4">
        <v>0</v>
      </c>
      <c r="DC104" s="4">
        <v>0</v>
      </c>
      <c r="DD104" s="8">
        <v>0</v>
      </c>
      <c r="DE104" s="8">
        <v>0</v>
      </c>
      <c r="DF104" s="8">
        <v>0</v>
      </c>
      <c r="DG104" s="8">
        <v>0</v>
      </c>
      <c r="DH104" s="8">
        <v>0</v>
      </c>
      <c r="DI104" s="8">
        <v>0</v>
      </c>
      <c r="DJ104" s="8">
        <v>0</v>
      </c>
      <c r="DK104" s="8">
        <v>0</v>
      </c>
      <c r="DL104" s="11">
        <f t="shared" si="120"/>
        <v>0</v>
      </c>
      <c r="DM104" s="11">
        <f t="shared" si="121"/>
        <v>0</v>
      </c>
      <c r="DN104" s="11">
        <f t="shared" si="122"/>
        <v>0</v>
      </c>
      <c r="DO104" s="11">
        <f t="shared" si="123"/>
        <v>0</v>
      </c>
      <c r="DP104" s="5">
        <f t="shared" si="124"/>
        <v>0</v>
      </c>
      <c r="DQ104" s="5">
        <f t="shared" si="125"/>
        <v>0</v>
      </c>
      <c r="DR104" s="5">
        <f t="shared" si="126"/>
        <v>0</v>
      </c>
      <c r="DS104" s="5">
        <f t="shared" si="127"/>
        <v>0</v>
      </c>
      <c r="DT104" s="12">
        <f t="shared" si="128"/>
        <v>0</v>
      </c>
      <c r="DU104" s="12">
        <f t="shared" si="129"/>
        <v>0</v>
      </c>
      <c r="DV104" s="12">
        <f t="shared" si="130"/>
        <v>0</v>
      </c>
      <c r="DW104" s="12">
        <f t="shared" si="131"/>
        <v>0</v>
      </c>
      <c r="DX104" s="12">
        <f t="shared" si="132"/>
        <v>0</v>
      </c>
      <c r="DY104" s="12">
        <f t="shared" si="133"/>
        <v>0</v>
      </c>
      <c r="DZ104" s="12">
        <f t="shared" si="134"/>
        <v>0</v>
      </c>
      <c r="EA104" s="12">
        <f t="shared" si="135"/>
        <v>0</v>
      </c>
      <c r="EB104" s="13">
        <f t="shared" si="136"/>
        <v>0</v>
      </c>
      <c r="EC104" s="13">
        <f t="shared" si="137"/>
        <v>0</v>
      </c>
      <c r="ED104" s="13">
        <f t="shared" si="138"/>
        <v>0</v>
      </c>
      <c r="EE104" s="13">
        <f t="shared" si="139"/>
        <v>0</v>
      </c>
      <c r="EF104" s="13">
        <f t="shared" si="140"/>
        <v>0</v>
      </c>
      <c r="EG104" s="13">
        <f t="shared" si="141"/>
        <v>0</v>
      </c>
      <c r="EH104" s="13">
        <f t="shared" si="142"/>
        <v>0</v>
      </c>
      <c r="EI104" s="13">
        <f t="shared" si="143"/>
        <v>0</v>
      </c>
      <c r="EJ104" s="4">
        <f t="shared" si="144"/>
        <v>0</v>
      </c>
      <c r="EK104" s="4">
        <f t="shared" si="145"/>
        <v>0</v>
      </c>
      <c r="EL104" s="4">
        <f t="shared" si="146"/>
        <v>0</v>
      </c>
      <c r="EM104" s="4">
        <f t="shared" si="147"/>
        <v>0</v>
      </c>
      <c r="EN104" s="5" t="s">
        <v>178</v>
      </c>
      <c r="EO104" s="5" t="s">
        <v>178</v>
      </c>
      <c r="EP104" s="5" t="s">
        <v>178</v>
      </c>
      <c r="EQ104" s="5" t="s">
        <v>178</v>
      </c>
      <c r="ER104" s="12" t="s">
        <v>178</v>
      </c>
      <c r="ES104" s="12" t="s">
        <v>178</v>
      </c>
      <c r="ET104" s="12" t="s">
        <v>178</v>
      </c>
      <c r="EU104" s="12" t="s">
        <v>178</v>
      </c>
      <c r="EV104" t="s">
        <v>178</v>
      </c>
      <c r="EW104" t="s">
        <v>178</v>
      </c>
      <c r="EX104" t="s">
        <v>178</v>
      </c>
      <c r="EY104" t="s">
        <v>178</v>
      </c>
      <c r="EZ104">
        <f t="shared" si="148"/>
        <v>0</v>
      </c>
      <c r="FA104">
        <f t="shared" si="149"/>
        <v>0</v>
      </c>
      <c r="FB104">
        <f t="shared" si="150"/>
        <v>0</v>
      </c>
      <c r="FC104">
        <f t="shared" si="151"/>
        <v>0</v>
      </c>
      <c r="FD104">
        <v>1.5</v>
      </c>
      <c r="FE104">
        <v>0.75</v>
      </c>
      <c r="FF104">
        <v>0.75</v>
      </c>
    </row>
    <row r="105" spans="1:162" customFormat="1" x14ac:dyDescent="0.25">
      <c r="A105" t="s">
        <v>105</v>
      </c>
      <c r="B105">
        <v>1</v>
      </c>
      <c r="C105">
        <v>1</v>
      </c>
      <c r="D105">
        <v>2</v>
      </c>
      <c r="E105">
        <v>1</v>
      </c>
      <c r="F105">
        <v>3</v>
      </c>
      <c r="G105">
        <v>1</v>
      </c>
      <c r="H105" s="2" t="s">
        <v>177</v>
      </c>
      <c r="I105" s="2">
        <f t="shared" si="100"/>
        <v>1</v>
      </c>
      <c r="J105">
        <v>4</v>
      </c>
      <c r="K105" s="1">
        <v>8</v>
      </c>
      <c r="L105" s="1" t="str">
        <f t="shared" si="101"/>
        <v>L</v>
      </c>
      <c r="M105" s="1">
        <f t="shared" si="152"/>
        <v>4</v>
      </c>
      <c r="N105">
        <v>1</v>
      </c>
      <c r="O105">
        <v>1</v>
      </c>
      <c r="P105">
        <v>3</v>
      </c>
      <c r="Q105">
        <v>2</v>
      </c>
      <c r="R105">
        <v>4</v>
      </c>
      <c r="S105">
        <v>0</v>
      </c>
      <c r="T105">
        <f t="shared" si="102"/>
        <v>0</v>
      </c>
      <c r="U105" s="2" t="s">
        <v>177</v>
      </c>
      <c r="V105" s="2">
        <f t="shared" si="103"/>
        <v>0</v>
      </c>
      <c r="W105">
        <v>3</v>
      </c>
      <c r="X105" s="1">
        <v>11</v>
      </c>
      <c r="Y105" s="1" t="str">
        <f t="shared" si="104"/>
        <v>L</v>
      </c>
      <c r="Z105" s="1" t="str">
        <f t="shared" si="153"/>
        <v>n</v>
      </c>
      <c r="AA105" s="4">
        <f t="shared" si="154"/>
        <v>3</v>
      </c>
      <c r="AB105" s="4">
        <f t="shared" si="155"/>
        <v>7</v>
      </c>
      <c r="AC105">
        <v>1</v>
      </c>
      <c r="AD105">
        <v>1</v>
      </c>
      <c r="AE105">
        <v>2</v>
      </c>
      <c r="AF105">
        <v>3</v>
      </c>
      <c r="AG105">
        <v>4</v>
      </c>
      <c r="AH105">
        <v>6</v>
      </c>
      <c r="AI105" s="2" t="s">
        <v>176</v>
      </c>
      <c r="AJ105" s="2">
        <f t="shared" si="105"/>
        <v>1</v>
      </c>
      <c r="AK105">
        <v>2</v>
      </c>
      <c r="AL105" s="1">
        <v>11</v>
      </c>
      <c r="AM105" s="1" t="str">
        <f t="shared" si="106"/>
        <v>L</v>
      </c>
      <c r="AN105" s="1">
        <f t="shared" si="156"/>
        <v>5</v>
      </c>
      <c r="AO105" s="4">
        <f t="shared" si="157"/>
        <v>0</v>
      </c>
      <c r="AP105" s="4">
        <f t="shared" si="158"/>
        <v>2</v>
      </c>
      <c r="AQ105" s="10" t="s">
        <v>319</v>
      </c>
      <c r="AR105" s="10" t="s">
        <v>319</v>
      </c>
      <c r="AS105" s="10" t="str">
        <f t="shared" si="107"/>
        <v>surv</v>
      </c>
      <c r="AT105" s="10" t="str">
        <f t="shared" si="108"/>
        <v>surv</v>
      </c>
      <c r="AU105" s="10">
        <f t="shared" si="109"/>
        <v>10</v>
      </c>
      <c r="AV105" s="10">
        <f t="shared" si="110"/>
        <v>0.29546573405388277</v>
      </c>
      <c r="AW105" s="10">
        <f t="shared" si="111"/>
        <v>1</v>
      </c>
      <c r="AX105" s="10">
        <f t="shared" si="112"/>
        <v>1</v>
      </c>
      <c r="AY105" s="10" t="str">
        <f t="shared" si="113"/>
        <v>1</v>
      </c>
      <c r="AZ105" s="10" t="str">
        <f t="shared" si="114"/>
        <v>1</v>
      </c>
      <c r="BA105" t="s">
        <v>106</v>
      </c>
      <c r="BB105" t="s">
        <v>106</v>
      </c>
      <c r="BC105" t="s">
        <v>106</v>
      </c>
      <c r="BD105" s="5">
        <v>22</v>
      </c>
      <c r="BE105" s="5">
        <v>26</v>
      </c>
      <c r="BF105" s="5">
        <v>24</v>
      </c>
      <c r="BG105" s="5">
        <f t="shared" si="115"/>
        <v>24</v>
      </c>
      <c r="BH105" s="6">
        <v>0.29546573405388277</v>
      </c>
      <c r="BI105" s="6">
        <v>0.29546573405388277</v>
      </c>
      <c r="BJ105" s="6">
        <v>0.29546573405388277</v>
      </c>
      <c r="BK105" s="6">
        <v>0.29546573405388277</v>
      </c>
      <c r="BL105" s="6" t="str">
        <f t="shared" si="116"/>
        <v>N</v>
      </c>
      <c r="BM105" s="3">
        <f t="shared" si="159"/>
        <v>2.3333333333333335</v>
      </c>
      <c r="BN105" s="3">
        <f t="shared" si="160"/>
        <v>2</v>
      </c>
      <c r="BO105" s="3">
        <f t="shared" si="161"/>
        <v>3.6666666666666665</v>
      </c>
      <c r="BP105" s="3">
        <f t="shared" si="162"/>
        <v>2.3333333333333335</v>
      </c>
      <c r="BQ105" s="1">
        <f t="shared" si="163"/>
        <v>10</v>
      </c>
      <c r="BR105" s="1" t="str">
        <f t="shared" si="117"/>
        <v>L</v>
      </c>
      <c r="BS105" s="1">
        <f t="shared" si="164"/>
        <v>4.5</v>
      </c>
      <c r="BT105" s="4">
        <f t="shared" si="165"/>
        <v>1.5</v>
      </c>
      <c r="BU105" s="4">
        <f t="shared" si="166"/>
        <v>4.5</v>
      </c>
      <c r="BV105" t="s">
        <v>178</v>
      </c>
      <c r="BW105" t="s">
        <v>178</v>
      </c>
      <c r="BX105" t="s">
        <v>178</v>
      </c>
      <c r="BY105" t="s">
        <v>178</v>
      </c>
      <c r="BZ105" s="2" t="str">
        <f t="shared" si="118"/>
        <v>NA</v>
      </c>
      <c r="CA105">
        <v>0</v>
      </c>
      <c r="CB105">
        <v>0</v>
      </c>
      <c r="CC105" s="2" t="str">
        <f t="shared" si="119"/>
        <v>NA</v>
      </c>
      <c r="CD105" s="3">
        <v>0</v>
      </c>
      <c r="CE105" s="3">
        <v>0</v>
      </c>
      <c r="CF105" s="2">
        <v>0</v>
      </c>
      <c r="CG105" s="2">
        <v>0</v>
      </c>
      <c r="CH105" s="2">
        <v>0</v>
      </c>
      <c r="CI105" s="2">
        <v>0</v>
      </c>
      <c r="CJ105" s="2">
        <v>0</v>
      </c>
      <c r="CK105" s="2">
        <v>0</v>
      </c>
      <c r="CL105" s="2">
        <v>0</v>
      </c>
      <c r="CM105" s="2">
        <v>0</v>
      </c>
      <c r="CN105" s="5">
        <v>0</v>
      </c>
      <c r="CO105" s="5">
        <v>0</v>
      </c>
      <c r="CP105" s="5">
        <v>0</v>
      </c>
      <c r="CQ105" s="5">
        <v>0</v>
      </c>
      <c r="CR105" s="5">
        <v>0</v>
      </c>
      <c r="CS105" s="5">
        <v>0</v>
      </c>
      <c r="CT105" s="5">
        <v>0</v>
      </c>
      <c r="CU105" s="5">
        <v>0</v>
      </c>
      <c r="CV105" s="4">
        <v>0</v>
      </c>
      <c r="CW105" s="4">
        <v>0</v>
      </c>
      <c r="CX105" s="4">
        <v>0</v>
      </c>
      <c r="CY105" s="4">
        <v>0</v>
      </c>
      <c r="CZ105" s="4">
        <v>0</v>
      </c>
      <c r="DA105" s="4">
        <v>0</v>
      </c>
      <c r="DB105" s="4">
        <v>0</v>
      </c>
      <c r="DC105" s="4">
        <v>0</v>
      </c>
      <c r="DD105" s="8">
        <v>0</v>
      </c>
      <c r="DE105" s="8">
        <v>0</v>
      </c>
      <c r="DF105" s="8">
        <v>0</v>
      </c>
      <c r="DG105" s="8">
        <v>0</v>
      </c>
      <c r="DH105" s="8">
        <v>0</v>
      </c>
      <c r="DI105" s="8">
        <v>0</v>
      </c>
      <c r="DJ105" s="8">
        <v>0</v>
      </c>
      <c r="DK105" s="8">
        <v>0</v>
      </c>
      <c r="DL105" s="11">
        <f t="shared" si="120"/>
        <v>0</v>
      </c>
      <c r="DM105" s="11">
        <f t="shared" si="121"/>
        <v>0</v>
      </c>
      <c r="DN105" s="11">
        <f t="shared" si="122"/>
        <v>0</v>
      </c>
      <c r="DO105" s="11">
        <f t="shared" si="123"/>
        <v>0</v>
      </c>
      <c r="DP105" s="5">
        <f t="shared" si="124"/>
        <v>0</v>
      </c>
      <c r="DQ105" s="5">
        <f t="shared" si="125"/>
        <v>0</v>
      </c>
      <c r="DR105" s="5">
        <f t="shared" si="126"/>
        <v>0</v>
      </c>
      <c r="DS105" s="5">
        <f t="shared" si="127"/>
        <v>0</v>
      </c>
      <c r="DT105" s="12">
        <f t="shared" si="128"/>
        <v>0</v>
      </c>
      <c r="DU105" s="12">
        <f t="shared" si="129"/>
        <v>0</v>
      </c>
      <c r="DV105" s="12">
        <f t="shared" si="130"/>
        <v>0</v>
      </c>
      <c r="DW105" s="12">
        <f t="shared" si="131"/>
        <v>0</v>
      </c>
      <c r="DX105" s="12">
        <f t="shared" si="132"/>
        <v>0</v>
      </c>
      <c r="DY105" s="12">
        <f t="shared" si="133"/>
        <v>0</v>
      </c>
      <c r="DZ105" s="12">
        <f t="shared" si="134"/>
        <v>0</v>
      </c>
      <c r="EA105" s="12">
        <f t="shared" si="135"/>
        <v>0</v>
      </c>
      <c r="EB105" s="13">
        <f t="shared" si="136"/>
        <v>0</v>
      </c>
      <c r="EC105" s="13">
        <f t="shared" si="137"/>
        <v>0</v>
      </c>
      <c r="ED105" s="13">
        <f t="shared" si="138"/>
        <v>0</v>
      </c>
      <c r="EE105" s="13">
        <f t="shared" si="139"/>
        <v>0</v>
      </c>
      <c r="EF105" s="13">
        <f t="shared" si="140"/>
        <v>0</v>
      </c>
      <c r="EG105" s="13">
        <f t="shared" si="141"/>
        <v>0</v>
      </c>
      <c r="EH105" s="13">
        <f t="shared" si="142"/>
        <v>0</v>
      </c>
      <c r="EI105" s="13">
        <f t="shared" si="143"/>
        <v>0</v>
      </c>
      <c r="EJ105" s="4">
        <f t="shared" si="144"/>
        <v>0</v>
      </c>
      <c r="EK105" s="4">
        <f t="shared" si="145"/>
        <v>0</v>
      </c>
      <c r="EL105" s="4">
        <f t="shared" si="146"/>
        <v>0</v>
      </c>
      <c r="EM105" s="4">
        <f t="shared" si="147"/>
        <v>0</v>
      </c>
      <c r="EN105" s="5" t="s">
        <v>178</v>
      </c>
      <c r="EO105" s="5" t="s">
        <v>178</v>
      </c>
      <c r="EP105" s="5" t="s">
        <v>178</v>
      </c>
      <c r="EQ105" s="5" t="s">
        <v>178</v>
      </c>
      <c r="ER105" s="12" t="s">
        <v>178</v>
      </c>
      <c r="ES105" s="12" t="s">
        <v>178</v>
      </c>
      <c r="ET105" s="12" t="s">
        <v>178</v>
      </c>
      <c r="EU105" s="12" t="s">
        <v>178</v>
      </c>
      <c r="EV105" t="s">
        <v>178</v>
      </c>
      <c r="EW105" t="s">
        <v>178</v>
      </c>
      <c r="EX105" t="s">
        <v>178</v>
      </c>
      <c r="EY105" t="s">
        <v>178</v>
      </c>
      <c r="EZ105">
        <f t="shared" si="148"/>
        <v>0</v>
      </c>
      <c r="FA105">
        <f t="shared" si="149"/>
        <v>0</v>
      </c>
      <c r="FB105">
        <f t="shared" si="150"/>
        <v>0</v>
      </c>
      <c r="FC105">
        <f t="shared" si="151"/>
        <v>0</v>
      </c>
      <c r="FD105">
        <v>0.8</v>
      </c>
      <c r="FE105">
        <v>0.83333333333333337</v>
      </c>
      <c r="FF105">
        <v>0.30769230769230771</v>
      </c>
    </row>
    <row r="106" spans="1:162" customFormat="1" x14ac:dyDescent="0.25">
      <c r="A106" t="s">
        <v>106</v>
      </c>
      <c r="B106">
        <v>1</v>
      </c>
      <c r="C106">
        <v>1</v>
      </c>
      <c r="D106">
        <v>1</v>
      </c>
      <c r="E106">
        <v>1</v>
      </c>
      <c r="F106">
        <v>2</v>
      </c>
      <c r="G106">
        <v>0</v>
      </c>
      <c r="H106" s="2" t="s">
        <v>177</v>
      </c>
      <c r="I106" s="2">
        <f t="shared" si="100"/>
        <v>0</v>
      </c>
      <c r="J106">
        <v>4</v>
      </c>
      <c r="K106" s="1">
        <v>6</v>
      </c>
      <c r="L106" s="1" t="str">
        <f t="shared" si="101"/>
        <v>M</v>
      </c>
      <c r="M106" s="1">
        <f t="shared" si="152"/>
        <v>4</v>
      </c>
      <c r="N106">
        <v>1</v>
      </c>
      <c r="O106">
        <v>1</v>
      </c>
      <c r="P106">
        <v>1</v>
      </c>
      <c r="Q106">
        <v>2</v>
      </c>
      <c r="R106">
        <v>2</v>
      </c>
      <c r="S106">
        <v>3</v>
      </c>
      <c r="T106">
        <f t="shared" si="102"/>
        <v>3</v>
      </c>
      <c r="U106" s="2" t="s">
        <v>177</v>
      </c>
      <c r="V106" s="2">
        <f t="shared" si="103"/>
        <v>1</v>
      </c>
      <c r="W106">
        <v>3</v>
      </c>
      <c r="X106" s="1">
        <v>7</v>
      </c>
      <c r="Y106" s="1" t="str">
        <f t="shared" si="104"/>
        <v>L</v>
      </c>
      <c r="Z106" s="1" t="str">
        <f t="shared" si="153"/>
        <v>n</v>
      </c>
      <c r="AA106" s="4">
        <f t="shared" si="154"/>
        <v>1</v>
      </c>
      <c r="AB106" s="4">
        <f t="shared" si="155"/>
        <v>11</v>
      </c>
      <c r="AC106">
        <v>1</v>
      </c>
      <c r="AD106">
        <v>1</v>
      </c>
      <c r="AE106">
        <v>0</v>
      </c>
      <c r="AF106">
        <v>1</v>
      </c>
      <c r="AG106">
        <v>1</v>
      </c>
      <c r="AH106">
        <v>5</v>
      </c>
      <c r="AI106" s="2" t="s">
        <v>177</v>
      </c>
      <c r="AJ106" s="2">
        <f t="shared" si="105"/>
        <v>1</v>
      </c>
      <c r="AK106">
        <v>2</v>
      </c>
      <c r="AL106" s="1">
        <v>4</v>
      </c>
      <c r="AM106" s="1" t="str">
        <f t="shared" si="106"/>
        <v>S</v>
      </c>
      <c r="AN106" s="1">
        <f t="shared" si="156"/>
        <v>6</v>
      </c>
      <c r="AO106" s="4">
        <f t="shared" si="157"/>
        <v>-3</v>
      </c>
      <c r="AP106" s="4">
        <f t="shared" si="158"/>
        <v>2</v>
      </c>
      <c r="AQ106" s="10" t="s">
        <v>319</v>
      </c>
      <c r="AR106" s="10" t="s">
        <v>319</v>
      </c>
      <c r="AS106" s="10" t="str">
        <f t="shared" si="107"/>
        <v>surv</v>
      </c>
      <c r="AT106" s="10" t="str">
        <f t="shared" si="108"/>
        <v>surv</v>
      </c>
      <c r="AU106" s="10">
        <f t="shared" si="109"/>
        <v>5.666666666666667</v>
      </c>
      <c r="AV106" s="10">
        <f t="shared" si="110"/>
        <v>0.29546573405388277</v>
      </c>
      <c r="AW106" s="10">
        <f t="shared" si="111"/>
        <v>1</v>
      </c>
      <c r="AX106" s="10">
        <f t="shared" si="112"/>
        <v>1</v>
      </c>
      <c r="AY106" s="10" t="str">
        <f t="shared" si="113"/>
        <v>1</v>
      </c>
      <c r="AZ106" s="10" t="str">
        <f t="shared" si="114"/>
        <v>1</v>
      </c>
      <c r="BA106" t="s">
        <v>105</v>
      </c>
      <c r="BB106" t="s">
        <v>105</v>
      </c>
      <c r="BC106" t="s">
        <v>105</v>
      </c>
      <c r="BD106" s="5">
        <v>22</v>
      </c>
      <c r="BE106" s="5">
        <v>26</v>
      </c>
      <c r="BF106" s="5">
        <v>25</v>
      </c>
      <c r="BG106" s="5">
        <f t="shared" si="115"/>
        <v>24.333333333333332</v>
      </c>
      <c r="BH106" s="6">
        <v>0.29546573405388277</v>
      </c>
      <c r="BI106" s="6">
        <v>0.29546573405388277</v>
      </c>
      <c r="BJ106" s="6">
        <v>0.29546573405388277</v>
      </c>
      <c r="BK106" s="6">
        <v>0.29546573405388277</v>
      </c>
      <c r="BL106" s="6" t="str">
        <f t="shared" si="116"/>
        <v>N</v>
      </c>
      <c r="BM106" s="3">
        <f t="shared" si="159"/>
        <v>0.66666666666666663</v>
      </c>
      <c r="BN106" s="3">
        <f t="shared" si="160"/>
        <v>1.3333333333333333</v>
      </c>
      <c r="BO106" s="3">
        <f t="shared" si="161"/>
        <v>1.6666666666666667</v>
      </c>
      <c r="BP106" s="3">
        <f t="shared" si="162"/>
        <v>2.6666666666666665</v>
      </c>
      <c r="BQ106" s="1">
        <f t="shared" si="163"/>
        <v>5.666666666666667</v>
      </c>
      <c r="BR106" s="1" t="str">
        <f t="shared" si="117"/>
        <v>NA</v>
      </c>
      <c r="BS106" s="1">
        <f t="shared" si="164"/>
        <v>5</v>
      </c>
      <c r="BT106" s="4">
        <f t="shared" si="165"/>
        <v>-1</v>
      </c>
      <c r="BU106" s="4">
        <f t="shared" si="166"/>
        <v>6.5</v>
      </c>
      <c r="BV106" t="s">
        <v>178</v>
      </c>
      <c r="BW106" t="s">
        <v>178</v>
      </c>
      <c r="BX106" t="s">
        <v>178</v>
      </c>
      <c r="BY106" t="s">
        <v>178</v>
      </c>
      <c r="BZ106" s="2" t="str">
        <f t="shared" si="118"/>
        <v>NA</v>
      </c>
      <c r="CA106">
        <v>0</v>
      </c>
      <c r="CB106">
        <v>0</v>
      </c>
      <c r="CC106" s="2" t="str">
        <f t="shared" si="119"/>
        <v>NA</v>
      </c>
      <c r="CD106" s="3">
        <v>0</v>
      </c>
      <c r="CE106" s="3">
        <v>0</v>
      </c>
      <c r="CF106" s="2">
        <v>0</v>
      </c>
      <c r="CG106" s="2">
        <v>0</v>
      </c>
      <c r="CH106" s="2">
        <v>0</v>
      </c>
      <c r="CI106" s="2">
        <v>0</v>
      </c>
      <c r="CJ106" s="2">
        <v>0</v>
      </c>
      <c r="CK106" s="2">
        <v>0</v>
      </c>
      <c r="CL106" s="2">
        <v>0</v>
      </c>
      <c r="CM106" s="2">
        <v>0</v>
      </c>
      <c r="CN106" s="5">
        <v>0</v>
      </c>
      <c r="CO106" s="5">
        <v>0</v>
      </c>
      <c r="CP106" s="5">
        <v>0</v>
      </c>
      <c r="CQ106" s="5">
        <v>0</v>
      </c>
      <c r="CR106" s="5">
        <v>0</v>
      </c>
      <c r="CS106" s="5">
        <v>0</v>
      </c>
      <c r="CT106" s="5">
        <v>0</v>
      </c>
      <c r="CU106" s="5">
        <v>0</v>
      </c>
      <c r="CV106" s="4">
        <v>0</v>
      </c>
      <c r="CW106" s="4">
        <v>0</v>
      </c>
      <c r="CX106" s="4">
        <v>0</v>
      </c>
      <c r="CY106" s="4">
        <v>0</v>
      </c>
      <c r="CZ106" s="4">
        <v>0</v>
      </c>
      <c r="DA106" s="4">
        <v>0</v>
      </c>
      <c r="DB106" s="4">
        <v>0</v>
      </c>
      <c r="DC106" s="4">
        <v>0</v>
      </c>
      <c r="DD106" s="8">
        <v>0</v>
      </c>
      <c r="DE106" s="8">
        <v>0</v>
      </c>
      <c r="DF106" s="8">
        <v>0</v>
      </c>
      <c r="DG106" s="8">
        <v>0</v>
      </c>
      <c r="DH106" s="8">
        <v>0</v>
      </c>
      <c r="DI106" s="8">
        <v>0</v>
      </c>
      <c r="DJ106" s="8">
        <v>0</v>
      </c>
      <c r="DK106" s="8">
        <v>0</v>
      </c>
      <c r="DL106" s="11">
        <f t="shared" si="120"/>
        <v>0</v>
      </c>
      <c r="DM106" s="11">
        <f t="shared" si="121"/>
        <v>0</v>
      </c>
      <c r="DN106" s="11">
        <f t="shared" si="122"/>
        <v>0</v>
      </c>
      <c r="DO106" s="11">
        <f t="shared" si="123"/>
        <v>0</v>
      </c>
      <c r="DP106" s="5">
        <f t="shared" si="124"/>
        <v>0</v>
      </c>
      <c r="DQ106" s="5">
        <f t="shared" si="125"/>
        <v>0</v>
      </c>
      <c r="DR106" s="5">
        <f t="shared" si="126"/>
        <v>0</v>
      </c>
      <c r="DS106" s="5">
        <f t="shared" si="127"/>
        <v>0</v>
      </c>
      <c r="DT106" s="12">
        <f t="shared" si="128"/>
        <v>0</v>
      </c>
      <c r="DU106" s="12">
        <f t="shared" si="129"/>
        <v>0</v>
      </c>
      <c r="DV106" s="12">
        <f t="shared" si="130"/>
        <v>0</v>
      </c>
      <c r="DW106" s="12">
        <f t="shared" si="131"/>
        <v>0</v>
      </c>
      <c r="DX106" s="12">
        <f t="shared" si="132"/>
        <v>0</v>
      </c>
      <c r="DY106" s="12">
        <f t="shared" si="133"/>
        <v>0</v>
      </c>
      <c r="DZ106" s="12">
        <f t="shared" si="134"/>
        <v>0</v>
      </c>
      <c r="EA106" s="12">
        <f t="shared" si="135"/>
        <v>0</v>
      </c>
      <c r="EB106" s="13">
        <f t="shared" si="136"/>
        <v>0</v>
      </c>
      <c r="EC106" s="13">
        <f t="shared" si="137"/>
        <v>0</v>
      </c>
      <c r="ED106" s="13">
        <f t="shared" si="138"/>
        <v>0</v>
      </c>
      <c r="EE106" s="13">
        <f t="shared" si="139"/>
        <v>0</v>
      </c>
      <c r="EF106" s="13">
        <f t="shared" si="140"/>
        <v>0</v>
      </c>
      <c r="EG106" s="13">
        <f t="shared" si="141"/>
        <v>0</v>
      </c>
      <c r="EH106" s="13">
        <f t="shared" si="142"/>
        <v>0</v>
      </c>
      <c r="EI106" s="13">
        <f t="shared" si="143"/>
        <v>0</v>
      </c>
      <c r="EJ106" s="4">
        <f t="shared" si="144"/>
        <v>0</v>
      </c>
      <c r="EK106" s="4">
        <f t="shared" si="145"/>
        <v>0</v>
      </c>
      <c r="EL106" s="4">
        <f t="shared" si="146"/>
        <v>0</v>
      </c>
      <c r="EM106" s="4">
        <f t="shared" si="147"/>
        <v>0</v>
      </c>
      <c r="EN106" s="5" t="s">
        <v>178</v>
      </c>
      <c r="EO106" s="5" t="s">
        <v>178</v>
      </c>
      <c r="EP106" s="5" t="s">
        <v>178</v>
      </c>
      <c r="EQ106" s="5" t="s">
        <v>178</v>
      </c>
      <c r="ER106" s="12" t="s">
        <v>178</v>
      </c>
      <c r="ES106" s="12" t="s">
        <v>178</v>
      </c>
      <c r="ET106" s="12" t="s">
        <v>178</v>
      </c>
      <c r="EU106" s="12" t="s">
        <v>178</v>
      </c>
      <c r="EV106" t="s">
        <v>178</v>
      </c>
      <c r="EW106" t="s">
        <v>178</v>
      </c>
      <c r="EX106" t="s">
        <v>178</v>
      </c>
      <c r="EY106" t="s">
        <v>178</v>
      </c>
      <c r="EZ106">
        <f t="shared" si="148"/>
        <v>0</v>
      </c>
      <c r="FA106">
        <f t="shared" si="149"/>
        <v>0</v>
      </c>
      <c r="FB106">
        <f t="shared" si="150"/>
        <v>0</v>
      </c>
      <c r="FC106">
        <f t="shared" si="151"/>
        <v>0</v>
      </c>
      <c r="FD106">
        <v>1</v>
      </c>
      <c r="FE106">
        <v>0.42857142857142855</v>
      </c>
      <c r="FF106">
        <v>0.2857142857142857</v>
      </c>
    </row>
    <row r="107" spans="1:162" customFormat="1" x14ac:dyDescent="0.25">
      <c r="A107" t="s">
        <v>107</v>
      </c>
      <c r="B107">
        <v>1</v>
      </c>
      <c r="C107">
        <v>1</v>
      </c>
      <c r="D107">
        <v>2</v>
      </c>
      <c r="E107">
        <v>3</v>
      </c>
      <c r="F107">
        <v>2</v>
      </c>
      <c r="G107">
        <v>0</v>
      </c>
      <c r="H107" s="2" t="s">
        <v>177</v>
      </c>
      <c r="I107" s="2">
        <f t="shared" si="100"/>
        <v>0</v>
      </c>
      <c r="J107">
        <v>1</v>
      </c>
      <c r="K107" s="1">
        <v>9</v>
      </c>
      <c r="L107" s="1" t="str">
        <f t="shared" si="101"/>
        <v>L</v>
      </c>
      <c r="M107" s="1">
        <f t="shared" si="152"/>
        <v>2</v>
      </c>
      <c r="N107">
        <v>1</v>
      </c>
      <c r="O107">
        <v>1</v>
      </c>
      <c r="P107">
        <v>2</v>
      </c>
      <c r="Q107">
        <v>2</v>
      </c>
      <c r="R107">
        <v>3</v>
      </c>
      <c r="S107">
        <v>6</v>
      </c>
      <c r="T107">
        <f t="shared" si="102"/>
        <v>6</v>
      </c>
      <c r="U107" s="2" t="s">
        <v>177</v>
      </c>
      <c r="V107" s="2">
        <f t="shared" si="103"/>
        <v>1</v>
      </c>
      <c r="W107">
        <v>3</v>
      </c>
      <c r="X107" s="1">
        <v>9</v>
      </c>
      <c r="Y107" s="1" t="str">
        <f t="shared" si="104"/>
        <v>L</v>
      </c>
      <c r="Z107" s="1" t="str">
        <f t="shared" si="153"/>
        <v>y</v>
      </c>
      <c r="AA107" s="4">
        <f t="shared" si="154"/>
        <v>0</v>
      </c>
      <c r="AB107" s="4">
        <f t="shared" si="155"/>
        <v>8</v>
      </c>
      <c r="AC107">
        <v>1</v>
      </c>
      <c r="AD107">
        <v>1</v>
      </c>
      <c r="AE107">
        <v>1</v>
      </c>
      <c r="AF107">
        <v>1</v>
      </c>
      <c r="AG107">
        <v>4</v>
      </c>
      <c r="AH107">
        <v>2</v>
      </c>
      <c r="AI107" s="2" t="s">
        <v>177</v>
      </c>
      <c r="AJ107" s="2">
        <f t="shared" si="105"/>
        <v>1</v>
      </c>
      <c r="AK107">
        <v>2</v>
      </c>
      <c r="AL107" s="1">
        <v>8</v>
      </c>
      <c r="AM107" s="1" t="str">
        <f t="shared" si="106"/>
        <v>L</v>
      </c>
      <c r="AN107" s="1">
        <f t="shared" si="156"/>
        <v>3</v>
      </c>
      <c r="AO107" s="4">
        <f t="shared" si="157"/>
        <v>-1</v>
      </c>
      <c r="AP107" s="4">
        <f t="shared" si="158"/>
        <v>2</v>
      </c>
      <c r="AQ107" s="10" t="s">
        <v>319</v>
      </c>
      <c r="AR107" s="10" t="s">
        <v>319</v>
      </c>
      <c r="AS107" s="10" t="str">
        <f t="shared" si="107"/>
        <v>surv</v>
      </c>
      <c r="AT107" s="10" t="str">
        <f t="shared" si="108"/>
        <v>surv</v>
      </c>
      <c r="AU107" s="10">
        <f t="shared" si="109"/>
        <v>8.6666666666666661</v>
      </c>
      <c r="AV107" s="10">
        <f t="shared" si="110"/>
        <v>0.27490244552914872</v>
      </c>
      <c r="AW107" s="10">
        <f t="shared" si="111"/>
        <v>1</v>
      </c>
      <c r="AX107" s="10">
        <f t="shared" si="112"/>
        <v>1</v>
      </c>
      <c r="AY107" s="10" t="str">
        <f t="shared" si="113"/>
        <v>1</v>
      </c>
      <c r="AZ107" s="10" t="str">
        <f t="shared" si="114"/>
        <v>1</v>
      </c>
      <c r="BA107" t="s">
        <v>108</v>
      </c>
      <c r="BB107" t="s">
        <v>145</v>
      </c>
      <c r="BC107" t="s">
        <v>145</v>
      </c>
      <c r="BD107" s="5">
        <v>21</v>
      </c>
      <c r="BE107" s="5">
        <v>23</v>
      </c>
      <c r="BF107" s="5">
        <v>20</v>
      </c>
      <c r="BG107" s="5">
        <f t="shared" si="115"/>
        <v>21.333333333333332</v>
      </c>
      <c r="BH107" s="6">
        <v>0.5015974481593779</v>
      </c>
      <c r="BI107" s="6">
        <v>0.16155494421403416</v>
      </c>
      <c r="BJ107" s="6">
        <v>0.16155494421403416</v>
      </c>
      <c r="BK107" s="6">
        <v>0.27490244552914872</v>
      </c>
      <c r="BL107" s="6" t="str">
        <f t="shared" si="116"/>
        <v>N</v>
      </c>
      <c r="BM107" s="3">
        <f t="shared" si="159"/>
        <v>1.6666666666666667</v>
      </c>
      <c r="BN107" s="3">
        <f t="shared" si="160"/>
        <v>2</v>
      </c>
      <c r="BO107" s="3">
        <f t="shared" si="161"/>
        <v>3</v>
      </c>
      <c r="BP107" s="3">
        <f t="shared" si="162"/>
        <v>2.6666666666666665</v>
      </c>
      <c r="BQ107" s="1">
        <f t="shared" si="163"/>
        <v>8.6666666666666661</v>
      </c>
      <c r="BR107" s="1" t="str">
        <f t="shared" si="117"/>
        <v>L</v>
      </c>
      <c r="BS107" s="1">
        <f t="shared" si="164"/>
        <v>2.5</v>
      </c>
      <c r="BT107" s="4">
        <f t="shared" si="165"/>
        <v>-0.5</v>
      </c>
      <c r="BU107" s="4">
        <f t="shared" si="166"/>
        <v>5</v>
      </c>
      <c r="BV107" t="s">
        <v>178</v>
      </c>
      <c r="BW107" t="s">
        <v>178</v>
      </c>
      <c r="BX107" t="s">
        <v>227</v>
      </c>
      <c r="BY107" t="s">
        <v>226</v>
      </c>
      <c r="BZ107" s="2" t="str">
        <f t="shared" si="118"/>
        <v>NA</v>
      </c>
      <c r="CA107">
        <v>0</v>
      </c>
      <c r="CB107">
        <v>0</v>
      </c>
      <c r="CC107" s="2" t="str">
        <f t="shared" si="119"/>
        <v>NA</v>
      </c>
      <c r="CD107" s="3">
        <v>0</v>
      </c>
      <c r="CE107" s="3">
        <v>0</v>
      </c>
      <c r="CF107" s="2">
        <v>0</v>
      </c>
      <c r="CG107" s="2">
        <v>0</v>
      </c>
      <c r="CH107" s="2">
        <v>0</v>
      </c>
      <c r="CI107" s="2">
        <v>0</v>
      </c>
      <c r="CJ107" s="2">
        <v>0</v>
      </c>
      <c r="CK107" s="2">
        <v>0</v>
      </c>
      <c r="CL107" s="2">
        <v>0</v>
      </c>
      <c r="CM107" s="2">
        <v>0</v>
      </c>
      <c r="CN107" s="5">
        <v>0</v>
      </c>
      <c r="CO107" s="5">
        <v>0</v>
      </c>
      <c r="CP107" s="5">
        <v>0</v>
      </c>
      <c r="CQ107" s="5">
        <v>0</v>
      </c>
      <c r="CR107" s="5">
        <v>0</v>
      </c>
      <c r="CS107" s="5">
        <v>0</v>
      </c>
      <c r="CT107" s="5">
        <v>0</v>
      </c>
      <c r="CU107" s="5">
        <v>0</v>
      </c>
      <c r="CV107" s="4">
        <v>0</v>
      </c>
      <c r="CW107" s="4">
        <v>0</v>
      </c>
      <c r="CX107" s="4">
        <v>0</v>
      </c>
      <c r="CY107" s="4">
        <v>0</v>
      </c>
      <c r="CZ107" s="4">
        <v>0</v>
      </c>
      <c r="DA107" s="4">
        <v>0</v>
      </c>
      <c r="DB107" s="4">
        <v>0</v>
      </c>
      <c r="DC107" s="4">
        <v>0</v>
      </c>
      <c r="DD107" s="8">
        <v>0</v>
      </c>
      <c r="DE107" s="8">
        <v>1</v>
      </c>
      <c r="DF107" s="8">
        <v>1</v>
      </c>
      <c r="DG107" s="8">
        <v>0</v>
      </c>
      <c r="DH107" s="8">
        <v>0</v>
      </c>
      <c r="DI107" s="8">
        <v>0</v>
      </c>
      <c r="DJ107" s="8">
        <v>0</v>
      </c>
      <c r="DK107" s="8">
        <v>0</v>
      </c>
      <c r="DL107" s="11">
        <f t="shared" si="120"/>
        <v>0</v>
      </c>
      <c r="DM107" s="11">
        <f t="shared" si="121"/>
        <v>0</v>
      </c>
      <c r="DN107" s="11">
        <f t="shared" si="122"/>
        <v>0</v>
      </c>
      <c r="DO107" s="11">
        <f t="shared" si="123"/>
        <v>0</v>
      </c>
      <c r="DP107" s="5">
        <f t="shared" si="124"/>
        <v>1</v>
      </c>
      <c r="DQ107" s="5">
        <f t="shared" si="125"/>
        <v>1</v>
      </c>
      <c r="DR107" s="5">
        <f t="shared" si="126"/>
        <v>0</v>
      </c>
      <c r="DS107" s="5">
        <f t="shared" si="127"/>
        <v>0</v>
      </c>
      <c r="DT107" s="12">
        <f t="shared" si="128"/>
        <v>0</v>
      </c>
      <c r="DU107" s="12">
        <f t="shared" si="129"/>
        <v>0</v>
      </c>
      <c r="DV107" s="12">
        <f t="shared" si="130"/>
        <v>0</v>
      </c>
      <c r="DW107" s="12">
        <f t="shared" si="131"/>
        <v>0</v>
      </c>
      <c r="DX107" s="12">
        <f t="shared" si="132"/>
        <v>0</v>
      </c>
      <c r="DY107" s="12">
        <f t="shared" si="133"/>
        <v>0</v>
      </c>
      <c r="DZ107" s="12">
        <f t="shared" si="134"/>
        <v>0</v>
      </c>
      <c r="EA107" s="12">
        <f t="shared" si="135"/>
        <v>0</v>
      </c>
      <c r="EB107" s="13">
        <f t="shared" si="136"/>
        <v>0</v>
      </c>
      <c r="EC107" s="13">
        <f t="shared" si="137"/>
        <v>1</v>
      </c>
      <c r="ED107" s="13">
        <f t="shared" si="138"/>
        <v>1</v>
      </c>
      <c r="EE107" s="13">
        <f t="shared" si="139"/>
        <v>0</v>
      </c>
      <c r="EF107" s="13">
        <f t="shared" si="140"/>
        <v>0</v>
      </c>
      <c r="EG107" s="13">
        <f t="shared" si="141"/>
        <v>0</v>
      </c>
      <c r="EH107" s="13">
        <f t="shared" si="142"/>
        <v>0</v>
      </c>
      <c r="EI107" s="13">
        <f t="shared" si="143"/>
        <v>0</v>
      </c>
      <c r="EJ107" s="4">
        <f t="shared" si="144"/>
        <v>1</v>
      </c>
      <c r="EK107" s="4">
        <f t="shared" si="145"/>
        <v>1</v>
      </c>
      <c r="EL107" s="4">
        <f t="shared" si="146"/>
        <v>0</v>
      </c>
      <c r="EM107" s="4">
        <f t="shared" si="147"/>
        <v>0</v>
      </c>
      <c r="EN107" s="5" t="s">
        <v>178</v>
      </c>
      <c r="EO107" s="5" t="s">
        <v>178</v>
      </c>
      <c r="EP107" s="5" t="s">
        <v>178</v>
      </c>
      <c r="EQ107" s="5" t="s">
        <v>178</v>
      </c>
      <c r="ER107" s="12">
        <v>0</v>
      </c>
      <c r="ES107" s="12">
        <v>1</v>
      </c>
      <c r="ET107" s="12" t="s">
        <v>178</v>
      </c>
      <c r="EU107" s="12" t="s">
        <v>178</v>
      </c>
      <c r="EV107">
        <v>0</v>
      </c>
      <c r="EW107">
        <v>1</v>
      </c>
      <c r="EX107" t="s">
        <v>178</v>
      </c>
      <c r="EY107" t="s">
        <v>178</v>
      </c>
      <c r="EZ107">
        <f t="shared" si="148"/>
        <v>0</v>
      </c>
      <c r="FA107">
        <f t="shared" si="149"/>
        <v>0</v>
      </c>
      <c r="FB107">
        <f t="shared" si="150"/>
        <v>0</v>
      </c>
      <c r="FC107">
        <f t="shared" si="151"/>
        <v>0</v>
      </c>
      <c r="FD107">
        <v>0.8</v>
      </c>
      <c r="FE107">
        <v>0.36363636363636365</v>
      </c>
      <c r="FF107">
        <v>0.42857142857142855</v>
      </c>
    </row>
    <row r="108" spans="1:162" customFormat="1" x14ac:dyDescent="0.25">
      <c r="A108" t="s">
        <v>108</v>
      </c>
      <c r="B108">
        <v>1</v>
      </c>
      <c r="C108">
        <v>1</v>
      </c>
      <c r="D108">
        <v>1</v>
      </c>
      <c r="E108">
        <v>1</v>
      </c>
      <c r="F108">
        <v>2</v>
      </c>
      <c r="G108">
        <v>1</v>
      </c>
      <c r="H108" s="2" t="s">
        <v>177</v>
      </c>
      <c r="I108" s="2">
        <f t="shared" si="100"/>
        <v>1</v>
      </c>
      <c r="J108">
        <v>2</v>
      </c>
      <c r="K108" s="1">
        <v>6</v>
      </c>
      <c r="L108" s="1" t="str">
        <f t="shared" si="101"/>
        <v>M</v>
      </c>
      <c r="M108" s="1">
        <f t="shared" si="152"/>
        <v>1</v>
      </c>
      <c r="N108">
        <v>1</v>
      </c>
      <c r="O108">
        <v>1</v>
      </c>
      <c r="P108">
        <v>1</v>
      </c>
      <c r="Q108">
        <v>3</v>
      </c>
      <c r="R108">
        <v>2</v>
      </c>
      <c r="S108">
        <v>2</v>
      </c>
      <c r="T108">
        <f t="shared" si="102"/>
        <v>2</v>
      </c>
      <c r="U108" s="2" t="s">
        <v>176</v>
      </c>
      <c r="V108" s="2">
        <f t="shared" si="103"/>
        <v>1</v>
      </c>
      <c r="W108">
        <v>3</v>
      </c>
      <c r="X108" s="1">
        <v>8</v>
      </c>
      <c r="Y108" s="1" t="str">
        <f t="shared" si="104"/>
        <v>L</v>
      </c>
      <c r="Z108" s="1" t="str">
        <f t="shared" si="153"/>
        <v>y</v>
      </c>
      <c r="AA108" s="4">
        <f t="shared" si="154"/>
        <v>2</v>
      </c>
      <c r="AB108" s="4">
        <f t="shared" si="155"/>
        <v>9</v>
      </c>
      <c r="AC108">
        <v>0</v>
      </c>
      <c r="AD108">
        <v>0</v>
      </c>
      <c r="AE108">
        <v>0</v>
      </c>
      <c r="AF108">
        <v>0</v>
      </c>
      <c r="AG108">
        <v>0</v>
      </c>
      <c r="AH108">
        <v>0</v>
      </c>
      <c r="AI108" s="2" t="s">
        <v>177</v>
      </c>
      <c r="AJ108" s="2">
        <f t="shared" si="105"/>
        <v>0</v>
      </c>
      <c r="AK108">
        <v>0</v>
      </c>
      <c r="AL108" s="1" t="s">
        <v>178</v>
      </c>
      <c r="AM108" s="1" t="str">
        <f t="shared" si="106"/>
        <v>NA</v>
      </c>
      <c r="AN108" s="1" t="str">
        <f t="shared" si="156"/>
        <v>NA</v>
      </c>
      <c r="AO108" s="4" t="str">
        <f t="shared" si="157"/>
        <v>NA</v>
      </c>
      <c r="AP108" s="4">
        <f t="shared" si="158"/>
        <v>2</v>
      </c>
      <c r="AQ108" s="10" t="s">
        <v>319</v>
      </c>
      <c r="AR108" s="10" t="s">
        <v>320</v>
      </c>
      <c r="AS108" s="10" t="s">
        <v>320</v>
      </c>
      <c r="AT108" s="10" t="str">
        <f t="shared" si="108"/>
        <v>ext</v>
      </c>
      <c r="AU108" s="10">
        <f t="shared" si="109"/>
        <v>8</v>
      </c>
      <c r="AV108" s="10">
        <f t="shared" si="110"/>
        <v>0.36400549446402636</v>
      </c>
      <c r="AW108" s="10">
        <f t="shared" si="111"/>
        <v>1</v>
      </c>
      <c r="AX108" s="10">
        <f t="shared" si="112"/>
        <v>0</v>
      </c>
      <c r="AY108" s="10" t="str">
        <f t="shared" si="113"/>
        <v>0</v>
      </c>
      <c r="AZ108" s="10" t="str">
        <f t="shared" si="114"/>
        <v>NA</v>
      </c>
      <c r="BA108" t="s">
        <v>107</v>
      </c>
      <c r="BB108" t="s">
        <v>145</v>
      </c>
      <c r="BC108" t="s">
        <v>145</v>
      </c>
      <c r="BD108" s="5">
        <v>19</v>
      </c>
      <c r="BE108" s="5">
        <v>22</v>
      </c>
      <c r="BF108" s="5">
        <v>20</v>
      </c>
      <c r="BG108" s="5">
        <f t="shared" si="115"/>
        <v>20.333333333333332</v>
      </c>
      <c r="BH108" s="6">
        <v>0.5015974481593779</v>
      </c>
      <c r="BI108" s="6">
        <v>0.36400549446402636</v>
      </c>
      <c r="BJ108" s="6" t="s">
        <v>178</v>
      </c>
      <c r="BK108" s="6">
        <v>0.4328014713117021</v>
      </c>
      <c r="BL108" s="6" t="str">
        <f t="shared" si="116"/>
        <v>N</v>
      </c>
      <c r="BM108" s="3">
        <f t="shared" si="159"/>
        <v>0.66666666666666663</v>
      </c>
      <c r="BN108" s="3">
        <f t="shared" si="160"/>
        <v>1.3333333333333333</v>
      </c>
      <c r="BO108" s="3">
        <f t="shared" si="161"/>
        <v>1.3333333333333333</v>
      </c>
      <c r="BP108" s="3">
        <f t="shared" si="162"/>
        <v>1</v>
      </c>
      <c r="BQ108" s="1">
        <f t="shared" si="163"/>
        <v>7</v>
      </c>
      <c r="BR108" s="1" t="str">
        <f t="shared" si="117"/>
        <v>L</v>
      </c>
      <c r="BS108" s="1">
        <f t="shared" si="164"/>
        <v>1</v>
      </c>
      <c r="BT108" s="4" t="str">
        <f t="shared" si="165"/>
        <v>NA</v>
      </c>
      <c r="BU108" s="4" t="str">
        <f t="shared" si="166"/>
        <v>NA</v>
      </c>
      <c r="BV108" t="s">
        <v>178</v>
      </c>
      <c r="BW108" t="s">
        <v>178</v>
      </c>
      <c r="BX108" t="s">
        <v>178</v>
      </c>
      <c r="BY108" t="s">
        <v>227</v>
      </c>
      <c r="BZ108" s="2" t="str">
        <f t="shared" si="118"/>
        <v>NA</v>
      </c>
      <c r="CA108">
        <v>0</v>
      </c>
      <c r="CB108">
        <v>0</v>
      </c>
      <c r="CC108" s="2" t="str">
        <f t="shared" si="119"/>
        <v>NA</v>
      </c>
      <c r="CD108" s="3">
        <v>0</v>
      </c>
      <c r="CE108" s="3">
        <v>0</v>
      </c>
      <c r="CF108" s="2">
        <v>0</v>
      </c>
      <c r="CG108" s="2">
        <v>0</v>
      </c>
      <c r="CH108" s="2">
        <v>0</v>
      </c>
      <c r="CI108" s="2">
        <v>0</v>
      </c>
      <c r="CJ108" s="2">
        <v>0</v>
      </c>
      <c r="CK108" s="2">
        <v>0</v>
      </c>
      <c r="CL108" s="2">
        <v>0</v>
      </c>
      <c r="CM108" s="2">
        <v>0</v>
      </c>
      <c r="CN108" s="5">
        <v>0</v>
      </c>
      <c r="CO108" s="5">
        <v>0</v>
      </c>
      <c r="CP108" s="5">
        <v>0</v>
      </c>
      <c r="CQ108" s="5">
        <v>0</v>
      </c>
      <c r="CR108" s="5">
        <v>0</v>
      </c>
      <c r="CS108" s="5">
        <v>0</v>
      </c>
      <c r="CT108" s="5">
        <v>0</v>
      </c>
      <c r="CU108" s="5">
        <v>0</v>
      </c>
      <c r="CV108" s="4">
        <v>0</v>
      </c>
      <c r="CW108" s="4">
        <v>0</v>
      </c>
      <c r="CX108" s="4">
        <v>0</v>
      </c>
      <c r="CY108" s="4">
        <v>0</v>
      </c>
      <c r="CZ108" s="4">
        <v>0</v>
      </c>
      <c r="DA108" s="4">
        <v>0</v>
      </c>
      <c r="DB108" s="4">
        <v>0</v>
      </c>
      <c r="DC108" s="4">
        <v>0</v>
      </c>
      <c r="DD108" s="8">
        <v>0</v>
      </c>
      <c r="DE108" s="8">
        <v>0</v>
      </c>
      <c r="DF108" s="8">
        <v>0</v>
      </c>
      <c r="DG108" s="8">
        <v>1</v>
      </c>
      <c r="DH108" s="8">
        <v>0</v>
      </c>
      <c r="DI108" s="8">
        <v>0</v>
      </c>
      <c r="DJ108" s="8">
        <v>0</v>
      </c>
      <c r="DK108" s="8">
        <v>0</v>
      </c>
      <c r="DL108" s="11">
        <f t="shared" si="120"/>
        <v>0</v>
      </c>
      <c r="DM108" s="11">
        <f t="shared" si="121"/>
        <v>0</v>
      </c>
      <c r="DN108" s="11">
        <f t="shared" si="122"/>
        <v>0</v>
      </c>
      <c r="DO108" s="11">
        <f t="shared" si="123"/>
        <v>0</v>
      </c>
      <c r="DP108" s="5">
        <f t="shared" si="124"/>
        <v>0</v>
      </c>
      <c r="DQ108" s="5">
        <f t="shared" si="125"/>
        <v>1</v>
      </c>
      <c r="DR108" s="5">
        <f t="shared" si="126"/>
        <v>0</v>
      </c>
      <c r="DS108" s="5">
        <f t="shared" si="127"/>
        <v>0</v>
      </c>
      <c r="DT108" s="12">
        <f t="shared" si="128"/>
        <v>0</v>
      </c>
      <c r="DU108" s="12">
        <f t="shared" si="129"/>
        <v>0</v>
      </c>
      <c r="DV108" s="12">
        <f t="shared" si="130"/>
        <v>0</v>
      </c>
      <c r="DW108" s="12">
        <f t="shared" si="131"/>
        <v>0</v>
      </c>
      <c r="DX108" s="12">
        <f t="shared" si="132"/>
        <v>0</v>
      </c>
      <c r="DY108" s="12">
        <f t="shared" si="133"/>
        <v>0</v>
      </c>
      <c r="DZ108" s="12">
        <f t="shared" si="134"/>
        <v>0</v>
      </c>
      <c r="EA108" s="12">
        <f t="shared" si="135"/>
        <v>0</v>
      </c>
      <c r="EB108" s="13">
        <f t="shared" si="136"/>
        <v>0</v>
      </c>
      <c r="EC108" s="13">
        <f t="shared" si="137"/>
        <v>0</v>
      </c>
      <c r="ED108" s="13">
        <f t="shared" si="138"/>
        <v>0</v>
      </c>
      <c r="EE108" s="13">
        <f t="shared" si="139"/>
        <v>1</v>
      </c>
      <c r="EF108" s="13">
        <f t="shared" si="140"/>
        <v>0</v>
      </c>
      <c r="EG108" s="13">
        <f t="shared" si="141"/>
        <v>0</v>
      </c>
      <c r="EH108" s="13">
        <f t="shared" si="142"/>
        <v>0</v>
      </c>
      <c r="EI108" s="13">
        <f t="shared" si="143"/>
        <v>0</v>
      </c>
      <c r="EJ108" s="4">
        <f t="shared" si="144"/>
        <v>0</v>
      </c>
      <c r="EK108" s="4">
        <f t="shared" si="145"/>
        <v>1</v>
      </c>
      <c r="EL108" s="4">
        <f t="shared" si="146"/>
        <v>0</v>
      </c>
      <c r="EM108" s="4">
        <f t="shared" si="147"/>
        <v>0</v>
      </c>
      <c r="EN108" s="5" t="s">
        <v>178</v>
      </c>
      <c r="EO108" s="5" t="s">
        <v>178</v>
      </c>
      <c r="EP108" s="5" t="s">
        <v>178</v>
      </c>
      <c r="EQ108" s="5" t="s">
        <v>178</v>
      </c>
      <c r="ER108" s="12" t="s">
        <v>178</v>
      </c>
      <c r="ES108" s="12">
        <v>0</v>
      </c>
      <c r="ET108" s="12" t="s">
        <v>178</v>
      </c>
      <c r="EU108" s="12" t="s">
        <v>178</v>
      </c>
      <c r="EV108" t="s">
        <v>178</v>
      </c>
      <c r="EW108">
        <v>0</v>
      </c>
      <c r="EX108" t="s">
        <v>178</v>
      </c>
      <c r="EY108" t="s">
        <v>178</v>
      </c>
      <c r="EZ108">
        <f t="shared" si="148"/>
        <v>0</v>
      </c>
      <c r="FA108">
        <f t="shared" si="149"/>
        <v>0</v>
      </c>
      <c r="FB108">
        <f t="shared" si="150"/>
        <v>0</v>
      </c>
      <c r="FC108">
        <f t="shared" si="151"/>
        <v>0</v>
      </c>
      <c r="FD108">
        <v>0.75</v>
      </c>
      <c r="FE108">
        <v>0.42857142857142855</v>
      </c>
      <c r="FF108" t="s">
        <v>178</v>
      </c>
    </row>
    <row r="109" spans="1:162" customFormat="1" x14ac:dyDescent="0.25">
      <c r="A109" t="s">
        <v>109</v>
      </c>
      <c r="B109">
        <v>1</v>
      </c>
      <c r="C109">
        <v>1</v>
      </c>
      <c r="D109">
        <v>2</v>
      </c>
      <c r="E109">
        <v>3</v>
      </c>
      <c r="F109">
        <v>4</v>
      </c>
      <c r="G109">
        <v>2</v>
      </c>
      <c r="H109" s="2" t="s">
        <v>177</v>
      </c>
      <c r="I109" s="2">
        <f t="shared" si="100"/>
        <v>1</v>
      </c>
      <c r="J109">
        <v>2</v>
      </c>
      <c r="K109" s="1">
        <v>11</v>
      </c>
      <c r="L109" s="1" t="str">
        <f t="shared" si="101"/>
        <v>L</v>
      </c>
      <c r="M109" s="1">
        <f t="shared" si="152"/>
        <v>2</v>
      </c>
      <c r="N109">
        <v>1</v>
      </c>
      <c r="O109">
        <v>1</v>
      </c>
      <c r="P109">
        <v>3</v>
      </c>
      <c r="Q109">
        <v>2</v>
      </c>
      <c r="R109">
        <v>6</v>
      </c>
      <c r="S109">
        <v>4</v>
      </c>
      <c r="T109">
        <f t="shared" si="102"/>
        <v>4</v>
      </c>
      <c r="U109" s="2" t="s">
        <v>177</v>
      </c>
      <c r="V109" s="2">
        <f t="shared" si="103"/>
        <v>1</v>
      </c>
      <c r="W109">
        <v>3</v>
      </c>
      <c r="X109" s="1">
        <v>13</v>
      </c>
      <c r="Y109" s="1" t="str">
        <f t="shared" si="104"/>
        <v>L</v>
      </c>
      <c r="Z109" s="1" t="str">
        <f t="shared" si="153"/>
        <v>y</v>
      </c>
      <c r="AA109" s="4">
        <f t="shared" si="154"/>
        <v>2</v>
      </c>
      <c r="AB109" s="4">
        <f t="shared" si="155"/>
        <v>8</v>
      </c>
      <c r="AC109">
        <v>1</v>
      </c>
      <c r="AD109">
        <v>1</v>
      </c>
      <c r="AE109">
        <v>1</v>
      </c>
      <c r="AF109">
        <v>3</v>
      </c>
      <c r="AG109">
        <v>2</v>
      </c>
      <c r="AH109">
        <v>2</v>
      </c>
      <c r="AI109" s="2" t="s">
        <v>177</v>
      </c>
      <c r="AJ109" s="2">
        <f t="shared" si="105"/>
        <v>1</v>
      </c>
      <c r="AK109">
        <v>2</v>
      </c>
      <c r="AL109" s="1">
        <v>8</v>
      </c>
      <c r="AM109" s="1" t="str">
        <f t="shared" si="106"/>
        <v>L</v>
      </c>
      <c r="AN109" s="1">
        <f t="shared" si="156"/>
        <v>5</v>
      </c>
      <c r="AO109" s="4">
        <f t="shared" si="157"/>
        <v>-5</v>
      </c>
      <c r="AP109" s="4">
        <f t="shared" si="158"/>
        <v>0</v>
      </c>
      <c r="AQ109" s="10" t="s">
        <v>319</v>
      </c>
      <c r="AR109" s="10" t="s">
        <v>319</v>
      </c>
      <c r="AS109" s="10" t="str">
        <f t="shared" si="107"/>
        <v>surv</v>
      </c>
      <c r="AT109" s="10" t="str">
        <f t="shared" si="108"/>
        <v>surv</v>
      </c>
      <c r="AU109" s="10">
        <f t="shared" si="109"/>
        <v>10.666666666666666</v>
      </c>
      <c r="AV109" s="10">
        <f t="shared" si="110"/>
        <v>0.7046962066696647</v>
      </c>
      <c r="AW109" s="10">
        <f t="shared" si="111"/>
        <v>1</v>
      </c>
      <c r="AX109" s="10">
        <f t="shared" si="112"/>
        <v>1</v>
      </c>
      <c r="AY109" s="10" t="str">
        <f t="shared" si="113"/>
        <v>1</v>
      </c>
      <c r="AZ109" s="10" t="str">
        <f t="shared" si="114"/>
        <v>1</v>
      </c>
      <c r="BA109" t="s">
        <v>108</v>
      </c>
      <c r="BB109" t="s">
        <v>108</v>
      </c>
      <c r="BC109" t="s">
        <v>111</v>
      </c>
      <c r="BD109" s="5">
        <v>18</v>
      </c>
      <c r="BE109" s="5">
        <v>21</v>
      </c>
      <c r="BF109" s="5">
        <v>18</v>
      </c>
      <c r="BG109" s="5">
        <f t="shared" si="115"/>
        <v>19</v>
      </c>
      <c r="BH109" s="6">
        <v>0.70342021580275871</v>
      </c>
      <c r="BI109" s="6">
        <v>0.70342021580275871</v>
      </c>
      <c r="BJ109" s="6">
        <v>0.7072481884034767</v>
      </c>
      <c r="BK109" s="6">
        <v>0.7046962066696647</v>
      </c>
      <c r="BL109" s="6" t="str">
        <f t="shared" si="116"/>
        <v>M</v>
      </c>
      <c r="BM109" s="3">
        <f t="shared" si="159"/>
        <v>2</v>
      </c>
      <c r="BN109" s="3">
        <f t="shared" si="160"/>
        <v>2.6666666666666665</v>
      </c>
      <c r="BO109" s="3">
        <f t="shared" si="161"/>
        <v>4</v>
      </c>
      <c r="BP109" s="3">
        <f t="shared" si="162"/>
        <v>2.6666666666666665</v>
      </c>
      <c r="BQ109" s="1">
        <f t="shared" si="163"/>
        <v>10.666666666666666</v>
      </c>
      <c r="BR109" s="1" t="str">
        <f t="shared" si="117"/>
        <v>L</v>
      </c>
      <c r="BS109" s="1">
        <f t="shared" si="164"/>
        <v>3.5</v>
      </c>
      <c r="BT109" s="4">
        <f t="shared" si="165"/>
        <v>-1.5</v>
      </c>
      <c r="BU109" s="4">
        <f t="shared" si="166"/>
        <v>4</v>
      </c>
      <c r="BV109" t="s">
        <v>178</v>
      </c>
      <c r="BW109" t="s">
        <v>178</v>
      </c>
      <c r="BX109" t="s">
        <v>226</v>
      </c>
      <c r="BY109" t="s">
        <v>227</v>
      </c>
      <c r="BZ109" s="2" t="str">
        <f t="shared" si="118"/>
        <v>NA</v>
      </c>
      <c r="CA109">
        <v>0</v>
      </c>
      <c r="CB109">
        <v>0</v>
      </c>
      <c r="CC109" s="2" t="str">
        <f t="shared" si="119"/>
        <v>NA</v>
      </c>
      <c r="CD109" s="3">
        <v>0</v>
      </c>
      <c r="CE109" s="3">
        <v>0</v>
      </c>
      <c r="CF109" s="2">
        <v>0</v>
      </c>
      <c r="CG109" s="2">
        <v>0</v>
      </c>
      <c r="CH109" s="2">
        <v>0</v>
      </c>
      <c r="CI109" s="2">
        <v>0</v>
      </c>
      <c r="CJ109" s="2">
        <v>0</v>
      </c>
      <c r="CK109" s="2">
        <v>0</v>
      </c>
      <c r="CL109" s="2">
        <v>0</v>
      </c>
      <c r="CM109" s="2">
        <v>0</v>
      </c>
      <c r="CN109" s="5">
        <v>0</v>
      </c>
      <c r="CO109" s="5">
        <v>0</v>
      </c>
      <c r="CP109" s="5">
        <v>0</v>
      </c>
      <c r="CQ109" s="5">
        <v>0</v>
      </c>
      <c r="CR109" s="5">
        <v>0</v>
      </c>
      <c r="CS109" s="5">
        <v>0</v>
      </c>
      <c r="CT109" s="5">
        <v>0</v>
      </c>
      <c r="CU109" s="5">
        <v>0</v>
      </c>
      <c r="CV109" s="4">
        <v>0</v>
      </c>
      <c r="CW109" s="4">
        <v>0</v>
      </c>
      <c r="CX109" s="4">
        <v>0</v>
      </c>
      <c r="CY109" s="4">
        <v>0</v>
      </c>
      <c r="CZ109" s="4">
        <v>0</v>
      </c>
      <c r="DA109" s="4">
        <v>0</v>
      </c>
      <c r="DB109" s="4">
        <v>0</v>
      </c>
      <c r="DC109" s="4">
        <v>0</v>
      </c>
      <c r="DD109" s="8">
        <v>1</v>
      </c>
      <c r="DE109" s="8">
        <v>0</v>
      </c>
      <c r="DF109" s="8">
        <v>0</v>
      </c>
      <c r="DG109" s="8">
        <v>1</v>
      </c>
      <c r="DH109" s="8">
        <v>0</v>
      </c>
      <c r="DI109" s="8">
        <v>0</v>
      </c>
      <c r="DJ109" s="8">
        <v>0</v>
      </c>
      <c r="DK109" s="8">
        <v>0</v>
      </c>
      <c r="DL109" s="11">
        <f t="shared" si="120"/>
        <v>0</v>
      </c>
      <c r="DM109" s="11">
        <f t="shared" si="121"/>
        <v>0</v>
      </c>
      <c r="DN109" s="11">
        <f t="shared" si="122"/>
        <v>0</v>
      </c>
      <c r="DO109" s="11">
        <f t="shared" si="123"/>
        <v>0</v>
      </c>
      <c r="DP109" s="5">
        <f t="shared" si="124"/>
        <v>1</v>
      </c>
      <c r="DQ109" s="5">
        <f t="shared" si="125"/>
        <v>1</v>
      </c>
      <c r="DR109" s="5">
        <f t="shared" si="126"/>
        <v>0</v>
      </c>
      <c r="DS109" s="5">
        <f t="shared" si="127"/>
        <v>0</v>
      </c>
      <c r="DT109" s="12">
        <f t="shared" si="128"/>
        <v>0</v>
      </c>
      <c r="DU109" s="12">
        <f t="shared" si="129"/>
        <v>0</v>
      </c>
      <c r="DV109" s="12">
        <f t="shared" si="130"/>
        <v>0</v>
      </c>
      <c r="DW109" s="12">
        <f t="shared" si="131"/>
        <v>0</v>
      </c>
      <c r="DX109" s="12">
        <f t="shared" si="132"/>
        <v>0</v>
      </c>
      <c r="DY109" s="12">
        <f t="shared" si="133"/>
        <v>0</v>
      </c>
      <c r="DZ109" s="12">
        <f t="shared" si="134"/>
        <v>0</v>
      </c>
      <c r="EA109" s="12">
        <f t="shared" si="135"/>
        <v>0</v>
      </c>
      <c r="EB109" s="13">
        <f t="shared" si="136"/>
        <v>1</v>
      </c>
      <c r="EC109" s="13">
        <f t="shared" si="137"/>
        <v>0</v>
      </c>
      <c r="ED109" s="13">
        <f t="shared" si="138"/>
        <v>0</v>
      </c>
      <c r="EE109" s="13">
        <f t="shared" si="139"/>
        <v>1</v>
      </c>
      <c r="EF109" s="13">
        <f t="shared" si="140"/>
        <v>0</v>
      </c>
      <c r="EG109" s="13">
        <f t="shared" si="141"/>
        <v>0</v>
      </c>
      <c r="EH109" s="13">
        <f t="shared" si="142"/>
        <v>0</v>
      </c>
      <c r="EI109" s="13">
        <f t="shared" si="143"/>
        <v>0</v>
      </c>
      <c r="EJ109" s="4">
        <f t="shared" si="144"/>
        <v>1</v>
      </c>
      <c r="EK109" s="4">
        <f t="shared" si="145"/>
        <v>1</v>
      </c>
      <c r="EL109" s="4">
        <f t="shared" si="146"/>
        <v>0</v>
      </c>
      <c r="EM109" s="4">
        <f t="shared" si="147"/>
        <v>0</v>
      </c>
      <c r="EN109" s="5" t="s">
        <v>178</v>
      </c>
      <c r="EO109" s="5" t="s">
        <v>178</v>
      </c>
      <c r="EP109" s="5" t="s">
        <v>178</v>
      </c>
      <c r="EQ109" s="5" t="s">
        <v>178</v>
      </c>
      <c r="ER109" s="12">
        <v>1</v>
      </c>
      <c r="ES109" s="12">
        <v>0</v>
      </c>
      <c r="ET109" s="12" t="s">
        <v>178</v>
      </c>
      <c r="EU109" s="12" t="s">
        <v>178</v>
      </c>
      <c r="EV109">
        <v>1</v>
      </c>
      <c r="EW109">
        <v>0</v>
      </c>
      <c r="EX109" t="s">
        <v>178</v>
      </c>
      <c r="EY109" t="s">
        <v>178</v>
      </c>
      <c r="EZ109">
        <f t="shared" si="148"/>
        <v>0</v>
      </c>
      <c r="FA109">
        <f t="shared" si="149"/>
        <v>0</v>
      </c>
      <c r="FB109">
        <f t="shared" si="150"/>
        <v>0</v>
      </c>
      <c r="FC109">
        <f t="shared" si="151"/>
        <v>0</v>
      </c>
      <c r="FD109">
        <v>0.44444444444444442</v>
      </c>
      <c r="FE109">
        <v>0.41666666666666669</v>
      </c>
      <c r="FF109">
        <v>0.42857142857142855</v>
      </c>
    </row>
    <row r="110" spans="1:162" customFormat="1" x14ac:dyDescent="0.25">
      <c r="A110" t="s">
        <v>110</v>
      </c>
      <c r="B110">
        <v>1</v>
      </c>
      <c r="C110">
        <v>1</v>
      </c>
      <c r="D110">
        <v>1</v>
      </c>
      <c r="E110">
        <v>2</v>
      </c>
      <c r="F110">
        <v>1</v>
      </c>
      <c r="G110">
        <v>0</v>
      </c>
      <c r="H110" s="2" t="s">
        <v>177</v>
      </c>
      <c r="I110" s="2">
        <f t="shared" si="100"/>
        <v>0</v>
      </c>
      <c r="J110">
        <v>1</v>
      </c>
      <c r="K110" s="1">
        <v>6</v>
      </c>
      <c r="L110" s="1" t="str">
        <f t="shared" si="101"/>
        <v>M</v>
      </c>
      <c r="M110" s="1">
        <f t="shared" si="152"/>
        <v>2</v>
      </c>
      <c r="N110">
        <v>1</v>
      </c>
      <c r="O110">
        <v>1</v>
      </c>
      <c r="P110">
        <v>2</v>
      </c>
      <c r="Q110">
        <v>1</v>
      </c>
      <c r="R110">
        <v>1</v>
      </c>
      <c r="S110">
        <v>1</v>
      </c>
      <c r="T110">
        <f t="shared" si="102"/>
        <v>1</v>
      </c>
      <c r="U110" s="2" t="s">
        <v>177</v>
      </c>
      <c r="V110" s="2">
        <f t="shared" si="103"/>
        <v>1</v>
      </c>
      <c r="W110">
        <v>1</v>
      </c>
      <c r="X110" s="1">
        <v>6</v>
      </c>
      <c r="Y110" s="1" t="str">
        <f t="shared" si="104"/>
        <v>M</v>
      </c>
      <c r="Z110" s="1" t="str">
        <f t="shared" si="153"/>
        <v>n</v>
      </c>
      <c r="AA110" s="4">
        <f t="shared" si="154"/>
        <v>0</v>
      </c>
      <c r="AB110" s="4">
        <f t="shared" si="155"/>
        <v>5</v>
      </c>
      <c r="AC110">
        <v>1</v>
      </c>
      <c r="AD110">
        <v>1</v>
      </c>
      <c r="AE110">
        <v>1</v>
      </c>
      <c r="AF110">
        <v>1</v>
      </c>
      <c r="AG110">
        <v>3</v>
      </c>
      <c r="AH110">
        <v>1</v>
      </c>
      <c r="AI110" s="2" t="s">
        <v>177</v>
      </c>
      <c r="AJ110" s="2">
        <f t="shared" si="105"/>
        <v>1</v>
      </c>
      <c r="AK110">
        <v>2</v>
      </c>
      <c r="AL110" s="1">
        <v>7</v>
      </c>
      <c r="AM110" s="1" t="str">
        <f t="shared" si="106"/>
        <v>L</v>
      </c>
      <c r="AN110" s="1">
        <f t="shared" si="156"/>
        <v>1</v>
      </c>
      <c r="AO110" s="4">
        <f t="shared" si="157"/>
        <v>1</v>
      </c>
      <c r="AP110" s="4">
        <f t="shared" si="158"/>
        <v>2</v>
      </c>
      <c r="AQ110" s="10" t="s">
        <v>319</v>
      </c>
      <c r="AR110" s="10" t="s">
        <v>319</v>
      </c>
      <c r="AS110" s="10" t="str">
        <f t="shared" si="107"/>
        <v>surv</v>
      </c>
      <c r="AT110" s="10" t="str">
        <f t="shared" si="108"/>
        <v>surv</v>
      </c>
      <c r="AU110" s="10">
        <f t="shared" si="109"/>
        <v>6.333333333333333</v>
      </c>
      <c r="AV110" s="10">
        <f t="shared" si="110"/>
        <v>0.3935733730830881</v>
      </c>
      <c r="AW110" s="10">
        <f t="shared" si="111"/>
        <v>1</v>
      </c>
      <c r="AX110" s="10">
        <f t="shared" si="112"/>
        <v>1</v>
      </c>
      <c r="AY110" s="10" t="str">
        <f t="shared" si="113"/>
        <v>1</v>
      </c>
      <c r="AZ110" s="10" t="str">
        <f t="shared" si="114"/>
        <v>1</v>
      </c>
      <c r="BA110" t="s">
        <v>112</v>
      </c>
      <c r="BB110" t="s">
        <v>112</v>
      </c>
      <c r="BC110" t="s">
        <v>112</v>
      </c>
      <c r="BD110" s="5">
        <v>18</v>
      </c>
      <c r="BE110" s="5">
        <v>20</v>
      </c>
      <c r="BF110" s="5">
        <v>17</v>
      </c>
      <c r="BG110" s="5">
        <f t="shared" si="115"/>
        <v>18.333333333333332</v>
      </c>
      <c r="BH110" s="6">
        <v>0.3935733730830881</v>
      </c>
      <c r="BI110" s="6">
        <v>0.3935733730830881</v>
      </c>
      <c r="BJ110" s="6">
        <v>0.3935733730830881</v>
      </c>
      <c r="BK110" s="6">
        <v>0.3935733730830881</v>
      </c>
      <c r="BL110" s="6" t="str">
        <f t="shared" si="116"/>
        <v>N</v>
      </c>
      <c r="BM110" s="3">
        <f t="shared" si="159"/>
        <v>1.3333333333333333</v>
      </c>
      <c r="BN110" s="3">
        <f t="shared" si="160"/>
        <v>1.3333333333333333</v>
      </c>
      <c r="BO110" s="3">
        <f t="shared" si="161"/>
        <v>1.6666666666666667</v>
      </c>
      <c r="BP110" s="3">
        <f t="shared" si="162"/>
        <v>0.66666666666666663</v>
      </c>
      <c r="BQ110" s="1">
        <f t="shared" si="163"/>
        <v>6.333333333333333</v>
      </c>
      <c r="BR110" s="1" t="str">
        <f t="shared" si="117"/>
        <v>M</v>
      </c>
      <c r="BS110" s="1">
        <f t="shared" si="164"/>
        <v>1.5</v>
      </c>
      <c r="BT110" s="4">
        <f t="shared" si="165"/>
        <v>0.5</v>
      </c>
      <c r="BU110" s="4">
        <f t="shared" si="166"/>
        <v>3.5</v>
      </c>
      <c r="BV110" t="s">
        <v>178</v>
      </c>
      <c r="BW110" t="s">
        <v>178</v>
      </c>
      <c r="BX110" t="s">
        <v>178</v>
      </c>
      <c r="BY110" t="s">
        <v>178</v>
      </c>
      <c r="BZ110" s="2" t="str">
        <f t="shared" si="118"/>
        <v>NA</v>
      </c>
      <c r="CA110">
        <v>0</v>
      </c>
      <c r="CB110">
        <v>0</v>
      </c>
      <c r="CC110" s="2" t="str">
        <f t="shared" si="119"/>
        <v>NA</v>
      </c>
      <c r="CD110" s="3">
        <v>0</v>
      </c>
      <c r="CE110" s="3">
        <v>0</v>
      </c>
      <c r="CF110" s="2">
        <v>0</v>
      </c>
      <c r="CG110" s="2">
        <v>0</v>
      </c>
      <c r="CH110" s="2">
        <v>0</v>
      </c>
      <c r="CI110" s="2">
        <v>0</v>
      </c>
      <c r="CJ110" s="2">
        <v>0</v>
      </c>
      <c r="CK110" s="2">
        <v>0</v>
      </c>
      <c r="CL110" s="2">
        <v>0</v>
      </c>
      <c r="CM110" s="2">
        <v>0</v>
      </c>
      <c r="CN110" s="5">
        <v>0</v>
      </c>
      <c r="CO110" s="5">
        <v>0</v>
      </c>
      <c r="CP110" s="5">
        <v>0</v>
      </c>
      <c r="CQ110" s="5">
        <v>0</v>
      </c>
      <c r="CR110" s="5">
        <v>0</v>
      </c>
      <c r="CS110" s="5">
        <v>0</v>
      </c>
      <c r="CT110" s="5">
        <v>0</v>
      </c>
      <c r="CU110" s="5">
        <v>0</v>
      </c>
      <c r="CV110" s="4">
        <v>0</v>
      </c>
      <c r="CW110" s="4">
        <v>0</v>
      </c>
      <c r="CX110" s="4">
        <v>0</v>
      </c>
      <c r="CY110" s="4">
        <v>0</v>
      </c>
      <c r="CZ110" s="4">
        <v>0</v>
      </c>
      <c r="DA110" s="4">
        <v>0</v>
      </c>
      <c r="DB110" s="4">
        <v>0</v>
      </c>
      <c r="DC110" s="4">
        <v>0</v>
      </c>
      <c r="DD110" s="8">
        <v>0</v>
      </c>
      <c r="DE110" s="8">
        <v>0</v>
      </c>
      <c r="DF110" s="8">
        <v>0</v>
      </c>
      <c r="DG110" s="8">
        <v>0</v>
      </c>
      <c r="DH110" s="8">
        <v>0</v>
      </c>
      <c r="DI110" s="8">
        <v>0</v>
      </c>
      <c r="DJ110" s="8">
        <v>0</v>
      </c>
      <c r="DK110" s="8">
        <v>0</v>
      </c>
      <c r="DL110" s="11">
        <f t="shared" si="120"/>
        <v>0</v>
      </c>
      <c r="DM110" s="11">
        <f t="shared" si="121"/>
        <v>0</v>
      </c>
      <c r="DN110" s="11">
        <f t="shared" si="122"/>
        <v>0</v>
      </c>
      <c r="DO110" s="11">
        <f t="shared" si="123"/>
        <v>0</v>
      </c>
      <c r="DP110" s="5">
        <f t="shared" si="124"/>
        <v>0</v>
      </c>
      <c r="DQ110" s="5">
        <f t="shared" si="125"/>
        <v>0</v>
      </c>
      <c r="DR110" s="5">
        <f t="shared" si="126"/>
        <v>0</v>
      </c>
      <c r="DS110" s="5">
        <f t="shared" si="127"/>
        <v>0</v>
      </c>
      <c r="DT110" s="12">
        <f t="shared" si="128"/>
        <v>0</v>
      </c>
      <c r="DU110" s="12">
        <f t="shared" si="129"/>
        <v>0</v>
      </c>
      <c r="DV110" s="12">
        <f t="shared" si="130"/>
        <v>0</v>
      </c>
      <c r="DW110" s="12">
        <f t="shared" si="131"/>
        <v>0</v>
      </c>
      <c r="DX110" s="12">
        <f t="shared" si="132"/>
        <v>0</v>
      </c>
      <c r="DY110" s="12">
        <f t="shared" si="133"/>
        <v>0</v>
      </c>
      <c r="DZ110" s="12">
        <f t="shared" si="134"/>
        <v>0</v>
      </c>
      <c r="EA110" s="12">
        <f t="shared" si="135"/>
        <v>0</v>
      </c>
      <c r="EB110" s="13">
        <f t="shared" si="136"/>
        <v>0</v>
      </c>
      <c r="EC110" s="13">
        <f t="shared" si="137"/>
        <v>0</v>
      </c>
      <c r="ED110" s="13">
        <f t="shared" si="138"/>
        <v>0</v>
      </c>
      <c r="EE110" s="13">
        <f t="shared" si="139"/>
        <v>0</v>
      </c>
      <c r="EF110" s="13">
        <f t="shared" si="140"/>
        <v>0</v>
      </c>
      <c r="EG110" s="13">
        <f t="shared" si="141"/>
        <v>0</v>
      </c>
      <c r="EH110" s="13">
        <f t="shared" si="142"/>
        <v>0</v>
      </c>
      <c r="EI110" s="13">
        <f t="shared" si="143"/>
        <v>0</v>
      </c>
      <c r="EJ110" s="4">
        <f t="shared" si="144"/>
        <v>0</v>
      </c>
      <c r="EK110" s="4">
        <f t="shared" si="145"/>
        <v>0</v>
      </c>
      <c r="EL110" s="4">
        <f t="shared" si="146"/>
        <v>0</v>
      </c>
      <c r="EM110" s="4">
        <f t="shared" si="147"/>
        <v>0</v>
      </c>
      <c r="EN110" s="5" t="s">
        <v>178</v>
      </c>
      <c r="EO110" s="5" t="s">
        <v>178</v>
      </c>
      <c r="EP110" s="5" t="s">
        <v>178</v>
      </c>
      <c r="EQ110" s="5" t="s">
        <v>178</v>
      </c>
      <c r="ER110" s="12" t="s">
        <v>178</v>
      </c>
      <c r="ES110" s="12" t="s">
        <v>178</v>
      </c>
      <c r="ET110" s="12" t="s">
        <v>178</v>
      </c>
      <c r="EU110" s="12" t="s">
        <v>178</v>
      </c>
      <c r="EV110" t="s">
        <v>178</v>
      </c>
      <c r="EW110" t="s">
        <v>178</v>
      </c>
      <c r="EX110" t="s">
        <v>178</v>
      </c>
      <c r="EY110" t="s">
        <v>178</v>
      </c>
      <c r="EZ110">
        <f t="shared" si="148"/>
        <v>0</v>
      </c>
      <c r="FA110">
        <f t="shared" si="149"/>
        <v>0</v>
      </c>
      <c r="FB110">
        <f t="shared" si="150"/>
        <v>0</v>
      </c>
      <c r="FC110">
        <f t="shared" si="151"/>
        <v>0</v>
      </c>
      <c r="FD110">
        <v>1</v>
      </c>
      <c r="FE110">
        <v>1.3333333333333333</v>
      </c>
      <c r="FF110">
        <v>0.6</v>
      </c>
    </row>
    <row r="111" spans="1:162" customFormat="1" x14ac:dyDescent="0.25">
      <c r="A111" t="s">
        <v>111</v>
      </c>
      <c r="B111">
        <v>1</v>
      </c>
      <c r="C111">
        <v>1</v>
      </c>
      <c r="D111">
        <v>1</v>
      </c>
      <c r="E111">
        <v>3</v>
      </c>
      <c r="F111">
        <v>3</v>
      </c>
      <c r="G111">
        <v>2</v>
      </c>
      <c r="H111" s="2" t="s">
        <v>177</v>
      </c>
      <c r="I111" s="2">
        <f t="shared" si="100"/>
        <v>1</v>
      </c>
      <c r="J111">
        <v>3</v>
      </c>
      <c r="K111" s="1">
        <v>9</v>
      </c>
      <c r="L111" s="1" t="str">
        <f t="shared" si="101"/>
        <v>L</v>
      </c>
      <c r="M111" s="1">
        <f t="shared" si="152"/>
        <v>3</v>
      </c>
      <c r="N111">
        <v>1</v>
      </c>
      <c r="O111">
        <v>1</v>
      </c>
      <c r="P111">
        <v>2</v>
      </c>
      <c r="Q111">
        <v>1</v>
      </c>
      <c r="R111">
        <v>2</v>
      </c>
      <c r="S111">
        <v>0</v>
      </c>
      <c r="T111">
        <f t="shared" si="102"/>
        <v>0</v>
      </c>
      <c r="U111" s="2" t="s">
        <v>177</v>
      </c>
      <c r="V111" s="2">
        <f t="shared" si="103"/>
        <v>0</v>
      </c>
      <c r="W111">
        <v>3</v>
      </c>
      <c r="X111" s="1">
        <v>7</v>
      </c>
      <c r="Y111" s="1" t="str">
        <f t="shared" si="104"/>
        <v>L</v>
      </c>
      <c r="Z111" s="1" t="str">
        <f t="shared" si="153"/>
        <v>n</v>
      </c>
      <c r="AA111" s="4">
        <f t="shared" si="154"/>
        <v>-2</v>
      </c>
      <c r="AB111" s="4">
        <f t="shared" si="155"/>
        <v>5</v>
      </c>
      <c r="AC111">
        <v>1</v>
      </c>
      <c r="AD111">
        <v>1</v>
      </c>
      <c r="AE111">
        <v>0</v>
      </c>
      <c r="AF111">
        <v>3</v>
      </c>
      <c r="AG111">
        <v>2</v>
      </c>
      <c r="AH111">
        <v>5</v>
      </c>
      <c r="AI111" s="2" t="s">
        <v>177</v>
      </c>
      <c r="AJ111" s="2">
        <f t="shared" si="105"/>
        <v>1</v>
      </c>
      <c r="AK111">
        <v>2</v>
      </c>
      <c r="AL111" s="1">
        <v>7</v>
      </c>
      <c r="AM111" s="1" t="str">
        <f t="shared" si="106"/>
        <v>L</v>
      </c>
      <c r="AN111" s="1">
        <f t="shared" si="156"/>
        <v>2</v>
      </c>
      <c r="AO111" s="4">
        <f t="shared" si="157"/>
        <v>0</v>
      </c>
      <c r="AP111" s="4">
        <f t="shared" si="158"/>
        <v>3</v>
      </c>
      <c r="AQ111" s="10" t="s">
        <v>319</v>
      </c>
      <c r="AR111" s="10" t="s">
        <v>319</v>
      </c>
      <c r="AS111" s="10" t="str">
        <f t="shared" si="107"/>
        <v>surv</v>
      </c>
      <c r="AT111" s="10" t="str">
        <f t="shared" si="108"/>
        <v>surv</v>
      </c>
      <c r="AU111" s="10">
        <f t="shared" si="109"/>
        <v>7.666666666666667</v>
      </c>
      <c r="AV111" s="10">
        <f t="shared" si="110"/>
        <v>0.57454329688892958</v>
      </c>
      <c r="AW111" s="10">
        <f t="shared" si="111"/>
        <v>1</v>
      </c>
      <c r="AX111" s="10">
        <f t="shared" si="112"/>
        <v>1</v>
      </c>
      <c r="AY111" s="10" t="str">
        <f t="shared" si="113"/>
        <v>1</v>
      </c>
      <c r="AZ111" s="10" t="str">
        <f t="shared" si="114"/>
        <v>1</v>
      </c>
      <c r="BA111" t="s">
        <v>134</v>
      </c>
      <c r="BB111" t="s">
        <v>134</v>
      </c>
      <c r="BC111" t="s">
        <v>134</v>
      </c>
      <c r="BD111" s="5">
        <v>16</v>
      </c>
      <c r="BE111" s="5">
        <v>19</v>
      </c>
      <c r="BF111" s="5">
        <v>17</v>
      </c>
      <c r="BG111" s="5">
        <f t="shared" si="115"/>
        <v>17.333333333333332</v>
      </c>
      <c r="BH111" s="6">
        <v>0.57454329688892958</v>
      </c>
      <c r="BI111" s="6">
        <v>0.57454329688892958</v>
      </c>
      <c r="BJ111" s="6">
        <v>0.57454329688892958</v>
      </c>
      <c r="BK111" s="6">
        <v>0.57454329688892958</v>
      </c>
      <c r="BL111" s="6" t="str">
        <f t="shared" si="116"/>
        <v>M</v>
      </c>
      <c r="BM111" s="3">
        <f t="shared" si="159"/>
        <v>1</v>
      </c>
      <c r="BN111" s="3">
        <f t="shared" si="160"/>
        <v>2.3333333333333335</v>
      </c>
      <c r="BO111" s="3">
        <f t="shared" si="161"/>
        <v>2.3333333333333335</v>
      </c>
      <c r="BP111" s="3">
        <f t="shared" si="162"/>
        <v>2.3333333333333335</v>
      </c>
      <c r="BQ111" s="1">
        <f t="shared" si="163"/>
        <v>7.666666666666667</v>
      </c>
      <c r="BR111" s="1" t="str">
        <f t="shared" si="117"/>
        <v>L</v>
      </c>
      <c r="BS111" s="1">
        <f t="shared" si="164"/>
        <v>2.5</v>
      </c>
      <c r="BT111" s="4">
        <f t="shared" si="165"/>
        <v>-1</v>
      </c>
      <c r="BU111" s="4">
        <f t="shared" si="166"/>
        <v>4</v>
      </c>
      <c r="BV111" t="s">
        <v>178</v>
      </c>
      <c r="BW111" t="s">
        <v>178</v>
      </c>
      <c r="BX111" t="s">
        <v>226</v>
      </c>
      <c r="BY111" t="s">
        <v>226</v>
      </c>
      <c r="BZ111" s="2" t="str">
        <f t="shared" si="118"/>
        <v>NA</v>
      </c>
      <c r="CA111">
        <v>0</v>
      </c>
      <c r="CB111">
        <v>0</v>
      </c>
      <c r="CC111" s="2" t="str">
        <f t="shared" si="119"/>
        <v>NA</v>
      </c>
      <c r="CD111" s="3">
        <v>0</v>
      </c>
      <c r="CE111" s="3">
        <v>0</v>
      </c>
      <c r="CF111" s="2">
        <v>0</v>
      </c>
      <c r="CG111" s="2">
        <v>0</v>
      </c>
      <c r="CH111" s="2">
        <v>0</v>
      </c>
      <c r="CI111" s="2">
        <v>0</v>
      </c>
      <c r="CJ111" s="2">
        <v>0</v>
      </c>
      <c r="CK111" s="2">
        <v>0</v>
      </c>
      <c r="CL111" s="2">
        <v>0</v>
      </c>
      <c r="CM111" s="2">
        <v>0</v>
      </c>
      <c r="CN111" s="5">
        <v>0</v>
      </c>
      <c r="CO111" s="5">
        <v>0</v>
      </c>
      <c r="CP111" s="5">
        <v>0</v>
      </c>
      <c r="CQ111" s="5">
        <v>0</v>
      </c>
      <c r="CR111" s="5">
        <v>0</v>
      </c>
      <c r="CS111" s="5">
        <v>0</v>
      </c>
      <c r="CT111" s="5">
        <v>0</v>
      </c>
      <c r="CU111" s="5">
        <v>0</v>
      </c>
      <c r="CV111" s="4">
        <v>0</v>
      </c>
      <c r="CW111" s="4">
        <v>0</v>
      </c>
      <c r="CX111" s="4">
        <v>0</v>
      </c>
      <c r="CY111" s="4">
        <v>0</v>
      </c>
      <c r="CZ111" s="4">
        <v>0</v>
      </c>
      <c r="DA111" s="4">
        <v>0</v>
      </c>
      <c r="DB111" s="4">
        <v>0</v>
      </c>
      <c r="DC111" s="4">
        <v>0</v>
      </c>
      <c r="DD111" s="8">
        <v>1</v>
      </c>
      <c r="DE111" s="8">
        <v>0</v>
      </c>
      <c r="DF111" s="8">
        <v>1</v>
      </c>
      <c r="DG111" s="8">
        <v>0</v>
      </c>
      <c r="DH111" s="8">
        <v>0</v>
      </c>
      <c r="DI111" s="8">
        <v>0</v>
      </c>
      <c r="DJ111" s="8">
        <v>0</v>
      </c>
      <c r="DK111" s="8">
        <v>0</v>
      </c>
      <c r="DL111" s="11">
        <f t="shared" si="120"/>
        <v>0</v>
      </c>
      <c r="DM111" s="11">
        <f t="shared" si="121"/>
        <v>0</v>
      </c>
      <c r="DN111" s="11">
        <f t="shared" si="122"/>
        <v>0</v>
      </c>
      <c r="DO111" s="11">
        <f t="shared" si="123"/>
        <v>0</v>
      </c>
      <c r="DP111" s="5">
        <f t="shared" si="124"/>
        <v>1</v>
      </c>
      <c r="DQ111" s="5">
        <f t="shared" si="125"/>
        <v>1</v>
      </c>
      <c r="DR111" s="5">
        <f t="shared" si="126"/>
        <v>0</v>
      </c>
      <c r="DS111" s="5">
        <f t="shared" si="127"/>
        <v>0</v>
      </c>
      <c r="DT111" s="12">
        <f t="shared" si="128"/>
        <v>0</v>
      </c>
      <c r="DU111" s="12">
        <f t="shared" si="129"/>
        <v>0</v>
      </c>
      <c r="DV111" s="12">
        <f t="shared" si="130"/>
        <v>0</v>
      </c>
      <c r="DW111" s="12">
        <f t="shared" si="131"/>
        <v>0</v>
      </c>
      <c r="DX111" s="12">
        <f t="shared" si="132"/>
        <v>0</v>
      </c>
      <c r="DY111" s="12">
        <f t="shared" si="133"/>
        <v>0</v>
      </c>
      <c r="DZ111" s="12">
        <f t="shared" si="134"/>
        <v>0</v>
      </c>
      <c r="EA111" s="12">
        <f t="shared" si="135"/>
        <v>0</v>
      </c>
      <c r="EB111" s="13">
        <f t="shared" si="136"/>
        <v>1</v>
      </c>
      <c r="EC111" s="13">
        <f t="shared" si="137"/>
        <v>0</v>
      </c>
      <c r="ED111" s="13">
        <f t="shared" si="138"/>
        <v>1</v>
      </c>
      <c r="EE111" s="13">
        <f t="shared" si="139"/>
        <v>0</v>
      </c>
      <c r="EF111" s="13">
        <f t="shared" si="140"/>
        <v>0</v>
      </c>
      <c r="EG111" s="13">
        <f t="shared" si="141"/>
        <v>0</v>
      </c>
      <c r="EH111" s="13">
        <f t="shared" si="142"/>
        <v>0</v>
      </c>
      <c r="EI111" s="13">
        <f t="shared" si="143"/>
        <v>0</v>
      </c>
      <c r="EJ111" s="4">
        <f t="shared" si="144"/>
        <v>1</v>
      </c>
      <c r="EK111" s="4">
        <f t="shared" si="145"/>
        <v>1</v>
      </c>
      <c r="EL111" s="4">
        <f t="shared" si="146"/>
        <v>0</v>
      </c>
      <c r="EM111" s="4">
        <f t="shared" si="147"/>
        <v>0</v>
      </c>
      <c r="EN111" s="5" t="s">
        <v>178</v>
      </c>
      <c r="EO111" s="5" t="s">
        <v>178</v>
      </c>
      <c r="EP111" s="5" t="s">
        <v>178</v>
      </c>
      <c r="EQ111" s="5" t="s">
        <v>178</v>
      </c>
      <c r="ER111" s="12">
        <v>1</v>
      </c>
      <c r="ES111" s="12">
        <v>1</v>
      </c>
      <c r="ET111" s="12" t="s">
        <v>178</v>
      </c>
      <c r="EU111" s="12" t="s">
        <v>178</v>
      </c>
      <c r="EV111">
        <v>1</v>
      </c>
      <c r="EW111">
        <v>1</v>
      </c>
      <c r="EX111" t="s">
        <v>178</v>
      </c>
      <c r="EY111" t="s">
        <v>178</v>
      </c>
      <c r="EZ111">
        <f t="shared" si="148"/>
        <v>0</v>
      </c>
      <c r="FA111">
        <f t="shared" si="149"/>
        <v>0</v>
      </c>
      <c r="FB111">
        <f t="shared" si="150"/>
        <v>0</v>
      </c>
      <c r="FC111">
        <f t="shared" si="151"/>
        <v>0</v>
      </c>
      <c r="FD111">
        <v>0.375</v>
      </c>
      <c r="FE111">
        <v>1.3333333333333333</v>
      </c>
      <c r="FF111">
        <v>0.2</v>
      </c>
    </row>
    <row r="112" spans="1:162" customFormat="1" x14ac:dyDescent="0.25">
      <c r="A112" t="s">
        <v>112</v>
      </c>
      <c r="B112">
        <v>1</v>
      </c>
      <c r="C112">
        <v>1</v>
      </c>
      <c r="D112">
        <v>1</v>
      </c>
      <c r="E112">
        <v>2</v>
      </c>
      <c r="F112">
        <v>5</v>
      </c>
      <c r="G112">
        <v>3</v>
      </c>
      <c r="H112" s="2" t="s">
        <v>177</v>
      </c>
      <c r="I112" s="2">
        <f t="shared" si="100"/>
        <v>1</v>
      </c>
      <c r="J112">
        <v>2</v>
      </c>
      <c r="K112" s="1">
        <v>10</v>
      </c>
      <c r="L112" s="1" t="str">
        <f t="shared" si="101"/>
        <v>L</v>
      </c>
      <c r="M112" s="1">
        <f t="shared" si="152"/>
        <v>1</v>
      </c>
      <c r="N112">
        <v>1</v>
      </c>
      <c r="O112">
        <v>1</v>
      </c>
      <c r="P112">
        <v>0</v>
      </c>
      <c r="Q112">
        <v>2</v>
      </c>
      <c r="R112">
        <v>1</v>
      </c>
      <c r="S112">
        <v>1</v>
      </c>
      <c r="T112">
        <f t="shared" si="102"/>
        <v>1</v>
      </c>
      <c r="U112" s="2" t="s">
        <v>177</v>
      </c>
      <c r="V112" s="2">
        <f t="shared" si="103"/>
        <v>1</v>
      </c>
      <c r="W112">
        <v>3</v>
      </c>
      <c r="X112" s="1">
        <v>5</v>
      </c>
      <c r="Y112" s="1" t="str">
        <f t="shared" si="104"/>
        <v>M</v>
      </c>
      <c r="Z112" s="1" t="str">
        <f t="shared" si="153"/>
        <v>n</v>
      </c>
      <c r="AA112" s="4">
        <f t="shared" si="154"/>
        <v>-5</v>
      </c>
      <c r="AB112" s="4">
        <f t="shared" si="155"/>
        <v>6</v>
      </c>
      <c r="AC112">
        <v>1</v>
      </c>
      <c r="AD112">
        <v>1</v>
      </c>
      <c r="AE112">
        <v>0</v>
      </c>
      <c r="AF112">
        <v>0</v>
      </c>
      <c r="AG112">
        <v>2</v>
      </c>
      <c r="AH112">
        <v>1</v>
      </c>
      <c r="AI112" s="2" t="s">
        <v>177</v>
      </c>
      <c r="AJ112" s="2">
        <f t="shared" si="105"/>
        <v>1</v>
      </c>
      <c r="AK112">
        <v>2</v>
      </c>
      <c r="AL112" s="1">
        <v>4</v>
      </c>
      <c r="AM112" s="1" t="str">
        <f t="shared" si="106"/>
        <v>S</v>
      </c>
      <c r="AN112" s="1">
        <f t="shared" si="156"/>
        <v>1</v>
      </c>
      <c r="AO112" s="4">
        <f t="shared" si="157"/>
        <v>-1</v>
      </c>
      <c r="AP112" s="4">
        <f t="shared" si="158"/>
        <v>2</v>
      </c>
      <c r="AQ112" s="10" t="s">
        <v>319</v>
      </c>
      <c r="AR112" s="10" t="s">
        <v>319</v>
      </c>
      <c r="AS112" s="10" t="str">
        <f t="shared" si="107"/>
        <v>surv</v>
      </c>
      <c r="AT112" s="10" t="str">
        <f t="shared" si="108"/>
        <v>surv</v>
      </c>
      <c r="AU112" s="10">
        <f t="shared" si="109"/>
        <v>6.333333333333333</v>
      </c>
      <c r="AV112" s="10">
        <f t="shared" si="110"/>
        <v>0.3935733730830881</v>
      </c>
      <c r="AW112" s="10">
        <f t="shared" si="111"/>
        <v>1</v>
      </c>
      <c r="AX112" s="10">
        <f t="shared" si="112"/>
        <v>1</v>
      </c>
      <c r="AY112" s="10" t="str">
        <f t="shared" si="113"/>
        <v>1</v>
      </c>
      <c r="AZ112" s="10" t="str">
        <f t="shared" si="114"/>
        <v>1</v>
      </c>
      <c r="BA112" t="s">
        <v>110</v>
      </c>
      <c r="BB112" t="s">
        <v>110</v>
      </c>
      <c r="BC112" t="s">
        <v>110</v>
      </c>
      <c r="BD112" s="5">
        <v>20</v>
      </c>
      <c r="BE112" s="5">
        <v>22</v>
      </c>
      <c r="BF112" s="5">
        <v>20</v>
      </c>
      <c r="BG112" s="5">
        <f t="shared" si="115"/>
        <v>20.666666666666668</v>
      </c>
      <c r="BH112" s="6">
        <v>0.3935733730830881</v>
      </c>
      <c r="BI112" s="6">
        <v>0.3935733730830881</v>
      </c>
      <c r="BJ112" s="6">
        <v>0.3935733730830881</v>
      </c>
      <c r="BK112" s="6">
        <v>0.3935733730830881</v>
      </c>
      <c r="BL112" s="6" t="str">
        <f t="shared" si="116"/>
        <v>N</v>
      </c>
      <c r="BM112" s="3">
        <f t="shared" si="159"/>
        <v>0.33333333333333331</v>
      </c>
      <c r="BN112" s="3">
        <f t="shared" si="160"/>
        <v>1.3333333333333333</v>
      </c>
      <c r="BO112" s="3">
        <f t="shared" si="161"/>
        <v>2.6666666666666665</v>
      </c>
      <c r="BP112" s="3">
        <f t="shared" si="162"/>
        <v>1.6666666666666667</v>
      </c>
      <c r="BQ112" s="1">
        <f t="shared" si="163"/>
        <v>6.333333333333333</v>
      </c>
      <c r="BR112" s="1" t="str">
        <f t="shared" si="117"/>
        <v>M</v>
      </c>
      <c r="BS112" s="1">
        <f t="shared" si="164"/>
        <v>1</v>
      </c>
      <c r="BT112" s="4">
        <f t="shared" si="165"/>
        <v>-3</v>
      </c>
      <c r="BU112" s="4">
        <f t="shared" si="166"/>
        <v>4</v>
      </c>
      <c r="BV112" t="s">
        <v>178</v>
      </c>
      <c r="BW112" t="s">
        <v>178</v>
      </c>
      <c r="BX112" t="s">
        <v>227</v>
      </c>
      <c r="BY112" t="s">
        <v>226</v>
      </c>
      <c r="BZ112" s="2" t="str">
        <f t="shared" si="118"/>
        <v>NA</v>
      </c>
      <c r="CA112">
        <v>0</v>
      </c>
      <c r="CB112">
        <v>0</v>
      </c>
      <c r="CC112" s="2" t="str">
        <f t="shared" si="119"/>
        <v>NA</v>
      </c>
      <c r="CD112" s="3">
        <v>0</v>
      </c>
      <c r="CE112" s="3">
        <v>0</v>
      </c>
      <c r="CF112" s="2">
        <v>0</v>
      </c>
      <c r="CG112" s="2">
        <v>0</v>
      </c>
      <c r="CH112" s="2">
        <v>0</v>
      </c>
      <c r="CI112" s="2">
        <v>0</v>
      </c>
      <c r="CJ112" s="2">
        <v>0</v>
      </c>
      <c r="CK112" s="2">
        <v>0</v>
      </c>
      <c r="CL112" s="2">
        <v>0</v>
      </c>
      <c r="CM112" s="2">
        <v>0</v>
      </c>
      <c r="CN112" s="5">
        <v>0</v>
      </c>
      <c r="CO112" s="5">
        <v>0</v>
      </c>
      <c r="CP112" s="5">
        <v>0</v>
      </c>
      <c r="CQ112" s="5">
        <v>0</v>
      </c>
      <c r="CR112" s="5">
        <v>0</v>
      </c>
      <c r="CS112" s="5">
        <v>0</v>
      </c>
      <c r="CT112" s="5">
        <v>0</v>
      </c>
      <c r="CU112" s="5">
        <v>0</v>
      </c>
      <c r="CV112" s="4">
        <v>0</v>
      </c>
      <c r="CW112" s="4">
        <v>0</v>
      </c>
      <c r="CX112" s="4">
        <v>0</v>
      </c>
      <c r="CY112" s="4">
        <v>0</v>
      </c>
      <c r="CZ112" s="4">
        <v>0</v>
      </c>
      <c r="DA112" s="4">
        <v>0</v>
      </c>
      <c r="DB112" s="4">
        <v>0</v>
      </c>
      <c r="DC112" s="4">
        <v>0</v>
      </c>
      <c r="DD112" s="8">
        <v>0</v>
      </c>
      <c r="DE112" s="8">
        <v>1</v>
      </c>
      <c r="DF112" s="8">
        <v>1</v>
      </c>
      <c r="DG112" s="8">
        <v>0</v>
      </c>
      <c r="DH112" s="8">
        <v>0</v>
      </c>
      <c r="DI112" s="8">
        <v>0</v>
      </c>
      <c r="DJ112" s="8">
        <v>0</v>
      </c>
      <c r="DK112" s="8">
        <v>0</v>
      </c>
      <c r="DL112" s="11">
        <f t="shared" si="120"/>
        <v>0</v>
      </c>
      <c r="DM112" s="11">
        <f t="shared" si="121"/>
        <v>0</v>
      </c>
      <c r="DN112" s="11">
        <f t="shared" si="122"/>
        <v>0</v>
      </c>
      <c r="DO112" s="11">
        <f t="shared" si="123"/>
        <v>0</v>
      </c>
      <c r="DP112" s="5">
        <f t="shared" si="124"/>
        <v>1</v>
      </c>
      <c r="DQ112" s="5">
        <f t="shared" si="125"/>
        <v>1</v>
      </c>
      <c r="DR112" s="5">
        <f t="shared" si="126"/>
        <v>0</v>
      </c>
      <c r="DS112" s="5">
        <f t="shared" si="127"/>
        <v>0</v>
      </c>
      <c r="DT112" s="12">
        <f t="shared" si="128"/>
        <v>0</v>
      </c>
      <c r="DU112" s="12">
        <f t="shared" si="129"/>
        <v>0</v>
      </c>
      <c r="DV112" s="12">
        <f t="shared" si="130"/>
        <v>0</v>
      </c>
      <c r="DW112" s="12">
        <f t="shared" si="131"/>
        <v>0</v>
      </c>
      <c r="DX112" s="12">
        <f t="shared" si="132"/>
        <v>0</v>
      </c>
      <c r="DY112" s="12">
        <f t="shared" si="133"/>
        <v>0</v>
      </c>
      <c r="DZ112" s="12">
        <f t="shared" si="134"/>
        <v>0</v>
      </c>
      <c r="EA112" s="12">
        <f t="shared" si="135"/>
        <v>0</v>
      </c>
      <c r="EB112" s="13">
        <f t="shared" si="136"/>
        <v>0</v>
      </c>
      <c r="EC112" s="13">
        <f t="shared" si="137"/>
        <v>1</v>
      </c>
      <c r="ED112" s="13">
        <f t="shared" si="138"/>
        <v>1</v>
      </c>
      <c r="EE112" s="13">
        <f t="shared" si="139"/>
        <v>0</v>
      </c>
      <c r="EF112" s="13">
        <f t="shared" si="140"/>
        <v>0</v>
      </c>
      <c r="EG112" s="13">
        <f t="shared" si="141"/>
        <v>0</v>
      </c>
      <c r="EH112" s="13">
        <f t="shared" si="142"/>
        <v>0</v>
      </c>
      <c r="EI112" s="13">
        <f t="shared" si="143"/>
        <v>0</v>
      </c>
      <c r="EJ112" s="4">
        <f t="shared" si="144"/>
        <v>1</v>
      </c>
      <c r="EK112" s="4">
        <f t="shared" si="145"/>
        <v>1</v>
      </c>
      <c r="EL112" s="4">
        <f t="shared" si="146"/>
        <v>0</v>
      </c>
      <c r="EM112" s="4">
        <f t="shared" si="147"/>
        <v>0</v>
      </c>
      <c r="EN112" s="5" t="s">
        <v>178</v>
      </c>
      <c r="EO112" s="5" t="s">
        <v>178</v>
      </c>
      <c r="EP112" s="5" t="s">
        <v>178</v>
      </c>
      <c r="EQ112" s="5" t="s">
        <v>178</v>
      </c>
      <c r="ER112" s="12">
        <v>0</v>
      </c>
      <c r="ES112" s="12">
        <v>1</v>
      </c>
      <c r="ET112" s="12" t="s">
        <v>178</v>
      </c>
      <c r="EU112" s="12" t="s">
        <v>178</v>
      </c>
      <c r="EV112">
        <v>0</v>
      </c>
      <c r="EW112">
        <v>1</v>
      </c>
      <c r="EX112" t="s">
        <v>178</v>
      </c>
      <c r="EY112" t="s">
        <v>178</v>
      </c>
      <c r="EZ112">
        <f t="shared" si="148"/>
        <v>0</v>
      </c>
      <c r="FA112">
        <f t="shared" si="149"/>
        <v>0</v>
      </c>
      <c r="FB112">
        <f t="shared" si="150"/>
        <v>0</v>
      </c>
      <c r="FC112">
        <f t="shared" si="151"/>
        <v>0</v>
      </c>
      <c r="FD112">
        <v>0.3</v>
      </c>
      <c r="FE112">
        <v>0.5</v>
      </c>
      <c r="FF112">
        <v>0.66666666666666663</v>
      </c>
    </row>
    <row r="113" spans="1:162" customFormat="1" x14ac:dyDescent="0.25">
      <c r="A113" t="s">
        <v>113</v>
      </c>
      <c r="B113">
        <v>1</v>
      </c>
      <c r="C113">
        <v>1</v>
      </c>
      <c r="D113">
        <v>3</v>
      </c>
      <c r="E113">
        <v>4</v>
      </c>
      <c r="F113">
        <v>4</v>
      </c>
      <c r="G113">
        <v>0</v>
      </c>
      <c r="H113" s="2" t="s">
        <v>176</v>
      </c>
      <c r="I113" s="2">
        <f t="shared" si="100"/>
        <v>1</v>
      </c>
      <c r="J113">
        <v>2</v>
      </c>
      <c r="K113" s="1">
        <v>13</v>
      </c>
      <c r="L113" s="1" t="str">
        <f t="shared" si="101"/>
        <v>L</v>
      </c>
      <c r="M113" s="1">
        <f t="shared" si="152"/>
        <v>3</v>
      </c>
      <c r="N113">
        <v>1</v>
      </c>
      <c r="O113">
        <v>1</v>
      </c>
      <c r="P113">
        <v>1</v>
      </c>
      <c r="Q113">
        <v>1</v>
      </c>
      <c r="R113">
        <v>1</v>
      </c>
      <c r="S113">
        <v>0</v>
      </c>
      <c r="T113">
        <f t="shared" si="102"/>
        <v>0</v>
      </c>
      <c r="U113" s="2" t="s">
        <v>176</v>
      </c>
      <c r="V113" s="2">
        <f t="shared" si="103"/>
        <v>1</v>
      </c>
      <c r="W113">
        <v>3</v>
      </c>
      <c r="X113" s="1">
        <v>5</v>
      </c>
      <c r="Y113" s="1" t="str">
        <f t="shared" si="104"/>
        <v>M</v>
      </c>
      <c r="Z113" s="1" t="str">
        <f t="shared" si="153"/>
        <v>n</v>
      </c>
      <c r="AA113" s="4">
        <f t="shared" si="154"/>
        <v>-8</v>
      </c>
      <c r="AB113" s="4">
        <f t="shared" si="155"/>
        <v>5</v>
      </c>
      <c r="AC113">
        <v>1</v>
      </c>
      <c r="AD113">
        <v>1</v>
      </c>
      <c r="AE113">
        <v>0</v>
      </c>
      <c r="AF113">
        <v>1</v>
      </c>
      <c r="AG113">
        <v>3</v>
      </c>
      <c r="AH113">
        <v>1</v>
      </c>
      <c r="AI113" s="2" t="s">
        <v>177</v>
      </c>
      <c r="AJ113" s="2">
        <f t="shared" si="105"/>
        <v>1</v>
      </c>
      <c r="AK113">
        <v>3</v>
      </c>
      <c r="AL113" s="1">
        <v>6</v>
      </c>
      <c r="AM113" s="1" t="str">
        <f t="shared" si="106"/>
        <v>M</v>
      </c>
      <c r="AN113" s="1">
        <f t="shared" si="156"/>
        <v>2</v>
      </c>
      <c r="AO113" s="4">
        <f t="shared" si="157"/>
        <v>1</v>
      </c>
      <c r="AP113" s="4">
        <f t="shared" si="158"/>
        <v>3</v>
      </c>
      <c r="AQ113" s="10" t="s">
        <v>319</v>
      </c>
      <c r="AR113" s="10" t="s">
        <v>319</v>
      </c>
      <c r="AS113" s="10" t="str">
        <f t="shared" si="107"/>
        <v>surv</v>
      </c>
      <c r="AT113" s="10" t="str">
        <f t="shared" si="108"/>
        <v>surv</v>
      </c>
      <c r="AU113" s="10">
        <f t="shared" si="109"/>
        <v>8</v>
      </c>
      <c r="AV113" s="10">
        <f t="shared" si="110"/>
        <v>0.40804411526206491</v>
      </c>
      <c r="AW113" s="10">
        <f t="shared" si="111"/>
        <v>1</v>
      </c>
      <c r="AX113" s="10">
        <f t="shared" si="112"/>
        <v>1</v>
      </c>
      <c r="AY113" s="10" t="str">
        <f t="shared" si="113"/>
        <v>1</v>
      </c>
      <c r="AZ113" s="10" t="str">
        <f t="shared" si="114"/>
        <v>1</v>
      </c>
      <c r="BA113" t="s">
        <v>134</v>
      </c>
      <c r="BB113" t="s">
        <v>134</v>
      </c>
      <c r="BC113" t="s">
        <v>134</v>
      </c>
      <c r="BD113" s="5">
        <v>14</v>
      </c>
      <c r="BE113" s="5">
        <v>16</v>
      </c>
      <c r="BF113" s="5">
        <v>15</v>
      </c>
      <c r="BG113" s="5">
        <f t="shared" si="115"/>
        <v>15</v>
      </c>
      <c r="BH113" s="6">
        <v>0.40804411526206491</v>
      </c>
      <c r="BI113" s="6">
        <v>0.40804411526206491</v>
      </c>
      <c r="BJ113" s="6">
        <v>0.40804411526206491</v>
      </c>
      <c r="BK113" s="6">
        <v>0.40804411526206491</v>
      </c>
      <c r="BL113" s="6" t="str">
        <f t="shared" si="116"/>
        <v>N</v>
      </c>
      <c r="BM113" s="3">
        <f t="shared" si="159"/>
        <v>1.3333333333333333</v>
      </c>
      <c r="BN113" s="3">
        <f t="shared" si="160"/>
        <v>2</v>
      </c>
      <c r="BO113" s="3">
        <f t="shared" si="161"/>
        <v>2.6666666666666665</v>
      </c>
      <c r="BP113" s="3">
        <f t="shared" si="162"/>
        <v>0.33333333333333331</v>
      </c>
      <c r="BQ113" s="1">
        <f t="shared" si="163"/>
        <v>8</v>
      </c>
      <c r="BR113" s="1" t="str">
        <f t="shared" si="117"/>
        <v>L</v>
      </c>
      <c r="BS113" s="1">
        <f t="shared" si="164"/>
        <v>2.5</v>
      </c>
      <c r="BT113" s="4">
        <f t="shared" si="165"/>
        <v>-3.5</v>
      </c>
      <c r="BU113" s="4">
        <f t="shared" si="166"/>
        <v>4</v>
      </c>
      <c r="BV113" t="s">
        <v>178</v>
      </c>
      <c r="BW113" t="s">
        <v>178</v>
      </c>
      <c r="BX113" t="s">
        <v>178</v>
      </c>
      <c r="BY113" t="s">
        <v>227</v>
      </c>
      <c r="BZ113" s="2" t="str">
        <f t="shared" si="118"/>
        <v>NA</v>
      </c>
      <c r="CA113">
        <v>0</v>
      </c>
      <c r="CB113">
        <v>0</v>
      </c>
      <c r="CC113" s="2" t="str">
        <f t="shared" si="119"/>
        <v>NA</v>
      </c>
      <c r="CD113" s="3">
        <v>0</v>
      </c>
      <c r="CE113" s="3">
        <v>0</v>
      </c>
      <c r="CF113" s="2">
        <v>0</v>
      </c>
      <c r="CG113" s="2">
        <v>0</v>
      </c>
      <c r="CH113" s="2">
        <v>0</v>
      </c>
      <c r="CI113" s="2">
        <v>0</v>
      </c>
      <c r="CJ113" s="2">
        <v>0</v>
      </c>
      <c r="CK113" s="2">
        <v>0</v>
      </c>
      <c r="CL113" s="2">
        <v>0</v>
      </c>
      <c r="CM113" s="2">
        <v>0</v>
      </c>
      <c r="CN113" s="5">
        <v>0</v>
      </c>
      <c r="CO113" s="5">
        <v>0</v>
      </c>
      <c r="CP113" s="5">
        <v>0</v>
      </c>
      <c r="CQ113" s="5">
        <v>0</v>
      </c>
      <c r="CR113" s="5">
        <v>0</v>
      </c>
      <c r="CS113" s="5">
        <v>0</v>
      </c>
      <c r="CT113" s="5">
        <v>0</v>
      </c>
      <c r="CU113" s="5">
        <v>0</v>
      </c>
      <c r="CV113" s="4">
        <v>0</v>
      </c>
      <c r="CW113" s="4">
        <v>0</v>
      </c>
      <c r="CX113" s="4">
        <v>0</v>
      </c>
      <c r="CY113" s="4">
        <v>0</v>
      </c>
      <c r="CZ113" s="4">
        <v>0</v>
      </c>
      <c r="DA113" s="4">
        <v>0</v>
      </c>
      <c r="DB113" s="4">
        <v>0</v>
      </c>
      <c r="DC113" s="4">
        <v>0</v>
      </c>
      <c r="DD113" s="8">
        <v>0</v>
      </c>
      <c r="DE113" s="8">
        <v>0</v>
      </c>
      <c r="DF113" s="8">
        <v>0</v>
      </c>
      <c r="DG113" s="8">
        <v>2</v>
      </c>
      <c r="DH113" s="8">
        <v>0</v>
      </c>
      <c r="DI113" s="8">
        <v>0</v>
      </c>
      <c r="DJ113" s="8">
        <v>0</v>
      </c>
      <c r="DK113" s="8">
        <v>0</v>
      </c>
      <c r="DL113" s="11">
        <f t="shared" si="120"/>
        <v>0</v>
      </c>
      <c r="DM113" s="11">
        <f t="shared" si="121"/>
        <v>0</v>
      </c>
      <c r="DN113" s="11">
        <f t="shared" si="122"/>
        <v>0</v>
      </c>
      <c r="DO113" s="11">
        <f t="shared" si="123"/>
        <v>0</v>
      </c>
      <c r="DP113" s="5">
        <f t="shared" si="124"/>
        <v>0</v>
      </c>
      <c r="DQ113" s="5">
        <f t="shared" si="125"/>
        <v>2</v>
      </c>
      <c r="DR113" s="5">
        <f t="shared" si="126"/>
        <v>0</v>
      </c>
      <c r="DS113" s="5">
        <f t="shared" si="127"/>
        <v>0</v>
      </c>
      <c r="DT113" s="12">
        <f t="shared" si="128"/>
        <v>0</v>
      </c>
      <c r="DU113" s="12">
        <f t="shared" si="129"/>
        <v>0</v>
      </c>
      <c r="DV113" s="12">
        <f t="shared" si="130"/>
        <v>0</v>
      </c>
      <c r="DW113" s="12">
        <f t="shared" si="131"/>
        <v>0</v>
      </c>
      <c r="DX113" s="12">
        <f t="shared" si="132"/>
        <v>0</v>
      </c>
      <c r="DY113" s="12">
        <f t="shared" si="133"/>
        <v>0</v>
      </c>
      <c r="DZ113" s="12">
        <f t="shared" si="134"/>
        <v>0</v>
      </c>
      <c r="EA113" s="12">
        <f t="shared" si="135"/>
        <v>0</v>
      </c>
      <c r="EB113" s="13">
        <f t="shared" si="136"/>
        <v>0</v>
      </c>
      <c r="EC113" s="13">
        <f t="shared" si="137"/>
        <v>0</v>
      </c>
      <c r="ED113" s="13">
        <f t="shared" si="138"/>
        <v>0</v>
      </c>
      <c r="EE113" s="13">
        <f t="shared" si="139"/>
        <v>2</v>
      </c>
      <c r="EF113" s="13">
        <f t="shared" si="140"/>
        <v>0</v>
      </c>
      <c r="EG113" s="13">
        <f t="shared" si="141"/>
        <v>0</v>
      </c>
      <c r="EH113" s="13">
        <f t="shared" si="142"/>
        <v>0</v>
      </c>
      <c r="EI113" s="13">
        <f t="shared" si="143"/>
        <v>0</v>
      </c>
      <c r="EJ113" s="4">
        <f t="shared" si="144"/>
        <v>0</v>
      </c>
      <c r="EK113" s="4">
        <f t="shared" si="145"/>
        <v>2</v>
      </c>
      <c r="EL113" s="4">
        <f t="shared" si="146"/>
        <v>0</v>
      </c>
      <c r="EM113" s="4">
        <f t="shared" si="147"/>
        <v>0</v>
      </c>
      <c r="EN113" s="5" t="s">
        <v>178</v>
      </c>
      <c r="EO113" s="5" t="s">
        <v>178</v>
      </c>
      <c r="EP113" s="5" t="s">
        <v>178</v>
      </c>
      <c r="EQ113" s="5" t="s">
        <v>178</v>
      </c>
      <c r="ER113" s="12" t="s">
        <v>178</v>
      </c>
      <c r="ES113" s="12">
        <v>0</v>
      </c>
      <c r="ET113" s="12" t="s">
        <v>178</v>
      </c>
      <c r="EU113" s="12" t="s">
        <v>178</v>
      </c>
      <c r="EV113" t="s">
        <v>178</v>
      </c>
      <c r="EW113">
        <v>0</v>
      </c>
      <c r="EX113" t="s">
        <v>178</v>
      </c>
      <c r="EY113" t="s">
        <v>178</v>
      </c>
      <c r="EZ113">
        <f t="shared" si="148"/>
        <v>0</v>
      </c>
      <c r="FA113">
        <f t="shared" si="149"/>
        <v>0</v>
      </c>
      <c r="FB113">
        <f t="shared" si="150"/>
        <v>0</v>
      </c>
      <c r="FC113">
        <f t="shared" si="151"/>
        <v>0</v>
      </c>
      <c r="FD113">
        <v>0.625</v>
      </c>
      <c r="FE113">
        <v>1.5</v>
      </c>
      <c r="FF113">
        <v>0.4</v>
      </c>
    </row>
    <row r="114" spans="1:162" customFormat="1" x14ac:dyDescent="0.25">
      <c r="A114" t="s">
        <v>114</v>
      </c>
      <c r="B114">
        <v>1</v>
      </c>
      <c r="C114">
        <v>1</v>
      </c>
      <c r="D114">
        <v>1</v>
      </c>
      <c r="E114">
        <v>1</v>
      </c>
      <c r="F114">
        <v>1</v>
      </c>
      <c r="G114">
        <v>0</v>
      </c>
      <c r="H114" s="2" t="s">
        <v>177</v>
      </c>
      <c r="I114" s="2">
        <f t="shared" si="100"/>
        <v>0</v>
      </c>
      <c r="J114">
        <v>3</v>
      </c>
      <c r="K114" s="1">
        <v>5</v>
      </c>
      <c r="L114" s="1" t="str">
        <f t="shared" si="101"/>
        <v>M</v>
      </c>
      <c r="M114" s="1">
        <f t="shared" si="152"/>
        <v>3</v>
      </c>
      <c r="N114">
        <v>1</v>
      </c>
      <c r="O114">
        <v>1</v>
      </c>
      <c r="P114">
        <v>0</v>
      </c>
      <c r="Q114">
        <v>1</v>
      </c>
      <c r="R114">
        <v>0</v>
      </c>
      <c r="S114">
        <v>0</v>
      </c>
      <c r="T114">
        <f t="shared" si="102"/>
        <v>0</v>
      </c>
      <c r="U114" s="2" t="s">
        <v>177</v>
      </c>
      <c r="V114" s="2">
        <f t="shared" si="103"/>
        <v>0</v>
      </c>
      <c r="W114">
        <v>1</v>
      </c>
      <c r="X114" s="1">
        <v>3</v>
      </c>
      <c r="Y114" s="1" t="str">
        <f t="shared" si="104"/>
        <v>S</v>
      </c>
      <c r="Z114" s="1" t="str">
        <f t="shared" si="153"/>
        <v>n</v>
      </c>
      <c r="AA114" s="4">
        <f t="shared" si="154"/>
        <v>-2</v>
      </c>
      <c r="AB114" s="4">
        <f t="shared" si="155"/>
        <v>5</v>
      </c>
      <c r="AC114">
        <v>1</v>
      </c>
      <c r="AD114">
        <v>1</v>
      </c>
      <c r="AE114">
        <v>0</v>
      </c>
      <c r="AF114">
        <v>1</v>
      </c>
      <c r="AG114">
        <v>1</v>
      </c>
      <c r="AH114">
        <v>1</v>
      </c>
      <c r="AI114" s="2" t="s">
        <v>177</v>
      </c>
      <c r="AJ114" s="2">
        <f t="shared" si="105"/>
        <v>1</v>
      </c>
      <c r="AK114">
        <v>3</v>
      </c>
      <c r="AL114" s="1">
        <v>4</v>
      </c>
      <c r="AM114" s="1" t="str">
        <f t="shared" si="106"/>
        <v>S</v>
      </c>
      <c r="AN114" s="1">
        <f t="shared" si="156"/>
        <v>2</v>
      </c>
      <c r="AO114" s="4">
        <f t="shared" si="157"/>
        <v>1</v>
      </c>
      <c r="AP114" s="4">
        <f t="shared" si="158"/>
        <v>3</v>
      </c>
      <c r="AQ114" s="10" t="s">
        <v>319</v>
      </c>
      <c r="AR114" s="10" t="s">
        <v>319</v>
      </c>
      <c r="AS114" s="10" t="str">
        <f t="shared" si="107"/>
        <v>surv</v>
      </c>
      <c r="AT114" s="10" t="str">
        <f t="shared" si="108"/>
        <v>surv</v>
      </c>
      <c r="AU114" s="10">
        <f t="shared" si="109"/>
        <v>4</v>
      </c>
      <c r="AV114" s="10">
        <f t="shared" si="110"/>
        <v>0.56824290580701464</v>
      </c>
      <c r="AW114" s="10">
        <f t="shared" si="111"/>
        <v>1</v>
      </c>
      <c r="AX114" s="10">
        <f t="shared" si="112"/>
        <v>1</v>
      </c>
      <c r="AY114" s="10" t="str">
        <f t="shared" si="113"/>
        <v>1</v>
      </c>
      <c r="AZ114" s="10" t="str">
        <f t="shared" si="114"/>
        <v>1</v>
      </c>
      <c r="BA114" t="s">
        <v>134</v>
      </c>
      <c r="BB114" t="s">
        <v>134</v>
      </c>
      <c r="BC114" t="s">
        <v>134</v>
      </c>
      <c r="BD114" s="5">
        <v>10</v>
      </c>
      <c r="BE114" s="5">
        <v>11</v>
      </c>
      <c r="BF114" s="5">
        <v>11</v>
      </c>
      <c r="BG114" s="5">
        <f t="shared" si="115"/>
        <v>10.666666666666666</v>
      </c>
      <c r="BH114" s="6">
        <v>0.56824290580701464</v>
      </c>
      <c r="BI114" s="6">
        <v>0.56824290580701464</v>
      </c>
      <c r="BJ114" s="6">
        <v>0.56824290580701464</v>
      </c>
      <c r="BK114" s="6">
        <v>0.56824290580701464</v>
      </c>
      <c r="BL114" s="6" t="str">
        <f t="shared" si="116"/>
        <v>M</v>
      </c>
      <c r="BM114" s="3">
        <f t="shared" si="159"/>
        <v>0.33333333333333331</v>
      </c>
      <c r="BN114" s="3">
        <f t="shared" si="160"/>
        <v>1</v>
      </c>
      <c r="BO114" s="3">
        <f t="shared" si="161"/>
        <v>0.66666666666666663</v>
      </c>
      <c r="BP114" s="3">
        <f t="shared" si="162"/>
        <v>0.33333333333333331</v>
      </c>
      <c r="BQ114" s="1">
        <f t="shared" si="163"/>
        <v>4</v>
      </c>
      <c r="BR114" s="1" t="str">
        <f t="shared" si="117"/>
        <v>S</v>
      </c>
      <c r="BS114" s="1">
        <f t="shared" si="164"/>
        <v>2.5</v>
      </c>
      <c r="BT114" s="4">
        <f t="shared" si="165"/>
        <v>-0.5</v>
      </c>
      <c r="BU114" s="4">
        <f t="shared" si="166"/>
        <v>4</v>
      </c>
      <c r="BV114" t="s">
        <v>178</v>
      </c>
      <c r="BW114" t="s">
        <v>178</v>
      </c>
      <c r="BX114" t="s">
        <v>178</v>
      </c>
      <c r="BY114" t="s">
        <v>178</v>
      </c>
      <c r="BZ114" s="2" t="str">
        <f t="shared" si="118"/>
        <v>NA</v>
      </c>
      <c r="CA114">
        <v>0</v>
      </c>
      <c r="CB114">
        <v>0</v>
      </c>
      <c r="CC114" s="2" t="str">
        <f t="shared" si="119"/>
        <v>NA</v>
      </c>
      <c r="CD114" s="3">
        <v>0</v>
      </c>
      <c r="CE114" s="3">
        <v>0</v>
      </c>
      <c r="CF114" s="2">
        <v>0</v>
      </c>
      <c r="CG114" s="2">
        <v>0</v>
      </c>
      <c r="CH114" s="2">
        <v>0</v>
      </c>
      <c r="CI114" s="2">
        <v>0</v>
      </c>
      <c r="CJ114" s="2">
        <v>0</v>
      </c>
      <c r="CK114" s="2">
        <v>0</v>
      </c>
      <c r="CL114" s="2">
        <v>0</v>
      </c>
      <c r="CM114" s="2">
        <v>0</v>
      </c>
      <c r="CN114" s="5">
        <v>0</v>
      </c>
      <c r="CO114" s="5">
        <v>0</v>
      </c>
      <c r="CP114" s="5">
        <v>0</v>
      </c>
      <c r="CQ114" s="5">
        <v>0</v>
      </c>
      <c r="CR114" s="5">
        <v>0</v>
      </c>
      <c r="CS114" s="5">
        <v>0</v>
      </c>
      <c r="CT114" s="5">
        <v>0</v>
      </c>
      <c r="CU114" s="5">
        <v>0</v>
      </c>
      <c r="CV114" s="4">
        <v>0</v>
      </c>
      <c r="CW114" s="4">
        <v>0</v>
      </c>
      <c r="CX114" s="4">
        <v>0</v>
      </c>
      <c r="CY114" s="4">
        <v>0</v>
      </c>
      <c r="CZ114" s="4">
        <v>0</v>
      </c>
      <c r="DA114" s="4">
        <v>0</v>
      </c>
      <c r="DB114" s="4">
        <v>0</v>
      </c>
      <c r="DC114" s="4">
        <v>0</v>
      </c>
      <c r="DD114" s="8">
        <v>0</v>
      </c>
      <c r="DE114" s="8">
        <v>0</v>
      </c>
      <c r="DF114" s="8">
        <v>0</v>
      </c>
      <c r="DG114" s="8">
        <v>0</v>
      </c>
      <c r="DH114" s="8">
        <v>0</v>
      </c>
      <c r="DI114" s="8">
        <v>0</v>
      </c>
      <c r="DJ114" s="8">
        <v>0</v>
      </c>
      <c r="DK114" s="8">
        <v>0</v>
      </c>
      <c r="DL114" s="11">
        <f t="shared" si="120"/>
        <v>0</v>
      </c>
      <c r="DM114" s="11">
        <f t="shared" si="121"/>
        <v>0</v>
      </c>
      <c r="DN114" s="11">
        <f t="shared" si="122"/>
        <v>0</v>
      </c>
      <c r="DO114" s="11">
        <f t="shared" si="123"/>
        <v>0</v>
      </c>
      <c r="DP114" s="5">
        <f t="shared" si="124"/>
        <v>0</v>
      </c>
      <c r="DQ114" s="5">
        <f t="shared" si="125"/>
        <v>0</v>
      </c>
      <c r="DR114" s="5">
        <f t="shared" si="126"/>
        <v>0</v>
      </c>
      <c r="DS114" s="5">
        <f t="shared" si="127"/>
        <v>0</v>
      </c>
      <c r="DT114" s="12">
        <f t="shared" si="128"/>
        <v>0</v>
      </c>
      <c r="DU114" s="12">
        <f t="shared" si="129"/>
        <v>0</v>
      </c>
      <c r="DV114" s="12">
        <f t="shared" si="130"/>
        <v>0</v>
      </c>
      <c r="DW114" s="12">
        <f t="shared" si="131"/>
        <v>0</v>
      </c>
      <c r="DX114" s="12">
        <f t="shared" si="132"/>
        <v>0</v>
      </c>
      <c r="DY114" s="12">
        <f t="shared" si="133"/>
        <v>0</v>
      </c>
      <c r="DZ114" s="12">
        <f t="shared" si="134"/>
        <v>0</v>
      </c>
      <c r="EA114" s="12">
        <f t="shared" si="135"/>
        <v>0</v>
      </c>
      <c r="EB114" s="13">
        <f t="shared" si="136"/>
        <v>0</v>
      </c>
      <c r="EC114" s="13">
        <f t="shared" si="137"/>
        <v>0</v>
      </c>
      <c r="ED114" s="13">
        <f t="shared" si="138"/>
        <v>0</v>
      </c>
      <c r="EE114" s="13">
        <f t="shared" si="139"/>
        <v>0</v>
      </c>
      <c r="EF114" s="13">
        <f t="shared" si="140"/>
        <v>0</v>
      </c>
      <c r="EG114" s="13">
        <f t="shared" si="141"/>
        <v>0</v>
      </c>
      <c r="EH114" s="13">
        <f t="shared" si="142"/>
        <v>0</v>
      </c>
      <c r="EI114" s="13">
        <f t="shared" si="143"/>
        <v>0</v>
      </c>
      <c r="EJ114" s="4">
        <f t="shared" si="144"/>
        <v>0</v>
      </c>
      <c r="EK114" s="4">
        <f t="shared" si="145"/>
        <v>0</v>
      </c>
      <c r="EL114" s="4">
        <f t="shared" si="146"/>
        <v>0</v>
      </c>
      <c r="EM114" s="4">
        <f t="shared" si="147"/>
        <v>0</v>
      </c>
      <c r="EN114" s="5" t="s">
        <v>178</v>
      </c>
      <c r="EO114" s="5" t="s">
        <v>178</v>
      </c>
      <c r="EP114" s="5" t="s">
        <v>178</v>
      </c>
      <c r="EQ114" s="5" t="s">
        <v>178</v>
      </c>
      <c r="ER114" s="12" t="s">
        <v>178</v>
      </c>
      <c r="ES114" s="12" t="s">
        <v>178</v>
      </c>
      <c r="ET114" s="12" t="s">
        <v>178</v>
      </c>
      <c r="EU114" s="12" t="s">
        <v>178</v>
      </c>
      <c r="EV114" t="s">
        <v>178</v>
      </c>
      <c r="EW114" t="s">
        <v>178</v>
      </c>
      <c r="EX114" t="s">
        <v>178</v>
      </c>
      <c r="EY114" t="s">
        <v>178</v>
      </c>
      <c r="EZ114">
        <f t="shared" si="148"/>
        <v>0</v>
      </c>
      <c r="FA114">
        <f t="shared" si="149"/>
        <v>0</v>
      </c>
      <c r="FB114">
        <f t="shared" si="150"/>
        <v>0</v>
      </c>
      <c r="FC114">
        <f t="shared" si="151"/>
        <v>0</v>
      </c>
      <c r="FD114">
        <v>1.5</v>
      </c>
      <c r="FE114">
        <v>2</v>
      </c>
      <c r="FF114">
        <v>0.66666666666666663</v>
      </c>
    </row>
    <row r="115" spans="1:162" customFormat="1" x14ac:dyDescent="0.25">
      <c r="A115" t="s">
        <v>115</v>
      </c>
      <c r="B115">
        <v>1</v>
      </c>
      <c r="C115">
        <v>1</v>
      </c>
      <c r="D115">
        <v>0</v>
      </c>
      <c r="E115">
        <v>1</v>
      </c>
      <c r="F115">
        <v>1</v>
      </c>
      <c r="G115">
        <v>0</v>
      </c>
      <c r="H115" s="2" t="s">
        <v>177</v>
      </c>
      <c r="I115" s="2">
        <f t="shared" si="100"/>
        <v>0</v>
      </c>
      <c r="J115">
        <v>4</v>
      </c>
      <c r="K115" s="1">
        <v>4</v>
      </c>
      <c r="L115" s="1" t="str">
        <f t="shared" si="101"/>
        <v>S</v>
      </c>
      <c r="M115" s="1">
        <f t="shared" si="152"/>
        <v>4</v>
      </c>
      <c r="N115">
        <v>1</v>
      </c>
      <c r="O115">
        <v>1</v>
      </c>
      <c r="P115">
        <v>1</v>
      </c>
      <c r="Q115">
        <v>1</v>
      </c>
      <c r="R115">
        <v>2</v>
      </c>
      <c r="S115">
        <v>0</v>
      </c>
      <c r="T115">
        <f t="shared" si="102"/>
        <v>0</v>
      </c>
      <c r="U115" s="2" t="s">
        <v>176</v>
      </c>
      <c r="V115" s="2">
        <f t="shared" si="103"/>
        <v>1</v>
      </c>
      <c r="W115">
        <v>2</v>
      </c>
      <c r="X115" s="1">
        <v>6</v>
      </c>
      <c r="Y115" s="1" t="str">
        <f t="shared" si="104"/>
        <v>M</v>
      </c>
      <c r="Z115" s="1" t="str">
        <f t="shared" si="153"/>
        <v>n</v>
      </c>
      <c r="AA115" s="4">
        <f t="shared" si="154"/>
        <v>2</v>
      </c>
      <c r="AB115" s="4">
        <f t="shared" si="155"/>
        <v>7</v>
      </c>
      <c r="AC115">
        <v>1</v>
      </c>
      <c r="AD115">
        <v>1</v>
      </c>
      <c r="AE115">
        <v>0</v>
      </c>
      <c r="AF115">
        <v>1</v>
      </c>
      <c r="AG115">
        <v>1</v>
      </c>
      <c r="AH115">
        <v>10</v>
      </c>
      <c r="AI115" s="2" t="s">
        <v>177</v>
      </c>
      <c r="AJ115" s="2">
        <f t="shared" si="105"/>
        <v>1</v>
      </c>
      <c r="AK115">
        <v>2</v>
      </c>
      <c r="AL115" s="1">
        <v>4</v>
      </c>
      <c r="AM115" s="1" t="str">
        <f t="shared" si="106"/>
        <v>S</v>
      </c>
      <c r="AN115" s="1">
        <f t="shared" si="156"/>
        <v>5</v>
      </c>
      <c r="AO115" s="4">
        <f t="shared" si="157"/>
        <v>-2</v>
      </c>
      <c r="AP115" s="4">
        <f t="shared" si="158"/>
        <v>2</v>
      </c>
      <c r="AQ115" s="10" t="s">
        <v>319</v>
      </c>
      <c r="AR115" s="10" t="s">
        <v>319</v>
      </c>
      <c r="AS115" s="10" t="str">
        <f t="shared" si="107"/>
        <v>surv</v>
      </c>
      <c r="AT115" s="10" t="str">
        <f t="shared" si="108"/>
        <v>surv</v>
      </c>
      <c r="AU115" s="10">
        <f t="shared" si="109"/>
        <v>4.666666666666667</v>
      </c>
      <c r="AV115" s="10">
        <f t="shared" si="110"/>
        <v>0.41617304093369728</v>
      </c>
      <c r="AW115" s="10">
        <f t="shared" si="111"/>
        <v>1</v>
      </c>
      <c r="AX115" s="10">
        <f t="shared" si="112"/>
        <v>1</v>
      </c>
      <c r="AY115" s="10" t="str">
        <f t="shared" si="113"/>
        <v>1</v>
      </c>
      <c r="AZ115" s="10" t="str">
        <f t="shared" si="114"/>
        <v>1</v>
      </c>
      <c r="BA115" t="s">
        <v>106</v>
      </c>
      <c r="BB115" t="s">
        <v>106</v>
      </c>
      <c r="BC115" t="s">
        <v>106</v>
      </c>
      <c r="BD115" s="5">
        <v>23</v>
      </c>
      <c r="BE115" s="5">
        <v>26</v>
      </c>
      <c r="BF115" s="5">
        <v>24</v>
      </c>
      <c r="BG115" s="5">
        <f t="shared" si="115"/>
        <v>24.333333333333332</v>
      </c>
      <c r="BH115" s="6">
        <v>0.41617304093369728</v>
      </c>
      <c r="BI115" s="6">
        <v>0.41617304093369728</v>
      </c>
      <c r="BJ115" s="6">
        <v>0.41617304093369728</v>
      </c>
      <c r="BK115" s="6">
        <v>0.41617304093369728</v>
      </c>
      <c r="BL115" s="6" t="str">
        <f t="shared" si="116"/>
        <v>N</v>
      </c>
      <c r="BM115" s="3">
        <f t="shared" si="159"/>
        <v>0.33333333333333331</v>
      </c>
      <c r="BN115" s="3">
        <f t="shared" si="160"/>
        <v>1</v>
      </c>
      <c r="BO115" s="3">
        <f t="shared" si="161"/>
        <v>1.3333333333333333</v>
      </c>
      <c r="BP115" s="3">
        <f t="shared" si="162"/>
        <v>3.3333333333333335</v>
      </c>
      <c r="BQ115" s="1">
        <f t="shared" si="163"/>
        <v>4.666666666666667</v>
      </c>
      <c r="BR115" s="1" t="str">
        <f t="shared" si="117"/>
        <v>S</v>
      </c>
      <c r="BS115" s="1">
        <f t="shared" si="164"/>
        <v>4.5</v>
      </c>
      <c r="BT115" s="4">
        <f t="shared" si="165"/>
        <v>0</v>
      </c>
      <c r="BU115" s="4">
        <f t="shared" si="166"/>
        <v>4.5</v>
      </c>
      <c r="BV115" t="s">
        <v>178</v>
      </c>
      <c r="BW115" t="s">
        <v>178</v>
      </c>
      <c r="BX115" t="s">
        <v>178</v>
      </c>
      <c r="BY115" t="s">
        <v>178</v>
      </c>
      <c r="BZ115" s="2" t="str">
        <f t="shared" si="118"/>
        <v>NA</v>
      </c>
      <c r="CA115">
        <v>0</v>
      </c>
      <c r="CB115">
        <v>0</v>
      </c>
      <c r="CC115" s="2" t="str">
        <f t="shared" si="119"/>
        <v>NA</v>
      </c>
      <c r="CD115" s="3">
        <v>0</v>
      </c>
      <c r="CE115" s="3">
        <v>0</v>
      </c>
      <c r="CF115" s="2">
        <v>0</v>
      </c>
      <c r="CG115" s="2">
        <v>0</v>
      </c>
      <c r="CH115" s="2">
        <v>0</v>
      </c>
      <c r="CI115" s="2">
        <v>0</v>
      </c>
      <c r="CJ115" s="2">
        <v>0</v>
      </c>
      <c r="CK115" s="2">
        <v>0</v>
      </c>
      <c r="CL115" s="2">
        <v>0</v>
      </c>
      <c r="CM115" s="2">
        <v>0</v>
      </c>
      <c r="CN115" s="5">
        <v>0</v>
      </c>
      <c r="CO115" s="5">
        <v>0</v>
      </c>
      <c r="CP115" s="5">
        <v>0</v>
      </c>
      <c r="CQ115" s="5">
        <v>0</v>
      </c>
      <c r="CR115" s="5">
        <v>0</v>
      </c>
      <c r="CS115" s="5">
        <v>0</v>
      </c>
      <c r="CT115" s="5">
        <v>0</v>
      </c>
      <c r="CU115" s="5">
        <v>0</v>
      </c>
      <c r="CV115" s="4">
        <v>0</v>
      </c>
      <c r="CW115" s="4">
        <v>0</v>
      </c>
      <c r="CX115" s="4">
        <v>0</v>
      </c>
      <c r="CY115" s="4">
        <v>0</v>
      </c>
      <c r="CZ115" s="4">
        <v>0</v>
      </c>
      <c r="DA115" s="4">
        <v>0</v>
      </c>
      <c r="DB115" s="4">
        <v>0</v>
      </c>
      <c r="DC115" s="4">
        <v>0</v>
      </c>
      <c r="DD115" s="8">
        <v>0</v>
      </c>
      <c r="DE115" s="8">
        <v>0</v>
      </c>
      <c r="DF115" s="8">
        <v>0</v>
      </c>
      <c r="DG115" s="8">
        <v>0</v>
      </c>
      <c r="DH115" s="8">
        <v>0</v>
      </c>
      <c r="DI115" s="8">
        <v>0</v>
      </c>
      <c r="DJ115" s="8">
        <v>0</v>
      </c>
      <c r="DK115" s="8">
        <v>0</v>
      </c>
      <c r="DL115" s="11">
        <f t="shared" si="120"/>
        <v>0</v>
      </c>
      <c r="DM115" s="11">
        <f t="shared" si="121"/>
        <v>0</v>
      </c>
      <c r="DN115" s="11">
        <f t="shared" si="122"/>
        <v>0</v>
      </c>
      <c r="DO115" s="11">
        <f t="shared" si="123"/>
        <v>0</v>
      </c>
      <c r="DP115" s="5">
        <f t="shared" si="124"/>
        <v>0</v>
      </c>
      <c r="DQ115" s="5">
        <f t="shared" si="125"/>
        <v>0</v>
      </c>
      <c r="DR115" s="5">
        <f t="shared" si="126"/>
        <v>0</v>
      </c>
      <c r="DS115" s="5">
        <f t="shared" si="127"/>
        <v>0</v>
      </c>
      <c r="DT115" s="12">
        <f t="shared" si="128"/>
        <v>0</v>
      </c>
      <c r="DU115" s="12">
        <f t="shared" si="129"/>
        <v>0</v>
      </c>
      <c r="DV115" s="12">
        <f t="shared" si="130"/>
        <v>0</v>
      </c>
      <c r="DW115" s="12">
        <f t="shared" si="131"/>
        <v>0</v>
      </c>
      <c r="DX115" s="12">
        <f t="shared" si="132"/>
        <v>0</v>
      </c>
      <c r="DY115" s="12">
        <f t="shared" si="133"/>
        <v>0</v>
      </c>
      <c r="DZ115" s="12">
        <f t="shared" si="134"/>
        <v>0</v>
      </c>
      <c r="EA115" s="12">
        <f t="shared" si="135"/>
        <v>0</v>
      </c>
      <c r="EB115" s="13">
        <f t="shared" si="136"/>
        <v>0</v>
      </c>
      <c r="EC115" s="13">
        <f t="shared" si="137"/>
        <v>0</v>
      </c>
      <c r="ED115" s="13">
        <f t="shared" si="138"/>
        <v>0</v>
      </c>
      <c r="EE115" s="13">
        <f t="shared" si="139"/>
        <v>0</v>
      </c>
      <c r="EF115" s="13">
        <f t="shared" si="140"/>
        <v>0</v>
      </c>
      <c r="EG115" s="13">
        <f t="shared" si="141"/>
        <v>0</v>
      </c>
      <c r="EH115" s="13">
        <f t="shared" si="142"/>
        <v>0</v>
      </c>
      <c r="EI115" s="13">
        <f t="shared" si="143"/>
        <v>0</v>
      </c>
      <c r="EJ115" s="4">
        <f t="shared" si="144"/>
        <v>0</v>
      </c>
      <c r="EK115" s="4">
        <f t="shared" si="145"/>
        <v>0</v>
      </c>
      <c r="EL115" s="4">
        <f t="shared" si="146"/>
        <v>0</v>
      </c>
      <c r="EM115" s="4">
        <f t="shared" si="147"/>
        <v>0</v>
      </c>
      <c r="EN115" s="5" t="s">
        <v>178</v>
      </c>
      <c r="EO115" s="5" t="s">
        <v>178</v>
      </c>
      <c r="EP115" s="5" t="s">
        <v>178</v>
      </c>
      <c r="EQ115" s="5" t="s">
        <v>178</v>
      </c>
      <c r="ER115" s="12" t="s">
        <v>178</v>
      </c>
      <c r="ES115" s="12" t="s">
        <v>178</v>
      </c>
      <c r="ET115" s="12" t="s">
        <v>178</v>
      </c>
      <c r="EU115" s="12" t="s">
        <v>178</v>
      </c>
      <c r="EV115" t="s">
        <v>178</v>
      </c>
      <c r="EW115" t="s">
        <v>178</v>
      </c>
      <c r="EX115" t="s">
        <v>178</v>
      </c>
      <c r="EY115" t="s">
        <v>178</v>
      </c>
      <c r="EZ115">
        <f t="shared" si="148"/>
        <v>0</v>
      </c>
      <c r="FA115">
        <f t="shared" si="149"/>
        <v>0</v>
      </c>
      <c r="FB115">
        <f t="shared" si="150"/>
        <v>0</v>
      </c>
      <c r="FC115">
        <f t="shared" si="151"/>
        <v>0</v>
      </c>
      <c r="FD115">
        <v>1</v>
      </c>
      <c r="FE115">
        <v>1</v>
      </c>
      <c r="FF115">
        <v>0.16666666666666666</v>
      </c>
    </row>
    <row r="116" spans="1:162" customFormat="1" x14ac:dyDescent="0.25">
      <c r="A116" t="s">
        <v>116</v>
      </c>
      <c r="B116">
        <v>1</v>
      </c>
      <c r="C116">
        <v>1</v>
      </c>
      <c r="D116">
        <v>1</v>
      </c>
      <c r="E116">
        <v>1</v>
      </c>
      <c r="F116">
        <v>1</v>
      </c>
      <c r="G116">
        <v>0</v>
      </c>
      <c r="H116" s="2" t="s">
        <v>177</v>
      </c>
      <c r="I116" s="2">
        <f t="shared" si="100"/>
        <v>0</v>
      </c>
      <c r="J116">
        <v>1</v>
      </c>
      <c r="K116" s="1">
        <v>5</v>
      </c>
      <c r="L116" s="1" t="str">
        <f t="shared" si="101"/>
        <v>M</v>
      </c>
      <c r="M116" s="1">
        <f t="shared" si="152"/>
        <v>1</v>
      </c>
      <c r="N116">
        <v>1</v>
      </c>
      <c r="O116">
        <v>1</v>
      </c>
      <c r="P116">
        <v>3</v>
      </c>
      <c r="Q116">
        <v>0</v>
      </c>
      <c r="R116">
        <v>1</v>
      </c>
      <c r="S116">
        <v>0</v>
      </c>
      <c r="T116">
        <f t="shared" si="102"/>
        <v>0</v>
      </c>
      <c r="U116" s="2" t="s">
        <v>176</v>
      </c>
      <c r="V116" s="2">
        <f t="shared" si="103"/>
        <v>1</v>
      </c>
      <c r="W116">
        <v>2</v>
      </c>
      <c r="X116" s="1">
        <v>6</v>
      </c>
      <c r="Y116" s="1" t="str">
        <f t="shared" si="104"/>
        <v>M</v>
      </c>
      <c r="Z116" s="1" t="str">
        <f t="shared" si="153"/>
        <v>n</v>
      </c>
      <c r="AA116" s="4">
        <f t="shared" si="154"/>
        <v>1</v>
      </c>
      <c r="AB116" s="4">
        <f t="shared" si="155"/>
        <v>6</v>
      </c>
      <c r="AC116">
        <v>1</v>
      </c>
      <c r="AD116">
        <v>1</v>
      </c>
      <c r="AE116">
        <v>1</v>
      </c>
      <c r="AF116">
        <v>0</v>
      </c>
      <c r="AG116">
        <v>2</v>
      </c>
      <c r="AH116">
        <v>3</v>
      </c>
      <c r="AI116" s="2" t="s">
        <v>177</v>
      </c>
      <c r="AJ116" s="2">
        <f t="shared" si="105"/>
        <v>1</v>
      </c>
      <c r="AK116">
        <v>2</v>
      </c>
      <c r="AL116" s="1">
        <v>5</v>
      </c>
      <c r="AM116" s="1" t="str">
        <f t="shared" si="106"/>
        <v>M</v>
      </c>
      <c r="AN116" s="1">
        <f t="shared" si="156"/>
        <v>2</v>
      </c>
      <c r="AO116" s="4">
        <f t="shared" si="157"/>
        <v>-1</v>
      </c>
      <c r="AP116" s="4">
        <f t="shared" si="158"/>
        <v>2</v>
      </c>
      <c r="AQ116" s="10" t="s">
        <v>319</v>
      </c>
      <c r="AR116" s="10" t="s">
        <v>319</v>
      </c>
      <c r="AS116" s="10" t="str">
        <f t="shared" si="107"/>
        <v>surv</v>
      </c>
      <c r="AT116" s="10" t="str">
        <f t="shared" si="108"/>
        <v>surv</v>
      </c>
      <c r="AU116" s="10">
        <f t="shared" si="109"/>
        <v>5.333333333333333</v>
      </c>
      <c r="AV116" s="10">
        <f t="shared" si="110"/>
        <v>0.51623637996561234</v>
      </c>
      <c r="AW116" s="10">
        <f t="shared" si="111"/>
        <v>1</v>
      </c>
      <c r="AX116" s="10">
        <f t="shared" si="112"/>
        <v>1</v>
      </c>
      <c r="AY116" s="10" t="str">
        <f t="shared" si="113"/>
        <v>1</v>
      </c>
      <c r="AZ116" s="10" t="str">
        <f t="shared" si="114"/>
        <v>1</v>
      </c>
      <c r="BA116" t="s">
        <v>119</v>
      </c>
      <c r="BB116" t="s">
        <v>119</v>
      </c>
      <c r="BC116" t="s">
        <v>119</v>
      </c>
      <c r="BD116" s="5">
        <v>22</v>
      </c>
      <c r="BE116" s="5">
        <v>25</v>
      </c>
      <c r="BF116" s="5">
        <v>24</v>
      </c>
      <c r="BG116" s="5">
        <f t="shared" si="115"/>
        <v>23.666666666666668</v>
      </c>
      <c r="BH116" s="6">
        <v>0.51623637996561234</v>
      </c>
      <c r="BI116" s="6">
        <v>0.51623637996561234</v>
      </c>
      <c r="BJ116" s="6">
        <v>0.51623637996561234</v>
      </c>
      <c r="BK116" s="6">
        <v>0.51623637996561234</v>
      </c>
      <c r="BL116" s="6" t="str">
        <f t="shared" si="116"/>
        <v>M</v>
      </c>
      <c r="BM116" s="3">
        <f t="shared" si="159"/>
        <v>1.6666666666666667</v>
      </c>
      <c r="BN116" s="3">
        <f t="shared" si="160"/>
        <v>0.33333333333333331</v>
      </c>
      <c r="BO116" s="3">
        <f t="shared" si="161"/>
        <v>1.3333333333333333</v>
      </c>
      <c r="BP116" s="3">
        <f t="shared" si="162"/>
        <v>1</v>
      </c>
      <c r="BQ116" s="1">
        <f t="shared" si="163"/>
        <v>5.333333333333333</v>
      </c>
      <c r="BR116" s="1" t="str">
        <f t="shared" si="117"/>
        <v>NA</v>
      </c>
      <c r="BS116" s="1">
        <f t="shared" si="164"/>
        <v>1.5</v>
      </c>
      <c r="BT116" s="4">
        <f t="shared" si="165"/>
        <v>0</v>
      </c>
      <c r="BU116" s="4">
        <f t="shared" si="166"/>
        <v>4</v>
      </c>
      <c r="BV116" t="s">
        <v>178</v>
      </c>
      <c r="BW116" t="s">
        <v>178</v>
      </c>
      <c r="BX116" t="s">
        <v>178</v>
      </c>
      <c r="BY116" t="s">
        <v>178</v>
      </c>
      <c r="BZ116" s="2" t="str">
        <f t="shared" si="118"/>
        <v>NA</v>
      </c>
      <c r="CA116">
        <v>0</v>
      </c>
      <c r="CB116">
        <v>0</v>
      </c>
      <c r="CC116" s="2" t="str">
        <f t="shared" si="119"/>
        <v>NA</v>
      </c>
      <c r="CD116" s="3">
        <v>0</v>
      </c>
      <c r="CE116" s="3">
        <v>0</v>
      </c>
      <c r="CF116" s="2">
        <v>0</v>
      </c>
      <c r="CG116" s="2">
        <v>0</v>
      </c>
      <c r="CH116" s="2">
        <v>0</v>
      </c>
      <c r="CI116" s="2">
        <v>0</v>
      </c>
      <c r="CJ116" s="2">
        <v>0</v>
      </c>
      <c r="CK116" s="2">
        <v>0</v>
      </c>
      <c r="CL116" s="2">
        <v>0</v>
      </c>
      <c r="CM116" s="2">
        <v>0</v>
      </c>
      <c r="CN116" s="5">
        <v>0</v>
      </c>
      <c r="CO116" s="5">
        <v>0</v>
      </c>
      <c r="CP116" s="5">
        <v>0</v>
      </c>
      <c r="CQ116" s="5">
        <v>0</v>
      </c>
      <c r="CR116" s="5">
        <v>0</v>
      </c>
      <c r="CS116" s="5">
        <v>0</v>
      </c>
      <c r="CT116" s="5">
        <v>0</v>
      </c>
      <c r="CU116" s="5">
        <v>0</v>
      </c>
      <c r="CV116" s="4">
        <v>0</v>
      </c>
      <c r="CW116" s="4">
        <v>0</v>
      </c>
      <c r="CX116" s="4">
        <v>0</v>
      </c>
      <c r="CY116" s="4">
        <v>0</v>
      </c>
      <c r="CZ116" s="4">
        <v>0</v>
      </c>
      <c r="DA116" s="4">
        <v>0</v>
      </c>
      <c r="DB116" s="4">
        <v>0</v>
      </c>
      <c r="DC116" s="4">
        <v>0</v>
      </c>
      <c r="DD116" s="8">
        <v>0</v>
      </c>
      <c r="DE116" s="8">
        <v>0</v>
      </c>
      <c r="DF116" s="8">
        <v>0</v>
      </c>
      <c r="DG116" s="8">
        <v>0</v>
      </c>
      <c r="DH116" s="8">
        <v>0</v>
      </c>
      <c r="DI116" s="8">
        <v>0</v>
      </c>
      <c r="DJ116" s="8">
        <v>0</v>
      </c>
      <c r="DK116" s="8">
        <v>0</v>
      </c>
      <c r="DL116" s="11">
        <f t="shared" si="120"/>
        <v>0</v>
      </c>
      <c r="DM116" s="11">
        <f t="shared" si="121"/>
        <v>0</v>
      </c>
      <c r="DN116" s="11">
        <f t="shared" si="122"/>
        <v>0</v>
      </c>
      <c r="DO116" s="11">
        <f t="shared" si="123"/>
        <v>0</v>
      </c>
      <c r="DP116" s="5">
        <f t="shared" si="124"/>
        <v>0</v>
      </c>
      <c r="DQ116" s="5">
        <f t="shared" si="125"/>
        <v>0</v>
      </c>
      <c r="DR116" s="5">
        <f t="shared" si="126"/>
        <v>0</v>
      </c>
      <c r="DS116" s="5">
        <f t="shared" si="127"/>
        <v>0</v>
      </c>
      <c r="DT116" s="12">
        <f t="shared" si="128"/>
        <v>0</v>
      </c>
      <c r="DU116" s="12">
        <f t="shared" si="129"/>
        <v>0</v>
      </c>
      <c r="DV116" s="12">
        <f t="shared" si="130"/>
        <v>0</v>
      </c>
      <c r="DW116" s="12">
        <f t="shared" si="131"/>
        <v>0</v>
      </c>
      <c r="DX116" s="12">
        <f t="shared" si="132"/>
        <v>0</v>
      </c>
      <c r="DY116" s="12">
        <f t="shared" si="133"/>
        <v>0</v>
      </c>
      <c r="DZ116" s="12">
        <f t="shared" si="134"/>
        <v>0</v>
      </c>
      <c r="EA116" s="12">
        <f t="shared" si="135"/>
        <v>0</v>
      </c>
      <c r="EB116" s="13">
        <f t="shared" si="136"/>
        <v>0</v>
      </c>
      <c r="EC116" s="13">
        <f t="shared" si="137"/>
        <v>0</v>
      </c>
      <c r="ED116" s="13">
        <f t="shared" si="138"/>
        <v>0</v>
      </c>
      <c r="EE116" s="13">
        <f t="shared" si="139"/>
        <v>0</v>
      </c>
      <c r="EF116" s="13">
        <f t="shared" si="140"/>
        <v>0</v>
      </c>
      <c r="EG116" s="13">
        <f t="shared" si="141"/>
        <v>0</v>
      </c>
      <c r="EH116" s="13">
        <f t="shared" si="142"/>
        <v>0</v>
      </c>
      <c r="EI116" s="13">
        <f t="shared" si="143"/>
        <v>0</v>
      </c>
      <c r="EJ116" s="4">
        <f t="shared" si="144"/>
        <v>0</v>
      </c>
      <c r="EK116" s="4">
        <f t="shared" si="145"/>
        <v>0</v>
      </c>
      <c r="EL116" s="4">
        <f t="shared" si="146"/>
        <v>0</v>
      </c>
      <c r="EM116" s="4">
        <f t="shared" si="147"/>
        <v>0</v>
      </c>
      <c r="EN116" s="5" t="s">
        <v>178</v>
      </c>
      <c r="EO116" s="5" t="s">
        <v>178</v>
      </c>
      <c r="EP116" s="5" t="s">
        <v>178</v>
      </c>
      <c r="EQ116" s="5" t="s">
        <v>178</v>
      </c>
      <c r="ER116" s="12" t="s">
        <v>178</v>
      </c>
      <c r="ES116" s="12" t="s">
        <v>178</v>
      </c>
      <c r="ET116" s="12" t="s">
        <v>178</v>
      </c>
      <c r="EU116" s="12" t="s">
        <v>178</v>
      </c>
      <c r="EV116" t="s">
        <v>178</v>
      </c>
      <c r="EW116" t="s">
        <v>178</v>
      </c>
      <c r="EX116" t="s">
        <v>178</v>
      </c>
      <c r="EY116" t="s">
        <v>178</v>
      </c>
      <c r="EZ116">
        <f t="shared" si="148"/>
        <v>0</v>
      </c>
      <c r="FA116">
        <f t="shared" si="149"/>
        <v>0</v>
      </c>
      <c r="FB116">
        <f t="shared" si="150"/>
        <v>0</v>
      </c>
      <c r="FC116">
        <f t="shared" si="151"/>
        <v>0</v>
      </c>
      <c r="FD116">
        <v>1.5</v>
      </c>
      <c r="FE116">
        <v>5</v>
      </c>
      <c r="FF116">
        <v>0.6</v>
      </c>
    </row>
    <row r="117" spans="1:162" customFormat="1" x14ac:dyDescent="0.25">
      <c r="A117" t="s">
        <v>117</v>
      </c>
      <c r="B117">
        <v>1</v>
      </c>
      <c r="C117">
        <v>1</v>
      </c>
      <c r="D117">
        <v>2</v>
      </c>
      <c r="E117">
        <v>1</v>
      </c>
      <c r="F117">
        <v>3</v>
      </c>
      <c r="G117">
        <v>0</v>
      </c>
      <c r="H117" s="2" t="s">
        <v>177</v>
      </c>
      <c r="I117" s="2">
        <f t="shared" si="100"/>
        <v>0</v>
      </c>
      <c r="J117">
        <v>1</v>
      </c>
      <c r="K117" s="1">
        <v>8</v>
      </c>
      <c r="L117" s="1" t="str">
        <f t="shared" si="101"/>
        <v>L</v>
      </c>
      <c r="M117" s="1">
        <f t="shared" si="152"/>
        <v>1</v>
      </c>
      <c r="N117">
        <v>1</v>
      </c>
      <c r="O117">
        <v>1</v>
      </c>
      <c r="P117">
        <v>1</v>
      </c>
      <c r="Q117">
        <v>3</v>
      </c>
      <c r="R117">
        <v>1</v>
      </c>
      <c r="S117">
        <v>2</v>
      </c>
      <c r="T117">
        <f t="shared" si="102"/>
        <v>2</v>
      </c>
      <c r="U117" s="2" t="s">
        <v>177</v>
      </c>
      <c r="V117" s="2">
        <f t="shared" si="103"/>
        <v>1</v>
      </c>
      <c r="W117">
        <v>1</v>
      </c>
      <c r="X117" s="1">
        <v>7</v>
      </c>
      <c r="Y117" s="1" t="str">
        <f t="shared" si="104"/>
        <v>L</v>
      </c>
      <c r="Z117" s="1" t="str">
        <f t="shared" si="153"/>
        <v>n</v>
      </c>
      <c r="AA117" s="4">
        <f t="shared" si="154"/>
        <v>-1</v>
      </c>
      <c r="AB117" s="4">
        <f t="shared" si="155"/>
        <v>6</v>
      </c>
      <c r="AC117">
        <v>1</v>
      </c>
      <c r="AD117">
        <v>1</v>
      </c>
      <c r="AE117">
        <v>0</v>
      </c>
      <c r="AF117">
        <v>3</v>
      </c>
      <c r="AG117">
        <v>2</v>
      </c>
      <c r="AH117">
        <v>1</v>
      </c>
      <c r="AI117" s="2" t="s">
        <v>177</v>
      </c>
      <c r="AJ117" s="2">
        <f t="shared" si="105"/>
        <v>1</v>
      </c>
      <c r="AK117">
        <v>2</v>
      </c>
      <c r="AL117" s="1">
        <v>7</v>
      </c>
      <c r="AM117" s="1" t="str">
        <f t="shared" si="106"/>
        <v>L</v>
      </c>
      <c r="AN117" s="1">
        <f t="shared" si="156"/>
        <v>2</v>
      </c>
      <c r="AO117" s="4">
        <f t="shared" si="157"/>
        <v>0</v>
      </c>
      <c r="AP117" s="4">
        <f t="shared" si="158"/>
        <v>2</v>
      </c>
      <c r="AQ117" s="10" t="s">
        <v>319</v>
      </c>
      <c r="AR117" s="10" t="s">
        <v>319</v>
      </c>
      <c r="AS117" s="10" t="str">
        <f t="shared" si="107"/>
        <v>surv</v>
      </c>
      <c r="AT117" s="10" t="str">
        <f t="shared" si="108"/>
        <v>surv</v>
      </c>
      <c r="AU117" s="10">
        <f t="shared" si="109"/>
        <v>7.333333333333333</v>
      </c>
      <c r="AV117" s="10">
        <f t="shared" si="110"/>
        <v>0.65069193939989978</v>
      </c>
      <c r="AW117" s="10">
        <f t="shared" si="111"/>
        <v>1</v>
      </c>
      <c r="AX117" s="10">
        <f t="shared" si="112"/>
        <v>1</v>
      </c>
      <c r="AY117" s="10" t="str">
        <f t="shared" si="113"/>
        <v>1</v>
      </c>
      <c r="AZ117" s="10" t="str">
        <f t="shared" si="114"/>
        <v>1</v>
      </c>
      <c r="BA117" t="s">
        <v>119</v>
      </c>
      <c r="BB117" t="s">
        <v>119</v>
      </c>
      <c r="BC117" t="s">
        <v>119</v>
      </c>
      <c r="BD117" s="5">
        <v>16</v>
      </c>
      <c r="BE117" s="5">
        <v>17</v>
      </c>
      <c r="BF117" s="5">
        <v>17</v>
      </c>
      <c r="BG117" s="5">
        <f t="shared" si="115"/>
        <v>16.666666666666668</v>
      </c>
      <c r="BH117" s="6">
        <v>0.65069193939989978</v>
      </c>
      <c r="BI117" s="6">
        <v>0.65069193939989978</v>
      </c>
      <c r="BJ117" s="6">
        <v>0.65069193939989978</v>
      </c>
      <c r="BK117" s="6">
        <v>0.65069193939989978</v>
      </c>
      <c r="BL117" s="6" t="str">
        <f t="shared" si="116"/>
        <v>M</v>
      </c>
      <c r="BM117" s="3">
        <f t="shared" si="159"/>
        <v>1</v>
      </c>
      <c r="BN117" s="3">
        <f t="shared" si="160"/>
        <v>2.3333333333333335</v>
      </c>
      <c r="BO117" s="3">
        <f t="shared" si="161"/>
        <v>2</v>
      </c>
      <c r="BP117" s="3">
        <f t="shared" si="162"/>
        <v>1</v>
      </c>
      <c r="BQ117" s="1">
        <f t="shared" si="163"/>
        <v>7.333333333333333</v>
      </c>
      <c r="BR117" s="1" t="str">
        <f t="shared" si="117"/>
        <v>L</v>
      </c>
      <c r="BS117" s="1">
        <f t="shared" si="164"/>
        <v>1.5</v>
      </c>
      <c r="BT117" s="4">
        <f t="shared" si="165"/>
        <v>-0.5</v>
      </c>
      <c r="BU117" s="4">
        <f t="shared" si="166"/>
        <v>4</v>
      </c>
      <c r="BV117" t="s">
        <v>178</v>
      </c>
      <c r="BW117" t="s">
        <v>178</v>
      </c>
      <c r="BX117" t="s">
        <v>227</v>
      </c>
      <c r="BY117" t="s">
        <v>178</v>
      </c>
      <c r="BZ117" s="2" t="str">
        <f t="shared" si="118"/>
        <v>NA</v>
      </c>
      <c r="CA117">
        <v>0</v>
      </c>
      <c r="CB117">
        <v>0</v>
      </c>
      <c r="CC117" s="2" t="str">
        <f t="shared" si="119"/>
        <v>NA</v>
      </c>
      <c r="CD117" s="3">
        <v>0</v>
      </c>
      <c r="CE117" s="3">
        <v>0</v>
      </c>
      <c r="CF117" s="2">
        <v>0</v>
      </c>
      <c r="CG117" s="2">
        <v>0</v>
      </c>
      <c r="CH117" s="2">
        <v>0</v>
      </c>
      <c r="CI117" s="2">
        <v>0</v>
      </c>
      <c r="CJ117" s="2">
        <v>0</v>
      </c>
      <c r="CK117" s="2">
        <v>0</v>
      </c>
      <c r="CL117" s="2">
        <v>0</v>
      </c>
      <c r="CM117" s="2">
        <v>0</v>
      </c>
      <c r="CN117" s="5">
        <v>1</v>
      </c>
      <c r="CO117" s="5">
        <v>0</v>
      </c>
      <c r="CP117" s="5">
        <v>0</v>
      </c>
      <c r="CQ117" s="5">
        <v>0</v>
      </c>
      <c r="CR117" s="5">
        <v>0</v>
      </c>
      <c r="CS117" s="5">
        <v>0</v>
      </c>
      <c r="CT117" s="5">
        <v>0</v>
      </c>
      <c r="CU117" s="5">
        <v>0</v>
      </c>
      <c r="CV117" s="4">
        <v>0</v>
      </c>
      <c r="CW117" s="4">
        <v>0</v>
      </c>
      <c r="CX117" s="4">
        <v>0</v>
      </c>
      <c r="CY117" s="4">
        <v>0</v>
      </c>
      <c r="CZ117" s="4">
        <v>0</v>
      </c>
      <c r="DA117" s="4">
        <v>0</v>
      </c>
      <c r="DB117" s="4">
        <v>0</v>
      </c>
      <c r="DC117" s="4">
        <v>0</v>
      </c>
      <c r="DD117" s="8">
        <v>0</v>
      </c>
      <c r="DE117" s="8">
        <v>0</v>
      </c>
      <c r="DF117" s="8">
        <v>0</v>
      </c>
      <c r="DG117" s="8">
        <v>0</v>
      </c>
      <c r="DH117" s="8">
        <v>0</v>
      </c>
      <c r="DI117" s="8">
        <v>0</v>
      </c>
      <c r="DJ117" s="8">
        <v>0</v>
      </c>
      <c r="DK117" s="8">
        <v>0</v>
      </c>
      <c r="DL117" s="11">
        <f t="shared" si="120"/>
        <v>0</v>
      </c>
      <c r="DM117" s="11">
        <f t="shared" si="121"/>
        <v>0</v>
      </c>
      <c r="DN117" s="11">
        <f t="shared" si="122"/>
        <v>0</v>
      </c>
      <c r="DO117" s="11">
        <f t="shared" si="123"/>
        <v>0</v>
      </c>
      <c r="DP117" s="5">
        <f t="shared" si="124"/>
        <v>1</v>
      </c>
      <c r="DQ117" s="5">
        <f t="shared" si="125"/>
        <v>0</v>
      </c>
      <c r="DR117" s="5">
        <f t="shared" si="126"/>
        <v>0</v>
      </c>
      <c r="DS117" s="5">
        <f t="shared" si="127"/>
        <v>0</v>
      </c>
      <c r="DT117" s="12">
        <f t="shared" si="128"/>
        <v>1</v>
      </c>
      <c r="DU117" s="12">
        <f t="shared" si="129"/>
        <v>0</v>
      </c>
      <c r="DV117" s="12">
        <f t="shared" si="130"/>
        <v>0</v>
      </c>
      <c r="DW117" s="12">
        <f t="shared" si="131"/>
        <v>0</v>
      </c>
      <c r="DX117" s="12">
        <f t="shared" si="132"/>
        <v>0</v>
      </c>
      <c r="DY117" s="12">
        <f t="shared" si="133"/>
        <v>0</v>
      </c>
      <c r="DZ117" s="12">
        <f t="shared" si="134"/>
        <v>0</v>
      </c>
      <c r="EA117" s="12">
        <f t="shared" si="135"/>
        <v>0</v>
      </c>
      <c r="EB117" s="13">
        <f t="shared" si="136"/>
        <v>0</v>
      </c>
      <c r="EC117" s="13">
        <f t="shared" si="137"/>
        <v>0</v>
      </c>
      <c r="ED117" s="13">
        <f t="shared" si="138"/>
        <v>0</v>
      </c>
      <c r="EE117" s="13">
        <f t="shared" si="139"/>
        <v>0</v>
      </c>
      <c r="EF117" s="13">
        <f t="shared" si="140"/>
        <v>0</v>
      </c>
      <c r="EG117" s="13">
        <f t="shared" si="141"/>
        <v>0</v>
      </c>
      <c r="EH117" s="13">
        <f t="shared" si="142"/>
        <v>0</v>
      </c>
      <c r="EI117" s="13">
        <f t="shared" si="143"/>
        <v>0</v>
      </c>
      <c r="EJ117" s="4">
        <f t="shared" si="144"/>
        <v>1</v>
      </c>
      <c r="EK117" s="4">
        <f t="shared" si="145"/>
        <v>0</v>
      </c>
      <c r="EL117" s="4">
        <f t="shared" si="146"/>
        <v>0</v>
      </c>
      <c r="EM117" s="4">
        <f t="shared" si="147"/>
        <v>0</v>
      </c>
      <c r="EN117" s="5" t="s">
        <v>178</v>
      </c>
      <c r="EO117" s="5" t="s">
        <v>178</v>
      </c>
      <c r="EP117" s="5" t="s">
        <v>178</v>
      </c>
      <c r="EQ117" s="5" t="s">
        <v>178</v>
      </c>
      <c r="ER117" s="12">
        <v>0</v>
      </c>
      <c r="ES117" s="12" t="s">
        <v>178</v>
      </c>
      <c r="ET117" s="12" t="s">
        <v>178</v>
      </c>
      <c r="EU117" s="12" t="s">
        <v>178</v>
      </c>
      <c r="EV117">
        <v>0</v>
      </c>
      <c r="EW117" t="s">
        <v>178</v>
      </c>
      <c r="EX117" t="s">
        <v>178</v>
      </c>
      <c r="EY117" t="s">
        <v>178</v>
      </c>
      <c r="EZ117">
        <f t="shared" si="148"/>
        <v>1</v>
      </c>
      <c r="FA117">
        <f t="shared" si="149"/>
        <v>0</v>
      </c>
      <c r="FB117">
        <f t="shared" si="150"/>
        <v>0</v>
      </c>
      <c r="FC117">
        <f t="shared" si="151"/>
        <v>0</v>
      </c>
      <c r="FD117">
        <v>1</v>
      </c>
      <c r="FE117">
        <v>0.5</v>
      </c>
      <c r="FF117">
        <v>0.33333333333333331</v>
      </c>
    </row>
    <row r="118" spans="1:162" customFormat="1" x14ac:dyDescent="0.25">
      <c r="A118" t="s">
        <v>118</v>
      </c>
      <c r="B118">
        <v>1</v>
      </c>
      <c r="C118">
        <v>1</v>
      </c>
      <c r="D118">
        <v>2</v>
      </c>
      <c r="E118">
        <v>2</v>
      </c>
      <c r="F118">
        <v>4</v>
      </c>
      <c r="G118">
        <v>1</v>
      </c>
      <c r="H118" s="2" t="s">
        <v>176</v>
      </c>
      <c r="I118" s="2">
        <f t="shared" si="100"/>
        <v>1</v>
      </c>
      <c r="J118">
        <v>2</v>
      </c>
      <c r="K118" s="1">
        <v>10</v>
      </c>
      <c r="L118" s="1" t="str">
        <f t="shared" si="101"/>
        <v>L</v>
      </c>
      <c r="M118" s="1">
        <f t="shared" si="152"/>
        <v>2</v>
      </c>
      <c r="N118">
        <v>1</v>
      </c>
      <c r="O118">
        <v>1</v>
      </c>
      <c r="P118">
        <v>0</v>
      </c>
      <c r="Q118">
        <v>2</v>
      </c>
      <c r="R118">
        <v>1</v>
      </c>
      <c r="S118">
        <v>0</v>
      </c>
      <c r="T118">
        <f t="shared" si="102"/>
        <v>0</v>
      </c>
      <c r="U118" s="2" t="s">
        <v>177</v>
      </c>
      <c r="V118" s="2">
        <f t="shared" si="103"/>
        <v>0</v>
      </c>
      <c r="W118">
        <v>2</v>
      </c>
      <c r="X118" s="1">
        <v>5</v>
      </c>
      <c r="Y118" s="1" t="str">
        <f t="shared" si="104"/>
        <v>M</v>
      </c>
      <c r="Z118" s="1" t="str">
        <f t="shared" si="153"/>
        <v>n</v>
      </c>
      <c r="AA118" s="4">
        <f t="shared" si="154"/>
        <v>-5</v>
      </c>
      <c r="AB118" s="4">
        <f t="shared" si="155"/>
        <v>6</v>
      </c>
      <c r="AC118">
        <v>1</v>
      </c>
      <c r="AD118">
        <v>1</v>
      </c>
      <c r="AE118">
        <v>2</v>
      </c>
      <c r="AF118">
        <v>2</v>
      </c>
      <c r="AG118">
        <v>3</v>
      </c>
      <c r="AH118">
        <v>2</v>
      </c>
      <c r="AI118" s="2" t="s">
        <v>177</v>
      </c>
      <c r="AJ118" s="2">
        <f t="shared" si="105"/>
        <v>1</v>
      </c>
      <c r="AK118">
        <v>3</v>
      </c>
      <c r="AL118" s="1">
        <v>9</v>
      </c>
      <c r="AM118" s="1" t="str">
        <f t="shared" si="106"/>
        <v>L</v>
      </c>
      <c r="AN118" s="1">
        <f t="shared" si="156"/>
        <v>2</v>
      </c>
      <c r="AO118" s="4">
        <f t="shared" si="157"/>
        <v>4</v>
      </c>
      <c r="AP118" s="4">
        <f t="shared" si="158"/>
        <v>3</v>
      </c>
      <c r="AQ118" s="10" t="s">
        <v>319</v>
      </c>
      <c r="AR118" s="10" t="s">
        <v>319</v>
      </c>
      <c r="AS118" s="10" t="str">
        <f t="shared" si="107"/>
        <v>surv</v>
      </c>
      <c r="AT118" s="10" t="str">
        <f t="shared" si="108"/>
        <v>surv</v>
      </c>
      <c r="AU118" s="10">
        <f t="shared" si="109"/>
        <v>8</v>
      </c>
      <c r="AV118" s="10">
        <f t="shared" si="110"/>
        <v>0.43139309220245908</v>
      </c>
      <c r="AW118" s="10">
        <f t="shared" si="111"/>
        <v>1</v>
      </c>
      <c r="AX118" s="10">
        <f t="shared" si="112"/>
        <v>1</v>
      </c>
      <c r="AY118" s="10" t="str">
        <f t="shared" si="113"/>
        <v>1</v>
      </c>
      <c r="AZ118" s="10" t="str">
        <f t="shared" si="114"/>
        <v>1</v>
      </c>
      <c r="BA118" t="s">
        <v>53</v>
      </c>
      <c r="BB118" t="s">
        <v>53</v>
      </c>
      <c r="BC118" t="s">
        <v>53</v>
      </c>
      <c r="BD118" s="5">
        <v>7</v>
      </c>
      <c r="BE118" s="5">
        <v>9</v>
      </c>
      <c r="BF118" s="5">
        <v>10</v>
      </c>
      <c r="BG118" s="5">
        <f t="shared" si="115"/>
        <v>8.6666666666666661</v>
      </c>
      <c r="BH118" s="6">
        <v>0.43139309220245908</v>
      </c>
      <c r="BI118" s="6">
        <v>0.43139309220245908</v>
      </c>
      <c r="BJ118" s="6">
        <v>0.43139309220245908</v>
      </c>
      <c r="BK118" s="6">
        <v>0.43139309220245908</v>
      </c>
      <c r="BL118" s="6" t="str">
        <f t="shared" si="116"/>
        <v>N</v>
      </c>
      <c r="BM118" s="3">
        <f t="shared" si="159"/>
        <v>1.3333333333333333</v>
      </c>
      <c r="BN118" s="3">
        <f t="shared" si="160"/>
        <v>2</v>
      </c>
      <c r="BO118" s="3">
        <f t="shared" si="161"/>
        <v>2.6666666666666665</v>
      </c>
      <c r="BP118" s="3">
        <f t="shared" si="162"/>
        <v>1</v>
      </c>
      <c r="BQ118" s="1">
        <f t="shared" si="163"/>
        <v>8</v>
      </c>
      <c r="BR118" s="1" t="str">
        <f t="shared" si="117"/>
        <v>L</v>
      </c>
      <c r="BS118" s="1">
        <f t="shared" si="164"/>
        <v>2</v>
      </c>
      <c r="BT118" s="4">
        <f t="shared" si="165"/>
        <v>-0.5</v>
      </c>
      <c r="BU118" s="4">
        <f t="shared" si="166"/>
        <v>4.5</v>
      </c>
      <c r="BV118" t="s">
        <v>178</v>
      </c>
      <c r="BW118" t="s">
        <v>178</v>
      </c>
      <c r="BX118" t="s">
        <v>178</v>
      </c>
      <c r="BY118" t="s">
        <v>226</v>
      </c>
      <c r="BZ118" s="2" t="str">
        <f t="shared" si="118"/>
        <v>NA</v>
      </c>
      <c r="CA118">
        <v>0</v>
      </c>
      <c r="CB118">
        <v>0</v>
      </c>
      <c r="CC118" s="2" t="str">
        <f t="shared" si="119"/>
        <v>NA</v>
      </c>
      <c r="CD118" s="3">
        <v>0</v>
      </c>
      <c r="CE118" s="3">
        <v>0</v>
      </c>
      <c r="CF118" s="2">
        <v>0</v>
      </c>
      <c r="CG118" s="2">
        <v>0</v>
      </c>
      <c r="CH118" s="2">
        <v>0</v>
      </c>
      <c r="CI118" s="2">
        <v>0</v>
      </c>
      <c r="CJ118" s="2">
        <v>0</v>
      </c>
      <c r="CK118" s="2">
        <v>0</v>
      </c>
      <c r="CL118" s="2">
        <v>0</v>
      </c>
      <c r="CM118" s="2">
        <v>0</v>
      </c>
      <c r="CN118" s="5">
        <v>1</v>
      </c>
      <c r="CO118" s="5">
        <v>0</v>
      </c>
      <c r="CP118" s="5">
        <v>0</v>
      </c>
      <c r="CQ118" s="5">
        <v>0</v>
      </c>
      <c r="CR118" s="5">
        <v>0</v>
      </c>
      <c r="CS118" s="5">
        <v>0</v>
      </c>
      <c r="CT118" s="5">
        <v>0</v>
      </c>
      <c r="CU118" s="5">
        <v>0</v>
      </c>
      <c r="CV118" s="4">
        <v>0</v>
      </c>
      <c r="CW118" s="4">
        <v>0</v>
      </c>
      <c r="CX118" s="4">
        <v>0</v>
      </c>
      <c r="CY118" s="4">
        <v>0</v>
      </c>
      <c r="CZ118" s="4">
        <v>0</v>
      </c>
      <c r="DA118" s="4">
        <v>0</v>
      </c>
      <c r="DB118" s="4">
        <v>0</v>
      </c>
      <c r="DC118" s="4">
        <v>0</v>
      </c>
      <c r="DD118" s="8">
        <v>0</v>
      </c>
      <c r="DE118" s="8">
        <v>0</v>
      </c>
      <c r="DF118" s="8">
        <v>1</v>
      </c>
      <c r="DG118" s="8">
        <v>0</v>
      </c>
      <c r="DH118" s="8">
        <v>0</v>
      </c>
      <c r="DI118" s="8">
        <v>0</v>
      </c>
      <c r="DJ118" s="8">
        <v>0</v>
      </c>
      <c r="DK118" s="8">
        <v>0</v>
      </c>
      <c r="DL118" s="11">
        <f t="shared" si="120"/>
        <v>0</v>
      </c>
      <c r="DM118" s="11">
        <f t="shared" si="121"/>
        <v>0</v>
      </c>
      <c r="DN118" s="11">
        <f t="shared" si="122"/>
        <v>0</v>
      </c>
      <c r="DO118" s="11">
        <f t="shared" si="123"/>
        <v>0</v>
      </c>
      <c r="DP118" s="5">
        <f t="shared" si="124"/>
        <v>1</v>
      </c>
      <c r="DQ118" s="5">
        <f t="shared" si="125"/>
        <v>1</v>
      </c>
      <c r="DR118" s="5">
        <f t="shared" si="126"/>
        <v>0</v>
      </c>
      <c r="DS118" s="5">
        <f t="shared" si="127"/>
        <v>0</v>
      </c>
      <c r="DT118" s="12">
        <f t="shared" si="128"/>
        <v>1</v>
      </c>
      <c r="DU118" s="12">
        <f t="shared" si="129"/>
        <v>0</v>
      </c>
      <c r="DV118" s="12">
        <f t="shared" si="130"/>
        <v>0</v>
      </c>
      <c r="DW118" s="12">
        <f t="shared" si="131"/>
        <v>0</v>
      </c>
      <c r="DX118" s="12">
        <f t="shared" si="132"/>
        <v>0</v>
      </c>
      <c r="DY118" s="12">
        <f t="shared" si="133"/>
        <v>0</v>
      </c>
      <c r="DZ118" s="12">
        <f t="shared" si="134"/>
        <v>0</v>
      </c>
      <c r="EA118" s="12">
        <f t="shared" si="135"/>
        <v>0</v>
      </c>
      <c r="EB118" s="13">
        <f t="shared" si="136"/>
        <v>0</v>
      </c>
      <c r="EC118" s="13">
        <f t="shared" si="137"/>
        <v>0</v>
      </c>
      <c r="ED118" s="13">
        <f t="shared" si="138"/>
        <v>1</v>
      </c>
      <c r="EE118" s="13">
        <f t="shared" si="139"/>
        <v>0</v>
      </c>
      <c r="EF118" s="13">
        <f t="shared" si="140"/>
        <v>0</v>
      </c>
      <c r="EG118" s="13">
        <f t="shared" si="141"/>
        <v>0</v>
      </c>
      <c r="EH118" s="13">
        <f t="shared" si="142"/>
        <v>0</v>
      </c>
      <c r="EI118" s="13">
        <f t="shared" si="143"/>
        <v>0</v>
      </c>
      <c r="EJ118" s="4">
        <f t="shared" si="144"/>
        <v>1</v>
      </c>
      <c r="EK118" s="4">
        <f t="shared" si="145"/>
        <v>1</v>
      </c>
      <c r="EL118" s="4">
        <f t="shared" si="146"/>
        <v>0</v>
      </c>
      <c r="EM118" s="4">
        <f t="shared" si="147"/>
        <v>0</v>
      </c>
      <c r="EN118" s="5" t="s">
        <v>178</v>
      </c>
      <c r="EO118" s="5" t="s">
        <v>178</v>
      </c>
      <c r="EP118" s="5" t="s">
        <v>178</v>
      </c>
      <c r="EQ118" s="5" t="s">
        <v>178</v>
      </c>
      <c r="ER118" s="12">
        <v>0</v>
      </c>
      <c r="ES118" s="12">
        <v>1</v>
      </c>
      <c r="ET118" s="12" t="s">
        <v>178</v>
      </c>
      <c r="EU118" s="12" t="s">
        <v>178</v>
      </c>
      <c r="EV118">
        <v>0</v>
      </c>
      <c r="EW118">
        <v>1</v>
      </c>
      <c r="EX118" t="s">
        <v>178</v>
      </c>
      <c r="EY118" t="s">
        <v>178</v>
      </c>
      <c r="EZ118">
        <f t="shared" si="148"/>
        <v>1</v>
      </c>
      <c r="FA118">
        <f t="shared" si="149"/>
        <v>0</v>
      </c>
      <c r="FB118">
        <f t="shared" si="150"/>
        <v>0</v>
      </c>
      <c r="FC118">
        <f t="shared" si="151"/>
        <v>0</v>
      </c>
      <c r="FD118">
        <v>0.5714285714285714</v>
      </c>
      <c r="FE118">
        <v>0.66666666666666663</v>
      </c>
      <c r="FF118">
        <v>0.5714285714285714</v>
      </c>
    </row>
    <row r="119" spans="1:162" customFormat="1" x14ac:dyDescent="0.25">
      <c r="A119" t="s">
        <v>119</v>
      </c>
      <c r="B119">
        <v>1</v>
      </c>
      <c r="C119">
        <v>1</v>
      </c>
      <c r="D119">
        <v>1</v>
      </c>
      <c r="E119">
        <v>2</v>
      </c>
      <c r="F119">
        <v>3</v>
      </c>
      <c r="G119">
        <v>0</v>
      </c>
      <c r="H119" s="2" t="s">
        <v>177</v>
      </c>
      <c r="I119" s="2">
        <f t="shared" si="100"/>
        <v>0</v>
      </c>
      <c r="J119">
        <v>1</v>
      </c>
      <c r="K119" s="1">
        <v>8</v>
      </c>
      <c r="L119" s="1" t="str">
        <f t="shared" si="101"/>
        <v>L</v>
      </c>
      <c r="M119" s="1">
        <f t="shared" si="152"/>
        <v>1</v>
      </c>
      <c r="N119">
        <v>1</v>
      </c>
      <c r="O119">
        <v>1</v>
      </c>
      <c r="P119">
        <v>1</v>
      </c>
      <c r="Q119">
        <v>1</v>
      </c>
      <c r="R119">
        <v>2</v>
      </c>
      <c r="S119">
        <v>2</v>
      </c>
      <c r="T119">
        <f t="shared" si="102"/>
        <v>2</v>
      </c>
      <c r="U119" s="2" t="s">
        <v>177</v>
      </c>
      <c r="V119" s="2">
        <f t="shared" si="103"/>
        <v>1</v>
      </c>
      <c r="W119">
        <v>1</v>
      </c>
      <c r="X119" s="1">
        <v>6</v>
      </c>
      <c r="Y119" s="1" t="str">
        <f t="shared" si="104"/>
        <v>M</v>
      </c>
      <c r="Z119" s="1" t="str">
        <f t="shared" si="153"/>
        <v>y</v>
      </c>
      <c r="AA119" s="4">
        <f t="shared" si="154"/>
        <v>-2</v>
      </c>
      <c r="AB119" s="4">
        <f t="shared" si="155"/>
        <v>6</v>
      </c>
      <c r="AC119">
        <v>1</v>
      </c>
      <c r="AD119">
        <v>1</v>
      </c>
      <c r="AE119">
        <v>2</v>
      </c>
      <c r="AF119">
        <v>1</v>
      </c>
      <c r="AG119">
        <v>3</v>
      </c>
      <c r="AH119">
        <v>2</v>
      </c>
      <c r="AI119" s="2" t="s">
        <v>177</v>
      </c>
      <c r="AJ119" s="2">
        <f t="shared" si="105"/>
        <v>1</v>
      </c>
      <c r="AK119">
        <v>2</v>
      </c>
      <c r="AL119" s="1">
        <v>8</v>
      </c>
      <c r="AM119" s="1" t="str">
        <f t="shared" si="106"/>
        <v>L</v>
      </c>
      <c r="AN119" s="1">
        <f t="shared" si="156"/>
        <v>3</v>
      </c>
      <c r="AO119" s="4">
        <f t="shared" si="157"/>
        <v>2</v>
      </c>
      <c r="AP119" s="4">
        <f t="shared" si="158"/>
        <v>2</v>
      </c>
      <c r="AQ119" s="10" t="s">
        <v>319</v>
      </c>
      <c r="AR119" s="10" t="s">
        <v>319</v>
      </c>
      <c r="AS119" s="10" t="str">
        <f t="shared" si="107"/>
        <v>surv</v>
      </c>
      <c r="AT119" s="10" t="str">
        <f t="shared" si="108"/>
        <v>surv</v>
      </c>
      <c r="AU119" s="10">
        <f t="shared" si="109"/>
        <v>7.333333333333333</v>
      </c>
      <c r="AV119" s="10">
        <f t="shared" si="110"/>
        <v>0.51623637996561234</v>
      </c>
      <c r="AW119" s="10">
        <f t="shared" si="111"/>
        <v>1</v>
      </c>
      <c r="AX119" s="10">
        <f t="shared" si="112"/>
        <v>1</v>
      </c>
      <c r="AY119" s="10" t="str">
        <f t="shared" si="113"/>
        <v>1</v>
      </c>
      <c r="AZ119" s="10" t="str">
        <f t="shared" si="114"/>
        <v>1</v>
      </c>
      <c r="BA119" t="s">
        <v>116</v>
      </c>
      <c r="BB119" t="s">
        <v>116</v>
      </c>
      <c r="BC119" t="s">
        <v>116</v>
      </c>
      <c r="BD119" s="5">
        <v>19</v>
      </c>
      <c r="BE119" s="5">
        <v>23</v>
      </c>
      <c r="BF119" s="5">
        <v>23</v>
      </c>
      <c r="BG119" s="5">
        <f t="shared" si="115"/>
        <v>21.666666666666668</v>
      </c>
      <c r="BH119" s="6">
        <v>0.51623637996561234</v>
      </c>
      <c r="BI119" s="6">
        <v>0.51623637996561234</v>
      </c>
      <c r="BJ119" s="6">
        <v>0.51623637996561234</v>
      </c>
      <c r="BK119" s="6">
        <v>0.51623637996561234</v>
      </c>
      <c r="BL119" s="6" t="str">
        <f t="shared" si="116"/>
        <v>M</v>
      </c>
      <c r="BM119" s="3">
        <f t="shared" si="159"/>
        <v>1.3333333333333333</v>
      </c>
      <c r="BN119" s="3">
        <f t="shared" si="160"/>
        <v>1.3333333333333333</v>
      </c>
      <c r="BO119" s="3">
        <f t="shared" si="161"/>
        <v>2.6666666666666665</v>
      </c>
      <c r="BP119" s="3">
        <f t="shared" si="162"/>
        <v>1.3333333333333333</v>
      </c>
      <c r="BQ119" s="1">
        <f t="shared" si="163"/>
        <v>7.333333333333333</v>
      </c>
      <c r="BR119" s="1" t="str">
        <f t="shared" si="117"/>
        <v>L</v>
      </c>
      <c r="BS119" s="1">
        <f t="shared" si="164"/>
        <v>2</v>
      </c>
      <c r="BT119" s="4">
        <f t="shared" si="165"/>
        <v>0</v>
      </c>
      <c r="BU119" s="4">
        <f t="shared" si="166"/>
        <v>4</v>
      </c>
      <c r="BV119" t="s">
        <v>178</v>
      </c>
      <c r="BW119" t="s">
        <v>178</v>
      </c>
      <c r="BX119" t="s">
        <v>178</v>
      </c>
      <c r="BY119" t="s">
        <v>178</v>
      </c>
      <c r="BZ119" s="2" t="str">
        <f t="shared" si="118"/>
        <v>NA</v>
      </c>
      <c r="CA119">
        <v>0</v>
      </c>
      <c r="CB119">
        <v>0</v>
      </c>
      <c r="CC119" s="2" t="str">
        <f t="shared" si="119"/>
        <v>NA</v>
      </c>
      <c r="CD119" s="3">
        <v>0</v>
      </c>
      <c r="CE119" s="3">
        <v>0</v>
      </c>
      <c r="CF119" s="2">
        <v>0</v>
      </c>
      <c r="CG119" s="2">
        <v>0</v>
      </c>
      <c r="CH119" s="2">
        <v>0</v>
      </c>
      <c r="CI119" s="2">
        <v>0</v>
      </c>
      <c r="CJ119" s="2">
        <v>0</v>
      </c>
      <c r="CK119" s="2">
        <v>0</v>
      </c>
      <c r="CL119" s="2">
        <v>0</v>
      </c>
      <c r="CM119" s="2">
        <v>0</v>
      </c>
      <c r="CN119" s="5">
        <v>0</v>
      </c>
      <c r="CO119" s="5">
        <v>0</v>
      </c>
      <c r="CP119" s="5">
        <v>0</v>
      </c>
      <c r="CQ119" s="5">
        <v>0</v>
      </c>
      <c r="CR119" s="5">
        <v>0</v>
      </c>
      <c r="CS119" s="5">
        <v>0</v>
      </c>
      <c r="CT119" s="5">
        <v>0</v>
      </c>
      <c r="CU119" s="5">
        <v>0</v>
      </c>
      <c r="CV119" s="4">
        <v>0</v>
      </c>
      <c r="CW119" s="4">
        <v>0</v>
      </c>
      <c r="CX119" s="4">
        <v>0</v>
      </c>
      <c r="CY119" s="4">
        <v>0</v>
      </c>
      <c r="CZ119" s="4">
        <v>0</v>
      </c>
      <c r="DA119" s="4">
        <v>0</v>
      </c>
      <c r="DB119" s="4">
        <v>0</v>
      </c>
      <c r="DC119" s="4">
        <v>0</v>
      </c>
      <c r="DD119" s="8">
        <v>0</v>
      </c>
      <c r="DE119" s="8">
        <v>0</v>
      </c>
      <c r="DF119" s="8">
        <v>0</v>
      </c>
      <c r="DG119" s="8">
        <v>0</v>
      </c>
      <c r="DH119" s="8">
        <v>0</v>
      </c>
      <c r="DI119" s="8">
        <v>0</v>
      </c>
      <c r="DJ119" s="8">
        <v>0</v>
      </c>
      <c r="DK119" s="8">
        <v>0</v>
      </c>
      <c r="DL119" s="11">
        <f t="shared" si="120"/>
        <v>0</v>
      </c>
      <c r="DM119" s="11">
        <f t="shared" si="121"/>
        <v>0</v>
      </c>
      <c r="DN119" s="11">
        <f t="shared" si="122"/>
        <v>0</v>
      </c>
      <c r="DO119" s="11">
        <f t="shared" si="123"/>
        <v>0</v>
      </c>
      <c r="DP119" s="5">
        <f t="shared" si="124"/>
        <v>0</v>
      </c>
      <c r="DQ119" s="5">
        <f t="shared" si="125"/>
        <v>0</v>
      </c>
      <c r="DR119" s="5">
        <f t="shared" si="126"/>
        <v>0</v>
      </c>
      <c r="DS119" s="5">
        <f t="shared" si="127"/>
        <v>0</v>
      </c>
      <c r="DT119" s="12">
        <f t="shared" si="128"/>
        <v>0</v>
      </c>
      <c r="DU119" s="12">
        <f t="shared" si="129"/>
        <v>0</v>
      </c>
      <c r="DV119" s="12">
        <f t="shared" si="130"/>
        <v>0</v>
      </c>
      <c r="DW119" s="12">
        <f t="shared" si="131"/>
        <v>0</v>
      </c>
      <c r="DX119" s="12">
        <f t="shared" si="132"/>
        <v>0</v>
      </c>
      <c r="DY119" s="12">
        <f t="shared" si="133"/>
        <v>0</v>
      </c>
      <c r="DZ119" s="12">
        <f t="shared" si="134"/>
        <v>0</v>
      </c>
      <c r="EA119" s="12">
        <f t="shared" si="135"/>
        <v>0</v>
      </c>
      <c r="EB119" s="13">
        <f t="shared" si="136"/>
        <v>0</v>
      </c>
      <c r="EC119" s="13">
        <f t="shared" si="137"/>
        <v>0</v>
      </c>
      <c r="ED119" s="13">
        <f t="shared" si="138"/>
        <v>0</v>
      </c>
      <c r="EE119" s="13">
        <f t="shared" si="139"/>
        <v>0</v>
      </c>
      <c r="EF119" s="13">
        <f t="shared" si="140"/>
        <v>0</v>
      </c>
      <c r="EG119" s="13">
        <f t="shared" si="141"/>
        <v>0</v>
      </c>
      <c r="EH119" s="13">
        <f t="shared" si="142"/>
        <v>0</v>
      </c>
      <c r="EI119" s="13">
        <f t="shared" si="143"/>
        <v>0</v>
      </c>
      <c r="EJ119" s="4">
        <f t="shared" si="144"/>
        <v>0</v>
      </c>
      <c r="EK119" s="4">
        <f t="shared" si="145"/>
        <v>0</v>
      </c>
      <c r="EL119" s="4">
        <f t="shared" si="146"/>
        <v>0</v>
      </c>
      <c r="EM119" s="4">
        <f t="shared" si="147"/>
        <v>0</v>
      </c>
      <c r="EN119" s="5" t="s">
        <v>178</v>
      </c>
      <c r="EO119" s="5" t="s">
        <v>178</v>
      </c>
      <c r="EP119" s="5" t="s">
        <v>178</v>
      </c>
      <c r="EQ119" s="5" t="s">
        <v>178</v>
      </c>
      <c r="ER119" s="12" t="s">
        <v>178</v>
      </c>
      <c r="ES119" s="12" t="s">
        <v>178</v>
      </c>
      <c r="ET119" s="12" t="s">
        <v>178</v>
      </c>
      <c r="EU119" s="12" t="s">
        <v>178</v>
      </c>
      <c r="EV119" t="s">
        <v>178</v>
      </c>
      <c r="EW119" t="s">
        <v>178</v>
      </c>
      <c r="EX119" t="s">
        <v>178</v>
      </c>
      <c r="EY119" t="s">
        <v>178</v>
      </c>
      <c r="EZ119">
        <f t="shared" si="148"/>
        <v>0</v>
      </c>
      <c r="FA119">
        <f t="shared" si="149"/>
        <v>0</v>
      </c>
      <c r="FB119">
        <f t="shared" si="150"/>
        <v>0</v>
      </c>
      <c r="FC119">
        <f t="shared" si="151"/>
        <v>0</v>
      </c>
      <c r="FD119">
        <v>0.6</v>
      </c>
      <c r="FE119">
        <v>0.6</v>
      </c>
      <c r="FF119">
        <v>0.66666666666666663</v>
      </c>
    </row>
    <row r="120" spans="1:162" customFormat="1" x14ac:dyDescent="0.25">
      <c r="A120" t="s">
        <v>120</v>
      </c>
      <c r="B120">
        <v>1</v>
      </c>
      <c r="C120">
        <v>1</v>
      </c>
      <c r="D120">
        <v>1</v>
      </c>
      <c r="E120">
        <v>1</v>
      </c>
      <c r="F120">
        <v>1</v>
      </c>
      <c r="G120">
        <v>0</v>
      </c>
      <c r="H120" s="2" t="s">
        <v>177</v>
      </c>
      <c r="I120" s="2">
        <f t="shared" si="100"/>
        <v>0</v>
      </c>
      <c r="J120">
        <v>1</v>
      </c>
      <c r="K120" s="1">
        <v>5</v>
      </c>
      <c r="L120" s="1" t="str">
        <f t="shared" si="101"/>
        <v>M</v>
      </c>
      <c r="M120" s="1">
        <f t="shared" si="152"/>
        <v>1</v>
      </c>
      <c r="N120">
        <v>1</v>
      </c>
      <c r="O120">
        <v>1</v>
      </c>
      <c r="P120">
        <v>0</v>
      </c>
      <c r="Q120">
        <v>1</v>
      </c>
      <c r="R120">
        <v>1</v>
      </c>
      <c r="S120">
        <v>0</v>
      </c>
      <c r="T120">
        <f t="shared" si="102"/>
        <v>0</v>
      </c>
      <c r="U120" s="2" t="s">
        <v>177</v>
      </c>
      <c r="V120" s="2">
        <f t="shared" si="103"/>
        <v>0</v>
      </c>
      <c r="W120">
        <v>3</v>
      </c>
      <c r="X120" s="1">
        <v>4</v>
      </c>
      <c r="Y120" s="1" t="str">
        <f t="shared" si="104"/>
        <v>S</v>
      </c>
      <c r="Z120" s="1" t="str">
        <f t="shared" si="153"/>
        <v>n</v>
      </c>
      <c r="AA120" s="4">
        <f t="shared" si="154"/>
        <v>-1</v>
      </c>
      <c r="AB120" s="4">
        <f t="shared" si="155"/>
        <v>7</v>
      </c>
      <c r="AC120">
        <v>1</v>
      </c>
      <c r="AD120">
        <v>1</v>
      </c>
      <c r="AE120">
        <v>1</v>
      </c>
      <c r="AF120">
        <v>1</v>
      </c>
      <c r="AG120">
        <v>1</v>
      </c>
      <c r="AH120">
        <v>0</v>
      </c>
      <c r="AI120" s="2" t="s">
        <v>177</v>
      </c>
      <c r="AJ120" s="2">
        <f t="shared" si="105"/>
        <v>0</v>
      </c>
      <c r="AK120">
        <v>2</v>
      </c>
      <c r="AL120" s="1">
        <v>5</v>
      </c>
      <c r="AM120" s="1" t="str">
        <f t="shared" si="106"/>
        <v>M</v>
      </c>
      <c r="AN120" s="1">
        <f t="shared" si="156"/>
        <v>1</v>
      </c>
      <c r="AO120" s="4">
        <f t="shared" si="157"/>
        <v>1</v>
      </c>
      <c r="AP120" s="4">
        <f t="shared" si="158"/>
        <v>2</v>
      </c>
      <c r="AQ120" s="10" t="s">
        <v>319</v>
      </c>
      <c r="AR120" s="10" t="s">
        <v>319</v>
      </c>
      <c r="AS120" s="10" t="str">
        <f t="shared" si="107"/>
        <v>surv</v>
      </c>
      <c r="AT120" s="10" t="str">
        <f t="shared" si="108"/>
        <v>surv</v>
      </c>
      <c r="AU120" s="10">
        <f t="shared" si="109"/>
        <v>4.666666666666667</v>
      </c>
      <c r="AV120" s="10">
        <f t="shared" si="110"/>
        <v>1.32672529183701</v>
      </c>
      <c r="AW120" s="10">
        <f t="shared" si="111"/>
        <v>1</v>
      </c>
      <c r="AX120" s="10">
        <f t="shared" si="112"/>
        <v>1</v>
      </c>
      <c r="AY120" s="10" t="str">
        <f t="shared" si="113"/>
        <v>1</v>
      </c>
      <c r="AZ120" s="10" t="str">
        <f t="shared" si="114"/>
        <v>1</v>
      </c>
      <c r="BA120" t="s">
        <v>117</v>
      </c>
      <c r="BB120" t="s">
        <v>117</v>
      </c>
      <c r="BC120" t="s">
        <v>117</v>
      </c>
      <c r="BD120" s="5">
        <v>4</v>
      </c>
      <c r="BE120" s="5">
        <v>4</v>
      </c>
      <c r="BF120" s="5">
        <v>4</v>
      </c>
      <c r="BG120" s="5">
        <f t="shared" si="115"/>
        <v>4</v>
      </c>
      <c r="BH120" s="6">
        <v>1.32672529183701</v>
      </c>
      <c r="BI120" s="6">
        <v>1.32672529183701</v>
      </c>
      <c r="BJ120" s="6">
        <v>1.32672529183701</v>
      </c>
      <c r="BK120" s="6">
        <v>1.32672529183701</v>
      </c>
      <c r="BL120" s="6" t="str">
        <f t="shared" si="116"/>
        <v>F</v>
      </c>
      <c r="BM120" s="3">
        <f t="shared" si="159"/>
        <v>0.66666666666666663</v>
      </c>
      <c r="BN120" s="3">
        <f t="shared" si="160"/>
        <v>1</v>
      </c>
      <c r="BO120" s="3">
        <f t="shared" si="161"/>
        <v>1</v>
      </c>
      <c r="BP120" s="3">
        <f t="shared" si="162"/>
        <v>0</v>
      </c>
      <c r="BQ120" s="1">
        <f t="shared" si="163"/>
        <v>4.666666666666667</v>
      </c>
      <c r="BR120" s="1" t="str">
        <f t="shared" si="117"/>
        <v>S</v>
      </c>
      <c r="BS120" s="1">
        <f t="shared" si="164"/>
        <v>1</v>
      </c>
      <c r="BT120" s="4">
        <f t="shared" si="165"/>
        <v>0</v>
      </c>
      <c r="BU120" s="4">
        <f t="shared" si="166"/>
        <v>4.5</v>
      </c>
      <c r="BV120" t="s">
        <v>178</v>
      </c>
      <c r="BW120" t="s">
        <v>178</v>
      </c>
      <c r="BX120" t="s">
        <v>227</v>
      </c>
      <c r="BY120" t="s">
        <v>227</v>
      </c>
      <c r="BZ120" s="2" t="str">
        <f t="shared" si="118"/>
        <v>NA</v>
      </c>
      <c r="CA120">
        <v>0</v>
      </c>
      <c r="CB120">
        <v>0</v>
      </c>
      <c r="CC120" s="2" t="str">
        <f t="shared" si="119"/>
        <v>NA</v>
      </c>
      <c r="CD120" s="3">
        <v>0</v>
      </c>
      <c r="CE120" s="3">
        <v>0</v>
      </c>
      <c r="CF120" s="2">
        <v>0</v>
      </c>
      <c r="CG120" s="2">
        <v>0</v>
      </c>
      <c r="CH120" s="2">
        <v>0</v>
      </c>
      <c r="CI120" s="2">
        <v>0</v>
      </c>
      <c r="CJ120" s="2">
        <v>0</v>
      </c>
      <c r="CK120" s="2">
        <v>0</v>
      </c>
      <c r="CL120" s="2">
        <v>0</v>
      </c>
      <c r="CM120" s="2">
        <v>0</v>
      </c>
      <c r="CN120" s="5">
        <v>1</v>
      </c>
      <c r="CO120" s="5">
        <v>1</v>
      </c>
      <c r="CP120" s="5">
        <v>1</v>
      </c>
      <c r="CQ120" s="5">
        <v>0</v>
      </c>
      <c r="CR120" s="5">
        <v>0</v>
      </c>
      <c r="CS120" s="5">
        <v>0</v>
      </c>
      <c r="CT120" s="5">
        <v>0</v>
      </c>
      <c r="CU120" s="5">
        <v>0</v>
      </c>
      <c r="CV120" s="4">
        <v>0</v>
      </c>
      <c r="CW120" s="4">
        <v>0</v>
      </c>
      <c r="CX120" s="4">
        <v>0</v>
      </c>
      <c r="CY120" s="4">
        <v>0</v>
      </c>
      <c r="CZ120" s="4">
        <v>0</v>
      </c>
      <c r="DA120" s="4">
        <v>0</v>
      </c>
      <c r="DB120" s="4">
        <v>0</v>
      </c>
      <c r="DC120" s="4">
        <v>0</v>
      </c>
      <c r="DD120" s="8">
        <v>0</v>
      </c>
      <c r="DE120" s="8">
        <v>0</v>
      </c>
      <c r="DF120" s="8">
        <v>0</v>
      </c>
      <c r="DG120" s="8">
        <v>1</v>
      </c>
      <c r="DH120" s="8">
        <v>0</v>
      </c>
      <c r="DI120" s="8">
        <v>0</v>
      </c>
      <c r="DJ120" s="8">
        <v>0</v>
      </c>
      <c r="DK120" s="8">
        <v>0</v>
      </c>
      <c r="DL120" s="11">
        <f t="shared" si="120"/>
        <v>0</v>
      </c>
      <c r="DM120" s="11">
        <f t="shared" si="121"/>
        <v>0</v>
      </c>
      <c r="DN120" s="11">
        <f t="shared" si="122"/>
        <v>0</v>
      </c>
      <c r="DO120" s="11">
        <f t="shared" si="123"/>
        <v>0</v>
      </c>
      <c r="DP120" s="5">
        <f t="shared" si="124"/>
        <v>2</v>
      </c>
      <c r="DQ120" s="5">
        <f t="shared" si="125"/>
        <v>2</v>
      </c>
      <c r="DR120" s="5">
        <f t="shared" si="126"/>
        <v>0</v>
      </c>
      <c r="DS120" s="5">
        <f t="shared" si="127"/>
        <v>0</v>
      </c>
      <c r="DT120" s="12">
        <f t="shared" si="128"/>
        <v>1</v>
      </c>
      <c r="DU120" s="12">
        <f t="shared" si="129"/>
        <v>1</v>
      </c>
      <c r="DV120" s="12">
        <f t="shared" si="130"/>
        <v>1</v>
      </c>
      <c r="DW120" s="12">
        <f t="shared" si="131"/>
        <v>0</v>
      </c>
      <c r="DX120" s="12">
        <f t="shared" si="132"/>
        <v>0</v>
      </c>
      <c r="DY120" s="12">
        <f t="shared" si="133"/>
        <v>0</v>
      </c>
      <c r="DZ120" s="12">
        <f t="shared" si="134"/>
        <v>0</v>
      </c>
      <c r="EA120" s="12">
        <f t="shared" si="135"/>
        <v>0</v>
      </c>
      <c r="EB120" s="13">
        <f t="shared" si="136"/>
        <v>0</v>
      </c>
      <c r="EC120" s="13">
        <f t="shared" si="137"/>
        <v>0</v>
      </c>
      <c r="ED120" s="13">
        <f t="shared" si="138"/>
        <v>0</v>
      </c>
      <c r="EE120" s="13">
        <f t="shared" si="139"/>
        <v>1</v>
      </c>
      <c r="EF120" s="13">
        <f t="shared" si="140"/>
        <v>0</v>
      </c>
      <c r="EG120" s="13">
        <f t="shared" si="141"/>
        <v>0</v>
      </c>
      <c r="EH120" s="13">
        <f t="shared" si="142"/>
        <v>0</v>
      </c>
      <c r="EI120" s="13">
        <f t="shared" si="143"/>
        <v>0</v>
      </c>
      <c r="EJ120" s="4">
        <f t="shared" si="144"/>
        <v>2</v>
      </c>
      <c r="EK120" s="4">
        <f t="shared" si="145"/>
        <v>2</v>
      </c>
      <c r="EL120" s="4">
        <f t="shared" si="146"/>
        <v>0</v>
      </c>
      <c r="EM120" s="4">
        <f t="shared" si="147"/>
        <v>0</v>
      </c>
      <c r="EN120" s="5" t="s">
        <v>178</v>
      </c>
      <c r="EO120" s="5" t="s">
        <v>178</v>
      </c>
      <c r="EP120" s="5" t="s">
        <v>178</v>
      </c>
      <c r="EQ120" s="5" t="s">
        <v>178</v>
      </c>
      <c r="ER120" s="12">
        <v>0</v>
      </c>
      <c r="ES120" s="12">
        <v>0</v>
      </c>
      <c r="ET120" s="12" t="s">
        <v>178</v>
      </c>
      <c r="EU120" s="12" t="s">
        <v>178</v>
      </c>
      <c r="EV120">
        <v>0</v>
      </c>
      <c r="EW120">
        <v>0</v>
      </c>
      <c r="EX120" t="s">
        <v>178</v>
      </c>
      <c r="EY120" t="s">
        <v>178</v>
      </c>
      <c r="EZ120">
        <f t="shared" si="148"/>
        <v>0</v>
      </c>
      <c r="FA120">
        <f t="shared" si="149"/>
        <v>1</v>
      </c>
      <c r="FB120">
        <f t="shared" si="150"/>
        <v>0</v>
      </c>
      <c r="FC120">
        <f t="shared" si="151"/>
        <v>0</v>
      </c>
      <c r="FD120">
        <v>1.5</v>
      </c>
      <c r="FE120">
        <v>1</v>
      </c>
      <c r="FF120">
        <v>1.5</v>
      </c>
    </row>
    <row r="121" spans="1:162" customFormat="1" x14ac:dyDescent="0.25">
      <c r="A121" t="s">
        <v>121</v>
      </c>
      <c r="B121">
        <v>1</v>
      </c>
      <c r="C121">
        <v>1</v>
      </c>
      <c r="D121">
        <v>1</v>
      </c>
      <c r="E121">
        <v>2</v>
      </c>
      <c r="F121">
        <v>2</v>
      </c>
      <c r="G121">
        <v>0</v>
      </c>
      <c r="H121" s="2" t="s">
        <v>177</v>
      </c>
      <c r="I121" s="2">
        <f t="shared" si="100"/>
        <v>0</v>
      </c>
      <c r="J121">
        <v>2</v>
      </c>
      <c r="K121" s="1">
        <v>7</v>
      </c>
      <c r="L121" s="1" t="str">
        <f t="shared" si="101"/>
        <v>L</v>
      </c>
      <c r="M121" s="1">
        <f t="shared" si="152"/>
        <v>2</v>
      </c>
      <c r="N121">
        <v>1</v>
      </c>
      <c r="O121">
        <v>1</v>
      </c>
      <c r="P121">
        <v>2</v>
      </c>
      <c r="Q121">
        <v>0</v>
      </c>
      <c r="R121">
        <v>2</v>
      </c>
      <c r="S121">
        <v>1</v>
      </c>
      <c r="T121">
        <f t="shared" si="102"/>
        <v>1</v>
      </c>
      <c r="U121" s="2" t="s">
        <v>177</v>
      </c>
      <c r="V121" s="2">
        <f t="shared" si="103"/>
        <v>1</v>
      </c>
      <c r="W121">
        <v>3</v>
      </c>
      <c r="X121" s="1">
        <v>6</v>
      </c>
      <c r="Y121" s="1" t="str">
        <f t="shared" si="104"/>
        <v>M</v>
      </c>
      <c r="Z121" s="1" t="str">
        <f t="shared" si="153"/>
        <v>n</v>
      </c>
      <c r="AA121" s="4">
        <f t="shared" si="154"/>
        <v>-1</v>
      </c>
      <c r="AB121" s="4">
        <f t="shared" si="155"/>
        <v>5</v>
      </c>
      <c r="AC121">
        <v>1</v>
      </c>
      <c r="AD121">
        <v>1</v>
      </c>
      <c r="AE121">
        <v>1</v>
      </c>
      <c r="AF121">
        <v>0</v>
      </c>
      <c r="AG121">
        <v>3</v>
      </c>
      <c r="AH121">
        <v>2</v>
      </c>
      <c r="AI121" s="2" t="s">
        <v>177</v>
      </c>
      <c r="AJ121" s="2">
        <f t="shared" si="105"/>
        <v>1</v>
      </c>
      <c r="AK121">
        <v>2</v>
      </c>
      <c r="AL121" s="1">
        <v>6</v>
      </c>
      <c r="AM121" s="1" t="str">
        <f t="shared" si="106"/>
        <v>M</v>
      </c>
      <c r="AN121" s="1">
        <f t="shared" si="156"/>
        <v>2</v>
      </c>
      <c r="AO121" s="4">
        <f t="shared" si="157"/>
        <v>0</v>
      </c>
      <c r="AP121" s="4">
        <f t="shared" si="158"/>
        <v>2</v>
      </c>
      <c r="AQ121" s="10" t="s">
        <v>319</v>
      </c>
      <c r="AR121" s="10" t="s">
        <v>319</v>
      </c>
      <c r="AS121" s="10" t="str">
        <f t="shared" si="107"/>
        <v>surv</v>
      </c>
      <c r="AT121" s="10" t="str">
        <f t="shared" si="108"/>
        <v>surv</v>
      </c>
      <c r="AU121" s="10">
        <f t="shared" si="109"/>
        <v>6.333333333333333</v>
      </c>
      <c r="AV121" s="10">
        <f t="shared" si="110"/>
        <v>1.4020698984002198</v>
      </c>
      <c r="AW121" s="10">
        <f t="shared" si="111"/>
        <v>1</v>
      </c>
      <c r="AX121" s="10">
        <f t="shared" si="112"/>
        <v>1</v>
      </c>
      <c r="AY121" s="10" t="str">
        <f t="shared" si="113"/>
        <v>1</v>
      </c>
      <c r="AZ121" s="10" t="str">
        <f t="shared" si="114"/>
        <v>1</v>
      </c>
      <c r="BA121" t="s">
        <v>30</v>
      </c>
      <c r="BB121" t="s">
        <v>30</v>
      </c>
      <c r="BC121" t="s">
        <v>30</v>
      </c>
      <c r="BD121" s="5">
        <v>1</v>
      </c>
      <c r="BE121" s="5">
        <v>1</v>
      </c>
      <c r="BF121" s="5">
        <v>1</v>
      </c>
      <c r="BG121" s="5">
        <f t="shared" si="115"/>
        <v>1</v>
      </c>
      <c r="BH121" s="6">
        <v>1.4020698984002196</v>
      </c>
      <c r="BI121" s="6">
        <v>1.4020698984002196</v>
      </c>
      <c r="BJ121" s="6">
        <v>1.4020698984002196</v>
      </c>
      <c r="BK121" s="6">
        <v>1.4020698984002198</v>
      </c>
      <c r="BL121" s="6" t="str">
        <f t="shared" si="116"/>
        <v>F</v>
      </c>
      <c r="BM121" s="3">
        <f t="shared" si="159"/>
        <v>1.3333333333333333</v>
      </c>
      <c r="BN121" s="3">
        <f t="shared" si="160"/>
        <v>0.66666666666666663</v>
      </c>
      <c r="BO121" s="3">
        <f t="shared" si="161"/>
        <v>2.3333333333333335</v>
      </c>
      <c r="BP121" s="3">
        <f t="shared" si="162"/>
        <v>1</v>
      </c>
      <c r="BQ121" s="1">
        <f t="shared" si="163"/>
        <v>6.333333333333333</v>
      </c>
      <c r="BR121" s="1" t="str">
        <f t="shared" si="117"/>
        <v>M</v>
      </c>
      <c r="BS121" s="1">
        <f t="shared" si="164"/>
        <v>2</v>
      </c>
      <c r="BT121" s="4">
        <f t="shared" si="165"/>
        <v>-0.5</v>
      </c>
      <c r="BU121" s="4">
        <f t="shared" si="166"/>
        <v>3.5</v>
      </c>
      <c r="BV121" t="s">
        <v>178</v>
      </c>
      <c r="BW121" t="s">
        <v>178</v>
      </c>
      <c r="BX121" t="s">
        <v>226</v>
      </c>
      <c r="BY121" t="s">
        <v>226</v>
      </c>
      <c r="BZ121" s="2" t="str">
        <f t="shared" si="118"/>
        <v>c</v>
      </c>
      <c r="CA121">
        <v>0</v>
      </c>
      <c r="CB121">
        <v>1</v>
      </c>
      <c r="CC121" s="2" t="str">
        <f t="shared" si="119"/>
        <v>NA</v>
      </c>
      <c r="CD121" s="3">
        <v>0</v>
      </c>
      <c r="CE121" s="3">
        <v>0</v>
      </c>
      <c r="CF121" s="2">
        <v>0</v>
      </c>
      <c r="CG121" s="2">
        <v>0</v>
      </c>
      <c r="CH121" s="2">
        <v>0</v>
      </c>
      <c r="CI121" s="2">
        <v>0</v>
      </c>
      <c r="CJ121" s="2">
        <v>0</v>
      </c>
      <c r="CK121" s="2">
        <v>0</v>
      </c>
      <c r="CL121" s="2">
        <v>0</v>
      </c>
      <c r="CM121" s="2">
        <v>0</v>
      </c>
      <c r="CN121" s="5">
        <v>0</v>
      </c>
      <c r="CO121" s="5">
        <v>0</v>
      </c>
      <c r="CP121" s="5">
        <v>0</v>
      </c>
      <c r="CQ121" s="5">
        <v>0</v>
      </c>
      <c r="CR121" s="5">
        <v>0</v>
      </c>
      <c r="CS121" s="5">
        <v>0</v>
      </c>
      <c r="CT121" s="5">
        <v>0</v>
      </c>
      <c r="CU121" s="5">
        <v>0</v>
      </c>
      <c r="CV121" s="4">
        <v>0</v>
      </c>
      <c r="CW121" s="4">
        <v>0</v>
      </c>
      <c r="CX121" s="4">
        <v>0</v>
      </c>
      <c r="CY121" s="4">
        <v>0</v>
      </c>
      <c r="CZ121" s="4">
        <v>0</v>
      </c>
      <c r="DA121" s="4">
        <v>1</v>
      </c>
      <c r="DB121" s="4">
        <v>0</v>
      </c>
      <c r="DC121" s="4">
        <v>0</v>
      </c>
      <c r="DD121" s="8">
        <v>1</v>
      </c>
      <c r="DE121" s="8">
        <v>0</v>
      </c>
      <c r="DF121" s="8">
        <v>1</v>
      </c>
      <c r="DG121" s="8">
        <v>0</v>
      </c>
      <c r="DH121" s="8">
        <v>0</v>
      </c>
      <c r="DI121" s="8">
        <v>0</v>
      </c>
      <c r="DJ121" s="8">
        <v>0</v>
      </c>
      <c r="DK121" s="8">
        <v>0</v>
      </c>
      <c r="DL121" s="11">
        <f t="shared" si="120"/>
        <v>0</v>
      </c>
      <c r="DM121" s="11">
        <f t="shared" si="121"/>
        <v>0</v>
      </c>
      <c r="DN121" s="11">
        <f t="shared" si="122"/>
        <v>1</v>
      </c>
      <c r="DO121" s="11">
        <f t="shared" si="123"/>
        <v>0</v>
      </c>
      <c r="DP121" s="5">
        <f t="shared" si="124"/>
        <v>1</v>
      </c>
      <c r="DQ121" s="5">
        <f t="shared" si="125"/>
        <v>1</v>
      </c>
      <c r="DR121" s="5">
        <f t="shared" si="126"/>
        <v>0</v>
      </c>
      <c r="DS121" s="5">
        <f t="shared" si="127"/>
        <v>0</v>
      </c>
      <c r="DT121" s="12">
        <f t="shared" si="128"/>
        <v>0</v>
      </c>
      <c r="DU121" s="12">
        <f t="shared" si="129"/>
        <v>0</v>
      </c>
      <c r="DV121" s="12">
        <f t="shared" si="130"/>
        <v>0</v>
      </c>
      <c r="DW121" s="12">
        <f t="shared" si="131"/>
        <v>0</v>
      </c>
      <c r="DX121" s="12">
        <f t="shared" si="132"/>
        <v>0</v>
      </c>
      <c r="DY121" s="12">
        <f t="shared" si="133"/>
        <v>0</v>
      </c>
      <c r="DZ121" s="12">
        <f t="shared" si="134"/>
        <v>0</v>
      </c>
      <c r="EA121" s="12">
        <f t="shared" si="135"/>
        <v>0</v>
      </c>
      <c r="EB121" s="13">
        <f t="shared" si="136"/>
        <v>1</v>
      </c>
      <c r="EC121" s="13">
        <f t="shared" si="137"/>
        <v>0</v>
      </c>
      <c r="ED121" s="13">
        <f t="shared" si="138"/>
        <v>1</v>
      </c>
      <c r="EE121" s="13">
        <f t="shared" si="139"/>
        <v>0</v>
      </c>
      <c r="EF121" s="13">
        <f t="shared" si="140"/>
        <v>0</v>
      </c>
      <c r="EG121" s="13">
        <f t="shared" si="141"/>
        <v>1</v>
      </c>
      <c r="EH121" s="13">
        <f t="shared" si="142"/>
        <v>0</v>
      </c>
      <c r="EI121" s="13">
        <f t="shared" si="143"/>
        <v>0</v>
      </c>
      <c r="EJ121" s="4">
        <f t="shared" si="144"/>
        <v>1</v>
      </c>
      <c r="EK121" s="4">
        <f t="shared" si="145"/>
        <v>1</v>
      </c>
      <c r="EL121" s="4">
        <f t="shared" si="146"/>
        <v>1</v>
      </c>
      <c r="EM121" s="4">
        <f t="shared" si="147"/>
        <v>0</v>
      </c>
      <c r="EN121" s="5" t="s">
        <v>178</v>
      </c>
      <c r="EO121" s="5" t="s">
        <v>178</v>
      </c>
      <c r="EP121" s="5">
        <v>0</v>
      </c>
      <c r="EQ121" s="5" t="s">
        <v>178</v>
      </c>
      <c r="ER121" s="12">
        <v>1</v>
      </c>
      <c r="ES121" s="12">
        <v>1</v>
      </c>
      <c r="ET121" s="12" t="s">
        <v>178</v>
      </c>
      <c r="EU121" s="12" t="s">
        <v>178</v>
      </c>
      <c r="EV121">
        <v>1</v>
      </c>
      <c r="EW121">
        <v>1</v>
      </c>
      <c r="EX121">
        <v>0</v>
      </c>
      <c r="EY121" t="s">
        <v>178</v>
      </c>
      <c r="EZ121">
        <f t="shared" si="148"/>
        <v>0</v>
      </c>
      <c r="FA121">
        <f t="shared" si="149"/>
        <v>0</v>
      </c>
      <c r="FB121">
        <f t="shared" si="150"/>
        <v>0</v>
      </c>
      <c r="FC121">
        <f t="shared" si="151"/>
        <v>0</v>
      </c>
      <c r="FD121">
        <v>0.75</v>
      </c>
      <c r="FE121">
        <v>1.3333333333333333</v>
      </c>
      <c r="FF121">
        <v>0.6</v>
      </c>
    </row>
    <row r="122" spans="1:162" customFormat="1" x14ac:dyDescent="0.25">
      <c r="A122" t="s">
        <v>122</v>
      </c>
      <c r="B122">
        <v>1</v>
      </c>
      <c r="C122">
        <v>1</v>
      </c>
      <c r="D122">
        <v>2</v>
      </c>
      <c r="E122">
        <v>2</v>
      </c>
      <c r="F122">
        <v>0</v>
      </c>
      <c r="G122">
        <v>0</v>
      </c>
      <c r="H122" s="2" t="s">
        <v>177</v>
      </c>
      <c r="I122" s="2">
        <f t="shared" si="100"/>
        <v>0</v>
      </c>
      <c r="J122">
        <v>1</v>
      </c>
      <c r="K122" s="1">
        <v>6</v>
      </c>
      <c r="L122" s="1" t="str">
        <f t="shared" si="101"/>
        <v>M</v>
      </c>
      <c r="M122" s="1">
        <f t="shared" si="152"/>
        <v>1</v>
      </c>
      <c r="N122">
        <v>1</v>
      </c>
      <c r="O122">
        <v>1</v>
      </c>
      <c r="P122">
        <v>1</v>
      </c>
      <c r="Q122">
        <v>2</v>
      </c>
      <c r="R122">
        <v>1</v>
      </c>
      <c r="S122">
        <v>0</v>
      </c>
      <c r="T122">
        <f t="shared" si="102"/>
        <v>0</v>
      </c>
      <c r="U122" s="2" t="s">
        <v>177</v>
      </c>
      <c r="V122" s="2">
        <f t="shared" si="103"/>
        <v>0</v>
      </c>
      <c r="W122">
        <v>1</v>
      </c>
      <c r="X122" s="1">
        <v>6</v>
      </c>
      <c r="Y122" s="1" t="str">
        <f t="shared" si="104"/>
        <v>M</v>
      </c>
      <c r="Z122" s="1" t="str">
        <f t="shared" si="153"/>
        <v>y</v>
      </c>
      <c r="AA122" s="4">
        <f t="shared" si="154"/>
        <v>0</v>
      </c>
      <c r="AB122" s="4">
        <f t="shared" si="155"/>
        <v>12</v>
      </c>
      <c r="AC122">
        <v>1</v>
      </c>
      <c r="AD122">
        <v>1</v>
      </c>
      <c r="AE122">
        <v>1</v>
      </c>
      <c r="AF122">
        <v>0</v>
      </c>
      <c r="AG122">
        <v>1</v>
      </c>
      <c r="AH122">
        <v>3</v>
      </c>
      <c r="AI122" s="2" t="s">
        <v>177</v>
      </c>
      <c r="AJ122" s="2">
        <f t="shared" si="105"/>
        <v>1</v>
      </c>
      <c r="AK122">
        <v>3</v>
      </c>
      <c r="AL122" s="1">
        <v>4</v>
      </c>
      <c r="AM122" s="1" t="str">
        <f t="shared" si="106"/>
        <v>S</v>
      </c>
      <c r="AN122" s="1">
        <f t="shared" si="156"/>
        <v>0</v>
      </c>
      <c r="AO122" s="4">
        <f t="shared" si="157"/>
        <v>-2</v>
      </c>
      <c r="AP122" s="4">
        <f t="shared" si="158"/>
        <v>3</v>
      </c>
      <c r="AQ122" s="10" t="s">
        <v>319</v>
      </c>
      <c r="AR122" s="10" t="s">
        <v>319</v>
      </c>
      <c r="AS122" s="10" t="str">
        <f t="shared" si="107"/>
        <v>surv</v>
      </c>
      <c r="AT122" s="10" t="str">
        <f t="shared" si="108"/>
        <v>surv</v>
      </c>
      <c r="AU122" s="10">
        <f t="shared" si="109"/>
        <v>5.333333333333333</v>
      </c>
      <c r="AV122" s="10">
        <f t="shared" si="110"/>
        <v>0.51156622249714623</v>
      </c>
      <c r="AW122" s="10">
        <f t="shared" si="111"/>
        <v>1</v>
      </c>
      <c r="AX122" s="10">
        <f t="shared" si="112"/>
        <v>1</v>
      </c>
      <c r="AY122" s="10" t="str">
        <f t="shared" si="113"/>
        <v>1</v>
      </c>
      <c r="AZ122" s="10" t="str">
        <f t="shared" si="114"/>
        <v>1</v>
      </c>
      <c r="BA122" t="s">
        <v>135</v>
      </c>
      <c r="BB122" t="s">
        <v>135</v>
      </c>
      <c r="BC122" t="s">
        <v>135</v>
      </c>
      <c r="BD122" s="5">
        <v>17</v>
      </c>
      <c r="BE122" s="5">
        <v>21</v>
      </c>
      <c r="BF122" s="5">
        <v>21</v>
      </c>
      <c r="BG122" s="5">
        <f t="shared" si="115"/>
        <v>19.666666666666668</v>
      </c>
      <c r="BH122" s="6">
        <v>0.51156622249714623</v>
      </c>
      <c r="BI122" s="6">
        <v>0.51156622249714623</v>
      </c>
      <c r="BJ122" s="6">
        <v>0.51156622249714623</v>
      </c>
      <c r="BK122" s="6">
        <v>0.51156622249714623</v>
      </c>
      <c r="BL122" s="6" t="str">
        <f t="shared" si="116"/>
        <v>M</v>
      </c>
      <c r="BM122" s="3">
        <f t="shared" si="159"/>
        <v>1.3333333333333333</v>
      </c>
      <c r="BN122" s="3">
        <f t="shared" si="160"/>
        <v>1.3333333333333333</v>
      </c>
      <c r="BO122" s="3">
        <f t="shared" si="161"/>
        <v>0.66666666666666663</v>
      </c>
      <c r="BP122" s="3">
        <f t="shared" si="162"/>
        <v>1</v>
      </c>
      <c r="BQ122" s="1">
        <f t="shared" si="163"/>
        <v>5.333333333333333</v>
      </c>
      <c r="BR122" s="1" t="str">
        <f t="shared" si="117"/>
        <v>NA</v>
      </c>
      <c r="BS122" s="1">
        <f t="shared" si="164"/>
        <v>0.5</v>
      </c>
      <c r="BT122" s="4">
        <f t="shared" si="165"/>
        <v>-1</v>
      </c>
      <c r="BU122" s="4">
        <f t="shared" si="166"/>
        <v>7.5</v>
      </c>
      <c r="BV122" t="s">
        <v>178</v>
      </c>
      <c r="BW122" t="s">
        <v>178</v>
      </c>
      <c r="BX122" t="s">
        <v>178</v>
      </c>
      <c r="BY122" t="s">
        <v>178</v>
      </c>
      <c r="BZ122" s="2" t="str">
        <f t="shared" si="118"/>
        <v>NA</v>
      </c>
      <c r="CA122">
        <v>0</v>
      </c>
      <c r="CB122">
        <v>0</v>
      </c>
      <c r="CC122" s="2" t="str">
        <f t="shared" si="119"/>
        <v>NA</v>
      </c>
      <c r="CD122" s="3">
        <v>0</v>
      </c>
      <c r="CE122" s="3">
        <v>0</v>
      </c>
      <c r="CF122" s="2">
        <v>0</v>
      </c>
      <c r="CG122" s="2">
        <v>0</v>
      </c>
      <c r="CH122" s="2">
        <v>0</v>
      </c>
      <c r="CI122" s="2">
        <v>0</v>
      </c>
      <c r="CJ122" s="2">
        <v>0</v>
      </c>
      <c r="CK122" s="2">
        <v>0</v>
      </c>
      <c r="CL122" s="2">
        <v>0</v>
      </c>
      <c r="CM122" s="2">
        <v>0</v>
      </c>
      <c r="CN122" s="5">
        <v>0</v>
      </c>
      <c r="CO122" s="5">
        <v>0</v>
      </c>
      <c r="CP122" s="5">
        <v>0</v>
      </c>
      <c r="CQ122" s="5">
        <v>0</v>
      </c>
      <c r="CR122" s="5">
        <v>0</v>
      </c>
      <c r="CS122" s="5">
        <v>0</v>
      </c>
      <c r="CT122" s="5">
        <v>0</v>
      </c>
      <c r="CU122" s="5">
        <v>0</v>
      </c>
      <c r="CV122" s="4">
        <v>0</v>
      </c>
      <c r="CW122" s="4">
        <v>0</v>
      </c>
      <c r="CX122" s="4">
        <v>0</v>
      </c>
      <c r="CY122" s="4">
        <v>0</v>
      </c>
      <c r="CZ122" s="4">
        <v>0</v>
      </c>
      <c r="DA122" s="4">
        <v>0</v>
      </c>
      <c r="DB122" s="4">
        <v>0</v>
      </c>
      <c r="DC122" s="4">
        <v>0</v>
      </c>
      <c r="DD122" s="8">
        <v>0</v>
      </c>
      <c r="DE122" s="8">
        <v>0</v>
      </c>
      <c r="DF122" s="8">
        <v>0</v>
      </c>
      <c r="DG122" s="8">
        <v>0</v>
      </c>
      <c r="DH122" s="8">
        <v>0</v>
      </c>
      <c r="DI122" s="8">
        <v>0</v>
      </c>
      <c r="DJ122" s="8">
        <v>0</v>
      </c>
      <c r="DK122" s="8">
        <v>0</v>
      </c>
      <c r="DL122" s="11">
        <f t="shared" si="120"/>
        <v>0</v>
      </c>
      <c r="DM122" s="11">
        <f t="shared" si="121"/>
        <v>0</v>
      </c>
      <c r="DN122" s="11">
        <f t="shared" si="122"/>
        <v>0</v>
      </c>
      <c r="DO122" s="11">
        <f t="shared" si="123"/>
        <v>0</v>
      </c>
      <c r="DP122" s="5">
        <f t="shared" si="124"/>
        <v>0</v>
      </c>
      <c r="DQ122" s="5">
        <f t="shared" si="125"/>
        <v>0</v>
      </c>
      <c r="DR122" s="5">
        <f t="shared" si="126"/>
        <v>0</v>
      </c>
      <c r="DS122" s="5">
        <f t="shared" si="127"/>
        <v>0</v>
      </c>
      <c r="DT122" s="12">
        <f t="shared" si="128"/>
        <v>0</v>
      </c>
      <c r="DU122" s="12">
        <f t="shared" si="129"/>
        <v>0</v>
      </c>
      <c r="DV122" s="12">
        <f t="shared" si="130"/>
        <v>0</v>
      </c>
      <c r="DW122" s="12">
        <f t="shared" si="131"/>
        <v>0</v>
      </c>
      <c r="DX122" s="12">
        <f t="shared" si="132"/>
        <v>0</v>
      </c>
      <c r="DY122" s="12">
        <f t="shared" si="133"/>
        <v>0</v>
      </c>
      <c r="DZ122" s="12">
        <f t="shared" si="134"/>
        <v>0</v>
      </c>
      <c r="EA122" s="12">
        <f t="shared" si="135"/>
        <v>0</v>
      </c>
      <c r="EB122" s="13">
        <f t="shared" si="136"/>
        <v>0</v>
      </c>
      <c r="EC122" s="13">
        <f t="shared" si="137"/>
        <v>0</v>
      </c>
      <c r="ED122" s="13">
        <f t="shared" si="138"/>
        <v>0</v>
      </c>
      <c r="EE122" s="13">
        <f t="shared" si="139"/>
        <v>0</v>
      </c>
      <c r="EF122" s="13">
        <f t="shared" si="140"/>
        <v>0</v>
      </c>
      <c r="EG122" s="13">
        <f t="shared" si="141"/>
        <v>0</v>
      </c>
      <c r="EH122" s="13">
        <f t="shared" si="142"/>
        <v>0</v>
      </c>
      <c r="EI122" s="13">
        <f t="shared" si="143"/>
        <v>0</v>
      </c>
      <c r="EJ122" s="4">
        <f t="shared" si="144"/>
        <v>0</v>
      </c>
      <c r="EK122" s="4">
        <f t="shared" si="145"/>
        <v>0</v>
      </c>
      <c r="EL122" s="4">
        <f t="shared" si="146"/>
        <v>0</v>
      </c>
      <c r="EM122" s="4">
        <f t="shared" si="147"/>
        <v>0</v>
      </c>
      <c r="EN122" s="5" t="s">
        <v>178</v>
      </c>
      <c r="EO122" s="5" t="s">
        <v>178</v>
      </c>
      <c r="EP122" s="5" t="s">
        <v>178</v>
      </c>
      <c r="EQ122" s="5" t="s">
        <v>178</v>
      </c>
      <c r="ER122" s="12" t="s">
        <v>178</v>
      </c>
      <c r="ES122" s="12" t="s">
        <v>178</v>
      </c>
      <c r="ET122" s="12" t="s">
        <v>178</v>
      </c>
      <c r="EU122" s="12" t="s">
        <v>178</v>
      </c>
      <c r="EV122" t="s">
        <v>178</v>
      </c>
      <c r="EW122" t="s">
        <v>178</v>
      </c>
      <c r="EX122" t="s">
        <v>178</v>
      </c>
      <c r="EY122" t="s">
        <v>178</v>
      </c>
      <c r="EZ122">
        <f t="shared" si="148"/>
        <v>0</v>
      </c>
      <c r="FA122">
        <f t="shared" si="149"/>
        <v>0</v>
      </c>
      <c r="FB122">
        <f t="shared" si="150"/>
        <v>0</v>
      </c>
      <c r="FC122">
        <f t="shared" si="151"/>
        <v>0</v>
      </c>
      <c r="FD122">
        <v>2</v>
      </c>
      <c r="FE122">
        <v>1</v>
      </c>
      <c r="FF122">
        <v>0.75</v>
      </c>
    </row>
    <row r="123" spans="1:162" customFormat="1" x14ac:dyDescent="0.25">
      <c r="A123" t="s">
        <v>123</v>
      </c>
      <c r="B123">
        <v>1</v>
      </c>
      <c r="C123">
        <v>1</v>
      </c>
      <c r="D123">
        <v>1</v>
      </c>
      <c r="E123">
        <v>3</v>
      </c>
      <c r="F123">
        <v>1</v>
      </c>
      <c r="G123">
        <v>0</v>
      </c>
      <c r="H123" s="2" t="s">
        <v>177</v>
      </c>
      <c r="I123" s="2">
        <f t="shared" si="100"/>
        <v>0</v>
      </c>
      <c r="J123">
        <v>2</v>
      </c>
      <c r="K123" s="1">
        <v>7</v>
      </c>
      <c r="L123" s="1" t="str">
        <f t="shared" si="101"/>
        <v>L</v>
      </c>
      <c r="M123" s="1">
        <f t="shared" si="152"/>
        <v>2</v>
      </c>
      <c r="N123">
        <v>1</v>
      </c>
      <c r="O123">
        <v>1</v>
      </c>
      <c r="P123">
        <v>0</v>
      </c>
      <c r="Q123">
        <v>1</v>
      </c>
      <c r="R123">
        <v>1</v>
      </c>
      <c r="S123">
        <v>2</v>
      </c>
      <c r="T123">
        <f t="shared" si="102"/>
        <v>2</v>
      </c>
      <c r="U123" s="2" t="s">
        <v>177</v>
      </c>
      <c r="V123" s="2">
        <f t="shared" si="103"/>
        <v>1</v>
      </c>
      <c r="W123">
        <v>2</v>
      </c>
      <c r="X123" s="1">
        <v>4</v>
      </c>
      <c r="Y123" s="1" t="str">
        <f t="shared" si="104"/>
        <v>S</v>
      </c>
      <c r="Z123" s="1" t="str">
        <f t="shared" si="153"/>
        <v>n</v>
      </c>
      <c r="AA123" s="4">
        <f t="shared" si="154"/>
        <v>-3</v>
      </c>
      <c r="AB123" s="4">
        <f t="shared" si="155"/>
        <v>7</v>
      </c>
      <c r="AC123">
        <v>1</v>
      </c>
      <c r="AD123">
        <v>1</v>
      </c>
      <c r="AE123">
        <v>0</v>
      </c>
      <c r="AF123">
        <v>1</v>
      </c>
      <c r="AG123">
        <v>2</v>
      </c>
      <c r="AH123">
        <v>2</v>
      </c>
      <c r="AI123" s="2" t="s">
        <v>177</v>
      </c>
      <c r="AJ123" s="2">
        <f t="shared" si="105"/>
        <v>1</v>
      </c>
      <c r="AK123">
        <v>3</v>
      </c>
      <c r="AL123" s="1">
        <v>5</v>
      </c>
      <c r="AM123" s="1" t="str">
        <f t="shared" si="106"/>
        <v>M</v>
      </c>
      <c r="AN123" s="1">
        <f t="shared" si="156"/>
        <v>0</v>
      </c>
      <c r="AO123" s="4">
        <f t="shared" si="157"/>
        <v>1</v>
      </c>
      <c r="AP123" s="4">
        <f t="shared" si="158"/>
        <v>3</v>
      </c>
      <c r="AQ123" s="10" t="s">
        <v>319</v>
      </c>
      <c r="AR123" s="10" t="s">
        <v>319</v>
      </c>
      <c r="AS123" s="10" t="str">
        <f t="shared" si="107"/>
        <v>surv</v>
      </c>
      <c r="AT123" s="10" t="str">
        <f t="shared" si="108"/>
        <v>surv</v>
      </c>
      <c r="AU123" s="10">
        <f t="shared" si="109"/>
        <v>5.333333333333333</v>
      </c>
      <c r="AV123" s="10">
        <f t="shared" si="110"/>
        <v>0.23619867261238206</v>
      </c>
      <c r="AW123" s="10">
        <f t="shared" si="111"/>
        <v>1</v>
      </c>
      <c r="AX123" s="10">
        <f t="shared" si="112"/>
        <v>1</v>
      </c>
      <c r="AY123" s="10" t="str">
        <f t="shared" si="113"/>
        <v>1</v>
      </c>
      <c r="AZ123" s="10" t="str">
        <f t="shared" si="114"/>
        <v>1</v>
      </c>
      <c r="BA123" t="s">
        <v>28</v>
      </c>
      <c r="BB123" t="s">
        <v>148</v>
      </c>
      <c r="BC123" t="s">
        <v>148</v>
      </c>
      <c r="BD123" s="5">
        <v>14</v>
      </c>
      <c r="BE123" s="5">
        <v>16</v>
      </c>
      <c r="BF123" s="5">
        <v>16</v>
      </c>
      <c r="BG123" s="5">
        <f t="shared" si="115"/>
        <v>15.333333333333334</v>
      </c>
      <c r="BH123" s="6">
        <v>0.32649655434628955</v>
      </c>
      <c r="BI123" s="6">
        <v>0.19104973174542833</v>
      </c>
      <c r="BJ123" s="6">
        <v>0.19104973174542833</v>
      </c>
      <c r="BK123" s="6">
        <v>0.23619867261238206</v>
      </c>
      <c r="BL123" s="6" t="str">
        <f t="shared" si="116"/>
        <v>N</v>
      </c>
      <c r="BM123" s="3">
        <f t="shared" si="159"/>
        <v>0.33333333333333331</v>
      </c>
      <c r="BN123" s="3">
        <f t="shared" si="160"/>
        <v>1.6666666666666667</v>
      </c>
      <c r="BO123" s="3">
        <f t="shared" si="161"/>
        <v>1.3333333333333333</v>
      </c>
      <c r="BP123" s="3">
        <f t="shared" si="162"/>
        <v>1.3333333333333333</v>
      </c>
      <c r="BQ123" s="1">
        <f t="shared" si="163"/>
        <v>5.333333333333333</v>
      </c>
      <c r="BR123" s="1" t="str">
        <f t="shared" si="117"/>
        <v>NA</v>
      </c>
      <c r="BS123" s="1">
        <f t="shared" si="164"/>
        <v>1</v>
      </c>
      <c r="BT123" s="4">
        <f t="shared" si="165"/>
        <v>-1</v>
      </c>
      <c r="BU123" s="4">
        <f t="shared" si="166"/>
        <v>5</v>
      </c>
      <c r="BV123" t="s">
        <v>178</v>
      </c>
      <c r="BW123" t="s">
        <v>178</v>
      </c>
      <c r="BX123" t="s">
        <v>178</v>
      </c>
      <c r="BY123" t="s">
        <v>226</v>
      </c>
      <c r="BZ123" s="2" t="str">
        <f t="shared" si="118"/>
        <v>NA</v>
      </c>
      <c r="CA123">
        <v>0</v>
      </c>
      <c r="CB123">
        <v>0</v>
      </c>
      <c r="CC123" s="2" t="str">
        <f t="shared" si="119"/>
        <v>NA</v>
      </c>
      <c r="CD123" s="3">
        <v>0</v>
      </c>
      <c r="CE123" s="3">
        <v>0</v>
      </c>
      <c r="CF123" s="2">
        <v>0</v>
      </c>
      <c r="CG123" s="2">
        <v>0</v>
      </c>
      <c r="CH123" s="2">
        <v>0</v>
      </c>
      <c r="CI123" s="2">
        <v>0</v>
      </c>
      <c r="CJ123" s="2">
        <v>0</v>
      </c>
      <c r="CK123" s="2">
        <v>0</v>
      </c>
      <c r="CL123" s="2">
        <v>0</v>
      </c>
      <c r="CM123" s="2">
        <v>0</v>
      </c>
      <c r="CN123" s="5">
        <v>0</v>
      </c>
      <c r="CO123" s="5">
        <v>0</v>
      </c>
      <c r="CP123" s="5">
        <v>0</v>
      </c>
      <c r="CQ123" s="5">
        <v>0</v>
      </c>
      <c r="CR123" s="5">
        <v>0</v>
      </c>
      <c r="CS123" s="5">
        <v>0</v>
      </c>
      <c r="CT123" s="5">
        <v>0</v>
      </c>
      <c r="CU123" s="5">
        <v>0</v>
      </c>
      <c r="CV123" s="4">
        <v>0</v>
      </c>
      <c r="CW123" s="4">
        <v>0</v>
      </c>
      <c r="CX123" s="4">
        <v>0</v>
      </c>
      <c r="CY123" s="4">
        <v>0</v>
      </c>
      <c r="CZ123" s="4">
        <v>0</v>
      </c>
      <c r="DA123" s="4">
        <v>0</v>
      </c>
      <c r="DB123" s="4">
        <v>0</v>
      </c>
      <c r="DC123" s="4">
        <v>0</v>
      </c>
      <c r="DD123" s="8">
        <v>0</v>
      </c>
      <c r="DE123" s="8">
        <v>0</v>
      </c>
      <c r="DF123" s="8">
        <v>1</v>
      </c>
      <c r="DG123" s="8">
        <v>0</v>
      </c>
      <c r="DH123" s="8">
        <v>0</v>
      </c>
      <c r="DI123" s="8">
        <v>0</v>
      </c>
      <c r="DJ123" s="8">
        <v>0</v>
      </c>
      <c r="DK123" s="8">
        <v>0</v>
      </c>
      <c r="DL123" s="11">
        <f t="shared" si="120"/>
        <v>0</v>
      </c>
      <c r="DM123" s="11">
        <f t="shared" si="121"/>
        <v>0</v>
      </c>
      <c r="DN123" s="11">
        <f t="shared" si="122"/>
        <v>0</v>
      </c>
      <c r="DO123" s="11">
        <f t="shared" si="123"/>
        <v>0</v>
      </c>
      <c r="DP123" s="5">
        <f t="shared" si="124"/>
        <v>0</v>
      </c>
      <c r="DQ123" s="5">
        <f t="shared" si="125"/>
        <v>1</v>
      </c>
      <c r="DR123" s="5">
        <f t="shared" si="126"/>
        <v>0</v>
      </c>
      <c r="DS123" s="5">
        <f t="shared" si="127"/>
        <v>0</v>
      </c>
      <c r="DT123" s="12">
        <f t="shared" si="128"/>
        <v>0</v>
      </c>
      <c r="DU123" s="12">
        <f t="shared" si="129"/>
        <v>0</v>
      </c>
      <c r="DV123" s="12">
        <f t="shared" si="130"/>
        <v>0</v>
      </c>
      <c r="DW123" s="12">
        <f t="shared" si="131"/>
        <v>0</v>
      </c>
      <c r="DX123" s="12">
        <f t="shared" si="132"/>
        <v>0</v>
      </c>
      <c r="DY123" s="12">
        <f t="shared" si="133"/>
        <v>0</v>
      </c>
      <c r="DZ123" s="12">
        <f t="shared" si="134"/>
        <v>0</v>
      </c>
      <c r="EA123" s="12">
        <f t="shared" si="135"/>
        <v>0</v>
      </c>
      <c r="EB123" s="13">
        <f t="shared" si="136"/>
        <v>0</v>
      </c>
      <c r="EC123" s="13">
        <f t="shared" si="137"/>
        <v>0</v>
      </c>
      <c r="ED123" s="13">
        <f t="shared" si="138"/>
        <v>1</v>
      </c>
      <c r="EE123" s="13">
        <f t="shared" si="139"/>
        <v>0</v>
      </c>
      <c r="EF123" s="13">
        <f t="shared" si="140"/>
        <v>0</v>
      </c>
      <c r="EG123" s="13">
        <f t="shared" si="141"/>
        <v>0</v>
      </c>
      <c r="EH123" s="13">
        <f t="shared" si="142"/>
        <v>0</v>
      </c>
      <c r="EI123" s="13">
        <f t="shared" si="143"/>
        <v>0</v>
      </c>
      <c r="EJ123" s="4">
        <f t="shared" si="144"/>
        <v>0</v>
      </c>
      <c r="EK123" s="4">
        <f t="shared" si="145"/>
        <v>1</v>
      </c>
      <c r="EL123" s="4">
        <f t="shared" si="146"/>
        <v>0</v>
      </c>
      <c r="EM123" s="4">
        <f t="shared" si="147"/>
        <v>0</v>
      </c>
      <c r="EN123" s="5" t="s">
        <v>178</v>
      </c>
      <c r="EO123" s="5" t="s">
        <v>178</v>
      </c>
      <c r="EP123" s="5" t="s">
        <v>178</v>
      </c>
      <c r="EQ123" s="5" t="s">
        <v>178</v>
      </c>
      <c r="ER123" s="12" t="s">
        <v>178</v>
      </c>
      <c r="ES123" s="12">
        <v>1</v>
      </c>
      <c r="ET123" s="12" t="s">
        <v>178</v>
      </c>
      <c r="EU123" s="12" t="s">
        <v>178</v>
      </c>
      <c r="EV123" t="s">
        <v>178</v>
      </c>
      <c r="EW123">
        <v>1</v>
      </c>
      <c r="EX123" t="s">
        <v>178</v>
      </c>
      <c r="EY123" t="s">
        <v>178</v>
      </c>
      <c r="EZ123">
        <f t="shared" si="148"/>
        <v>0</v>
      </c>
      <c r="FA123">
        <f t="shared" si="149"/>
        <v>0</v>
      </c>
      <c r="FB123">
        <f t="shared" si="150"/>
        <v>0</v>
      </c>
      <c r="FC123">
        <f t="shared" si="151"/>
        <v>0</v>
      </c>
      <c r="FD123">
        <v>0.75</v>
      </c>
      <c r="FE123">
        <v>0.5</v>
      </c>
      <c r="FF123">
        <v>0.4</v>
      </c>
    </row>
    <row r="124" spans="1:162" customFormat="1" x14ac:dyDescent="0.25">
      <c r="A124" t="s">
        <v>124</v>
      </c>
      <c r="B124">
        <v>1</v>
      </c>
      <c r="C124">
        <v>1</v>
      </c>
      <c r="D124">
        <v>1</v>
      </c>
      <c r="E124">
        <v>4</v>
      </c>
      <c r="F124">
        <v>2</v>
      </c>
      <c r="G124">
        <v>0</v>
      </c>
      <c r="H124" s="2" t="s">
        <v>177</v>
      </c>
      <c r="I124" s="2">
        <f t="shared" si="100"/>
        <v>0</v>
      </c>
      <c r="J124">
        <v>5</v>
      </c>
      <c r="K124" s="1">
        <v>9</v>
      </c>
      <c r="L124" s="1" t="str">
        <f t="shared" si="101"/>
        <v>L</v>
      </c>
      <c r="M124" s="1">
        <f t="shared" si="152"/>
        <v>5</v>
      </c>
      <c r="N124">
        <v>1</v>
      </c>
      <c r="O124">
        <v>1</v>
      </c>
      <c r="P124">
        <v>0</v>
      </c>
      <c r="Q124">
        <v>1</v>
      </c>
      <c r="R124">
        <v>1</v>
      </c>
      <c r="S124">
        <v>2</v>
      </c>
      <c r="T124">
        <f t="shared" si="102"/>
        <v>2</v>
      </c>
      <c r="U124" s="2" t="s">
        <v>177</v>
      </c>
      <c r="V124" s="2">
        <f t="shared" si="103"/>
        <v>1</v>
      </c>
      <c r="W124">
        <v>5</v>
      </c>
      <c r="X124" s="1">
        <v>4</v>
      </c>
      <c r="Y124" s="1" t="str">
        <f t="shared" si="104"/>
        <v>S</v>
      </c>
      <c r="Z124" s="1" t="str">
        <f t="shared" si="153"/>
        <v>n</v>
      </c>
      <c r="AA124" s="4">
        <f t="shared" si="154"/>
        <v>-5</v>
      </c>
      <c r="AB124" s="4">
        <f t="shared" si="155"/>
        <v>9</v>
      </c>
      <c r="AC124">
        <v>1</v>
      </c>
      <c r="AD124">
        <v>1</v>
      </c>
      <c r="AE124">
        <v>1</v>
      </c>
      <c r="AF124">
        <v>1</v>
      </c>
      <c r="AG124">
        <v>2</v>
      </c>
      <c r="AH124">
        <v>4</v>
      </c>
      <c r="AI124" s="2" t="s">
        <v>176</v>
      </c>
      <c r="AJ124" s="2">
        <f t="shared" si="105"/>
        <v>1</v>
      </c>
      <c r="AK124">
        <v>3</v>
      </c>
      <c r="AL124" s="1">
        <v>6</v>
      </c>
      <c r="AM124" s="1" t="str">
        <f t="shared" si="106"/>
        <v>M</v>
      </c>
      <c r="AN124" s="1">
        <f t="shared" si="156"/>
        <v>6</v>
      </c>
      <c r="AO124" s="4">
        <f t="shared" si="157"/>
        <v>2</v>
      </c>
      <c r="AP124" s="4">
        <f t="shared" si="158"/>
        <v>3</v>
      </c>
      <c r="AQ124" s="10" t="s">
        <v>319</v>
      </c>
      <c r="AR124" s="10" t="s">
        <v>319</v>
      </c>
      <c r="AS124" s="10" t="str">
        <f t="shared" si="107"/>
        <v>surv</v>
      </c>
      <c r="AT124" s="10" t="str">
        <f t="shared" si="108"/>
        <v>surv</v>
      </c>
      <c r="AU124" s="10">
        <f t="shared" si="109"/>
        <v>6.333333333333333</v>
      </c>
      <c r="AV124" s="10">
        <f t="shared" si="110"/>
        <v>0.3383784863137726</v>
      </c>
      <c r="AW124" s="10">
        <f t="shared" si="111"/>
        <v>1</v>
      </c>
      <c r="AX124" s="10">
        <f t="shared" si="112"/>
        <v>1</v>
      </c>
      <c r="AY124" s="10" t="str">
        <f t="shared" si="113"/>
        <v>1</v>
      </c>
      <c r="AZ124" s="10" t="str">
        <f t="shared" si="114"/>
        <v>1</v>
      </c>
      <c r="BA124" t="s">
        <v>45</v>
      </c>
      <c r="BB124" t="s">
        <v>45</v>
      </c>
      <c r="BC124" t="s">
        <v>45</v>
      </c>
      <c r="BD124" s="5">
        <v>8</v>
      </c>
      <c r="BE124" s="5">
        <v>9</v>
      </c>
      <c r="BF124" s="5">
        <v>10</v>
      </c>
      <c r="BG124" s="5">
        <f t="shared" si="115"/>
        <v>9</v>
      </c>
      <c r="BH124" s="6">
        <v>0.33837848631377254</v>
      </c>
      <c r="BI124" s="6">
        <v>0.33837848631377254</v>
      </c>
      <c r="BJ124" s="6">
        <v>0.33837848631377254</v>
      </c>
      <c r="BK124" s="6">
        <v>0.3383784863137726</v>
      </c>
      <c r="BL124" s="6" t="str">
        <f t="shared" si="116"/>
        <v>N</v>
      </c>
      <c r="BM124" s="3">
        <f t="shared" si="159"/>
        <v>0.66666666666666663</v>
      </c>
      <c r="BN124" s="3">
        <f t="shared" si="160"/>
        <v>2</v>
      </c>
      <c r="BO124" s="3">
        <f t="shared" si="161"/>
        <v>1.6666666666666667</v>
      </c>
      <c r="BP124" s="3">
        <f t="shared" si="162"/>
        <v>2</v>
      </c>
      <c r="BQ124" s="1">
        <f t="shared" si="163"/>
        <v>6.333333333333333</v>
      </c>
      <c r="BR124" s="1" t="str">
        <f t="shared" si="117"/>
        <v>M</v>
      </c>
      <c r="BS124" s="1">
        <f t="shared" si="164"/>
        <v>5.5</v>
      </c>
      <c r="BT124" s="4">
        <f t="shared" si="165"/>
        <v>-1.5</v>
      </c>
      <c r="BU124" s="4">
        <f t="shared" si="166"/>
        <v>6</v>
      </c>
      <c r="BV124" t="s">
        <v>178</v>
      </c>
      <c r="BW124" t="s">
        <v>178</v>
      </c>
      <c r="BX124" t="s">
        <v>178</v>
      </c>
      <c r="BY124" t="s">
        <v>226</v>
      </c>
      <c r="BZ124" s="2" t="str">
        <f t="shared" si="118"/>
        <v>NA</v>
      </c>
      <c r="CA124">
        <v>0</v>
      </c>
      <c r="CB124">
        <v>0</v>
      </c>
      <c r="CC124" s="2" t="str">
        <f t="shared" si="119"/>
        <v>NA</v>
      </c>
      <c r="CD124" s="3">
        <v>0</v>
      </c>
      <c r="CE124" s="3">
        <v>0</v>
      </c>
      <c r="CF124" s="2">
        <v>0</v>
      </c>
      <c r="CG124" s="2">
        <v>0</v>
      </c>
      <c r="CH124" s="2">
        <v>0</v>
      </c>
      <c r="CI124" s="2">
        <v>0</v>
      </c>
      <c r="CJ124" s="2">
        <v>0</v>
      </c>
      <c r="CK124" s="2">
        <v>0</v>
      </c>
      <c r="CL124" s="2">
        <v>0</v>
      </c>
      <c r="CM124" s="2">
        <v>0</v>
      </c>
      <c r="CN124" s="5">
        <v>0</v>
      </c>
      <c r="CO124" s="5">
        <v>0</v>
      </c>
      <c r="CP124" s="5">
        <v>0</v>
      </c>
      <c r="CQ124" s="5">
        <v>0</v>
      </c>
      <c r="CR124" s="5">
        <v>0</v>
      </c>
      <c r="CS124" s="5">
        <v>0</v>
      </c>
      <c r="CT124" s="5">
        <v>0</v>
      </c>
      <c r="CU124" s="5">
        <v>0</v>
      </c>
      <c r="CV124" s="4">
        <v>0</v>
      </c>
      <c r="CW124" s="4">
        <v>0</v>
      </c>
      <c r="CX124" s="4">
        <v>0</v>
      </c>
      <c r="CY124" s="4">
        <v>0</v>
      </c>
      <c r="CZ124" s="4">
        <v>0</v>
      </c>
      <c r="DA124" s="4">
        <v>0</v>
      </c>
      <c r="DB124" s="4">
        <v>0</v>
      </c>
      <c r="DC124" s="4">
        <v>0</v>
      </c>
      <c r="DD124" s="8">
        <v>0</v>
      </c>
      <c r="DE124" s="8">
        <v>0</v>
      </c>
      <c r="DF124" s="8">
        <v>1</v>
      </c>
      <c r="DG124" s="8">
        <v>0</v>
      </c>
      <c r="DH124" s="8">
        <v>0</v>
      </c>
      <c r="DI124" s="8">
        <v>0</v>
      </c>
      <c r="DJ124" s="8">
        <v>0</v>
      </c>
      <c r="DK124" s="8">
        <v>0</v>
      </c>
      <c r="DL124" s="11">
        <f t="shared" si="120"/>
        <v>0</v>
      </c>
      <c r="DM124" s="11">
        <f t="shared" si="121"/>
        <v>0</v>
      </c>
      <c r="DN124" s="11">
        <f t="shared" si="122"/>
        <v>0</v>
      </c>
      <c r="DO124" s="11">
        <f t="shared" si="123"/>
        <v>0</v>
      </c>
      <c r="DP124" s="5">
        <f t="shared" si="124"/>
        <v>0</v>
      </c>
      <c r="DQ124" s="5">
        <f t="shared" si="125"/>
        <v>1</v>
      </c>
      <c r="DR124" s="5">
        <f t="shared" si="126"/>
        <v>0</v>
      </c>
      <c r="DS124" s="5">
        <f t="shared" si="127"/>
        <v>0</v>
      </c>
      <c r="DT124" s="12">
        <f t="shared" si="128"/>
        <v>0</v>
      </c>
      <c r="DU124" s="12">
        <f t="shared" si="129"/>
        <v>0</v>
      </c>
      <c r="DV124" s="12">
        <f t="shared" si="130"/>
        <v>0</v>
      </c>
      <c r="DW124" s="12">
        <f t="shared" si="131"/>
        <v>0</v>
      </c>
      <c r="DX124" s="12">
        <f t="shared" si="132"/>
        <v>0</v>
      </c>
      <c r="DY124" s="12">
        <f t="shared" si="133"/>
        <v>0</v>
      </c>
      <c r="DZ124" s="12">
        <f t="shared" si="134"/>
        <v>0</v>
      </c>
      <c r="EA124" s="12">
        <f t="shared" si="135"/>
        <v>0</v>
      </c>
      <c r="EB124" s="13">
        <f t="shared" si="136"/>
        <v>0</v>
      </c>
      <c r="EC124" s="13">
        <f t="shared" si="137"/>
        <v>0</v>
      </c>
      <c r="ED124" s="13">
        <f t="shared" si="138"/>
        <v>1</v>
      </c>
      <c r="EE124" s="13">
        <f t="shared" si="139"/>
        <v>0</v>
      </c>
      <c r="EF124" s="13">
        <f t="shared" si="140"/>
        <v>0</v>
      </c>
      <c r="EG124" s="13">
        <f t="shared" si="141"/>
        <v>0</v>
      </c>
      <c r="EH124" s="13">
        <f t="shared" si="142"/>
        <v>0</v>
      </c>
      <c r="EI124" s="13">
        <f t="shared" si="143"/>
        <v>0</v>
      </c>
      <c r="EJ124" s="4">
        <f t="shared" si="144"/>
        <v>0</v>
      </c>
      <c r="EK124" s="4">
        <f t="shared" si="145"/>
        <v>1</v>
      </c>
      <c r="EL124" s="4">
        <f t="shared" si="146"/>
        <v>0</v>
      </c>
      <c r="EM124" s="4">
        <f t="shared" si="147"/>
        <v>0</v>
      </c>
      <c r="EN124" s="5" t="s">
        <v>178</v>
      </c>
      <c r="EO124" s="5" t="s">
        <v>178</v>
      </c>
      <c r="EP124" s="5" t="s">
        <v>178</v>
      </c>
      <c r="EQ124" s="5" t="s">
        <v>178</v>
      </c>
      <c r="ER124" s="12" t="s">
        <v>178</v>
      </c>
      <c r="ES124" s="12">
        <v>1</v>
      </c>
      <c r="ET124" s="12" t="s">
        <v>178</v>
      </c>
      <c r="EU124" s="12" t="s">
        <v>178</v>
      </c>
      <c r="EV124" t="s">
        <v>178</v>
      </c>
      <c r="EW124">
        <v>1</v>
      </c>
      <c r="EX124" t="s">
        <v>178</v>
      </c>
      <c r="EY124" t="s">
        <v>178</v>
      </c>
      <c r="EZ124">
        <f t="shared" si="148"/>
        <v>0</v>
      </c>
      <c r="FA124">
        <f t="shared" si="149"/>
        <v>0</v>
      </c>
      <c r="FB124">
        <f t="shared" si="150"/>
        <v>0</v>
      </c>
      <c r="FC124">
        <f t="shared" si="151"/>
        <v>0</v>
      </c>
      <c r="FD124">
        <v>0.5</v>
      </c>
      <c r="FE124">
        <v>0.5</v>
      </c>
      <c r="FF124">
        <v>0.42857142857142855</v>
      </c>
    </row>
    <row r="125" spans="1:162" customFormat="1" x14ac:dyDescent="0.25">
      <c r="A125" t="s">
        <v>125</v>
      </c>
      <c r="B125">
        <v>1</v>
      </c>
      <c r="C125">
        <v>1</v>
      </c>
      <c r="D125">
        <v>1</v>
      </c>
      <c r="E125">
        <v>2</v>
      </c>
      <c r="F125">
        <v>1</v>
      </c>
      <c r="G125">
        <v>0</v>
      </c>
      <c r="H125" s="2" t="s">
        <v>177</v>
      </c>
      <c r="I125" s="2">
        <f t="shared" si="100"/>
        <v>0</v>
      </c>
      <c r="J125">
        <v>4</v>
      </c>
      <c r="K125" s="1">
        <v>6</v>
      </c>
      <c r="L125" s="1" t="str">
        <f t="shared" si="101"/>
        <v>M</v>
      </c>
      <c r="M125" s="1">
        <f t="shared" si="152"/>
        <v>4</v>
      </c>
      <c r="N125">
        <v>1</v>
      </c>
      <c r="O125">
        <v>1</v>
      </c>
      <c r="P125">
        <v>2</v>
      </c>
      <c r="Q125">
        <v>1</v>
      </c>
      <c r="R125">
        <v>1</v>
      </c>
      <c r="S125">
        <v>1</v>
      </c>
      <c r="T125">
        <f t="shared" si="102"/>
        <v>1</v>
      </c>
      <c r="U125" s="2" t="s">
        <v>176</v>
      </c>
      <c r="V125" s="2">
        <f t="shared" si="103"/>
        <v>1</v>
      </c>
      <c r="W125">
        <v>2</v>
      </c>
      <c r="X125" s="1">
        <v>6</v>
      </c>
      <c r="Y125" s="1" t="str">
        <f t="shared" si="104"/>
        <v>M</v>
      </c>
      <c r="Z125" s="1" t="str">
        <f t="shared" si="153"/>
        <v>n</v>
      </c>
      <c r="AA125" s="4">
        <f t="shared" si="154"/>
        <v>0</v>
      </c>
      <c r="AB125" s="4">
        <f t="shared" si="155"/>
        <v>8</v>
      </c>
      <c r="AC125">
        <v>1</v>
      </c>
      <c r="AD125">
        <v>1</v>
      </c>
      <c r="AE125">
        <v>1</v>
      </c>
      <c r="AF125">
        <v>0</v>
      </c>
      <c r="AG125">
        <v>2</v>
      </c>
      <c r="AH125">
        <v>3</v>
      </c>
      <c r="AI125" s="2" t="s">
        <v>177</v>
      </c>
      <c r="AJ125" s="2">
        <f t="shared" si="105"/>
        <v>1</v>
      </c>
      <c r="AK125">
        <v>2</v>
      </c>
      <c r="AL125" s="1">
        <v>5</v>
      </c>
      <c r="AM125" s="1" t="str">
        <f t="shared" si="106"/>
        <v>M</v>
      </c>
      <c r="AN125" s="1">
        <f t="shared" si="156"/>
        <v>3</v>
      </c>
      <c r="AO125" s="4">
        <f t="shared" si="157"/>
        <v>-1</v>
      </c>
      <c r="AP125" s="4">
        <f t="shared" si="158"/>
        <v>2</v>
      </c>
      <c r="AQ125" s="10" t="s">
        <v>319</v>
      </c>
      <c r="AR125" s="10" t="s">
        <v>319</v>
      </c>
      <c r="AS125" s="10" t="str">
        <f t="shared" si="107"/>
        <v>surv</v>
      </c>
      <c r="AT125" s="10" t="str">
        <f t="shared" si="108"/>
        <v>surv</v>
      </c>
      <c r="AU125" s="10">
        <f t="shared" si="109"/>
        <v>5.666666666666667</v>
      </c>
      <c r="AV125" s="10">
        <f t="shared" si="110"/>
        <v>0.38470768123342675</v>
      </c>
      <c r="AW125" s="10">
        <f t="shared" si="111"/>
        <v>1</v>
      </c>
      <c r="AX125" s="10">
        <f t="shared" si="112"/>
        <v>1</v>
      </c>
      <c r="AY125" s="10" t="str">
        <f t="shared" si="113"/>
        <v>1</v>
      </c>
      <c r="AZ125" s="10" t="str">
        <f t="shared" si="114"/>
        <v>1</v>
      </c>
      <c r="BA125" t="s">
        <v>42</v>
      </c>
      <c r="BB125" t="s">
        <v>42</v>
      </c>
      <c r="BC125" t="s">
        <v>42</v>
      </c>
      <c r="BD125" s="5">
        <v>7</v>
      </c>
      <c r="BE125" s="5">
        <v>7</v>
      </c>
      <c r="BF125" s="5">
        <v>7</v>
      </c>
      <c r="BG125" s="5">
        <f t="shared" si="115"/>
        <v>7</v>
      </c>
      <c r="BH125" s="6">
        <v>0.38470768123342675</v>
      </c>
      <c r="BI125" s="6">
        <v>0.38470768123342675</v>
      </c>
      <c r="BJ125" s="6">
        <v>0.38470768123342675</v>
      </c>
      <c r="BK125" s="6">
        <v>0.38470768123342675</v>
      </c>
      <c r="BL125" s="6" t="str">
        <f t="shared" si="116"/>
        <v>N</v>
      </c>
      <c r="BM125" s="3">
        <f t="shared" si="159"/>
        <v>1.3333333333333333</v>
      </c>
      <c r="BN125" s="3">
        <f t="shared" si="160"/>
        <v>1</v>
      </c>
      <c r="BO125" s="3">
        <f t="shared" si="161"/>
        <v>1.3333333333333333</v>
      </c>
      <c r="BP125" s="3">
        <f t="shared" si="162"/>
        <v>1.3333333333333333</v>
      </c>
      <c r="BQ125" s="1">
        <f t="shared" si="163"/>
        <v>5.666666666666667</v>
      </c>
      <c r="BR125" s="1" t="str">
        <f t="shared" si="117"/>
        <v>NA</v>
      </c>
      <c r="BS125" s="1">
        <f t="shared" si="164"/>
        <v>3.5</v>
      </c>
      <c r="BT125" s="4">
        <f t="shared" si="165"/>
        <v>-0.5</v>
      </c>
      <c r="BU125" s="4">
        <f t="shared" si="166"/>
        <v>5</v>
      </c>
      <c r="BV125" t="s">
        <v>227</v>
      </c>
      <c r="BW125" t="s">
        <v>178</v>
      </c>
      <c r="BX125" t="s">
        <v>178</v>
      </c>
      <c r="BY125" t="s">
        <v>226</v>
      </c>
      <c r="BZ125" s="2" t="str">
        <f t="shared" si="118"/>
        <v>c</v>
      </c>
      <c r="CA125">
        <v>0</v>
      </c>
      <c r="CB125">
        <v>1</v>
      </c>
      <c r="CC125" s="2" t="str">
        <f t="shared" si="119"/>
        <v>NA</v>
      </c>
      <c r="CD125" s="3">
        <v>0</v>
      </c>
      <c r="CE125" s="3">
        <v>0</v>
      </c>
      <c r="CF125" s="2">
        <v>0</v>
      </c>
      <c r="CG125" s="2">
        <v>0</v>
      </c>
      <c r="CH125" s="2">
        <v>0</v>
      </c>
      <c r="CI125" s="2">
        <v>0</v>
      </c>
      <c r="CJ125" s="2">
        <v>0</v>
      </c>
      <c r="CK125" s="2">
        <v>1</v>
      </c>
      <c r="CL125" s="2">
        <v>0</v>
      </c>
      <c r="CM125" s="2">
        <v>0</v>
      </c>
      <c r="CN125" s="5">
        <v>0</v>
      </c>
      <c r="CO125" s="5">
        <v>0</v>
      </c>
      <c r="CP125" s="5">
        <v>0</v>
      </c>
      <c r="CQ125" s="5">
        <v>0</v>
      </c>
      <c r="CR125" s="5">
        <v>0</v>
      </c>
      <c r="CS125" s="5">
        <v>0</v>
      </c>
      <c r="CT125" s="5">
        <v>0</v>
      </c>
      <c r="CU125" s="5">
        <v>0</v>
      </c>
      <c r="CV125" s="4">
        <v>0</v>
      </c>
      <c r="CW125" s="4">
        <v>0</v>
      </c>
      <c r="CX125" s="4">
        <v>0</v>
      </c>
      <c r="CY125" s="4">
        <v>0</v>
      </c>
      <c r="CZ125" s="4">
        <v>0</v>
      </c>
      <c r="DA125" s="4">
        <v>1</v>
      </c>
      <c r="DB125" s="4">
        <v>0</v>
      </c>
      <c r="DC125" s="4">
        <v>0</v>
      </c>
      <c r="DD125" s="8">
        <v>0</v>
      </c>
      <c r="DE125" s="8">
        <v>0</v>
      </c>
      <c r="DF125" s="8">
        <v>1</v>
      </c>
      <c r="DG125" s="8">
        <v>0</v>
      </c>
      <c r="DH125" s="8">
        <v>0</v>
      </c>
      <c r="DI125" s="8">
        <v>0</v>
      </c>
      <c r="DJ125" s="8">
        <v>0</v>
      </c>
      <c r="DK125" s="8">
        <v>0</v>
      </c>
      <c r="DL125" s="11">
        <f t="shared" si="120"/>
        <v>0</v>
      </c>
      <c r="DM125" s="11">
        <f t="shared" si="121"/>
        <v>0</v>
      </c>
      <c r="DN125" s="11">
        <f t="shared" si="122"/>
        <v>2</v>
      </c>
      <c r="DO125" s="11">
        <f t="shared" si="123"/>
        <v>0</v>
      </c>
      <c r="DP125" s="5">
        <f t="shared" si="124"/>
        <v>0</v>
      </c>
      <c r="DQ125" s="5">
        <f t="shared" si="125"/>
        <v>1</v>
      </c>
      <c r="DR125" s="5">
        <f t="shared" si="126"/>
        <v>0</v>
      </c>
      <c r="DS125" s="5">
        <f t="shared" si="127"/>
        <v>0</v>
      </c>
      <c r="DT125" s="12">
        <f t="shared" si="128"/>
        <v>0</v>
      </c>
      <c r="DU125" s="12">
        <f t="shared" si="129"/>
        <v>0</v>
      </c>
      <c r="DV125" s="12">
        <f t="shared" si="130"/>
        <v>0</v>
      </c>
      <c r="DW125" s="12">
        <f t="shared" si="131"/>
        <v>0</v>
      </c>
      <c r="DX125" s="12">
        <f t="shared" si="132"/>
        <v>0</v>
      </c>
      <c r="DY125" s="12">
        <f t="shared" si="133"/>
        <v>1</v>
      </c>
      <c r="DZ125" s="12">
        <f t="shared" si="134"/>
        <v>0</v>
      </c>
      <c r="EA125" s="12">
        <f t="shared" si="135"/>
        <v>0</v>
      </c>
      <c r="EB125" s="13">
        <f t="shared" si="136"/>
        <v>0</v>
      </c>
      <c r="EC125" s="13">
        <f t="shared" si="137"/>
        <v>0</v>
      </c>
      <c r="ED125" s="13">
        <f t="shared" si="138"/>
        <v>1</v>
      </c>
      <c r="EE125" s="13">
        <f t="shared" si="139"/>
        <v>0</v>
      </c>
      <c r="EF125" s="13">
        <f t="shared" si="140"/>
        <v>0</v>
      </c>
      <c r="EG125" s="13">
        <f t="shared" si="141"/>
        <v>1</v>
      </c>
      <c r="EH125" s="13">
        <f t="shared" si="142"/>
        <v>0</v>
      </c>
      <c r="EI125" s="13">
        <f t="shared" si="143"/>
        <v>0</v>
      </c>
      <c r="EJ125" s="4">
        <f t="shared" si="144"/>
        <v>0</v>
      </c>
      <c r="EK125" s="4">
        <f t="shared" si="145"/>
        <v>1</v>
      </c>
      <c r="EL125" s="4">
        <f t="shared" si="146"/>
        <v>2</v>
      </c>
      <c r="EM125" s="4">
        <f t="shared" si="147"/>
        <v>0</v>
      </c>
      <c r="EN125" s="5" t="s">
        <v>178</v>
      </c>
      <c r="EO125" s="5" t="s">
        <v>178</v>
      </c>
      <c r="EP125" s="5">
        <v>0</v>
      </c>
      <c r="EQ125" s="5" t="s">
        <v>178</v>
      </c>
      <c r="ER125" s="12" t="s">
        <v>178</v>
      </c>
      <c r="ES125" s="12">
        <v>1</v>
      </c>
      <c r="ET125" s="12" t="s">
        <v>178</v>
      </c>
      <c r="EU125" s="12" t="s">
        <v>178</v>
      </c>
      <c r="EV125" t="s">
        <v>178</v>
      </c>
      <c r="EW125">
        <v>1</v>
      </c>
      <c r="EX125">
        <v>0</v>
      </c>
      <c r="EY125" t="s">
        <v>178</v>
      </c>
      <c r="EZ125">
        <f t="shared" si="148"/>
        <v>0</v>
      </c>
      <c r="FA125">
        <f t="shared" si="149"/>
        <v>0</v>
      </c>
      <c r="FB125">
        <f t="shared" si="150"/>
        <v>-1</v>
      </c>
      <c r="FC125">
        <f t="shared" si="151"/>
        <v>0</v>
      </c>
      <c r="FD125">
        <v>1</v>
      </c>
      <c r="FE125">
        <v>1.3333333333333333</v>
      </c>
      <c r="FF125">
        <v>0.6</v>
      </c>
    </row>
    <row r="126" spans="1:162" customFormat="1" x14ac:dyDescent="0.25">
      <c r="A126" t="s">
        <v>126</v>
      </c>
      <c r="B126">
        <v>1</v>
      </c>
      <c r="C126">
        <v>1</v>
      </c>
      <c r="D126">
        <v>1</v>
      </c>
      <c r="E126">
        <v>0</v>
      </c>
      <c r="F126">
        <v>0</v>
      </c>
      <c r="G126">
        <v>0</v>
      </c>
      <c r="H126" s="2" t="s">
        <v>177</v>
      </c>
      <c r="I126" s="2">
        <f t="shared" si="100"/>
        <v>0</v>
      </c>
      <c r="J126">
        <v>5</v>
      </c>
      <c r="K126" s="1">
        <v>3</v>
      </c>
      <c r="L126" s="1" t="str">
        <f t="shared" si="101"/>
        <v>S</v>
      </c>
      <c r="M126" s="1">
        <f t="shared" si="152"/>
        <v>3</v>
      </c>
      <c r="N126">
        <v>1</v>
      </c>
      <c r="O126">
        <v>1</v>
      </c>
      <c r="P126">
        <v>0</v>
      </c>
      <c r="Q126">
        <v>3</v>
      </c>
      <c r="R126">
        <v>1</v>
      </c>
      <c r="S126">
        <v>0</v>
      </c>
      <c r="T126">
        <f t="shared" si="102"/>
        <v>0</v>
      </c>
      <c r="U126" s="2" t="s">
        <v>177</v>
      </c>
      <c r="V126" s="2">
        <f t="shared" si="103"/>
        <v>0</v>
      </c>
      <c r="W126">
        <v>1</v>
      </c>
      <c r="X126" s="1">
        <v>6</v>
      </c>
      <c r="Y126" s="1" t="str">
        <f t="shared" si="104"/>
        <v>M</v>
      </c>
      <c r="Z126" s="1" t="str">
        <f t="shared" si="153"/>
        <v>n</v>
      </c>
      <c r="AA126" s="4">
        <f t="shared" si="154"/>
        <v>3</v>
      </c>
      <c r="AB126" s="4">
        <f t="shared" si="155"/>
        <v>7</v>
      </c>
      <c r="AC126">
        <v>1</v>
      </c>
      <c r="AD126">
        <v>1</v>
      </c>
      <c r="AE126">
        <v>1</v>
      </c>
      <c r="AF126">
        <v>0</v>
      </c>
      <c r="AG126">
        <v>1</v>
      </c>
      <c r="AH126">
        <v>2</v>
      </c>
      <c r="AI126" s="2" t="s">
        <v>177</v>
      </c>
      <c r="AJ126" s="2">
        <f t="shared" si="105"/>
        <v>1</v>
      </c>
      <c r="AK126">
        <v>3</v>
      </c>
      <c r="AL126" s="1">
        <v>4</v>
      </c>
      <c r="AM126" s="1" t="str">
        <f t="shared" si="106"/>
        <v>S</v>
      </c>
      <c r="AN126" s="1">
        <f t="shared" si="156"/>
        <v>0</v>
      </c>
      <c r="AO126" s="4">
        <f t="shared" si="157"/>
        <v>-2</v>
      </c>
      <c r="AP126" s="4">
        <f t="shared" si="158"/>
        <v>3</v>
      </c>
      <c r="AQ126" s="10" t="s">
        <v>319</v>
      </c>
      <c r="AR126" s="10" t="s">
        <v>319</v>
      </c>
      <c r="AS126" s="10" t="str">
        <f t="shared" si="107"/>
        <v>surv</v>
      </c>
      <c r="AT126" s="10" t="str">
        <f t="shared" si="108"/>
        <v>surv</v>
      </c>
      <c r="AU126" s="10">
        <f t="shared" si="109"/>
        <v>4.333333333333333</v>
      </c>
      <c r="AV126" s="10">
        <f t="shared" si="110"/>
        <v>0.83815273071200969</v>
      </c>
      <c r="AW126" s="10">
        <f t="shared" si="111"/>
        <v>1</v>
      </c>
      <c r="AX126" s="10">
        <f t="shared" si="112"/>
        <v>1</v>
      </c>
      <c r="AY126" s="10" t="str">
        <f t="shared" si="113"/>
        <v>1</v>
      </c>
      <c r="AZ126" s="10" t="str">
        <f t="shared" si="114"/>
        <v>1</v>
      </c>
      <c r="BA126" t="s">
        <v>38</v>
      </c>
      <c r="BB126" t="s">
        <v>38</v>
      </c>
      <c r="BC126" t="s">
        <v>38</v>
      </c>
      <c r="BD126" s="5">
        <v>11</v>
      </c>
      <c r="BE126" s="5">
        <v>11</v>
      </c>
      <c r="BF126" s="5">
        <v>12</v>
      </c>
      <c r="BG126" s="5">
        <f t="shared" si="115"/>
        <v>11.333333333333334</v>
      </c>
      <c r="BH126" s="6">
        <v>0.8381527307120098</v>
      </c>
      <c r="BI126" s="6">
        <v>0.8381527307120098</v>
      </c>
      <c r="BJ126" s="6">
        <v>0.8381527307120098</v>
      </c>
      <c r="BK126" s="6">
        <v>0.83815273071200969</v>
      </c>
      <c r="BL126" s="6" t="str">
        <f t="shared" si="116"/>
        <v>M</v>
      </c>
      <c r="BM126" s="3">
        <f t="shared" si="159"/>
        <v>0.66666666666666663</v>
      </c>
      <c r="BN126" s="3">
        <f t="shared" si="160"/>
        <v>1</v>
      </c>
      <c r="BO126" s="3">
        <f t="shared" si="161"/>
        <v>0.66666666666666663</v>
      </c>
      <c r="BP126" s="3">
        <f t="shared" si="162"/>
        <v>0.66666666666666663</v>
      </c>
      <c r="BQ126" s="1">
        <f t="shared" si="163"/>
        <v>4.333333333333333</v>
      </c>
      <c r="BR126" s="1" t="str">
        <f t="shared" si="117"/>
        <v>S</v>
      </c>
      <c r="BS126" s="1">
        <f t="shared" si="164"/>
        <v>1.5</v>
      </c>
      <c r="BT126" s="4">
        <f t="shared" si="165"/>
        <v>0.5</v>
      </c>
      <c r="BU126" s="4">
        <f t="shared" si="166"/>
        <v>5</v>
      </c>
      <c r="BV126" t="s">
        <v>178</v>
      </c>
      <c r="BW126" t="s">
        <v>178</v>
      </c>
      <c r="BX126" t="s">
        <v>227</v>
      </c>
      <c r="BY126" t="s">
        <v>178</v>
      </c>
      <c r="BZ126" s="2" t="str">
        <f t="shared" si="118"/>
        <v>NA</v>
      </c>
      <c r="CA126">
        <v>0</v>
      </c>
      <c r="CB126">
        <v>0</v>
      </c>
      <c r="CC126" s="2" t="str">
        <f t="shared" si="119"/>
        <v>NA</v>
      </c>
      <c r="CD126" s="3">
        <v>0</v>
      </c>
      <c r="CE126" s="3">
        <v>0</v>
      </c>
      <c r="CF126" s="2">
        <v>0</v>
      </c>
      <c r="CG126" s="2">
        <v>0</v>
      </c>
      <c r="CH126" s="2">
        <v>0</v>
      </c>
      <c r="CI126" s="2">
        <v>0</v>
      </c>
      <c r="CJ126" s="2">
        <v>0</v>
      </c>
      <c r="CK126" s="2">
        <v>0</v>
      </c>
      <c r="CL126" s="2">
        <v>0</v>
      </c>
      <c r="CM126" s="2">
        <v>0</v>
      </c>
      <c r="CN126" s="5">
        <v>1</v>
      </c>
      <c r="CO126" s="5">
        <v>0</v>
      </c>
      <c r="CP126" s="5">
        <v>0</v>
      </c>
      <c r="CQ126" s="5">
        <v>0</v>
      </c>
      <c r="CR126" s="5">
        <v>0</v>
      </c>
      <c r="CS126" s="5">
        <v>0</v>
      </c>
      <c r="CT126" s="5">
        <v>0</v>
      </c>
      <c r="CU126" s="5">
        <v>0</v>
      </c>
      <c r="CV126" s="4">
        <v>0</v>
      </c>
      <c r="CW126" s="4">
        <v>0</v>
      </c>
      <c r="CX126" s="4">
        <v>0</v>
      </c>
      <c r="CY126" s="4">
        <v>0</v>
      </c>
      <c r="CZ126" s="4">
        <v>0</v>
      </c>
      <c r="DA126" s="4">
        <v>0</v>
      </c>
      <c r="DB126" s="4">
        <v>0</v>
      </c>
      <c r="DC126" s="4">
        <v>0</v>
      </c>
      <c r="DD126" s="8">
        <v>0</v>
      </c>
      <c r="DE126" s="8">
        <v>0</v>
      </c>
      <c r="DF126" s="8">
        <v>0</v>
      </c>
      <c r="DG126" s="8">
        <v>0</v>
      </c>
      <c r="DH126" s="8">
        <v>0</v>
      </c>
      <c r="DI126" s="8">
        <v>0</v>
      </c>
      <c r="DJ126" s="8">
        <v>0</v>
      </c>
      <c r="DK126" s="8">
        <v>0</v>
      </c>
      <c r="DL126" s="11">
        <f t="shared" si="120"/>
        <v>0</v>
      </c>
      <c r="DM126" s="11">
        <f t="shared" si="121"/>
        <v>0</v>
      </c>
      <c r="DN126" s="11">
        <f t="shared" si="122"/>
        <v>0</v>
      </c>
      <c r="DO126" s="11">
        <f t="shared" si="123"/>
        <v>0</v>
      </c>
      <c r="DP126" s="5">
        <f t="shared" si="124"/>
        <v>1</v>
      </c>
      <c r="DQ126" s="5">
        <f t="shared" si="125"/>
        <v>0</v>
      </c>
      <c r="DR126" s="5">
        <f t="shared" si="126"/>
        <v>0</v>
      </c>
      <c r="DS126" s="5">
        <f t="shared" si="127"/>
        <v>0</v>
      </c>
      <c r="DT126" s="12">
        <f t="shared" si="128"/>
        <v>1</v>
      </c>
      <c r="DU126" s="12">
        <f t="shared" si="129"/>
        <v>0</v>
      </c>
      <c r="DV126" s="12">
        <f t="shared" si="130"/>
        <v>0</v>
      </c>
      <c r="DW126" s="12">
        <f t="shared" si="131"/>
        <v>0</v>
      </c>
      <c r="DX126" s="12">
        <f t="shared" si="132"/>
        <v>0</v>
      </c>
      <c r="DY126" s="12">
        <f t="shared" si="133"/>
        <v>0</v>
      </c>
      <c r="DZ126" s="12">
        <f t="shared" si="134"/>
        <v>0</v>
      </c>
      <c r="EA126" s="12">
        <f t="shared" si="135"/>
        <v>0</v>
      </c>
      <c r="EB126" s="13">
        <f t="shared" si="136"/>
        <v>0</v>
      </c>
      <c r="EC126" s="13">
        <f t="shared" si="137"/>
        <v>0</v>
      </c>
      <c r="ED126" s="13">
        <f t="shared" si="138"/>
        <v>0</v>
      </c>
      <c r="EE126" s="13">
        <f t="shared" si="139"/>
        <v>0</v>
      </c>
      <c r="EF126" s="13">
        <f t="shared" si="140"/>
        <v>0</v>
      </c>
      <c r="EG126" s="13">
        <f t="shared" si="141"/>
        <v>0</v>
      </c>
      <c r="EH126" s="13">
        <f t="shared" si="142"/>
        <v>0</v>
      </c>
      <c r="EI126" s="13">
        <f t="shared" si="143"/>
        <v>0</v>
      </c>
      <c r="EJ126" s="4">
        <f t="shared" si="144"/>
        <v>1</v>
      </c>
      <c r="EK126" s="4">
        <f t="shared" si="145"/>
        <v>0</v>
      </c>
      <c r="EL126" s="4">
        <f t="shared" si="146"/>
        <v>0</v>
      </c>
      <c r="EM126" s="4">
        <f t="shared" si="147"/>
        <v>0</v>
      </c>
      <c r="EN126" s="5" t="s">
        <v>178</v>
      </c>
      <c r="EO126" s="5" t="s">
        <v>178</v>
      </c>
      <c r="EP126" s="5" t="s">
        <v>178</v>
      </c>
      <c r="EQ126" s="5" t="s">
        <v>178</v>
      </c>
      <c r="ER126" s="12">
        <v>0</v>
      </c>
      <c r="ES126" s="12" t="s">
        <v>178</v>
      </c>
      <c r="ET126" s="12" t="s">
        <v>178</v>
      </c>
      <c r="EU126" s="12" t="s">
        <v>178</v>
      </c>
      <c r="EV126">
        <v>0</v>
      </c>
      <c r="EW126" t="s">
        <v>178</v>
      </c>
      <c r="EX126" t="s">
        <v>178</v>
      </c>
      <c r="EY126" t="s">
        <v>178</v>
      </c>
      <c r="EZ126">
        <f t="shared" si="148"/>
        <v>1</v>
      </c>
      <c r="FA126">
        <f t="shared" si="149"/>
        <v>0</v>
      </c>
      <c r="FB126">
        <f t="shared" si="150"/>
        <v>0</v>
      </c>
      <c r="FC126">
        <f t="shared" si="151"/>
        <v>0</v>
      </c>
      <c r="FD126" t="s">
        <v>178</v>
      </c>
      <c r="FE126">
        <v>0.5</v>
      </c>
      <c r="FF126">
        <v>1</v>
      </c>
    </row>
    <row r="127" spans="1:162" customFormat="1" x14ac:dyDescent="0.25">
      <c r="A127" t="s">
        <v>127</v>
      </c>
      <c r="B127">
        <v>1</v>
      </c>
      <c r="C127">
        <v>1</v>
      </c>
      <c r="D127">
        <v>1</v>
      </c>
      <c r="E127">
        <v>1</v>
      </c>
      <c r="F127">
        <v>4</v>
      </c>
      <c r="G127">
        <v>0</v>
      </c>
      <c r="H127" s="2" t="s">
        <v>176</v>
      </c>
      <c r="I127" s="2">
        <f t="shared" si="100"/>
        <v>1</v>
      </c>
      <c r="J127">
        <v>5</v>
      </c>
      <c r="K127" s="1">
        <v>8</v>
      </c>
      <c r="L127" s="1" t="str">
        <f t="shared" si="101"/>
        <v>L</v>
      </c>
      <c r="M127" s="1">
        <f t="shared" si="152"/>
        <v>5</v>
      </c>
      <c r="N127">
        <v>1</v>
      </c>
      <c r="O127">
        <v>1</v>
      </c>
      <c r="P127">
        <v>2</v>
      </c>
      <c r="Q127">
        <v>2</v>
      </c>
      <c r="R127">
        <v>1</v>
      </c>
      <c r="S127">
        <v>3</v>
      </c>
      <c r="T127">
        <f t="shared" si="102"/>
        <v>3</v>
      </c>
      <c r="U127" s="2" t="s">
        <v>176</v>
      </c>
      <c r="V127" s="2">
        <f t="shared" si="103"/>
        <v>1</v>
      </c>
      <c r="W127">
        <v>7</v>
      </c>
      <c r="X127" s="1">
        <v>7</v>
      </c>
      <c r="Y127" s="1" t="str">
        <f t="shared" si="104"/>
        <v>L</v>
      </c>
      <c r="Z127" s="1" t="str">
        <f t="shared" si="153"/>
        <v>y</v>
      </c>
      <c r="AA127" s="4">
        <f t="shared" si="154"/>
        <v>-1</v>
      </c>
      <c r="AB127" s="4">
        <f t="shared" si="155"/>
        <v>7</v>
      </c>
      <c r="AC127">
        <v>1</v>
      </c>
      <c r="AD127">
        <v>1</v>
      </c>
      <c r="AE127">
        <v>1</v>
      </c>
      <c r="AF127">
        <v>2</v>
      </c>
      <c r="AG127">
        <v>2</v>
      </c>
      <c r="AH127">
        <v>1</v>
      </c>
      <c r="AI127" s="2" t="s">
        <v>177</v>
      </c>
      <c r="AJ127" s="2">
        <f t="shared" si="105"/>
        <v>1</v>
      </c>
      <c r="AK127">
        <v>5</v>
      </c>
      <c r="AL127" s="1">
        <v>7</v>
      </c>
      <c r="AM127" s="1" t="str">
        <f t="shared" si="106"/>
        <v>L</v>
      </c>
      <c r="AN127" s="1">
        <f t="shared" si="156"/>
        <v>3</v>
      </c>
      <c r="AO127" s="4">
        <f t="shared" si="157"/>
        <v>0</v>
      </c>
      <c r="AP127" s="4">
        <f t="shared" si="158"/>
        <v>5</v>
      </c>
      <c r="AQ127" s="10" t="s">
        <v>319</v>
      </c>
      <c r="AR127" s="10" t="s">
        <v>319</v>
      </c>
      <c r="AS127" s="10" t="str">
        <f t="shared" si="107"/>
        <v>surv</v>
      </c>
      <c r="AT127" s="10" t="str">
        <f t="shared" si="108"/>
        <v>surv</v>
      </c>
      <c r="AU127" s="10">
        <f t="shared" si="109"/>
        <v>7.333333333333333</v>
      </c>
      <c r="AV127" s="10">
        <f t="shared" si="110"/>
        <v>0.44045431091090476</v>
      </c>
      <c r="AW127" s="10">
        <f t="shared" si="111"/>
        <v>1</v>
      </c>
      <c r="AX127" s="10">
        <f t="shared" si="112"/>
        <v>1</v>
      </c>
      <c r="AY127" s="10" t="str">
        <f t="shared" si="113"/>
        <v>1</v>
      </c>
      <c r="AZ127" s="10" t="str">
        <f t="shared" si="114"/>
        <v>1</v>
      </c>
      <c r="BA127" t="s">
        <v>129</v>
      </c>
      <c r="BB127" t="s">
        <v>129</v>
      </c>
      <c r="BC127" t="s">
        <v>129</v>
      </c>
      <c r="BD127" s="5">
        <v>10</v>
      </c>
      <c r="BE127" s="5">
        <v>11</v>
      </c>
      <c r="BF127" s="5">
        <v>15</v>
      </c>
      <c r="BG127" s="5">
        <f t="shared" si="115"/>
        <v>12</v>
      </c>
      <c r="BH127" s="6">
        <v>0.44045431091090476</v>
      </c>
      <c r="BI127" s="6">
        <v>0.44045431091090476</v>
      </c>
      <c r="BJ127" s="6">
        <v>0.44045431091090476</v>
      </c>
      <c r="BK127" s="6">
        <v>0.44045431091090476</v>
      </c>
      <c r="BL127" s="6" t="str">
        <f t="shared" si="116"/>
        <v>N</v>
      </c>
      <c r="BM127" s="3">
        <f t="shared" si="159"/>
        <v>1.3333333333333333</v>
      </c>
      <c r="BN127" s="3">
        <f t="shared" si="160"/>
        <v>1.6666666666666667</v>
      </c>
      <c r="BO127" s="3">
        <f t="shared" si="161"/>
        <v>2.3333333333333335</v>
      </c>
      <c r="BP127" s="3">
        <f t="shared" si="162"/>
        <v>1.3333333333333333</v>
      </c>
      <c r="BQ127" s="1">
        <f t="shared" si="163"/>
        <v>7.333333333333333</v>
      </c>
      <c r="BR127" s="1" t="str">
        <f t="shared" si="117"/>
        <v>L</v>
      </c>
      <c r="BS127" s="1">
        <f t="shared" si="164"/>
        <v>4</v>
      </c>
      <c r="BT127" s="4">
        <f t="shared" si="165"/>
        <v>-0.5</v>
      </c>
      <c r="BU127" s="4">
        <f t="shared" si="166"/>
        <v>6</v>
      </c>
      <c r="BV127" t="s">
        <v>178</v>
      </c>
      <c r="BW127" t="s">
        <v>178</v>
      </c>
      <c r="BX127" t="s">
        <v>226</v>
      </c>
      <c r="BY127" t="s">
        <v>226</v>
      </c>
      <c r="BZ127" s="2" t="str">
        <f t="shared" si="118"/>
        <v>s</v>
      </c>
      <c r="CA127">
        <v>1</v>
      </c>
      <c r="CB127">
        <v>0</v>
      </c>
      <c r="CC127" s="2" t="str">
        <f t="shared" si="119"/>
        <v>c</v>
      </c>
      <c r="CD127" s="3">
        <v>0</v>
      </c>
      <c r="CE127" s="3">
        <v>1</v>
      </c>
      <c r="CF127" s="2">
        <v>0</v>
      </c>
      <c r="CG127" s="2">
        <v>0</v>
      </c>
      <c r="CH127" s="2">
        <v>0</v>
      </c>
      <c r="CI127" s="2">
        <v>0</v>
      </c>
      <c r="CJ127" s="2">
        <v>0</v>
      </c>
      <c r="CK127" s="2">
        <v>0</v>
      </c>
      <c r="CL127" s="2">
        <v>0</v>
      </c>
      <c r="CM127" s="2">
        <v>0</v>
      </c>
      <c r="CN127" s="5">
        <v>0</v>
      </c>
      <c r="CO127" s="5">
        <v>0</v>
      </c>
      <c r="CP127" s="5">
        <v>0</v>
      </c>
      <c r="CQ127" s="5">
        <v>0</v>
      </c>
      <c r="CR127" s="5">
        <v>0</v>
      </c>
      <c r="CS127" s="5">
        <v>0</v>
      </c>
      <c r="CT127" s="5">
        <v>0</v>
      </c>
      <c r="CU127" s="5">
        <v>0</v>
      </c>
      <c r="CV127" s="4">
        <v>0</v>
      </c>
      <c r="CW127" s="4">
        <v>0</v>
      </c>
      <c r="CX127" s="4">
        <v>0</v>
      </c>
      <c r="CY127" s="4">
        <v>0</v>
      </c>
      <c r="CZ127" s="4">
        <v>1</v>
      </c>
      <c r="DA127" s="4">
        <v>0</v>
      </c>
      <c r="DB127" s="4">
        <v>0</v>
      </c>
      <c r="DC127" s="4">
        <v>0</v>
      </c>
      <c r="DD127" s="8">
        <v>1</v>
      </c>
      <c r="DE127" s="8">
        <v>0</v>
      </c>
      <c r="DF127" s="8">
        <v>1</v>
      </c>
      <c r="DG127" s="8">
        <v>0</v>
      </c>
      <c r="DH127" s="8">
        <v>0</v>
      </c>
      <c r="DI127" s="8">
        <v>1</v>
      </c>
      <c r="DJ127" s="8">
        <v>0</v>
      </c>
      <c r="DK127" s="8">
        <v>0</v>
      </c>
      <c r="DL127" s="11">
        <f t="shared" si="120"/>
        <v>0</v>
      </c>
      <c r="DM127" s="11">
        <f t="shared" si="121"/>
        <v>0</v>
      </c>
      <c r="DN127" s="11">
        <f t="shared" si="122"/>
        <v>1</v>
      </c>
      <c r="DO127" s="11">
        <f t="shared" si="123"/>
        <v>0</v>
      </c>
      <c r="DP127" s="5">
        <f t="shared" si="124"/>
        <v>1</v>
      </c>
      <c r="DQ127" s="5">
        <f t="shared" si="125"/>
        <v>1</v>
      </c>
      <c r="DR127" s="5">
        <f t="shared" si="126"/>
        <v>1</v>
      </c>
      <c r="DS127" s="5">
        <f t="shared" si="127"/>
        <v>0</v>
      </c>
      <c r="DT127" s="12">
        <f t="shared" si="128"/>
        <v>0</v>
      </c>
      <c r="DU127" s="12">
        <f t="shared" si="129"/>
        <v>0</v>
      </c>
      <c r="DV127" s="12">
        <f t="shared" si="130"/>
        <v>0</v>
      </c>
      <c r="DW127" s="12">
        <f t="shared" si="131"/>
        <v>0</v>
      </c>
      <c r="DX127" s="12">
        <f t="shared" si="132"/>
        <v>0</v>
      </c>
      <c r="DY127" s="12">
        <f t="shared" si="133"/>
        <v>0</v>
      </c>
      <c r="DZ127" s="12">
        <f t="shared" si="134"/>
        <v>0</v>
      </c>
      <c r="EA127" s="12">
        <f t="shared" si="135"/>
        <v>0</v>
      </c>
      <c r="EB127" s="13">
        <f t="shared" si="136"/>
        <v>1</v>
      </c>
      <c r="EC127" s="13">
        <f t="shared" si="137"/>
        <v>0</v>
      </c>
      <c r="ED127" s="13">
        <f t="shared" si="138"/>
        <v>1</v>
      </c>
      <c r="EE127" s="13">
        <f t="shared" si="139"/>
        <v>0</v>
      </c>
      <c r="EF127" s="13">
        <f t="shared" si="140"/>
        <v>1</v>
      </c>
      <c r="EG127" s="13">
        <f t="shared" si="141"/>
        <v>1</v>
      </c>
      <c r="EH127" s="13">
        <f t="shared" si="142"/>
        <v>0</v>
      </c>
      <c r="EI127" s="13">
        <f t="shared" si="143"/>
        <v>0</v>
      </c>
      <c r="EJ127" s="4">
        <f t="shared" si="144"/>
        <v>1</v>
      </c>
      <c r="EK127" s="4">
        <f t="shared" si="145"/>
        <v>1</v>
      </c>
      <c r="EL127" s="4">
        <f t="shared" si="146"/>
        <v>2</v>
      </c>
      <c r="EM127" s="4">
        <f t="shared" si="147"/>
        <v>0</v>
      </c>
      <c r="EN127" s="5" t="s">
        <v>178</v>
      </c>
      <c r="EO127" s="5" t="s">
        <v>178</v>
      </c>
      <c r="EP127" s="5">
        <v>1</v>
      </c>
      <c r="EQ127" s="5" t="s">
        <v>178</v>
      </c>
      <c r="ER127" s="12">
        <v>1</v>
      </c>
      <c r="ES127" s="12">
        <v>1</v>
      </c>
      <c r="ET127" s="12">
        <v>0</v>
      </c>
      <c r="EU127" s="12" t="s">
        <v>178</v>
      </c>
      <c r="EV127">
        <v>1</v>
      </c>
      <c r="EW127">
        <v>1</v>
      </c>
      <c r="EX127">
        <v>0.5</v>
      </c>
      <c r="EY127" t="s">
        <v>178</v>
      </c>
      <c r="EZ127">
        <f t="shared" si="148"/>
        <v>0</v>
      </c>
      <c r="FA127">
        <f t="shared" si="149"/>
        <v>0</v>
      </c>
      <c r="FB127">
        <f t="shared" si="150"/>
        <v>0</v>
      </c>
      <c r="FC127">
        <f t="shared" si="151"/>
        <v>0</v>
      </c>
      <c r="FD127">
        <v>0.6</v>
      </c>
      <c r="FE127">
        <v>0.66666666666666663</v>
      </c>
      <c r="FF127">
        <v>0.6</v>
      </c>
    </row>
    <row r="128" spans="1:162" customFormat="1" x14ac:dyDescent="0.25">
      <c r="A128" t="s">
        <v>128</v>
      </c>
      <c r="B128">
        <v>1</v>
      </c>
      <c r="C128">
        <v>1</v>
      </c>
      <c r="D128">
        <v>1</v>
      </c>
      <c r="E128">
        <v>1</v>
      </c>
      <c r="F128">
        <v>2</v>
      </c>
      <c r="G128">
        <v>0</v>
      </c>
      <c r="H128" s="2" t="s">
        <v>177</v>
      </c>
      <c r="I128" s="2">
        <f t="shared" si="100"/>
        <v>0</v>
      </c>
      <c r="J128">
        <v>5</v>
      </c>
      <c r="K128" s="1">
        <v>6</v>
      </c>
      <c r="L128" s="1" t="str">
        <f t="shared" si="101"/>
        <v>M</v>
      </c>
      <c r="M128" s="1">
        <f t="shared" si="152"/>
        <v>5</v>
      </c>
      <c r="N128">
        <v>1</v>
      </c>
      <c r="O128">
        <v>1</v>
      </c>
      <c r="P128">
        <v>0</v>
      </c>
      <c r="Q128">
        <v>1</v>
      </c>
      <c r="R128">
        <v>1</v>
      </c>
      <c r="S128">
        <v>0</v>
      </c>
      <c r="T128">
        <f t="shared" si="102"/>
        <v>0</v>
      </c>
      <c r="U128" s="2" t="s">
        <v>177</v>
      </c>
      <c r="V128" s="2">
        <f t="shared" si="103"/>
        <v>0</v>
      </c>
      <c r="W128">
        <v>7</v>
      </c>
      <c r="X128" s="1">
        <v>4</v>
      </c>
      <c r="Y128" s="1" t="str">
        <f t="shared" si="104"/>
        <v>S</v>
      </c>
      <c r="Z128" s="1" t="str">
        <f t="shared" si="153"/>
        <v>n</v>
      </c>
      <c r="AA128" s="4">
        <f t="shared" si="154"/>
        <v>-2</v>
      </c>
      <c r="AB128" s="4">
        <f t="shared" si="155"/>
        <v>7</v>
      </c>
      <c r="AC128">
        <v>1</v>
      </c>
      <c r="AD128">
        <v>0</v>
      </c>
      <c r="AE128">
        <v>0</v>
      </c>
      <c r="AF128">
        <v>0</v>
      </c>
      <c r="AG128">
        <v>0</v>
      </c>
      <c r="AH128">
        <v>0</v>
      </c>
      <c r="AI128" s="2" t="s">
        <v>177</v>
      </c>
      <c r="AJ128" s="2">
        <f t="shared" si="105"/>
        <v>0</v>
      </c>
      <c r="AK128">
        <v>5</v>
      </c>
      <c r="AL128" s="1">
        <v>1</v>
      </c>
      <c r="AM128" s="1" t="str">
        <f t="shared" si="106"/>
        <v>solitary</v>
      </c>
      <c r="AN128" s="1">
        <f t="shared" si="156"/>
        <v>1</v>
      </c>
      <c r="AO128" s="4">
        <f t="shared" si="157"/>
        <v>-3</v>
      </c>
      <c r="AP128" s="4">
        <f t="shared" si="158"/>
        <v>5</v>
      </c>
      <c r="AQ128" s="10" t="s">
        <v>319</v>
      </c>
      <c r="AR128" s="10" t="s">
        <v>319</v>
      </c>
      <c r="AS128" s="10" t="str">
        <f t="shared" si="107"/>
        <v>surv</v>
      </c>
      <c r="AT128" s="10" t="str">
        <f t="shared" si="108"/>
        <v>surv</v>
      </c>
      <c r="AU128" s="10">
        <f t="shared" si="109"/>
        <v>3.6666666666666665</v>
      </c>
      <c r="AV128" s="10">
        <f t="shared" si="110"/>
        <v>0.44407206622348988</v>
      </c>
      <c r="AW128" s="10">
        <f t="shared" si="111"/>
        <v>1</v>
      </c>
      <c r="AX128" s="10">
        <f t="shared" si="112"/>
        <v>1</v>
      </c>
      <c r="AY128" s="10" t="str">
        <f t="shared" si="113"/>
        <v>1</v>
      </c>
      <c r="AZ128" s="10" t="str">
        <f t="shared" si="114"/>
        <v>1</v>
      </c>
      <c r="BA128" t="s">
        <v>15</v>
      </c>
      <c r="BB128" t="s">
        <v>15</v>
      </c>
      <c r="BC128" t="s">
        <v>15</v>
      </c>
      <c r="BD128" s="5">
        <v>13</v>
      </c>
      <c r="BE128" s="5">
        <v>14</v>
      </c>
      <c r="BF128" s="5">
        <v>17</v>
      </c>
      <c r="BG128" s="5">
        <f t="shared" si="115"/>
        <v>14.666666666666666</v>
      </c>
      <c r="BH128" s="6">
        <v>0.44407206622348988</v>
      </c>
      <c r="BI128" s="6">
        <v>0.44407206622348988</v>
      </c>
      <c r="BJ128" s="6">
        <v>0.44407206622348988</v>
      </c>
      <c r="BK128" s="6">
        <v>0.44407206622348988</v>
      </c>
      <c r="BL128" s="6" t="str">
        <f t="shared" si="116"/>
        <v>N</v>
      </c>
      <c r="BM128" s="3">
        <f t="shared" si="159"/>
        <v>0.33333333333333331</v>
      </c>
      <c r="BN128" s="3">
        <f t="shared" si="160"/>
        <v>0.66666666666666663</v>
      </c>
      <c r="BO128" s="3">
        <f t="shared" si="161"/>
        <v>1</v>
      </c>
      <c r="BP128" s="3">
        <f t="shared" si="162"/>
        <v>0</v>
      </c>
      <c r="BQ128" s="1">
        <f t="shared" si="163"/>
        <v>3.6666666666666665</v>
      </c>
      <c r="BR128" s="1" t="str">
        <f t="shared" si="117"/>
        <v>S</v>
      </c>
      <c r="BS128" s="1">
        <f t="shared" si="164"/>
        <v>3</v>
      </c>
      <c r="BT128" s="4">
        <f t="shared" si="165"/>
        <v>-2.5</v>
      </c>
      <c r="BU128" s="4">
        <f t="shared" si="166"/>
        <v>6</v>
      </c>
      <c r="BV128" t="s">
        <v>178</v>
      </c>
      <c r="BW128" t="s">
        <v>227</v>
      </c>
      <c r="BX128" t="s">
        <v>227</v>
      </c>
      <c r="BY128" t="s">
        <v>227</v>
      </c>
      <c r="BZ128" s="2" t="str">
        <f t="shared" si="118"/>
        <v>c</v>
      </c>
      <c r="CA128">
        <v>0</v>
      </c>
      <c r="CB128">
        <v>1</v>
      </c>
      <c r="CC128" s="2" t="str">
        <f t="shared" si="119"/>
        <v>NA</v>
      </c>
      <c r="CD128" s="3">
        <v>0</v>
      </c>
      <c r="CE128" s="3">
        <v>0</v>
      </c>
      <c r="CF128" s="2">
        <v>0</v>
      </c>
      <c r="CG128" s="2">
        <v>0</v>
      </c>
      <c r="CH128" s="2">
        <v>1</v>
      </c>
      <c r="CI128" s="2">
        <v>0</v>
      </c>
      <c r="CJ128" s="2">
        <v>0</v>
      </c>
      <c r="CK128" s="2">
        <v>0</v>
      </c>
      <c r="CL128" s="2">
        <v>0</v>
      </c>
      <c r="CM128" s="2">
        <v>0</v>
      </c>
      <c r="CN128" s="5">
        <v>1</v>
      </c>
      <c r="CO128" s="5">
        <v>1</v>
      </c>
      <c r="CP128" s="5">
        <v>0</v>
      </c>
      <c r="CQ128" s="5">
        <v>0</v>
      </c>
      <c r="CR128" s="5">
        <v>0</v>
      </c>
      <c r="CS128" s="5">
        <v>0</v>
      </c>
      <c r="CT128" s="5">
        <v>0</v>
      </c>
      <c r="CU128" s="5">
        <v>0</v>
      </c>
      <c r="CV128" s="4">
        <v>0</v>
      </c>
      <c r="CW128" s="4">
        <v>0</v>
      </c>
      <c r="CX128" s="4">
        <v>0</v>
      </c>
      <c r="CY128" s="4">
        <v>0</v>
      </c>
      <c r="CZ128" s="4">
        <v>0</v>
      </c>
      <c r="DA128" s="4">
        <v>0</v>
      </c>
      <c r="DB128" s="4">
        <v>0</v>
      </c>
      <c r="DC128" s="4">
        <v>1</v>
      </c>
      <c r="DD128" s="8">
        <v>0</v>
      </c>
      <c r="DE128" s="8">
        <v>0</v>
      </c>
      <c r="DF128" s="8">
        <v>0</v>
      </c>
      <c r="DG128" s="8">
        <v>1</v>
      </c>
      <c r="DH128" s="8">
        <v>0</v>
      </c>
      <c r="DI128" s="8">
        <v>0</v>
      </c>
      <c r="DJ128" s="8">
        <v>0</v>
      </c>
      <c r="DK128" s="8">
        <v>0</v>
      </c>
      <c r="DL128" s="11">
        <f t="shared" si="120"/>
        <v>0</v>
      </c>
      <c r="DM128" s="11">
        <f t="shared" si="121"/>
        <v>1</v>
      </c>
      <c r="DN128" s="11">
        <f t="shared" si="122"/>
        <v>0</v>
      </c>
      <c r="DO128" s="11">
        <f t="shared" si="123"/>
        <v>1</v>
      </c>
      <c r="DP128" s="5">
        <f t="shared" si="124"/>
        <v>2</v>
      </c>
      <c r="DQ128" s="5">
        <f t="shared" si="125"/>
        <v>1</v>
      </c>
      <c r="DR128" s="5">
        <f t="shared" si="126"/>
        <v>0</v>
      </c>
      <c r="DS128" s="5">
        <f t="shared" si="127"/>
        <v>0</v>
      </c>
      <c r="DT128" s="12">
        <f t="shared" si="128"/>
        <v>1</v>
      </c>
      <c r="DU128" s="12">
        <f t="shared" si="129"/>
        <v>1</v>
      </c>
      <c r="DV128" s="12">
        <f t="shared" si="130"/>
        <v>1</v>
      </c>
      <c r="DW128" s="12">
        <f t="shared" si="131"/>
        <v>0</v>
      </c>
      <c r="DX128" s="12">
        <f t="shared" si="132"/>
        <v>0</v>
      </c>
      <c r="DY128" s="12">
        <f t="shared" si="133"/>
        <v>0</v>
      </c>
      <c r="DZ128" s="12">
        <f t="shared" si="134"/>
        <v>0</v>
      </c>
      <c r="EA128" s="12">
        <f t="shared" si="135"/>
        <v>0</v>
      </c>
      <c r="EB128" s="13">
        <f t="shared" si="136"/>
        <v>0</v>
      </c>
      <c r="EC128" s="13">
        <f t="shared" si="137"/>
        <v>0</v>
      </c>
      <c r="ED128" s="13">
        <f t="shared" si="138"/>
        <v>0</v>
      </c>
      <c r="EE128" s="13">
        <f t="shared" si="139"/>
        <v>1</v>
      </c>
      <c r="EF128" s="13">
        <f t="shared" si="140"/>
        <v>0</v>
      </c>
      <c r="EG128" s="13">
        <f t="shared" si="141"/>
        <v>0</v>
      </c>
      <c r="EH128" s="13">
        <f t="shared" si="142"/>
        <v>0</v>
      </c>
      <c r="EI128" s="13">
        <f t="shared" si="143"/>
        <v>1</v>
      </c>
      <c r="EJ128" s="4">
        <f t="shared" si="144"/>
        <v>2</v>
      </c>
      <c r="EK128" s="4">
        <f t="shared" si="145"/>
        <v>2</v>
      </c>
      <c r="EL128" s="4">
        <f t="shared" si="146"/>
        <v>0</v>
      </c>
      <c r="EM128" s="4">
        <f t="shared" si="147"/>
        <v>1</v>
      </c>
      <c r="EN128" s="5" t="s">
        <v>178</v>
      </c>
      <c r="EO128" s="5">
        <v>0</v>
      </c>
      <c r="EP128" s="5" t="s">
        <v>178</v>
      </c>
      <c r="EQ128" s="5">
        <v>0</v>
      </c>
      <c r="ER128" s="12">
        <v>0</v>
      </c>
      <c r="ES128" s="12">
        <v>0</v>
      </c>
      <c r="ET128" s="12" t="s">
        <v>178</v>
      </c>
      <c r="EU128" s="12" t="s">
        <v>178</v>
      </c>
      <c r="EV128">
        <v>0</v>
      </c>
      <c r="EW128">
        <v>0</v>
      </c>
      <c r="EX128" t="s">
        <v>178</v>
      </c>
      <c r="EY128">
        <v>0</v>
      </c>
      <c r="EZ128">
        <f t="shared" si="148"/>
        <v>0</v>
      </c>
      <c r="FA128">
        <f t="shared" si="149"/>
        <v>1</v>
      </c>
      <c r="FB128">
        <f t="shared" si="150"/>
        <v>0</v>
      </c>
      <c r="FC128">
        <f t="shared" si="151"/>
        <v>0</v>
      </c>
      <c r="FD128">
        <v>1</v>
      </c>
      <c r="FE128">
        <v>1</v>
      </c>
      <c r="FF128" t="s">
        <v>178</v>
      </c>
    </row>
    <row r="129" spans="1:162" customFormat="1" x14ac:dyDescent="0.25">
      <c r="A129" t="s">
        <v>129</v>
      </c>
      <c r="B129">
        <v>1</v>
      </c>
      <c r="C129">
        <v>1</v>
      </c>
      <c r="D129">
        <v>3</v>
      </c>
      <c r="E129">
        <v>2</v>
      </c>
      <c r="F129">
        <v>2</v>
      </c>
      <c r="G129">
        <v>1</v>
      </c>
      <c r="H129" s="2" t="s">
        <v>177</v>
      </c>
      <c r="I129" s="2">
        <f t="shared" si="100"/>
        <v>1</v>
      </c>
      <c r="J129">
        <v>5</v>
      </c>
      <c r="K129" s="1">
        <v>9</v>
      </c>
      <c r="L129" s="1" t="str">
        <f t="shared" si="101"/>
        <v>L</v>
      </c>
      <c r="M129" s="1">
        <f t="shared" si="152"/>
        <v>5</v>
      </c>
      <c r="N129">
        <v>1</v>
      </c>
      <c r="O129">
        <v>1</v>
      </c>
      <c r="P129">
        <v>2</v>
      </c>
      <c r="Q129">
        <v>1</v>
      </c>
      <c r="R129">
        <v>2</v>
      </c>
      <c r="S129">
        <v>3</v>
      </c>
      <c r="T129">
        <f t="shared" si="102"/>
        <v>3</v>
      </c>
      <c r="U129" s="2" t="s">
        <v>176</v>
      </c>
      <c r="V129" s="2">
        <f t="shared" si="103"/>
        <v>1</v>
      </c>
      <c r="W129">
        <v>7</v>
      </c>
      <c r="X129" s="1">
        <v>7</v>
      </c>
      <c r="Y129" s="1" t="str">
        <f t="shared" si="104"/>
        <v>L</v>
      </c>
      <c r="Z129" s="1" t="str">
        <f t="shared" si="153"/>
        <v>y</v>
      </c>
      <c r="AA129" s="4">
        <f t="shared" si="154"/>
        <v>-2</v>
      </c>
      <c r="AB129" s="4">
        <f t="shared" si="155"/>
        <v>7</v>
      </c>
      <c r="AC129">
        <v>1</v>
      </c>
      <c r="AD129">
        <v>1</v>
      </c>
      <c r="AE129">
        <v>0</v>
      </c>
      <c r="AF129">
        <v>1</v>
      </c>
      <c r="AG129">
        <v>3</v>
      </c>
      <c r="AH129">
        <v>3</v>
      </c>
      <c r="AI129" s="2" t="s">
        <v>176</v>
      </c>
      <c r="AJ129" s="2">
        <f t="shared" si="105"/>
        <v>1</v>
      </c>
      <c r="AK129">
        <v>5</v>
      </c>
      <c r="AL129" s="1">
        <v>6</v>
      </c>
      <c r="AM129" s="1" t="str">
        <f t="shared" si="106"/>
        <v>M</v>
      </c>
      <c r="AN129" s="1">
        <f t="shared" si="156"/>
        <v>1</v>
      </c>
      <c r="AO129" s="4">
        <f t="shared" si="157"/>
        <v>-1</v>
      </c>
      <c r="AP129" s="4">
        <f t="shared" si="158"/>
        <v>5</v>
      </c>
      <c r="AQ129" s="10" t="s">
        <v>319</v>
      </c>
      <c r="AR129" s="10" t="s">
        <v>319</v>
      </c>
      <c r="AS129" s="10" t="str">
        <f t="shared" si="107"/>
        <v>surv</v>
      </c>
      <c r="AT129" s="10" t="str">
        <f t="shared" si="108"/>
        <v>surv</v>
      </c>
      <c r="AU129" s="10">
        <f t="shared" si="109"/>
        <v>7.333333333333333</v>
      </c>
      <c r="AV129" s="10">
        <f t="shared" si="110"/>
        <v>0.41497137209527829</v>
      </c>
      <c r="AW129" s="10">
        <f t="shared" si="111"/>
        <v>1</v>
      </c>
      <c r="AX129" s="10">
        <f t="shared" si="112"/>
        <v>1</v>
      </c>
      <c r="AY129" s="10" t="str">
        <f t="shared" si="113"/>
        <v>1</v>
      </c>
      <c r="AZ129" s="10" t="str">
        <f t="shared" si="114"/>
        <v>1</v>
      </c>
      <c r="BA129" t="s">
        <v>127</v>
      </c>
      <c r="BB129" t="s">
        <v>127</v>
      </c>
      <c r="BC129" t="s">
        <v>158</v>
      </c>
      <c r="BD129" s="5">
        <v>9</v>
      </c>
      <c r="BE129" s="5">
        <v>10</v>
      </c>
      <c r="BF129" s="5">
        <v>14</v>
      </c>
      <c r="BG129" s="5">
        <f t="shared" si="115"/>
        <v>11</v>
      </c>
      <c r="BH129" s="6">
        <v>0.44045431091090476</v>
      </c>
      <c r="BI129" s="6">
        <v>0.44045431091090476</v>
      </c>
      <c r="BJ129" s="6">
        <v>0.3640054944640253</v>
      </c>
      <c r="BK129" s="6">
        <v>0.41497137209527829</v>
      </c>
      <c r="BL129" s="6" t="str">
        <f t="shared" si="116"/>
        <v>N</v>
      </c>
      <c r="BM129" s="3">
        <f t="shared" si="159"/>
        <v>1.6666666666666667</v>
      </c>
      <c r="BN129" s="3">
        <f t="shared" si="160"/>
        <v>1.3333333333333333</v>
      </c>
      <c r="BO129" s="3">
        <f t="shared" si="161"/>
        <v>2.3333333333333335</v>
      </c>
      <c r="BP129" s="3">
        <f t="shared" si="162"/>
        <v>2.3333333333333335</v>
      </c>
      <c r="BQ129" s="1">
        <f t="shared" si="163"/>
        <v>7.333333333333333</v>
      </c>
      <c r="BR129" s="1" t="str">
        <f t="shared" si="117"/>
        <v>L</v>
      </c>
      <c r="BS129" s="1">
        <f t="shared" si="164"/>
        <v>3</v>
      </c>
      <c r="BT129" s="4">
        <f t="shared" si="165"/>
        <v>-1.5</v>
      </c>
      <c r="BU129" s="4">
        <f t="shared" si="166"/>
        <v>6</v>
      </c>
      <c r="BV129" t="s">
        <v>178</v>
      </c>
      <c r="BW129" t="s">
        <v>226</v>
      </c>
      <c r="BX129" t="s">
        <v>227</v>
      </c>
      <c r="BY129" t="s">
        <v>227</v>
      </c>
      <c r="BZ129" s="2" t="str">
        <f t="shared" si="118"/>
        <v>e</v>
      </c>
      <c r="CA129">
        <v>1</v>
      </c>
      <c r="CB129">
        <v>1</v>
      </c>
      <c r="CC129" s="2" t="str">
        <f t="shared" si="119"/>
        <v>c</v>
      </c>
      <c r="CD129" s="3">
        <v>0</v>
      </c>
      <c r="CE129" s="3">
        <v>1</v>
      </c>
      <c r="CF129" s="2">
        <v>0</v>
      </c>
      <c r="CG129" s="2">
        <v>0</v>
      </c>
      <c r="CH129" s="2">
        <v>0</v>
      </c>
      <c r="CI129" s="2">
        <v>0</v>
      </c>
      <c r="CJ129" s="2">
        <v>0</v>
      </c>
      <c r="CK129" s="2">
        <v>0</v>
      </c>
      <c r="CL129" s="2">
        <v>0</v>
      </c>
      <c r="CM129" s="2">
        <v>0</v>
      </c>
      <c r="CN129" s="5">
        <v>0</v>
      </c>
      <c r="CO129" s="5">
        <v>0</v>
      </c>
      <c r="CP129" s="5">
        <v>0</v>
      </c>
      <c r="CQ129" s="5">
        <v>0</v>
      </c>
      <c r="CR129" s="5">
        <v>0</v>
      </c>
      <c r="CS129" s="5">
        <v>1</v>
      </c>
      <c r="CT129" s="5">
        <v>0</v>
      </c>
      <c r="CU129" s="5">
        <v>0</v>
      </c>
      <c r="CV129" s="4">
        <v>0</v>
      </c>
      <c r="CW129" s="4">
        <v>0</v>
      </c>
      <c r="CX129" s="4">
        <v>1</v>
      </c>
      <c r="CY129" s="4">
        <v>0</v>
      </c>
      <c r="CZ129" s="4">
        <v>0</v>
      </c>
      <c r="DA129" s="4">
        <v>1</v>
      </c>
      <c r="DB129" s="4">
        <v>0</v>
      </c>
      <c r="DC129" s="4">
        <v>1</v>
      </c>
      <c r="DD129" s="8">
        <v>1</v>
      </c>
      <c r="DE129" s="8">
        <v>0</v>
      </c>
      <c r="DF129" s="8">
        <v>0</v>
      </c>
      <c r="DG129" s="8">
        <v>1</v>
      </c>
      <c r="DH129" s="8">
        <v>0</v>
      </c>
      <c r="DI129" s="8">
        <v>0</v>
      </c>
      <c r="DJ129" s="8">
        <v>0</v>
      </c>
      <c r="DK129" s="8">
        <v>0</v>
      </c>
      <c r="DL129" s="11">
        <f t="shared" si="120"/>
        <v>0</v>
      </c>
      <c r="DM129" s="11">
        <f t="shared" si="121"/>
        <v>1</v>
      </c>
      <c r="DN129" s="11">
        <f t="shared" si="122"/>
        <v>1</v>
      </c>
      <c r="DO129" s="11">
        <f t="shared" si="123"/>
        <v>1</v>
      </c>
      <c r="DP129" s="5">
        <f t="shared" si="124"/>
        <v>1</v>
      </c>
      <c r="DQ129" s="5">
        <f t="shared" si="125"/>
        <v>1</v>
      </c>
      <c r="DR129" s="5">
        <f t="shared" si="126"/>
        <v>1</v>
      </c>
      <c r="DS129" s="5">
        <f t="shared" si="127"/>
        <v>0</v>
      </c>
      <c r="DT129" s="12">
        <f t="shared" si="128"/>
        <v>0</v>
      </c>
      <c r="DU129" s="12">
        <f t="shared" si="129"/>
        <v>0</v>
      </c>
      <c r="DV129" s="12">
        <f t="shared" si="130"/>
        <v>0</v>
      </c>
      <c r="DW129" s="12">
        <f t="shared" si="131"/>
        <v>0</v>
      </c>
      <c r="DX129" s="12">
        <f t="shared" si="132"/>
        <v>0</v>
      </c>
      <c r="DY129" s="12">
        <f t="shared" si="133"/>
        <v>1</v>
      </c>
      <c r="DZ129" s="12">
        <f t="shared" si="134"/>
        <v>0</v>
      </c>
      <c r="EA129" s="12">
        <f t="shared" si="135"/>
        <v>0</v>
      </c>
      <c r="EB129" s="13">
        <f t="shared" si="136"/>
        <v>1</v>
      </c>
      <c r="EC129" s="13">
        <f t="shared" si="137"/>
        <v>0</v>
      </c>
      <c r="ED129" s="13">
        <f t="shared" si="138"/>
        <v>1</v>
      </c>
      <c r="EE129" s="13">
        <f t="shared" si="139"/>
        <v>1</v>
      </c>
      <c r="EF129" s="13">
        <f t="shared" si="140"/>
        <v>0</v>
      </c>
      <c r="EG129" s="13">
        <f t="shared" si="141"/>
        <v>1</v>
      </c>
      <c r="EH129" s="13">
        <f t="shared" si="142"/>
        <v>0</v>
      </c>
      <c r="EI129" s="13">
        <f t="shared" si="143"/>
        <v>1</v>
      </c>
      <c r="EJ129" s="4">
        <f t="shared" si="144"/>
        <v>1</v>
      </c>
      <c r="EK129" s="4">
        <f t="shared" si="145"/>
        <v>2</v>
      </c>
      <c r="EL129" s="4">
        <f t="shared" si="146"/>
        <v>2</v>
      </c>
      <c r="EM129" s="4">
        <f t="shared" si="147"/>
        <v>1</v>
      </c>
      <c r="EN129" s="5" t="s">
        <v>178</v>
      </c>
      <c r="EO129" s="5">
        <v>1</v>
      </c>
      <c r="EP129" s="5">
        <v>0</v>
      </c>
      <c r="EQ129" s="5">
        <v>0</v>
      </c>
      <c r="ER129" s="12">
        <v>1</v>
      </c>
      <c r="ES129" s="12">
        <v>0</v>
      </c>
      <c r="ET129" s="12">
        <v>0</v>
      </c>
      <c r="EU129" s="12" t="s">
        <v>178</v>
      </c>
      <c r="EV129">
        <v>1</v>
      </c>
      <c r="EW129">
        <v>0.5</v>
      </c>
      <c r="EX129">
        <v>0</v>
      </c>
      <c r="EY129">
        <v>0</v>
      </c>
      <c r="EZ129">
        <f t="shared" si="148"/>
        <v>0</v>
      </c>
      <c r="FA129">
        <f t="shared" si="149"/>
        <v>0</v>
      </c>
      <c r="FB129">
        <f t="shared" si="150"/>
        <v>-1</v>
      </c>
      <c r="FC129">
        <f t="shared" si="151"/>
        <v>0</v>
      </c>
      <c r="FD129">
        <v>1</v>
      </c>
      <c r="FE129">
        <v>0.66666666666666663</v>
      </c>
      <c r="FF129">
        <v>0.2857142857142857</v>
      </c>
    </row>
    <row r="130" spans="1:162" customFormat="1" x14ac:dyDescent="0.25">
      <c r="A130" t="s">
        <v>130</v>
      </c>
      <c r="B130">
        <v>1</v>
      </c>
      <c r="C130">
        <v>1</v>
      </c>
      <c r="D130">
        <v>1</v>
      </c>
      <c r="E130">
        <v>1</v>
      </c>
      <c r="F130">
        <v>1</v>
      </c>
      <c r="G130">
        <v>0</v>
      </c>
      <c r="H130" s="2" t="s">
        <v>177</v>
      </c>
      <c r="I130" s="2">
        <f t="shared" si="100"/>
        <v>0</v>
      </c>
      <c r="J130">
        <v>1</v>
      </c>
      <c r="K130" s="1">
        <v>5</v>
      </c>
      <c r="L130" s="1" t="str">
        <f t="shared" si="101"/>
        <v>M</v>
      </c>
      <c r="M130" s="1">
        <f t="shared" ref="M130:M136" si="167">VLOOKUP(BA130,$A$2:$K$167,10,FALSE)</f>
        <v>3</v>
      </c>
      <c r="N130">
        <v>1</v>
      </c>
      <c r="O130">
        <v>1</v>
      </c>
      <c r="P130">
        <v>1</v>
      </c>
      <c r="Q130">
        <v>2</v>
      </c>
      <c r="R130">
        <v>3</v>
      </c>
      <c r="S130">
        <v>2</v>
      </c>
      <c r="T130">
        <f t="shared" si="102"/>
        <v>2</v>
      </c>
      <c r="U130" s="2" t="s">
        <v>177</v>
      </c>
      <c r="V130" s="2">
        <f t="shared" si="103"/>
        <v>1</v>
      </c>
      <c r="W130">
        <v>4</v>
      </c>
      <c r="X130" s="1">
        <v>8</v>
      </c>
      <c r="Y130" s="1" t="str">
        <f t="shared" si="104"/>
        <v>L</v>
      </c>
      <c r="Z130" s="1" t="str">
        <f t="shared" ref="Z130:Z161" si="168">IF(X130="NA","NA",VLOOKUP(BB130,$A$1:$X$167,21,FALSE))</f>
        <v>n</v>
      </c>
      <c r="AA130" s="4">
        <f t="shared" ref="AA130:AA136" si="169">IF(X130="NA","NA",X130-K130)</f>
        <v>3</v>
      </c>
      <c r="AB130" s="4">
        <f t="shared" ref="AB130:AB136" si="170">VLOOKUP(BA130,$A$1:$AA$167,24,FALSE)</f>
        <v>6</v>
      </c>
      <c r="AC130">
        <v>1</v>
      </c>
      <c r="AD130">
        <v>1</v>
      </c>
      <c r="AE130">
        <v>2</v>
      </c>
      <c r="AF130">
        <v>2</v>
      </c>
      <c r="AG130">
        <v>3</v>
      </c>
      <c r="AH130">
        <v>1</v>
      </c>
      <c r="AI130" s="2" t="s">
        <v>177</v>
      </c>
      <c r="AJ130" s="2">
        <f t="shared" si="105"/>
        <v>1</v>
      </c>
      <c r="AK130">
        <v>2</v>
      </c>
      <c r="AL130" s="1">
        <v>9</v>
      </c>
      <c r="AM130" s="1" t="str">
        <f t="shared" si="106"/>
        <v>L</v>
      </c>
      <c r="AN130" s="1">
        <f t="shared" ref="AN130:AN161" si="171">IF(AL130="NA","NA",VLOOKUP(BC130,$A$1:$AL$167,34,FALSE))</f>
        <v>3</v>
      </c>
      <c r="AO130" s="4">
        <f t="shared" ref="AO130:AO161" si="172">IF(X130="NA","NA",IF(AL130="NA","NA",AL130-X130))</f>
        <v>1</v>
      </c>
      <c r="AP130" s="4">
        <f t="shared" ref="AP130:AP154" si="173">VLOOKUP(BB130,$A$1:$AO$167,37,FALSE)</f>
        <v>2</v>
      </c>
      <c r="AQ130" s="10" t="s">
        <v>319</v>
      </c>
      <c r="AR130" s="10" t="s">
        <v>319</v>
      </c>
      <c r="AS130" s="10" t="str">
        <f t="shared" si="107"/>
        <v>surv</v>
      </c>
      <c r="AT130" s="10" t="str">
        <f t="shared" si="108"/>
        <v>surv</v>
      </c>
      <c r="AU130" s="10">
        <f t="shared" si="109"/>
        <v>7.333333333333333</v>
      </c>
      <c r="AV130" s="10">
        <f t="shared" si="110"/>
        <v>0.5</v>
      </c>
      <c r="AW130" s="10">
        <f t="shared" si="111"/>
        <v>1</v>
      </c>
      <c r="AX130" s="10">
        <f t="shared" si="112"/>
        <v>1</v>
      </c>
      <c r="AY130" s="10" t="str">
        <f t="shared" si="113"/>
        <v>1</v>
      </c>
      <c r="AZ130" s="10" t="str">
        <f t="shared" si="114"/>
        <v>1</v>
      </c>
      <c r="BA130" t="s">
        <v>22</v>
      </c>
      <c r="BB130" t="s">
        <v>22</v>
      </c>
      <c r="BC130" t="s">
        <v>22</v>
      </c>
      <c r="BD130" s="5">
        <v>8</v>
      </c>
      <c r="BE130" s="5">
        <v>9</v>
      </c>
      <c r="BF130" s="5">
        <v>10</v>
      </c>
      <c r="BG130" s="5">
        <f t="shared" si="115"/>
        <v>9</v>
      </c>
      <c r="BH130" s="6">
        <v>0.5</v>
      </c>
      <c r="BI130" s="6">
        <v>0.5</v>
      </c>
      <c r="BJ130" s="6">
        <v>0.5</v>
      </c>
      <c r="BK130" s="6">
        <v>0.5</v>
      </c>
      <c r="BL130" s="6" t="str">
        <f t="shared" si="116"/>
        <v>M</v>
      </c>
      <c r="BM130" s="3">
        <f t="shared" ref="BM130:BM161" si="174">AVERAGE(D130,P130,AE130)</f>
        <v>1.3333333333333333</v>
      </c>
      <c r="BN130" s="3">
        <f t="shared" ref="BN130:BN161" si="175">AVERAGE(E130,Q130,AF130)</f>
        <v>1.6666666666666667</v>
      </c>
      <c r="BO130" s="3">
        <f t="shared" ref="BO130:BO161" si="176">AVERAGE(F130,R130,AG130)</f>
        <v>2.3333333333333335</v>
      </c>
      <c r="BP130" s="3">
        <f t="shared" ref="BP130:BP161" si="177">AVERAGE(G130,S130,AH130)</f>
        <v>1</v>
      </c>
      <c r="BQ130" s="1">
        <f t="shared" ref="BQ130:BQ161" si="178">AVERAGE(AL130,X130,K130)</f>
        <v>7.333333333333333</v>
      </c>
      <c r="BR130" s="1" t="str">
        <f t="shared" si="117"/>
        <v>L</v>
      </c>
      <c r="BS130" s="1">
        <f t="shared" ref="BS130:BS154" si="179">AVERAGE(AN130,Z130,M130)</f>
        <v>3</v>
      </c>
      <c r="BT130" s="4">
        <f t="shared" ref="BT130:BT161" si="180">IF(AO130="NA","NA",AVERAGE(AA130,AO130))</f>
        <v>2</v>
      </c>
      <c r="BU130" s="4">
        <f t="shared" ref="BU130:BU161" si="181">IF(BT130="NA","NA",AVERAGE(AB130,AP130))</f>
        <v>4</v>
      </c>
      <c r="BV130" t="s">
        <v>227</v>
      </c>
      <c r="BW130" t="s">
        <v>178</v>
      </c>
      <c r="BX130" t="s">
        <v>227</v>
      </c>
      <c r="BY130" t="s">
        <v>226</v>
      </c>
      <c r="BZ130" s="2" t="str">
        <f t="shared" si="118"/>
        <v>NA</v>
      </c>
      <c r="CA130">
        <v>0</v>
      </c>
      <c r="CB130">
        <v>0</v>
      </c>
      <c r="CC130" s="2" t="str">
        <f t="shared" si="119"/>
        <v>NA</v>
      </c>
      <c r="CD130" s="3">
        <v>0</v>
      </c>
      <c r="CE130" s="3">
        <v>0</v>
      </c>
      <c r="CF130" s="2">
        <v>1</v>
      </c>
      <c r="CG130" s="2">
        <v>0</v>
      </c>
      <c r="CH130" s="2">
        <v>0</v>
      </c>
      <c r="CI130" s="2">
        <v>0</v>
      </c>
      <c r="CJ130" s="2">
        <v>0</v>
      </c>
      <c r="CK130" s="2">
        <v>0</v>
      </c>
      <c r="CL130" s="2">
        <v>0</v>
      </c>
      <c r="CM130" s="2">
        <v>0</v>
      </c>
      <c r="CN130" s="5">
        <v>0</v>
      </c>
      <c r="CO130" s="5">
        <v>1</v>
      </c>
      <c r="CP130" s="5">
        <v>0</v>
      </c>
      <c r="CQ130" s="5">
        <v>0</v>
      </c>
      <c r="CR130" s="5">
        <v>0</v>
      </c>
      <c r="CS130" s="5">
        <v>0</v>
      </c>
      <c r="CT130" s="5">
        <v>0</v>
      </c>
      <c r="CU130" s="5">
        <v>0</v>
      </c>
      <c r="CV130" s="4">
        <v>0</v>
      </c>
      <c r="CW130" s="4">
        <v>0</v>
      </c>
      <c r="CX130" s="4">
        <v>0</v>
      </c>
      <c r="CY130" s="4">
        <v>0</v>
      </c>
      <c r="CZ130" s="4">
        <v>0</v>
      </c>
      <c r="DA130" s="4">
        <v>0</v>
      </c>
      <c r="DB130" s="4">
        <v>0</v>
      </c>
      <c r="DC130" s="4">
        <v>0</v>
      </c>
      <c r="DD130" s="8">
        <v>0</v>
      </c>
      <c r="DE130" s="8">
        <v>0</v>
      </c>
      <c r="DF130" s="8">
        <v>1</v>
      </c>
      <c r="DG130" s="8">
        <v>0</v>
      </c>
      <c r="DH130" s="8">
        <v>0</v>
      </c>
      <c r="DI130" s="8">
        <v>0</v>
      </c>
      <c r="DJ130" s="8">
        <v>0</v>
      </c>
      <c r="DK130" s="8">
        <v>0</v>
      </c>
      <c r="DL130" s="11">
        <f t="shared" si="120"/>
        <v>1</v>
      </c>
      <c r="DM130" s="11">
        <f t="shared" si="121"/>
        <v>0</v>
      </c>
      <c r="DN130" s="11">
        <f t="shared" si="122"/>
        <v>0</v>
      </c>
      <c r="DO130" s="11">
        <f t="shared" si="123"/>
        <v>0</v>
      </c>
      <c r="DP130" s="5">
        <f t="shared" si="124"/>
        <v>1</v>
      </c>
      <c r="DQ130" s="5">
        <f t="shared" si="125"/>
        <v>1</v>
      </c>
      <c r="DR130" s="5">
        <f t="shared" si="126"/>
        <v>0</v>
      </c>
      <c r="DS130" s="5">
        <f t="shared" si="127"/>
        <v>0</v>
      </c>
      <c r="DT130" s="12">
        <f t="shared" si="128"/>
        <v>1</v>
      </c>
      <c r="DU130" s="12">
        <f t="shared" si="129"/>
        <v>1</v>
      </c>
      <c r="DV130" s="12">
        <f t="shared" si="130"/>
        <v>0</v>
      </c>
      <c r="DW130" s="12">
        <f t="shared" si="131"/>
        <v>0</v>
      </c>
      <c r="DX130" s="12">
        <f t="shared" si="132"/>
        <v>0</v>
      </c>
      <c r="DY130" s="12">
        <f t="shared" si="133"/>
        <v>0</v>
      </c>
      <c r="DZ130" s="12">
        <f t="shared" si="134"/>
        <v>0</v>
      </c>
      <c r="EA130" s="12">
        <f t="shared" si="135"/>
        <v>0</v>
      </c>
      <c r="EB130" s="13">
        <f t="shared" si="136"/>
        <v>0</v>
      </c>
      <c r="EC130" s="13">
        <f t="shared" si="137"/>
        <v>0</v>
      </c>
      <c r="ED130" s="13">
        <f t="shared" si="138"/>
        <v>1</v>
      </c>
      <c r="EE130" s="13">
        <f t="shared" si="139"/>
        <v>0</v>
      </c>
      <c r="EF130" s="13">
        <f t="shared" si="140"/>
        <v>0</v>
      </c>
      <c r="EG130" s="13">
        <f t="shared" si="141"/>
        <v>0</v>
      </c>
      <c r="EH130" s="13">
        <f t="shared" si="142"/>
        <v>0</v>
      </c>
      <c r="EI130" s="13">
        <f t="shared" si="143"/>
        <v>0</v>
      </c>
      <c r="EJ130" s="4">
        <f t="shared" si="144"/>
        <v>2</v>
      </c>
      <c r="EK130" s="4">
        <f t="shared" si="145"/>
        <v>1</v>
      </c>
      <c r="EL130" s="4">
        <f t="shared" si="146"/>
        <v>0</v>
      </c>
      <c r="EM130" s="4">
        <f t="shared" si="147"/>
        <v>0</v>
      </c>
      <c r="EN130" s="5">
        <v>0</v>
      </c>
      <c r="EO130" s="5" t="s">
        <v>178</v>
      </c>
      <c r="EP130" s="5" t="s">
        <v>178</v>
      </c>
      <c r="EQ130" s="5" t="s">
        <v>178</v>
      </c>
      <c r="ER130" s="12">
        <v>0</v>
      </c>
      <c r="ES130" s="12">
        <v>1</v>
      </c>
      <c r="ET130" s="12" t="s">
        <v>178</v>
      </c>
      <c r="EU130" s="12" t="s">
        <v>178</v>
      </c>
      <c r="EV130">
        <v>0</v>
      </c>
      <c r="EW130">
        <v>1</v>
      </c>
      <c r="EX130" t="s">
        <v>178</v>
      </c>
      <c r="EY130" t="s">
        <v>178</v>
      </c>
      <c r="EZ130">
        <f t="shared" si="148"/>
        <v>0</v>
      </c>
      <c r="FA130">
        <f t="shared" si="149"/>
        <v>0</v>
      </c>
      <c r="FB130">
        <f t="shared" si="150"/>
        <v>0</v>
      </c>
      <c r="FC130">
        <f t="shared" si="151"/>
        <v>0</v>
      </c>
      <c r="FD130">
        <v>1.5</v>
      </c>
      <c r="FE130">
        <v>0.42857142857142855</v>
      </c>
      <c r="FF130">
        <v>0.66666666666666663</v>
      </c>
    </row>
    <row r="131" spans="1:162" customFormat="1" x14ac:dyDescent="0.25">
      <c r="A131" t="s">
        <v>131</v>
      </c>
      <c r="B131">
        <v>1</v>
      </c>
      <c r="C131">
        <v>1</v>
      </c>
      <c r="D131">
        <v>2</v>
      </c>
      <c r="E131">
        <v>0</v>
      </c>
      <c r="F131">
        <v>0</v>
      </c>
      <c r="G131">
        <v>0</v>
      </c>
      <c r="H131" s="2" t="s">
        <v>177</v>
      </c>
      <c r="I131" s="2">
        <f t="shared" ref="I131:I167" si="182">IF(OR(G131="NA",H131="NA"),"NA",IF(OR(G131&gt;0,H131="y"),1,0))</f>
        <v>0</v>
      </c>
      <c r="J131">
        <v>3</v>
      </c>
      <c r="K131" s="1">
        <v>4</v>
      </c>
      <c r="L131" s="1" t="str">
        <f t="shared" ref="L131:L167" si="183">IF(K131="NA","NA",IF(K131&lt;2,"solitary",IF(AND(K131&gt;=2=TRUE,K131&lt;5=TRUE),"S",IF(AND(K131&gt;=5=TRUE,K131&lt;7=TRUE),"M",IF(K131&gt;=7,"L","NA")))))</f>
        <v>S</v>
      </c>
      <c r="M131" s="1">
        <f t="shared" si="167"/>
        <v>3</v>
      </c>
      <c r="N131">
        <v>1</v>
      </c>
      <c r="O131">
        <v>1</v>
      </c>
      <c r="P131">
        <v>2</v>
      </c>
      <c r="Q131">
        <v>0</v>
      </c>
      <c r="R131">
        <v>3</v>
      </c>
      <c r="S131">
        <v>1</v>
      </c>
      <c r="T131">
        <f t="shared" ref="T131:T167" si="184">IF(AQ131="ext","NA",S131)</f>
        <v>1</v>
      </c>
      <c r="U131" s="2" t="s">
        <v>177</v>
      </c>
      <c r="V131" s="2">
        <f t="shared" ref="V131:V167" si="185">IF(OR(S131="NA",U131="NA"),"NA",IF(OR(S131&gt;0,U131="y"),1,0))</f>
        <v>1</v>
      </c>
      <c r="W131">
        <v>4</v>
      </c>
      <c r="X131" s="1">
        <v>7</v>
      </c>
      <c r="Y131" s="1" t="str">
        <f t="shared" ref="Y131:Y167" si="186">IF(X131="NA","NA",IF(K131&lt;2,"solitary",IF(AND(X131&gt;=2=TRUE,X131&lt;5=TRUE),"S",IF(AND(X131&gt;=5=TRUE,X131&lt;7=TRUE),"M",IF(X131&gt;=7,"L","NA")))))</f>
        <v>L</v>
      </c>
      <c r="Z131" s="1" t="str">
        <f t="shared" si="168"/>
        <v>n</v>
      </c>
      <c r="AA131" s="4">
        <f t="shared" si="169"/>
        <v>3</v>
      </c>
      <c r="AB131" s="4">
        <f t="shared" si="170"/>
        <v>6</v>
      </c>
      <c r="AC131">
        <v>1</v>
      </c>
      <c r="AD131">
        <v>1</v>
      </c>
      <c r="AE131">
        <v>1</v>
      </c>
      <c r="AF131">
        <v>2</v>
      </c>
      <c r="AG131">
        <v>2</v>
      </c>
      <c r="AH131">
        <v>1</v>
      </c>
      <c r="AI131" s="2" t="s">
        <v>176</v>
      </c>
      <c r="AJ131" s="2">
        <f t="shared" ref="AJ131:AJ167" si="187">IF(OR(AH131="NA",AI131="NA"),"NA",IF(OR(AH131&gt;0,AI131="y"),1,0))</f>
        <v>1</v>
      </c>
      <c r="AK131">
        <v>2</v>
      </c>
      <c r="AL131" s="1">
        <v>7</v>
      </c>
      <c r="AM131" s="1" t="str">
        <f t="shared" ref="AM131:AM167" si="188">IF(AL131="NA","NA",IF(AL131&lt;2,"solitary",IF(AND(AL131&gt;=2=TRUE,AL131&lt;5=TRUE),"S",IF(AND(AL131&gt;=5=TRUE,AL131&lt;7=TRUE),"M",IF(AL131&gt;=7,"L","NA")))))</f>
        <v>L</v>
      </c>
      <c r="AN131" s="1">
        <f t="shared" si="171"/>
        <v>3</v>
      </c>
      <c r="AO131" s="4">
        <f t="shared" si="172"/>
        <v>0</v>
      </c>
      <c r="AP131" s="4">
        <f t="shared" si="173"/>
        <v>2</v>
      </c>
      <c r="AQ131" s="10" t="s">
        <v>319</v>
      </c>
      <c r="AR131" s="10" t="s">
        <v>319</v>
      </c>
      <c r="AS131" s="10" t="str">
        <f t="shared" ref="AS131:AS136" si="189">IF(AQ131=AR131,AR131,"")</f>
        <v>surv</v>
      </c>
      <c r="AT131" s="10" t="str">
        <f t="shared" ref="AT131:AT167" si="190">IF(OR(AQ131="ext",AR131="ext"),"ext","surv")</f>
        <v>surv</v>
      </c>
      <c r="AU131" s="10">
        <f t="shared" ref="AU131:AU167" si="191">IF(AQ131="ext",K131,IF(AR131="ext",X131,IF(AQ131="surv",AVERAGE(K131,X131,AL131),IF(AR131="surv",AVERAGE(X131,AL131),AL131))))</f>
        <v>6</v>
      </c>
      <c r="AV131" s="10">
        <f t="shared" ref="AV131:AV167" si="192">IF(AQ131="ext",BH131,IF(AR131="ext",BI131,IF(AQ131="surv",AVERAGE(BH131,BI131,BJ131),IF(AR131="surv",AVERAGE(BI131,BJ131),BJ131))))</f>
        <v>0.56859475903318213</v>
      </c>
      <c r="AW131" s="10">
        <f t="shared" ref="AW131:AW167" si="193">IF(AQ131="surv",1,IF(AQ131="ext",0,"NA"))</f>
        <v>1</v>
      </c>
      <c r="AX131" s="10">
        <f t="shared" ref="AX131:AX167" si="194">IF(AR131="surv",1,IF(AR131="ext",0,"NA"))</f>
        <v>1</v>
      </c>
      <c r="AY131" s="10" t="str">
        <f t="shared" ref="AY131:AY167" si="195">IF(AS131="surv","1",IF(OR(AS131="ext",AS131="re"),"0","NA"))</f>
        <v>1</v>
      </c>
      <c r="AZ131" s="10" t="str">
        <f t="shared" ref="AZ131:AZ167" si="196">IF(AS131="surv","1",IF(AS131="found","0","NA"))</f>
        <v>1</v>
      </c>
      <c r="BA131" t="s">
        <v>22</v>
      </c>
      <c r="BB131" t="s">
        <v>22</v>
      </c>
      <c r="BC131" t="s">
        <v>22</v>
      </c>
      <c r="BD131" s="5">
        <v>6</v>
      </c>
      <c r="BE131" s="5">
        <v>7</v>
      </c>
      <c r="BF131" s="5">
        <v>8</v>
      </c>
      <c r="BG131" s="5">
        <f t="shared" ref="BG131:BG167" si="197">AVERAGE(BD131:BF131)</f>
        <v>7</v>
      </c>
      <c r="BH131" s="6">
        <v>0.56859475903318213</v>
      </c>
      <c r="BI131" s="6">
        <v>0.56859475903318213</v>
      </c>
      <c r="BJ131" s="6">
        <v>0.56859475903318213</v>
      </c>
      <c r="BK131" s="6">
        <v>0.56859475903318213</v>
      </c>
      <c r="BL131" s="6" t="str">
        <f t="shared" ref="BL131:BL167" si="198">IF(BK131&lt;0.5,"N",IF(BK131&lt;1,"M","F"))</f>
        <v>M</v>
      </c>
      <c r="BM131" s="3">
        <f t="shared" si="174"/>
        <v>1.6666666666666667</v>
      </c>
      <c r="BN131" s="3">
        <f t="shared" si="175"/>
        <v>0.66666666666666663</v>
      </c>
      <c r="BO131" s="3">
        <f t="shared" si="176"/>
        <v>1.6666666666666667</v>
      </c>
      <c r="BP131" s="3">
        <f t="shared" si="177"/>
        <v>0.66666666666666663</v>
      </c>
      <c r="BQ131" s="1">
        <f t="shared" si="178"/>
        <v>6</v>
      </c>
      <c r="BR131" s="1" t="str">
        <f t="shared" ref="BR131:BR167" si="199">IF(BQ131="NA","NA",IF(AND(BQ131&gt;0=TRUE,BQ131&lt;5=TRUE),"S",IF(AND(BQ131&gt;=6=TRUE,BQ131&lt;7=TRUE),"M",IF(BQ131&gt;=7,"L","NA"))))</f>
        <v>M</v>
      </c>
      <c r="BS131" s="1">
        <f t="shared" si="179"/>
        <v>3</v>
      </c>
      <c r="BT131" s="4">
        <f t="shared" si="180"/>
        <v>1.5</v>
      </c>
      <c r="BU131" s="4">
        <f t="shared" si="181"/>
        <v>4</v>
      </c>
      <c r="BV131" t="s">
        <v>227</v>
      </c>
      <c r="BW131" t="s">
        <v>227</v>
      </c>
      <c r="BX131" t="s">
        <v>227</v>
      </c>
      <c r="BY131" t="s">
        <v>227</v>
      </c>
      <c r="BZ131" s="2" t="str">
        <f t="shared" ref="BZ131:BZ167" si="200">IF(CA131+CB131=0,"NA",IF(CA131=CB131,"e",IF(CA131&lt;CB131,"c","s")))</f>
        <v>NA</v>
      </c>
      <c r="CA131">
        <v>0</v>
      </c>
      <c r="CB131">
        <v>0</v>
      </c>
      <c r="CC131" s="2" t="str">
        <f t="shared" ref="CC131:CC167" si="201">IF(CD131+CE131=0,"NA",IF(CD131=CE131,"e",IF(CD131&lt;CE131,"c","s")))</f>
        <v>s</v>
      </c>
      <c r="CD131" s="3">
        <v>1</v>
      </c>
      <c r="CE131" s="3">
        <v>0</v>
      </c>
      <c r="CF131" s="2">
        <v>1</v>
      </c>
      <c r="CG131" s="2">
        <v>0</v>
      </c>
      <c r="CH131" s="2">
        <v>0</v>
      </c>
      <c r="CI131" s="2">
        <v>1</v>
      </c>
      <c r="CJ131" s="2">
        <v>0</v>
      </c>
      <c r="CK131" s="2">
        <v>0</v>
      </c>
      <c r="CL131" s="2">
        <v>0</v>
      </c>
      <c r="CM131" s="2">
        <v>0</v>
      </c>
      <c r="CN131" s="5">
        <v>0</v>
      </c>
      <c r="CO131" s="5">
        <v>1</v>
      </c>
      <c r="CP131" s="5">
        <v>1</v>
      </c>
      <c r="CQ131" s="5">
        <v>0</v>
      </c>
      <c r="CR131" s="5">
        <v>0</v>
      </c>
      <c r="CS131" s="5">
        <v>0</v>
      </c>
      <c r="CT131" s="5">
        <v>0</v>
      </c>
      <c r="CU131" s="5">
        <v>0</v>
      </c>
      <c r="CV131" s="4">
        <v>0</v>
      </c>
      <c r="CW131" s="4">
        <v>0</v>
      </c>
      <c r="CX131" s="4">
        <v>0</v>
      </c>
      <c r="CY131" s="4">
        <v>0</v>
      </c>
      <c r="CZ131" s="4">
        <v>0</v>
      </c>
      <c r="DA131" s="4">
        <v>0</v>
      </c>
      <c r="DB131" s="4">
        <v>0</v>
      </c>
      <c r="DC131" s="4">
        <v>0</v>
      </c>
      <c r="DD131" s="8">
        <v>0</v>
      </c>
      <c r="DE131" s="8">
        <v>0</v>
      </c>
      <c r="DF131" s="8">
        <v>0</v>
      </c>
      <c r="DG131" s="8">
        <v>0</v>
      </c>
      <c r="DH131" s="8">
        <v>1</v>
      </c>
      <c r="DI131" s="8">
        <v>0</v>
      </c>
      <c r="DJ131" s="8">
        <v>0</v>
      </c>
      <c r="DK131" s="8">
        <v>0</v>
      </c>
      <c r="DL131" s="11">
        <f t="shared" ref="DL131:DL167" si="202">SUM(CF131,CG131,CV131,CW131)</f>
        <v>1</v>
      </c>
      <c r="DM131" s="11">
        <f t="shared" ref="DM131:DM167" si="203">SUM(CI131,CH131,CY131,CX131)</f>
        <v>1</v>
      </c>
      <c r="DN131" s="11">
        <f t="shared" ref="DN131:DN167" si="204">SUM(CJ131,CK131,CZ131,DA131)</f>
        <v>0</v>
      </c>
      <c r="DO131" s="11">
        <f t="shared" ref="DO131:DO167" si="205">SUM(CM131,CL131,DC131,DB131)</f>
        <v>0</v>
      </c>
      <c r="DP131" s="5">
        <f t="shared" ref="DP131:DP167" si="206">SUM(CN131,CO131,DD131,DE131)</f>
        <v>1</v>
      </c>
      <c r="DQ131" s="5">
        <f t="shared" ref="DQ131:DQ167" si="207">SUM(CQ131,CP131,DG131,DF131)</f>
        <v>1</v>
      </c>
      <c r="DR131" s="5">
        <f t="shared" ref="DR131:DR167" si="208">SUM(CR131,CS131,DH131,DI131)</f>
        <v>1</v>
      </c>
      <c r="DS131" s="5">
        <f t="shared" ref="DS131:DS167" si="209">SUM(CU131,CT131,DK131,DJ131)</f>
        <v>0</v>
      </c>
      <c r="DT131" s="12">
        <f t="shared" ref="DT131:DT167" si="210">SUM(CF131,CN131)</f>
        <v>1</v>
      </c>
      <c r="DU131" s="12">
        <f t="shared" ref="DU131:DU167" si="211">SUM(CG131,CO131)</f>
        <v>1</v>
      </c>
      <c r="DV131" s="12">
        <f t="shared" ref="DV131:DV167" si="212">SUM(CH131,CP131)</f>
        <v>1</v>
      </c>
      <c r="DW131" s="12">
        <f t="shared" ref="DW131:DW167" si="213">SUM(CI131,CQ131)</f>
        <v>1</v>
      </c>
      <c r="DX131" s="12">
        <f t="shared" ref="DX131:DX167" si="214">SUM(CJ131,CR131)</f>
        <v>0</v>
      </c>
      <c r="DY131" s="12">
        <f t="shared" ref="DY131:DY167" si="215">SUM(CK131,CS131)</f>
        <v>0</v>
      </c>
      <c r="DZ131" s="12">
        <f t="shared" ref="DZ131:DZ167" si="216">SUM(CL131,CT131)</f>
        <v>0</v>
      </c>
      <c r="EA131" s="12">
        <f t="shared" ref="EA131:EA167" si="217">SUM(CM131,CU131)</f>
        <v>0</v>
      </c>
      <c r="EB131" s="13">
        <f t="shared" ref="EB131:EB167" si="218">SUM(CV131,DD131)</f>
        <v>0</v>
      </c>
      <c r="EC131" s="13">
        <f t="shared" ref="EC131:EC167" si="219">SUM(CW131,DE131)</f>
        <v>0</v>
      </c>
      <c r="ED131" s="13">
        <f t="shared" ref="ED131:ED167" si="220">SUM(CX131,DF131)</f>
        <v>0</v>
      </c>
      <c r="EE131" s="13">
        <f t="shared" ref="EE131:EE167" si="221">SUM(CY131,DG131)</f>
        <v>0</v>
      </c>
      <c r="EF131" s="13">
        <f t="shared" ref="EF131:EF167" si="222">SUM(CZ131,DH131)</f>
        <v>1</v>
      </c>
      <c r="EG131" s="13">
        <f t="shared" ref="EG131:EG167" si="223">SUM(DA131,DI131)</f>
        <v>0</v>
      </c>
      <c r="EH131" s="13">
        <f t="shared" ref="EH131:EH167" si="224">SUM(DB131,DJ131)</f>
        <v>0</v>
      </c>
      <c r="EI131" s="13">
        <f t="shared" ref="EI131:EI167" si="225">SUM(DC131,DK131)</f>
        <v>0</v>
      </c>
      <c r="EJ131" s="4">
        <f t="shared" ref="EJ131:EJ167" si="226">DL131+DP131</f>
        <v>2</v>
      </c>
      <c r="EK131" s="4">
        <f t="shared" ref="EK131:EK167" si="227">DM131+DQ131</f>
        <v>2</v>
      </c>
      <c r="EL131" s="4">
        <f t="shared" ref="EL131:EL167" si="228">DN131+DR131</f>
        <v>1</v>
      </c>
      <c r="EM131" s="4">
        <f t="shared" ref="EM131:EM167" si="229">DO131+DS131</f>
        <v>0</v>
      </c>
      <c r="EN131" s="5">
        <v>0</v>
      </c>
      <c r="EO131" s="5">
        <v>0</v>
      </c>
      <c r="EP131" s="5" t="s">
        <v>178</v>
      </c>
      <c r="EQ131" s="5" t="s">
        <v>178</v>
      </c>
      <c r="ER131" s="12">
        <v>0</v>
      </c>
      <c r="ES131" s="12">
        <v>0</v>
      </c>
      <c r="ET131" s="12">
        <v>1</v>
      </c>
      <c r="EU131" s="12" t="s">
        <v>178</v>
      </c>
      <c r="EV131">
        <v>0</v>
      </c>
      <c r="EW131">
        <v>0</v>
      </c>
      <c r="EX131">
        <v>1</v>
      </c>
      <c r="EY131" t="s">
        <v>178</v>
      </c>
      <c r="EZ131">
        <f t="shared" ref="EZ131:EZ167" si="230">(CF131+CN131)-(CG131+CO131)</f>
        <v>0</v>
      </c>
      <c r="FA131">
        <f t="shared" ref="FA131:FA167" si="231">(CH131+CP131)-(CI131+CQ131)</f>
        <v>0</v>
      </c>
      <c r="FB131">
        <f t="shared" ref="FB131:FB167" si="232">(CJ131+CR131)-(CK131+CS131)</f>
        <v>0</v>
      </c>
      <c r="FC131">
        <f t="shared" ref="FC131:FC167" si="233">(CL131+CT131)-(CM131+CU131)</f>
        <v>0</v>
      </c>
      <c r="FD131" t="s">
        <v>178</v>
      </c>
      <c r="FE131">
        <v>1</v>
      </c>
      <c r="FF131">
        <v>0.6</v>
      </c>
    </row>
    <row r="132" spans="1:162" customFormat="1" x14ac:dyDescent="0.25">
      <c r="A132" t="s">
        <v>132</v>
      </c>
      <c r="B132">
        <v>1</v>
      </c>
      <c r="C132">
        <v>1</v>
      </c>
      <c r="D132">
        <v>1</v>
      </c>
      <c r="E132">
        <v>2</v>
      </c>
      <c r="F132">
        <v>4</v>
      </c>
      <c r="G132">
        <v>0</v>
      </c>
      <c r="H132" s="2" t="s">
        <v>176</v>
      </c>
      <c r="I132" s="2">
        <f t="shared" si="182"/>
        <v>1</v>
      </c>
      <c r="J132">
        <v>5</v>
      </c>
      <c r="K132" s="1">
        <v>9</v>
      </c>
      <c r="L132" s="1" t="str">
        <f t="shared" si="183"/>
        <v>L</v>
      </c>
      <c r="M132" s="1">
        <f t="shared" si="167"/>
        <v>5</v>
      </c>
      <c r="N132">
        <v>1</v>
      </c>
      <c r="O132">
        <v>1</v>
      </c>
      <c r="P132">
        <v>0</v>
      </c>
      <c r="Q132">
        <v>0</v>
      </c>
      <c r="R132">
        <v>1</v>
      </c>
      <c r="S132">
        <v>12</v>
      </c>
      <c r="T132">
        <f t="shared" si="184"/>
        <v>12</v>
      </c>
      <c r="U132" s="2" t="s">
        <v>177</v>
      </c>
      <c r="V132" s="2">
        <f t="shared" si="185"/>
        <v>1</v>
      </c>
      <c r="W132">
        <v>5</v>
      </c>
      <c r="X132" s="1">
        <v>3</v>
      </c>
      <c r="Y132" s="1" t="str">
        <f t="shared" si="186"/>
        <v>S</v>
      </c>
      <c r="Z132" s="1" t="str">
        <f t="shared" si="168"/>
        <v>n</v>
      </c>
      <c r="AA132" s="4">
        <f t="shared" si="169"/>
        <v>-6</v>
      </c>
      <c r="AB132" s="4">
        <f t="shared" si="170"/>
        <v>4</v>
      </c>
      <c r="AC132">
        <v>1</v>
      </c>
      <c r="AD132">
        <v>1</v>
      </c>
      <c r="AE132">
        <v>2</v>
      </c>
      <c r="AF132">
        <v>3</v>
      </c>
      <c r="AG132">
        <v>3</v>
      </c>
      <c r="AH132">
        <v>4</v>
      </c>
      <c r="AI132" s="2" t="s">
        <v>177</v>
      </c>
      <c r="AJ132" s="2">
        <f t="shared" si="187"/>
        <v>1</v>
      </c>
      <c r="AK132">
        <v>3</v>
      </c>
      <c r="AL132" s="1">
        <v>10</v>
      </c>
      <c r="AM132" s="1" t="str">
        <f t="shared" si="188"/>
        <v>L</v>
      </c>
      <c r="AN132" s="1">
        <f t="shared" si="171"/>
        <v>4</v>
      </c>
      <c r="AO132" s="4">
        <f t="shared" si="172"/>
        <v>7</v>
      </c>
      <c r="AP132" s="4">
        <f t="shared" si="173"/>
        <v>3</v>
      </c>
      <c r="AQ132" s="10" t="s">
        <v>319</v>
      </c>
      <c r="AR132" s="10" t="s">
        <v>319</v>
      </c>
      <c r="AS132" s="10" t="str">
        <f t="shared" si="189"/>
        <v>surv</v>
      </c>
      <c r="AT132" s="10" t="str">
        <f t="shared" si="190"/>
        <v>surv</v>
      </c>
      <c r="AU132" s="10">
        <f t="shared" si="191"/>
        <v>7.333333333333333</v>
      </c>
      <c r="AV132" s="10">
        <f t="shared" si="192"/>
        <v>0.47507894080878743</v>
      </c>
      <c r="AW132" s="10">
        <f t="shared" si="193"/>
        <v>1</v>
      </c>
      <c r="AX132" s="10">
        <f t="shared" si="194"/>
        <v>1</v>
      </c>
      <c r="AY132" s="10" t="str">
        <f t="shared" si="195"/>
        <v>1</v>
      </c>
      <c r="AZ132" s="10" t="str">
        <f t="shared" si="196"/>
        <v>1</v>
      </c>
      <c r="BA132" t="s">
        <v>124</v>
      </c>
      <c r="BB132" t="s">
        <v>124</v>
      </c>
      <c r="BC132" t="s">
        <v>124</v>
      </c>
      <c r="BD132" s="5">
        <v>7</v>
      </c>
      <c r="BE132" s="5">
        <v>8</v>
      </c>
      <c r="BF132" s="5">
        <v>9</v>
      </c>
      <c r="BG132" s="5">
        <f t="shared" si="197"/>
        <v>8</v>
      </c>
      <c r="BH132" s="6">
        <v>0.47507894080878743</v>
      </c>
      <c r="BI132" s="6">
        <v>0.47507894080878743</v>
      </c>
      <c r="BJ132" s="6">
        <v>0.47507894080878743</v>
      </c>
      <c r="BK132" s="6">
        <v>0.47507894080878743</v>
      </c>
      <c r="BL132" s="6" t="str">
        <f t="shared" si="198"/>
        <v>N</v>
      </c>
      <c r="BM132" s="3">
        <f t="shared" si="174"/>
        <v>1</v>
      </c>
      <c r="BN132" s="3">
        <f t="shared" si="175"/>
        <v>1.6666666666666667</v>
      </c>
      <c r="BO132" s="3">
        <f t="shared" si="176"/>
        <v>2.6666666666666665</v>
      </c>
      <c r="BP132" s="3">
        <f t="shared" si="177"/>
        <v>5.333333333333333</v>
      </c>
      <c r="BQ132" s="1">
        <f t="shared" si="178"/>
        <v>7.333333333333333</v>
      </c>
      <c r="BR132" s="1" t="str">
        <f t="shared" si="199"/>
        <v>L</v>
      </c>
      <c r="BS132" s="1">
        <f t="shared" si="179"/>
        <v>4.5</v>
      </c>
      <c r="BT132" s="4">
        <f t="shared" si="180"/>
        <v>0.5</v>
      </c>
      <c r="BU132" s="4">
        <f t="shared" si="181"/>
        <v>3.5</v>
      </c>
      <c r="BV132" t="s">
        <v>178</v>
      </c>
      <c r="BW132" t="s">
        <v>178</v>
      </c>
      <c r="BX132" t="s">
        <v>178</v>
      </c>
      <c r="BY132" t="s">
        <v>226</v>
      </c>
      <c r="BZ132" s="2" t="str">
        <f t="shared" si="200"/>
        <v>NA</v>
      </c>
      <c r="CA132">
        <v>0</v>
      </c>
      <c r="CB132">
        <v>0</v>
      </c>
      <c r="CC132" s="2" t="str">
        <f t="shared" si="201"/>
        <v>c</v>
      </c>
      <c r="CD132" s="3">
        <v>0</v>
      </c>
      <c r="CE132" s="3">
        <v>1</v>
      </c>
      <c r="CF132" s="2">
        <v>0</v>
      </c>
      <c r="CG132" s="2">
        <v>0</v>
      </c>
      <c r="CH132" s="2">
        <v>0</v>
      </c>
      <c r="CI132" s="2">
        <v>0</v>
      </c>
      <c r="CJ132" s="2">
        <v>0</v>
      </c>
      <c r="CK132" s="2">
        <v>0</v>
      </c>
      <c r="CL132" s="2">
        <v>0</v>
      </c>
      <c r="CM132" s="2">
        <v>0</v>
      </c>
      <c r="CN132" s="5">
        <v>0</v>
      </c>
      <c r="CO132" s="5">
        <v>0</v>
      </c>
      <c r="CP132" s="5">
        <v>0</v>
      </c>
      <c r="CQ132" s="5">
        <v>0</v>
      </c>
      <c r="CR132" s="5">
        <v>0</v>
      </c>
      <c r="CS132" s="5">
        <v>0</v>
      </c>
      <c r="CT132" s="5">
        <v>0</v>
      </c>
      <c r="CU132" s="5">
        <v>0</v>
      </c>
      <c r="CV132" s="4">
        <v>0</v>
      </c>
      <c r="CW132" s="4">
        <v>0</v>
      </c>
      <c r="CX132" s="4">
        <v>0</v>
      </c>
      <c r="CY132" s="4">
        <v>0</v>
      </c>
      <c r="CZ132" s="4">
        <v>0</v>
      </c>
      <c r="DA132" s="4">
        <v>0</v>
      </c>
      <c r="DB132" s="4">
        <v>0</v>
      </c>
      <c r="DC132" s="4">
        <v>0</v>
      </c>
      <c r="DD132" s="8">
        <v>0</v>
      </c>
      <c r="DE132" s="8">
        <v>0</v>
      </c>
      <c r="DF132" s="8">
        <v>1</v>
      </c>
      <c r="DG132" s="8">
        <v>0</v>
      </c>
      <c r="DH132" s="8">
        <v>0</v>
      </c>
      <c r="DI132" s="8">
        <v>0</v>
      </c>
      <c r="DJ132" s="8">
        <v>1</v>
      </c>
      <c r="DK132" s="8">
        <v>0</v>
      </c>
      <c r="DL132" s="11">
        <f t="shared" si="202"/>
        <v>0</v>
      </c>
      <c r="DM132" s="11">
        <f t="shared" si="203"/>
        <v>0</v>
      </c>
      <c r="DN132" s="11">
        <f t="shared" si="204"/>
        <v>0</v>
      </c>
      <c r="DO132" s="11">
        <f t="shared" si="205"/>
        <v>0</v>
      </c>
      <c r="DP132" s="5">
        <f t="shared" si="206"/>
        <v>0</v>
      </c>
      <c r="DQ132" s="5">
        <f t="shared" si="207"/>
        <v>1</v>
      </c>
      <c r="DR132" s="5">
        <f t="shared" si="208"/>
        <v>0</v>
      </c>
      <c r="DS132" s="5">
        <f t="shared" si="209"/>
        <v>1</v>
      </c>
      <c r="DT132" s="12">
        <f t="shared" si="210"/>
        <v>0</v>
      </c>
      <c r="DU132" s="12">
        <f t="shared" si="211"/>
        <v>0</v>
      </c>
      <c r="DV132" s="12">
        <f t="shared" si="212"/>
        <v>0</v>
      </c>
      <c r="DW132" s="12">
        <f t="shared" si="213"/>
        <v>0</v>
      </c>
      <c r="DX132" s="12">
        <f t="shared" si="214"/>
        <v>0</v>
      </c>
      <c r="DY132" s="12">
        <f t="shared" si="215"/>
        <v>0</v>
      </c>
      <c r="DZ132" s="12">
        <f t="shared" si="216"/>
        <v>0</v>
      </c>
      <c r="EA132" s="12">
        <f t="shared" si="217"/>
        <v>0</v>
      </c>
      <c r="EB132" s="13">
        <f t="shared" si="218"/>
        <v>0</v>
      </c>
      <c r="EC132" s="13">
        <f t="shared" si="219"/>
        <v>0</v>
      </c>
      <c r="ED132" s="13">
        <f t="shared" si="220"/>
        <v>1</v>
      </c>
      <c r="EE132" s="13">
        <f t="shared" si="221"/>
        <v>0</v>
      </c>
      <c r="EF132" s="13">
        <f t="shared" si="222"/>
        <v>0</v>
      </c>
      <c r="EG132" s="13">
        <f t="shared" si="223"/>
        <v>0</v>
      </c>
      <c r="EH132" s="13">
        <f t="shared" si="224"/>
        <v>1</v>
      </c>
      <c r="EI132" s="13">
        <f t="shared" si="225"/>
        <v>0</v>
      </c>
      <c r="EJ132" s="4">
        <f t="shared" si="226"/>
        <v>0</v>
      </c>
      <c r="EK132" s="4">
        <f t="shared" si="227"/>
        <v>1</v>
      </c>
      <c r="EL132" s="4">
        <f t="shared" si="228"/>
        <v>0</v>
      </c>
      <c r="EM132" s="4">
        <f t="shared" si="229"/>
        <v>1</v>
      </c>
      <c r="EN132" s="5" t="s">
        <v>178</v>
      </c>
      <c r="EO132" s="5" t="s">
        <v>178</v>
      </c>
      <c r="EP132" s="5" t="s">
        <v>178</v>
      </c>
      <c r="EQ132" s="5" t="s">
        <v>178</v>
      </c>
      <c r="ER132" s="12" t="s">
        <v>178</v>
      </c>
      <c r="ES132" s="12">
        <v>1</v>
      </c>
      <c r="ET132" s="12" t="s">
        <v>178</v>
      </c>
      <c r="EU132" s="12">
        <v>1</v>
      </c>
      <c r="EV132" t="s">
        <v>178</v>
      </c>
      <c r="EW132">
        <v>1</v>
      </c>
      <c r="EX132" t="s">
        <v>178</v>
      </c>
      <c r="EY132">
        <v>1</v>
      </c>
      <c r="EZ132">
        <f t="shared" si="230"/>
        <v>0</v>
      </c>
      <c r="FA132">
        <f t="shared" si="231"/>
        <v>0</v>
      </c>
      <c r="FB132">
        <f t="shared" si="232"/>
        <v>0</v>
      </c>
      <c r="FC132">
        <f t="shared" si="233"/>
        <v>0</v>
      </c>
      <c r="FD132">
        <v>0.5</v>
      </c>
      <c r="FE132">
        <v>0.15384615384615385</v>
      </c>
      <c r="FF132">
        <v>0.4</v>
      </c>
    </row>
    <row r="133" spans="1:162" customFormat="1" x14ac:dyDescent="0.25">
      <c r="A133" t="s">
        <v>133</v>
      </c>
      <c r="B133">
        <v>1</v>
      </c>
      <c r="C133">
        <v>1</v>
      </c>
      <c r="D133">
        <v>0</v>
      </c>
      <c r="E133">
        <v>1</v>
      </c>
      <c r="F133">
        <v>3</v>
      </c>
      <c r="G133">
        <v>0</v>
      </c>
      <c r="H133" s="2" t="s">
        <v>177</v>
      </c>
      <c r="I133" s="2">
        <f t="shared" si="182"/>
        <v>0</v>
      </c>
      <c r="J133">
        <v>1</v>
      </c>
      <c r="K133" s="1">
        <v>6</v>
      </c>
      <c r="L133" s="1" t="str">
        <f t="shared" si="183"/>
        <v>M</v>
      </c>
      <c r="M133" s="1">
        <f t="shared" si="167"/>
        <v>3</v>
      </c>
      <c r="N133">
        <v>1</v>
      </c>
      <c r="O133">
        <v>1</v>
      </c>
      <c r="P133">
        <v>1</v>
      </c>
      <c r="Q133">
        <v>0</v>
      </c>
      <c r="R133">
        <v>2</v>
      </c>
      <c r="S133">
        <v>1</v>
      </c>
      <c r="T133">
        <f t="shared" si="184"/>
        <v>1</v>
      </c>
      <c r="U133" s="2" t="s">
        <v>177</v>
      </c>
      <c r="V133" s="2">
        <f t="shared" si="185"/>
        <v>1</v>
      </c>
      <c r="W133">
        <v>3</v>
      </c>
      <c r="X133" s="1">
        <v>5</v>
      </c>
      <c r="Y133" s="1" t="str">
        <f t="shared" si="186"/>
        <v>M</v>
      </c>
      <c r="Z133" s="1" t="str">
        <f t="shared" si="168"/>
        <v>n</v>
      </c>
      <c r="AA133" s="4">
        <f t="shared" si="169"/>
        <v>-1</v>
      </c>
      <c r="AB133" s="4">
        <f t="shared" si="170"/>
        <v>4</v>
      </c>
      <c r="AC133">
        <v>1</v>
      </c>
      <c r="AD133">
        <v>1</v>
      </c>
      <c r="AE133">
        <v>2</v>
      </c>
      <c r="AF133">
        <v>1</v>
      </c>
      <c r="AG133">
        <v>2</v>
      </c>
      <c r="AH133">
        <v>1</v>
      </c>
      <c r="AI133" s="2" t="s">
        <v>177</v>
      </c>
      <c r="AJ133" s="2">
        <f t="shared" si="187"/>
        <v>1</v>
      </c>
      <c r="AK133">
        <v>2</v>
      </c>
      <c r="AL133" s="1">
        <v>7</v>
      </c>
      <c r="AM133" s="1" t="str">
        <f t="shared" si="188"/>
        <v>L</v>
      </c>
      <c r="AN133" s="1">
        <f t="shared" si="171"/>
        <v>3</v>
      </c>
      <c r="AO133" s="4">
        <f t="shared" si="172"/>
        <v>2</v>
      </c>
      <c r="AP133" s="4">
        <f t="shared" si="173"/>
        <v>2</v>
      </c>
      <c r="AQ133" s="10" t="s">
        <v>319</v>
      </c>
      <c r="AR133" s="10" t="s">
        <v>319</v>
      </c>
      <c r="AS133" s="10" t="str">
        <f t="shared" si="189"/>
        <v>surv</v>
      </c>
      <c r="AT133" s="10" t="str">
        <f t="shared" si="190"/>
        <v>surv</v>
      </c>
      <c r="AU133" s="10">
        <f t="shared" si="191"/>
        <v>6</v>
      </c>
      <c r="AV133" s="10">
        <f t="shared" si="192"/>
        <v>0.40718546143004669</v>
      </c>
      <c r="AW133" s="10">
        <f t="shared" si="193"/>
        <v>1</v>
      </c>
      <c r="AX133" s="10">
        <f t="shared" si="194"/>
        <v>1</v>
      </c>
      <c r="AY133" s="10" t="str">
        <f t="shared" si="195"/>
        <v>1</v>
      </c>
      <c r="AZ133" s="10" t="str">
        <f t="shared" si="196"/>
        <v>1</v>
      </c>
      <c r="BA133" t="s">
        <v>36</v>
      </c>
      <c r="BB133" t="s">
        <v>36</v>
      </c>
      <c r="BC133" t="s">
        <v>36</v>
      </c>
      <c r="BD133" s="5">
        <v>6</v>
      </c>
      <c r="BE133" s="5">
        <v>5</v>
      </c>
      <c r="BF133" s="5">
        <v>8</v>
      </c>
      <c r="BG133" s="5">
        <f t="shared" si="197"/>
        <v>6.333333333333333</v>
      </c>
      <c r="BH133" s="6">
        <v>0.40718546143004669</v>
      </c>
      <c r="BI133" s="6">
        <v>0.40718546143004669</v>
      </c>
      <c r="BJ133" s="6">
        <v>0.40718546143004669</v>
      </c>
      <c r="BK133" s="6">
        <v>0.40718546143004669</v>
      </c>
      <c r="BL133" s="6" t="str">
        <f t="shared" si="198"/>
        <v>N</v>
      </c>
      <c r="BM133" s="3">
        <f t="shared" si="174"/>
        <v>1</v>
      </c>
      <c r="BN133" s="3">
        <f t="shared" si="175"/>
        <v>0.66666666666666663</v>
      </c>
      <c r="BO133" s="3">
        <f t="shared" si="176"/>
        <v>2.3333333333333335</v>
      </c>
      <c r="BP133" s="3">
        <f t="shared" si="177"/>
        <v>0.66666666666666663</v>
      </c>
      <c r="BQ133" s="1">
        <f t="shared" si="178"/>
        <v>6</v>
      </c>
      <c r="BR133" s="1" t="str">
        <f t="shared" si="199"/>
        <v>M</v>
      </c>
      <c r="BS133" s="1">
        <f t="shared" si="179"/>
        <v>3</v>
      </c>
      <c r="BT133" s="4">
        <f t="shared" si="180"/>
        <v>0.5</v>
      </c>
      <c r="BU133" s="4">
        <f t="shared" si="181"/>
        <v>3</v>
      </c>
      <c r="BV133" t="s">
        <v>178</v>
      </c>
      <c r="BW133" t="s">
        <v>178</v>
      </c>
      <c r="BX133" t="s">
        <v>227</v>
      </c>
      <c r="BY133" t="s">
        <v>226</v>
      </c>
      <c r="BZ133" s="2" t="str">
        <f t="shared" si="200"/>
        <v>NA</v>
      </c>
      <c r="CA133">
        <v>0</v>
      </c>
      <c r="CB133">
        <v>0</v>
      </c>
      <c r="CC133" s="2" t="str">
        <f t="shared" si="201"/>
        <v>c</v>
      </c>
      <c r="CD133" s="3">
        <v>0</v>
      </c>
      <c r="CE133" s="3">
        <v>1</v>
      </c>
      <c r="CF133" s="2">
        <v>0</v>
      </c>
      <c r="CG133" s="2">
        <v>0</v>
      </c>
      <c r="CH133" s="2">
        <v>0</v>
      </c>
      <c r="CI133" s="2">
        <v>0</v>
      </c>
      <c r="CJ133" s="2">
        <v>0</v>
      </c>
      <c r="CK133" s="2">
        <v>0</v>
      </c>
      <c r="CL133" s="2">
        <v>0</v>
      </c>
      <c r="CM133" s="2">
        <v>0</v>
      </c>
      <c r="CN133" s="5">
        <v>1</v>
      </c>
      <c r="CO133" s="5">
        <v>0</v>
      </c>
      <c r="CP133" s="5">
        <v>0</v>
      </c>
      <c r="CQ133" s="5">
        <v>0</v>
      </c>
      <c r="CR133" s="5">
        <v>0</v>
      </c>
      <c r="CS133" s="5">
        <v>1</v>
      </c>
      <c r="CT133" s="5">
        <v>0</v>
      </c>
      <c r="CU133" s="5">
        <v>0</v>
      </c>
      <c r="CV133" s="4">
        <v>0</v>
      </c>
      <c r="CW133" s="4">
        <v>0</v>
      </c>
      <c r="CX133" s="4">
        <v>0</v>
      </c>
      <c r="CY133" s="4">
        <v>0</v>
      </c>
      <c r="CZ133" s="4">
        <v>0</v>
      </c>
      <c r="DA133" s="4">
        <v>0</v>
      </c>
      <c r="DB133" s="4">
        <v>0</v>
      </c>
      <c r="DC133" s="4">
        <v>0</v>
      </c>
      <c r="DD133" s="8">
        <v>0</v>
      </c>
      <c r="DE133" s="8">
        <v>0</v>
      </c>
      <c r="DF133" s="8">
        <v>1</v>
      </c>
      <c r="DG133" s="8">
        <v>0</v>
      </c>
      <c r="DH133" s="8">
        <v>0</v>
      </c>
      <c r="DI133" s="8">
        <v>0</v>
      </c>
      <c r="DJ133" s="8">
        <v>0</v>
      </c>
      <c r="DK133" s="8">
        <v>0</v>
      </c>
      <c r="DL133" s="11">
        <f t="shared" si="202"/>
        <v>0</v>
      </c>
      <c r="DM133" s="11">
        <f t="shared" si="203"/>
        <v>0</v>
      </c>
      <c r="DN133" s="11">
        <f t="shared" si="204"/>
        <v>0</v>
      </c>
      <c r="DO133" s="11">
        <f t="shared" si="205"/>
        <v>0</v>
      </c>
      <c r="DP133" s="5">
        <f t="shared" si="206"/>
        <v>1</v>
      </c>
      <c r="DQ133" s="5">
        <f t="shared" si="207"/>
        <v>1</v>
      </c>
      <c r="DR133" s="5">
        <f t="shared" si="208"/>
        <v>1</v>
      </c>
      <c r="DS133" s="5">
        <f t="shared" si="209"/>
        <v>0</v>
      </c>
      <c r="DT133" s="12">
        <f t="shared" si="210"/>
        <v>1</v>
      </c>
      <c r="DU133" s="12">
        <f t="shared" si="211"/>
        <v>0</v>
      </c>
      <c r="DV133" s="12">
        <f t="shared" si="212"/>
        <v>0</v>
      </c>
      <c r="DW133" s="12">
        <f t="shared" si="213"/>
        <v>0</v>
      </c>
      <c r="DX133" s="12">
        <f t="shared" si="214"/>
        <v>0</v>
      </c>
      <c r="DY133" s="12">
        <f t="shared" si="215"/>
        <v>1</v>
      </c>
      <c r="DZ133" s="12">
        <f t="shared" si="216"/>
        <v>0</v>
      </c>
      <c r="EA133" s="12">
        <f t="shared" si="217"/>
        <v>0</v>
      </c>
      <c r="EB133" s="13">
        <f t="shared" si="218"/>
        <v>0</v>
      </c>
      <c r="EC133" s="13">
        <f t="shared" si="219"/>
        <v>0</v>
      </c>
      <c r="ED133" s="13">
        <f t="shared" si="220"/>
        <v>1</v>
      </c>
      <c r="EE133" s="13">
        <f t="shared" si="221"/>
        <v>0</v>
      </c>
      <c r="EF133" s="13">
        <f t="shared" si="222"/>
        <v>0</v>
      </c>
      <c r="EG133" s="13">
        <f t="shared" si="223"/>
        <v>0</v>
      </c>
      <c r="EH133" s="13">
        <f t="shared" si="224"/>
        <v>0</v>
      </c>
      <c r="EI133" s="13">
        <f t="shared" si="225"/>
        <v>0</v>
      </c>
      <c r="EJ133" s="4">
        <f t="shared" si="226"/>
        <v>1</v>
      </c>
      <c r="EK133" s="4">
        <f t="shared" si="227"/>
        <v>1</v>
      </c>
      <c r="EL133" s="4">
        <f t="shared" si="228"/>
        <v>1</v>
      </c>
      <c r="EM133" s="4">
        <f t="shared" si="229"/>
        <v>0</v>
      </c>
      <c r="EN133" s="5" t="s">
        <v>178</v>
      </c>
      <c r="EO133" s="5" t="s">
        <v>178</v>
      </c>
      <c r="EP133" s="5" t="s">
        <v>178</v>
      </c>
      <c r="EQ133" s="5" t="s">
        <v>178</v>
      </c>
      <c r="ER133" s="12">
        <v>0</v>
      </c>
      <c r="ES133" s="12">
        <v>1</v>
      </c>
      <c r="ET133" s="12">
        <v>0</v>
      </c>
      <c r="EU133" s="12" t="s">
        <v>178</v>
      </c>
      <c r="EV133">
        <v>0</v>
      </c>
      <c r="EW133">
        <v>1</v>
      </c>
      <c r="EX133">
        <v>0</v>
      </c>
      <c r="EY133" t="s">
        <v>178</v>
      </c>
      <c r="EZ133">
        <f t="shared" si="230"/>
        <v>1</v>
      </c>
      <c r="FA133">
        <f t="shared" si="231"/>
        <v>0</v>
      </c>
      <c r="FB133">
        <f t="shared" si="232"/>
        <v>-1</v>
      </c>
      <c r="FC133">
        <f t="shared" si="233"/>
        <v>0</v>
      </c>
      <c r="FD133">
        <v>0.5</v>
      </c>
      <c r="FE133">
        <v>1</v>
      </c>
      <c r="FF133">
        <v>1</v>
      </c>
    </row>
    <row r="134" spans="1:162" customFormat="1" x14ac:dyDescent="0.25">
      <c r="A134" t="s">
        <v>134</v>
      </c>
      <c r="B134">
        <v>1</v>
      </c>
      <c r="C134">
        <v>1</v>
      </c>
      <c r="D134">
        <v>1</v>
      </c>
      <c r="E134">
        <v>1</v>
      </c>
      <c r="F134">
        <v>0</v>
      </c>
      <c r="G134">
        <v>0</v>
      </c>
      <c r="H134" s="2" t="s">
        <v>177</v>
      </c>
      <c r="I134" s="2">
        <f t="shared" si="182"/>
        <v>0</v>
      </c>
      <c r="J134">
        <v>3</v>
      </c>
      <c r="K134" s="1">
        <v>4</v>
      </c>
      <c r="L134" s="1" t="str">
        <f t="shared" si="183"/>
        <v>S</v>
      </c>
      <c r="M134" s="1">
        <f t="shared" si="167"/>
        <v>2</v>
      </c>
      <c r="N134">
        <v>1</v>
      </c>
      <c r="O134">
        <v>1</v>
      </c>
      <c r="P134">
        <v>1</v>
      </c>
      <c r="Q134">
        <v>1</v>
      </c>
      <c r="R134">
        <v>1</v>
      </c>
      <c r="S134">
        <v>1</v>
      </c>
      <c r="T134">
        <f t="shared" si="184"/>
        <v>1</v>
      </c>
      <c r="U134" s="2" t="s">
        <v>177</v>
      </c>
      <c r="V134" s="2">
        <f t="shared" si="185"/>
        <v>1</v>
      </c>
      <c r="W134">
        <v>3</v>
      </c>
      <c r="X134" s="1">
        <v>5</v>
      </c>
      <c r="Y134" s="1" t="str">
        <f t="shared" si="186"/>
        <v>M</v>
      </c>
      <c r="Z134" s="1" t="str">
        <f t="shared" si="168"/>
        <v>y</v>
      </c>
      <c r="AA134" s="4">
        <f t="shared" si="169"/>
        <v>1</v>
      </c>
      <c r="AB134" s="4">
        <f t="shared" si="170"/>
        <v>5</v>
      </c>
      <c r="AC134">
        <v>1</v>
      </c>
      <c r="AD134">
        <v>1</v>
      </c>
      <c r="AE134">
        <v>0</v>
      </c>
      <c r="AF134">
        <v>3</v>
      </c>
      <c r="AG134">
        <v>0</v>
      </c>
      <c r="AH134">
        <v>2</v>
      </c>
      <c r="AI134" s="2" t="s">
        <v>177</v>
      </c>
      <c r="AJ134" s="2">
        <f t="shared" si="187"/>
        <v>1</v>
      </c>
      <c r="AK134">
        <v>3</v>
      </c>
      <c r="AL134" s="1">
        <v>5</v>
      </c>
      <c r="AM134" s="1" t="str">
        <f t="shared" si="188"/>
        <v>M</v>
      </c>
      <c r="AN134" s="1">
        <f t="shared" si="171"/>
        <v>1</v>
      </c>
      <c r="AO134" s="4">
        <f t="shared" si="172"/>
        <v>0</v>
      </c>
      <c r="AP134" s="4">
        <f t="shared" si="173"/>
        <v>3</v>
      </c>
      <c r="AQ134" s="10" t="s">
        <v>319</v>
      </c>
      <c r="AR134" s="10" t="s">
        <v>319</v>
      </c>
      <c r="AS134" s="10" t="str">
        <f t="shared" si="189"/>
        <v>surv</v>
      </c>
      <c r="AT134" s="10" t="str">
        <f t="shared" si="190"/>
        <v>surv</v>
      </c>
      <c r="AU134" s="10">
        <f t="shared" si="191"/>
        <v>4.666666666666667</v>
      </c>
      <c r="AV134" s="10">
        <f t="shared" si="192"/>
        <v>0.40804411526206491</v>
      </c>
      <c r="AW134" s="10">
        <f t="shared" si="193"/>
        <v>1</v>
      </c>
      <c r="AX134" s="10">
        <f t="shared" si="194"/>
        <v>1</v>
      </c>
      <c r="AY134" s="10" t="str">
        <f t="shared" si="195"/>
        <v>1</v>
      </c>
      <c r="AZ134" s="10" t="str">
        <f t="shared" si="196"/>
        <v>1</v>
      </c>
      <c r="BA134" t="s">
        <v>113</v>
      </c>
      <c r="BB134" t="s">
        <v>113</v>
      </c>
      <c r="BC134" t="s">
        <v>113</v>
      </c>
      <c r="BD134" s="5">
        <v>15</v>
      </c>
      <c r="BE134" s="5">
        <v>17</v>
      </c>
      <c r="BF134" s="5">
        <v>16</v>
      </c>
      <c r="BG134" s="5">
        <f t="shared" si="197"/>
        <v>16</v>
      </c>
      <c r="BH134" s="6">
        <v>0.40804411526206491</v>
      </c>
      <c r="BI134" s="6">
        <v>0.40804411526206491</v>
      </c>
      <c r="BJ134" s="6">
        <v>0.40804411526206491</v>
      </c>
      <c r="BK134" s="6">
        <v>0.40804411526206491</v>
      </c>
      <c r="BL134" s="6" t="str">
        <f t="shared" si="198"/>
        <v>N</v>
      </c>
      <c r="BM134" s="3">
        <f t="shared" si="174"/>
        <v>0.66666666666666663</v>
      </c>
      <c r="BN134" s="3">
        <f t="shared" si="175"/>
        <v>1.6666666666666667</v>
      </c>
      <c r="BO134" s="3">
        <f t="shared" si="176"/>
        <v>0.33333333333333331</v>
      </c>
      <c r="BP134" s="3">
        <f t="shared" si="177"/>
        <v>1</v>
      </c>
      <c r="BQ134" s="1">
        <f t="shared" si="178"/>
        <v>4.666666666666667</v>
      </c>
      <c r="BR134" s="1" t="str">
        <f t="shared" si="199"/>
        <v>S</v>
      </c>
      <c r="BS134" s="1">
        <f t="shared" si="179"/>
        <v>1.5</v>
      </c>
      <c r="BT134" s="4">
        <f t="shared" si="180"/>
        <v>0.5</v>
      </c>
      <c r="BU134" s="4">
        <f t="shared" si="181"/>
        <v>4</v>
      </c>
      <c r="BV134" t="s">
        <v>178</v>
      </c>
      <c r="BW134" t="s">
        <v>178</v>
      </c>
      <c r="BX134" t="s">
        <v>226</v>
      </c>
      <c r="BY134" t="s">
        <v>178</v>
      </c>
      <c r="BZ134" s="2" t="str">
        <f t="shared" si="200"/>
        <v>NA</v>
      </c>
      <c r="CA134">
        <v>0</v>
      </c>
      <c r="CB134">
        <v>0</v>
      </c>
      <c r="CC134" s="2" t="str">
        <f t="shared" si="201"/>
        <v>NA</v>
      </c>
      <c r="CD134" s="3">
        <v>0</v>
      </c>
      <c r="CE134" s="3">
        <v>0</v>
      </c>
      <c r="CF134" s="2">
        <v>0</v>
      </c>
      <c r="CG134" s="2">
        <v>0</v>
      </c>
      <c r="CH134" s="2">
        <v>0</v>
      </c>
      <c r="CI134" s="2">
        <v>0</v>
      </c>
      <c r="CJ134" s="2">
        <v>0</v>
      </c>
      <c r="CK134" s="2">
        <v>0</v>
      </c>
      <c r="CL134" s="2">
        <v>0</v>
      </c>
      <c r="CM134" s="2">
        <v>0</v>
      </c>
      <c r="CN134" s="5">
        <v>0</v>
      </c>
      <c r="CO134" s="5">
        <v>0</v>
      </c>
      <c r="CP134" s="5">
        <v>0</v>
      </c>
      <c r="CQ134" s="5">
        <v>0</v>
      </c>
      <c r="CR134" s="5">
        <v>0</v>
      </c>
      <c r="CS134" s="5">
        <v>0</v>
      </c>
      <c r="CT134" s="5">
        <v>0</v>
      </c>
      <c r="CU134" s="5">
        <v>0</v>
      </c>
      <c r="CV134" s="4">
        <v>0</v>
      </c>
      <c r="CW134" s="4">
        <v>0</v>
      </c>
      <c r="CX134" s="4">
        <v>0</v>
      </c>
      <c r="CY134" s="4">
        <v>0</v>
      </c>
      <c r="CZ134" s="4">
        <v>0</v>
      </c>
      <c r="DA134" s="4">
        <v>0</v>
      </c>
      <c r="DB134" s="4">
        <v>0</v>
      </c>
      <c r="DC134" s="4">
        <v>0</v>
      </c>
      <c r="DD134" s="8">
        <v>1</v>
      </c>
      <c r="DE134" s="8">
        <v>0</v>
      </c>
      <c r="DF134" s="8">
        <v>1</v>
      </c>
      <c r="DG134" s="8">
        <v>0</v>
      </c>
      <c r="DH134" s="8">
        <v>0</v>
      </c>
      <c r="DI134" s="8">
        <v>0</v>
      </c>
      <c r="DJ134" s="8">
        <v>0</v>
      </c>
      <c r="DK134" s="8">
        <v>0</v>
      </c>
      <c r="DL134" s="11">
        <f t="shared" si="202"/>
        <v>0</v>
      </c>
      <c r="DM134" s="11">
        <f t="shared" si="203"/>
        <v>0</v>
      </c>
      <c r="DN134" s="11">
        <f t="shared" si="204"/>
        <v>0</v>
      </c>
      <c r="DO134" s="11">
        <f t="shared" si="205"/>
        <v>0</v>
      </c>
      <c r="DP134" s="5">
        <f t="shared" si="206"/>
        <v>1</v>
      </c>
      <c r="DQ134" s="5">
        <f t="shared" si="207"/>
        <v>1</v>
      </c>
      <c r="DR134" s="5">
        <f t="shared" si="208"/>
        <v>0</v>
      </c>
      <c r="DS134" s="5">
        <f t="shared" si="209"/>
        <v>0</v>
      </c>
      <c r="DT134" s="12">
        <f t="shared" si="210"/>
        <v>0</v>
      </c>
      <c r="DU134" s="12">
        <f t="shared" si="211"/>
        <v>0</v>
      </c>
      <c r="DV134" s="12">
        <f t="shared" si="212"/>
        <v>0</v>
      </c>
      <c r="DW134" s="12">
        <f t="shared" si="213"/>
        <v>0</v>
      </c>
      <c r="DX134" s="12">
        <f t="shared" si="214"/>
        <v>0</v>
      </c>
      <c r="DY134" s="12">
        <f t="shared" si="215"/>
        <v>0</v>
      </c>
      <c r="DZ134" s="12">
        <f t="shared" si="216"/>
        <v>0</v>
      </c>
      <c r="EA134" s="12">
        <f t="shared" si="217"/>
        <v>0</v>
      </c>
      <c r="EB134" s="13">
        <f t="shared" si="218"/>
        <v>1</v>
      </c>
      <c r="EC134" s="13">
        <f t="shared" si="219"/>
        <v>0</v>
      </c>
      <c r="ED134" s="13">
        <f t="shared" si="220"/>
        <v>1</v>
      </c>
      <c r="EE134" s="13">
        <f t="shared" si="221"/>
        <v>0</v>
      </c>
      <c r="EF134" s="13">
        <f t="shared" si="222"/>
        <v>0</v>
      </c>
      <c r="EG134" s="13">
        <f t="shared" si="223"/>
        <v>0</v>
      </c>
      <c r="EH134" s="13">
        <f t="shared" si="224"/>
        <v>0</v>
      </c>
      <c r="EI134" s="13">
        <f t="shared" si="225"/>
        <v>0</v>
      </c>
      <c r="EJ134" s="4">
        <f t="shared" si="226"/>
        <v>1</v>
      </c>
      <c r="EK134" s="4">
        <f t="shared" si="227"/>
        <v>1</v>
      </c>
      <c r="EL134" s="4">
        <f t="shared" si="228"/>
        <v>0</v>
      </c>
      <c r="EM134" s="4">
        <f t="shared" si="229"/>
        <v>0</v>
      </c>
      <c r="EN134" s="5" t="s">
        <v>178</v>
      </c>
      <c r="EO134" s="5" t="s">
        <v>178</v>
      </c>
      <c r="EP134" s="5" t="s">
        <v>178</v>
      </c>
      <c r="EQ134" s="5" t="s">
        <v>178</v>
      </c>
      <c r="ER134" s="12">
        <v>1</v>
      </c>
      <c r="ES134" s="12">
        <v>1</v>
      </c>
      <c r="ET134" s="12" t="s">
        <v>178</v>
      </c>
      <c r="EU134" s="12" t="s">
        <v>178</v>
      </c>
      <c r="EV134">
        <v>1</v>
      </c>
      <c r="EW134">
        <v>1</v>
      </c>
      <c r="EX134" t="s">
        <v>178</v>
      </c>
      <c r="EY134" t="s">
        <v>178</v>
      </c>
      <c r="EZ134">
        <f t="shared" si="230"/>
        <v>0</v>
      </c>
      <c r="FA134">
        <f t="shared" si="231"/>
        <v>0</v>
      </c>
      <c r="FB134">
        <f t="shared" si="232"/>
        <v>0</v>
      </c>
      <c r="FC134">
        <f t="shared" si="233"/>
        <v>0</v>
      </c>
      <c r="FD134">
        <v>3</v>
      </c>
      <c r="FE134">
        <v>1</v>
      </c>
      <c r="FF134">
        <v>0.4</v>
      </c>
    </row>
    <row r="135" spans="1:162" customFormat="1" x14ac:dyDescent="0.25">
      <c r="A135" t="s">
        <v>135</v>
      </c>
      <c r="B135">
        <v>1</v>
      </c>
      <c r="C135">
        <v>1</v>
      </c>
      <c r="D135">
        <v>1</v>
      </c>
      <c r="E135">
        <v>1</v>
      </c>
      <c r="F135">
        <v>1</v>
      </c>
      <c r="G135">
        <v>0</v>
      </c>
      <c r="H135" s="2" t="s">
        <v>176</v>
      </c>
      <c r="I135" s="2">
        <f t="shared" si="182"/>
        <v>1</v>
      </c>
      <c r="J135">
        <v>1</v>
      </c>
      <c r="K135" s="1">
        <v>5</v>
      </c>
      <c r="L135" s="1" t="str">
        <f t="shared" si="183"/>
        <v>M</v>
      </c>
      <c r="M135" s="1">
        <f t="shared" si="167"/>
        <v>1</v>
      </c>
      <c r="N135">
        <v>1</v>
      </c>
      <c r="O135">
        <v>1</v>
      </c>
      <c r="P135">
        <v>3</v>
      </c>
      <c r="Q135">
        <v>3</v>
      </c>
      <c r="R135">
        <v>4</v>
      </c>
      <c r="S135">
        <v>0</v>
      </c>
      <c r="T135">
        <f t="shared" si="184"/>
        <v>0</v>
      </c>
      <c r="U135" s="2" t="s">
        <v>176</v>
      </c>
      <c r="V135" s="2">
        <f t="shared" si="185"/>
        <v>1</v>
      </c>
      <c r="W135">
        <v>2</v>
      </c>
      <c r="X135" s="1">
        <v>12</v>
      </c>
      <c r="Y135" s="1" t="str">
        <f t="shared" si="186"/>
        <v>L</v>
      </c>
      <c r="Z135" s="1" t="str">
        <f t="shared" si="168"/>
        <v>n</v>
      </c>
      <c r="AA135" s="4">
        <f t="shared" si="169"/>
        <v>7</v>
      </c>
      <c r="AB135" s="4">
        <f t="shared" si="170"/>
        <v>4</v>
      </c>
      <c r="AC135">
        <v>1</v>
      </c>
      <c r="AD135">
        <v>1</v>
      </c>
      <c r="AE135">
        <v>2</v>
      </c>
      <c r="AF135">
        <v>1</v>
      </c>
      <c r="AG135">
        <v>1</v>
      </c>
      <c r="AH135">
        <v>0</v>
      </c>
      <c r="AI135" s="2" t="s">
        <v>177</v>
      </c>
      <c r="AJ135" s="2">
        <f t="shared" si="187"/>
        <v>0</v>
      </c>
      <c r="AK135">
        <v>3</v>
      </c>
      <c r="AL135" s="1">
        <v>6</v>
      </c>
      <c r="AM135" s="1" t="str">
        <f t="shared" si="188"/>
        <v>M</v>
      </c>
      <c r="AN135" s="1">
        <f t="shared" si="171"/>
        <v>1</v>
      </c>
      <c r="AO135" s="4">
        <f t="shared" si="172"/>
        <v>-6</v>
      </c>
      <c r="AP135" s="4">
        <f t="shared" si="173"/>
        <v>3</v>
      </c>
      <c r="AQ135" s="10" t="s">
        <v>319</v>
      </c>
      <c r="AR135" s="10" t="s">
        <v>319</v>
      </c>
      <c r="AS135" s="10" t="str">
        <f t="shared" si="189"/>
        <v>surv</v>
      </c>
      <c r="AT135" s="10" t="str">
        <f t="shared" si="190"/>
        <v>surv</v>
      </c>
      <c r="AU135" s="10">
        <f t="shared" si="191"/>
        <v>7.666666666666667</v>
      </c>
      <c r="AV135" s="10">
        <f t="shared" si="192"/>
        <v>0.50990195135927951</v>
      </c>
      <c r="AW135" s="10">
        <f t="shared" si="193"/>
        <v>1</v>
      </c>
      <c r="AX135" s="10">
        <f t="shared" si="194"/>
        <v>1</v>
      </c>
      <c r="AY135" s="10" t="str">
        <f t="shared" si="195"/>
        <v>1</v>
      </c>
      <c r="AZ135" s="10" t="str">
        <f t="shared" si="196"/>
        <v>1</v>
      </c>
      <c r="BA135" t="s">
        <v>29</v>
      </c>
      <c r="BB135" t="s">
        <v>29</v>
      </c>
      <c r="BC135" t="s">
        <v>29</v>
      </c>
      <c r="BD135" s="5">
        <v>14</v>
      </c>
      <c r="BE135" s="5">
        <v>16</v>
      </c>
      <c r="BF135" s="5">
        <v>16</v>
      </c>
      <c r="BG135" s="5">
        <f t="shared" si="197"/>
        <v>15.333333333333334</v>
      </c>
      <c r="BH135" s="6">
        <v>0.50990195135927951</v>
      </c>
      <c r="BI135" s="6">
        <v>0.50990195135927951</v>
      </c>
      <c r="BJ135" s="6">
        <v>0.50990195135927951</v>
      </c>
      <c r="BK135" s="6">
        <v>0.50990195135927951</v>
      </c>
      <c r="BL135" s="6" t="str">
        <f t="shared" si="198"/>
        <v>M</v>
      </c>
      <c r="BM135" s="3">
        <f t="shared" si="174"/>
        <v>2</v>
      </c>
      <c r="BN135" s="3">
        <f t="shared" si="175"/>
        <v>1.6666666666666667</v>
      </c>
      <c r="BO135" s="3">
        <f t="shared" si="176"/>
        <v>2</v>
      </c>
      <c r="BP135" s="3">
        <f t="shared" si="177"/>
        <v>0</v>
      </c>
      <c r="BQ135" s="1">
        <f t="shared" si="178"/>
        <v>7.666666666666667</v>
      </c>
      <c r="BR135" s="1" t="str">
        <f t="shared" si="199"/>
        <v>L</v>
      </c>
      <c r="BS135" s="1">
        <f t="shared" si="179"/>
        <v>1</v>
      </c>
      <c r="BT135" s="4">
        <f t="shared" si="180"/>
        <v>0.5</v>
      </c>
      <c r="BU135" s="4">
        <f t="shared" si="181"/>
        <v>3.5</v>
      </c>
      <c r="BV135" t="s">
        <v>178</v>
      </c>
      <c r="BW135" t="s">
        <v>178</v>
      </c>
      <c r="BX135" t="s">
        <v>178</v>
      </c>
      <c r="BY135" t="s">
        <v>178</v>
      </c>
      <c r="BZ135" s="2" t="str">
        <f t="shared" si="200"/>
        <v>NA</v>
      </c>
      <c r="CA135">
        <v>0</v>
      </c>
      <c r="CB135">
        <v>0</v>
      </c>
      <c r="CC135" s="2" t="str">
        <f t="shared" si="201"/>
        <v>NA</v>
      </c>
      <c r="CD135" s="3">
        <v>0</v>
      </c>
      <c r="CE135" s="3">
        <v>0</v>
      </c>
      <c r="CF135" s="2">
        <v>0</v>
      </c>
      <c r="CG135" s="2">
        <v>0</v>
      </c>
      <c r="CH135" s="2">
        <v>0</v>
      </c>
      <c r="CI135" s="2">
        <v>0</v>
      </c>
      <c r="CJ135" s="2">
        <v>0</v>
      </c>
      <c r="CK135" s="2">
        <v>0</v>
      </c>
      <c r="CL135" s="2">
        <v>0</v>
      </c>
      <c r="CM135" s="2">
        <v>0</v>
      </c>
      <c r="CN135" s="5">
        <v>0</v>
      </c>
      <c r="CO135" s="5">
        <v>0</v>
      </c>
      <c r="CP135" s="5">
        <v>0</v>
      </c>
      <c r="CQ135" s="5">
        <v>0</v>
      </c>
      <c r="CR135" s="5">
        <v>0</v>
      </c>
      <c r="CS135" s="5">
        <v>0</v>
      </c>
      <c r="CT135" s="5">
        <v>0</v>
      </c>
      <c r="CU135" s="5">
        <v>0</v>
      </c>
      <c r="CV135" s="4">
        <v>0</v>
      </c>
      <c r="CW135" s="4">
        <v>0</v>
      </c>
      <c r="CX135" s="4">
        <v>0</v>
      </c>
      <c r="CY135" s="4">
        <v>0</v>
      </c>
      <c r="CZ135" s="4">
        <v>0</v>
      </c>
      <c r="DA135" s="4">
        <v>0</v>
      </c>
      <c r="DB135" s="4">
        <v>0</v>
      </c>
      <c r="DC135" s="4">
        <v>0</v>
      </c>
      <c r="DD135" s="8">
        <v>0</v>
      </c>
      <c r="DE135" s="8">
        <v>0</v>
      </c>
      <c r="DF135" s="8">
        <v>0</v>
      </c>
      <c r="DG135" s="8">
        <v>0</v>
      </c>
      <c r="DH135" s="8">
        <v>0</v>
      </c>
      <c r="DI135" s="8">
        <v>0</v>
      </c>
      <c r="DJ135" s="8">
        <v>0</v>
      </c>
      <c r="DK135" s="8">
        <v>0</v>
      </c>
      <c r="DL135" s="11">
        <f t="shared" si="202"/>
        <v>0</v>
      </c>
      <c r="DM135" s="11">
        <f t="shared" si="203"/>
        <v>0</v>
      </c>
      <c r="DN135" s="11">
        <f t="shared" si="204"/>
        <v>0</v>
      </c>
      <c r="DO135" s="11">
        <f t="shared" si="205"/>
        <v>0</v>
      </c>
      <c r="DP135" s="5">
        <f t="shared" si="206"/>
        <v>0</v>
      </c>
      <c r="DQ135" s="5">
        <f t="shared" si="207"/>
        <v>0</v>
      </c>
      <c r="DR135" s="5">
        <f t="shared" si="208"/>
        <v>0</v>
      </c>
      <c r="DS135" s="5">
        <f t="shared" si="209"/>
        <v>0</v>
      </c>
      <c r="DT135" s="12">
        <f t="shared" si="210"/>
        <v>0</v>
      </c>
      <c r="DU135" s="12">
        <f t="shared" si="211"/>
        <v>0</v>
      </c>
      <c r="DV135" s="12">
        <f t="shared" si="212"/>
        <v>0</v>
      </c>
      <c r="DW135" s="12">
        <f t="shared" si="213"/>
        <v>0</v>
      </c>
      <c r="DX135" s="12">
        <f t="shared" si="214"/>
        <v>0</v>
      </c>
      <c r="DY135" s="12">
        <f t="shared" si="215"/>
        <v>0</v>
      </c>
      <c r="DZ135" s="12">
        <f t="shared" si="216"/>
        <v>0</v>
      </c>
      <c r="EA135" s="12">
        <f t="shared" si="217"/>
        <v>0</v>
      </c>
      <c r="EB135" s="13">
        <f t="shared" si="218"/>
        <v>0</v>
      </c>
      <c r="EC135" s="13">
        <f t="shared" si="219"/>
        <v>0</v>
      </c>
      <c r="ED135" s="13">
        <f t="shared" si="220"/>
        <v>0</v>
      </c>
      <c r="EE135" s="13">
        <f t="shared" si="221"/>
        <v>0</v>
      </c>
      <c r="EF135" s="13">
        <f t="shared" si="222"/>
        <v>0</v>
      </c>
      <c r="EG135" s="13">
        <f t="shared" si="223"/>
        <v>0</v>
      </c>
      <c r="EH135" s="13">
        <f t="shared" si="224"/>
        <v>0</v>
      </c>
      <c r="EI135" s="13">
        <f t="shared" si="225"/>
        <v>0</v>
      </c>
      <c r="EJ135" s="4">
        <f t="shared" si="226"/>
        <v>0</v>
      </c>
      <c r="EK135" s="4">
        <f t="shared" si="227"/>
        <v>0</v>
      </c>
      <c r="EL135" s="4">
        <f t="shared" si="228"/>
        <v>0</v>
      </c>
      <c r="EM135" s="4">
        <f t="shared" si="229"/>
        <v>0</v>
      </c>
      <c r="EN135" s="5" t="s">
        <v>178</v>
      </c>
      <c r="EO135" s="5" t="s">
        <v>178</v>
      </c>
      <c r="EP135" s="5" t="s">
        <v>178</v>
      </c>
      <c r="EQ135" s="5" t="s">
        <v>178</v>
      </c>
      <c r="ER135" s="12" t="s">
        <v>178</v>
      </c>
      <c r="ES135" s="12" t="s">
        <v>178</v>
      </c>
      <c r="ET135" s="12" t="s">
        <v>178</v>
      </c>
      <c r="EU135" s="12" t="s">
        <v>178</v>
      </c>
      <c r="EV135" t="s">
        <v>178</v>
      </c>
      <c r="EW135" t="s">
        <v>178</v>
      </c>
      <c r="EX135" t="s">
        <v>178</v>
      </c>
      <c r="EY135" t="s">
        <v>178</v>
      </c>
      <c r="EZ135">
        <f t="shared" si="230"/>
        <v>0</v>
      </c>
      <c r="FA135">
        <f t="shared" si="231"/>
        <v>0</v>
      </c>
      <c r="FB135">
        <f t="shared" si="232"/>
        <v>0</v>
      </c>
      <c r="FC135">
        <f t="shared" si="233"/>
        <v>0</v>
      </c>
      <c r="FD135">
        <v>1.5</v>
      </c>
      <c r="FE135">
        <v>0.7142857142857143</v>
      </c>
      <c r="FF135">
        <v>2</v>
      </c>
    </row>
    <row r="136" spans="1:162" customFormat="1" x14ac:dyDescent="0.25">
      <c r="A136" t="s">
        <v>136</v>
      </c>
      <c r="B136">
        <v>1</v>
      </c>
      <c r="C136">
        <v>1</v>
      </c>
      <c r="D136">
        <v>2</v>
      </c>
      <c r="E136">
        <v>1</v>
      </c>
      <c r="F136">
        <v>1</v>
      </c>
      <c r="G136">
        <v>0</v>
      </c>
      <c r="H136" s="2" t="s">
        <v>177</v>
      </c>
      <c r="I136" s="2">
        <f t="shared" si="182"/>
        <v>0</v>
      </c>
      <c r="J136">
        <v>1</v>
      </c>
      <c r="K136" s="1">
        <v>6</v>
      </c>
      <c r="L136" s="1" t="str">
        <f t="shared" si="183"/>
        <v>M</v>
      </c>
      <c r="M136" s="1">
        <f t="shared" si="167"/>
        <v>1</v>
      </c>
      <c r="N136">
        <v>1</v>
      </c>
      <c r="O136">
        <v>1</v>
      </c>
      <c r="P136">
        <v>2</v>
      </c>
      <c r="Q136">
        <v>3</v>
      </c>
      <c r="R136">
        <v>0</v>
      </c>
      <c r="S136">
        <v>2</v>
      </c>
      <c r="T136">
        <f t="shared" si="184"/>
        <v>2</v>
      </c>
      <c r="U136" s="2" t="s">
        <v>177</v>
      </c>
      <c r="V136" s="2">
        <f t="shared" si="185"/>
        <v>1</v>
      </c>
      <c r="W136">
        <v>1</v>
      </c>
      <c r="X136" s="1">
        <v>7</v>
      </c>
      <c r="Y136" s="1" t="str">
        <f t="shared" si="186"/>
        <v>L</v>
      </c>
      <c r="Z136" s="1" t="str">
        <f t="shared" si="168"/>
        <v>n</v>
      </c>
      <c r="AA136" s="4">
        <f t="shared" si="169"/>
        <v>1</v>
      </c>
      <c r="AB136" s="4">
        <f t="shared" si="170"/>
        <v>4</v>
      </c>
      <c r="AC136">
        <v>1</v>
      </c>
      <c r="AD136">
        <v>1</v>
      </c>
      <c r="AE136">
        <v>1</v>
      </c>
      <c r="AF136">
        <v>1</v>
      </c>
      <c r="AG136">
        <v>1</v>
      </c>
      <c r="AH136">
        <v>0</v>
      </c>
      <c r="AI136" s="2" t="s">
        <v>176</v>
      </c>
      <c r="AJ136" s="2">
        <f t="shared" si="187"/>
        <v>1</v>
      </c>
      <c r="AK136">
        <v>1</v>
      </c>
      <c r="AL136" s="1">
        <v>5</v>
      </c>
      <c r="AM136" s="1" t="str">
        <f t="shared" si="188"/>
        <v>M</v>
      </c>
      <c r="AN136" s="1">
        <f t="shared" si="171"/>
        <v>1</v>
      </c>
      <c r="AO136" s="4">
        <f t="shared" si="172"/>
        <v>-2</v>
      </c>
      <c r="AP136" s="4">
        <f t="shared" si="173"/>
        <v>3</v>
      </c>
      <c r="AQ136" s="10" t="s">
        <v>319</v>
      </c>
      <c r="AR136" s="10" t="s">
        <v>319</v>
      </c>
      <c r="AS136" s="10" t="str">
        <f t="shared" si="189"/>
        <v>surv</v>
      </c>
      <c r="AT136" s="10" t="str">
        <f t="shared" si="190"/>
        <v>surv</v>
      </c>
      <c r="AU136" s="10">
        <f t="shared" si="191"/>
        <v>6</v>
      </c>
      <c r="AV136" s="10">
        <f t="shared" si="192"/>
        <v>0.55009090157900209</v>
      </c>
      <c r="AW136" s="10">
        <f t="shared" si="193"/>
        <v>1</v>
      </c>
      <c r="AX136" s="10">
        <f t="shared" si="194"/>
        <v>1</v>
      </c>
      <c r="AY136" s="10" t="str">
        <f t="shared" si="195"/>
        <v>1</v>
      </c>
      <c r="AZ136" s="10" t="str">
        <f t="shared" si="196"/>
        <v>1</v>
      </c>
      <c r="BA136" t="s">
        <v>29</v>
      </c>
      <c r="BB136" t="s">
        <v>29</v>
      </c>
      <c r="BC136" t="s">
        <v>29</v>
      </c>
      <c r="BD136" s="5">
        <v>11</v>
      </c>
      <c r="BE136" s="5">
        <v>13</v>
      </c>
      <c r="BF136" s="5">
        <v>13</v>
      </c>
      <c r="BG136" s="5">
        <f t="shared" si="197"/>
        <v>12.333333333333334</v>
      </c>
      <c r="BH136" s="6">
        <v>0.55009090157900209</v>
      </c>
      <c r="BI136" s="6">
        <v>0.55009090157900209</v>
      </c>
      <c r="BJ136" s="6">
        <v>0.55009090157900209</v>
      </c>
      <c r="BK136" s="6">
        <v>0.55009090157900209</v>
      </c>
      <c r="BL136" s="6" t="str">
        <f t="shared" si="198"/>
        <v>M</v>
      </c>
      <c r="BM136" s="3">
        <f t="shared" si="174"/>
        <v>1.6666666666666667</v>
      </c>
      <c r="BN136" s="3">
        <f t="shared" si="175"/>
        <v>1.6666666666666667</v>
      </c>
      <c r="BO136" s="3">
        <f t="shared" si="176"/>
        <v>0.66666666666666663</v>
      </c>
      <c r="BP136" s="3">
        <f t="shared" si="177"/>
        <v>0.66666666666666663</v>
      </c>
      <c r="BQ136" s="1">
        <f t="shared" si="178"/>
        <v>6</v>
      </c>
      <c r="BR136" s="1" t="str">
        <f t="shared" si="199"/>
        <v>M</v>
      </c>
      <c r="BS136" s="1">
        <f t="shared" si="179"/>
        <v>1</v>
      </c>
      <c r="BT136" s="4">
        <f t="shared" si="180"/>
        <v>-0.5</v>
      </c>
      <c r="BU136" s="4">
        <f t="shared" si="181"/>
        <v>3.5</v>
      </c>
      <c r="BV136" t="s">
        <v>178</v>
      </c>
      <c r="BW136" t="s">
        <v>178</v>
      </c>
      <c r="BX136" t="s">
        <v>227</v>
      </c>
      <c r="BY136" t="s">
        <v>227</v>
      </c>
      <c r="BZ136" s="2" t="str">
        <f t="shared" si="200"/>
        <v>NA</v>
      </c>
      <c r="CA136">
        <v>0</v>
      </c>
      <c r="CB136">
        <v>0</v>
      </c>
      <c r="CC136" s="2" t="str">
        <f t="shared" si="201"/>
        <v>NA</v>
      </c>
      <c r="CD136" s="3">
        <v>0</v>
      </c>
      <c r="CE136" s="3">
        <v>0</v>
      </c>
      <c r="CF136" s="2">
        <v>0</v>
      </c>
      <c r="CG136" s="2">
        <v>0</v>
      </c>
      <c r="CH136" s="2">
        <v>0</v>
      </c>
      <c r="CI136" s="2">
        <v>0</v>
      </c>
      <c r="CJ136" s="2">
        <v>0</v>
      </c>
      <c r="CK136" s="2">
        <v>0</v>
      </c>
      <c r="CL136" s="2">
        <v>0</v>
      </c>
      <c r="CM136" s="2">
        <v>0</v>
      </c>
      <c r="CN136" s="5">
        <v>0</v>
      </c>
      <c r="CO136" s="5">
        <v>1</v>
      </c>
      <c r="CP136" s="5">
        <v>0</v>
      </c>
      <c r="CQ136" s="5">
        <v>1</v>
      </c>
      <c r="CR136" s="5">
        <v>0</v>
      </c>
      <c r="CS136" s="5">
        <v>0</v>
      </c>
      <c r="CT136" s="5">
        <v>0</v>
      </c>
      <c r="CU136" s="5">
        <v>0</v>
      </c>
      <c r="CV136" s="4">
        <v>0</v>
      </c>
      <c r="CW136" s="4">
        <v>0</v>
      </c>
      <c r="CX136" s="4">
        <v>0</v>
      </c>
      <c r="CY136" s="4">
        <v>0</v>
      </c>
      <c r="CZ136" s="4">
        <v>0</v>
      </c>
      <c r="DA136" s="4">
        <v>0</v>
      </c>
      <c r="DB136" s="4">
        <v>0</v>
      </c>
      <c r="DC136" s="4">
        <v>0</v>
      </c>
      <c r="DD136" s="8">
        <v>0</v>
      </c>
      <c r="DE136" s="8">
        <v>0</v>
      </c>
      <c r="DF136" s="8">
        <v>0</v>
      </c>
      <c r="DG136" s="8">
        <v>1</v>
      </c>
      <c r="DH136" s="8">
        <v>0</v>
      </c>
      <c r="DI136" s="8">
        <v>0</v>
      </c>
      <c r="DJ136" s="8">
        <v>0</v>
      </c>
      <c r="DK136" s="8">
        <v>0</v>
      </c>
      <c r="DL136" s="11">
        <f t="shared" si="202"/>
        <v>0</v>
      </c>
      <c r="DM136" s="11">
        <f t="shared" si="203"/>
        <v>0</v>
      </c>
      <c r="DN136" s="11">
        <f t="shared" si="204"/>
        <v>0</v>
      </c>
      <c r="DO136" s="11">
        <f t="shared" si="205"/>
        <v>0</v>
      </c>
      <c r="DP136" s="5">
        <f t="shared" si="206"/>
        <v>1</v>
      </c>
      <c r="DQ136" s="5">
        <f t="shared" si="207"/>
        <v>2</v>
      </c>
      <c r="DR136" s="5">
        <f t="shared" si="208"/>
        <v>0</v>
      </c>
      <c r="DS136" s="5">
        <f t="shared" si="209"/>
        <v>0</v>
      </c>
      <c r="DT136" s="12">
        <f t="shared" si="210"/>
        <v>0</v>
      </c>
      <c r="DU136" s="12">
        <f t="shared" si="211"/>
        <v>1</v>
      </c>
      <c r="DV136" s="12">
        <f t="shared" si="212"/>
        <v>0</v>
      </c>
      <c r="DW136" s="12">
        <f t="shared" si="213"/>
        <v>1</v>
      </c>
      <c r="DX136" s="12">
        <f t="shared" si="214"/>
        <v>0</v>
      </c>
      <c r="DY136" s="12">
        <f t="shared" si="215"/>
        <v>0</v>
      </c>
      <c r="DZ136" s="12">
        <f t="shared" si="216"/>
        <v>0</v>
      </c>
      <c r="EA136" s="12">
        <f t="shared" si="217"/>
        <v>0</v>
      </c>
      <c r="EB136" s="13">
        <f t="shared" si="218"/>
        <v>0</v>
      </c>
      <c r="EC136" s="13">
        <f t="shared" si="219"/>
        <v>0</v>
      </c>
      <c r="ED136" s="13">
        <f t="shared" si="220"/>
        <v>0</v>
      </c>
      <c r="EE136" s="13">
        <f t="shared" si="221"/>
        <v>1</v>
      </c>
      <c r="EF136" s="13">
        <f t="shared" si="222"/>
        <v>0</v>
      </c>
      <c r="EG136" s="13">
        <f t="shared" si="223"/>
        <v>0</v>
      </c>
      <c r="EH136" s="13">
        <f t="shared" si="224"/>
        <v>0</v>
      </c>
      <c r="EI136" s="13">
        <f t="shared" si="225"/>
        <v>0</v>
      </c>
      <c r="EJ136" s="4">
        <f t="shared" si="226"/>
        <v>1</v>
      </c>
      <c r="EK136" s="4">
        <f t="shared" si="227"/>
        <v>2</v>
      </c>
      <c r="EL136" s="4">
        <f t="shared" si="228"/>
        <v>0</v>
      </c>
      <c r="EM136" s="4">
        <f t="shared" si="229"/>
        <v>0</v>
      </c>
      <c r="EN136" s="5" t="s">
        <v>178</v>
      </c>
      <c r="EO136" s="5" t="s">
        <v>178</v>
      </c>
      <c r="EP136" s="5" t="s">
        <v>178</v>
      </c>
      <c r="EQ136" s="5" t="s">
        <v>178</v>
      </c>
      <c r="ER136" s="12">
        <v>0</v>
      </c>
      <c r="ES136" s="12">
        <v>0</v>
      </c>
      <c r="ET136" s="12" t="s">
        <v>178</v>
      </c>
      <c r="EU136" s="12" t="s">
        <v>178</v>
      </c>
      <c r="EV136">
        <v>0</v>
      </c>
      <c r="EW136">
        <v>0</v>
      </c>
      <c r="EX136" t="s">
        <v>178</v>
      </c>
      <c r="EY136" t="s">
        <v>178</v>
      </c>
      <c r="EZ136">
        <f t="shared" si="230"/>
        <v>-1</v>
      </c>
      <c r="FA136">
        <f t="shared" si="231"/>
        <v>-1</v>
      </c>
      <c r="FB136">
        <f t="shared" si="232"/>
        <v>0</v>
      </c>
      <c r="FC136">
        <f t="shared" si="233"/>
        <v>0</v>
      </c>
      <c r="FD136">
        <v>2</v>
      </c>
      <c r="FE136">
        <v>0.8</v>
      </c>
      <c r="FF136">
        <v>1.5</v>
      </c>
    </row>
    <row r="137" spans="1:162" customFormat="1" x14ac:dyDescent="0.25">
      <c r="A137" t="s">
        <v>137</v>
      </c>
      <c r="B137" t="s">
        <v>178</v>
      </c>
      <c r="C137" t="s">
        <v>178</v>
      </c>
      <c r="D137" t="s">
        <v>178</v>
      </c>
      <c r="E137" t="s">
        <v>178</v>
      </c>
      <c r="F137" t="s">
        <v>178</v>
      </c>
      <c r="G137" t="s">
        <v>178</v>
      </c>
      <c r="H137" s="2" t="s">
        <v>178</v>
      </c>
      <c r="I137" s="2" t="str">
        <f t="shared" si="182"/>
        <v>NA</v>
      </c>
      <c r="J137" t="s">
        <v>178</v>
      </c>
      <c r="K137" s="1" t="s">
        <v>178</v>
      </c>
      <c r="L137" s="1" t="str">
        <f t="shared" si="183"/>
        <v>NA</v>
      </c>
      <c r="M137" s="1" t="s">
        <v>178</v>
      </c>
      <c r="N137">
        <v>1</v>
      </c>
      <c r="O137">
        <v>1</v>
      </c>
      <c r="P137">
        <v>0</v>
      </c>
      <c r="Q137">
        <v>0</v>
      </c>
      <c r="R137">
        <v>0</v>
      </c>
      <c r="S137">
        <v>0</v>
      </c>
      <c r="T137">
        <f t="shared" si="184"/>
        <v>0</v>
      </c>
      <c r="U137" s="2" t="s">
        <v>177</v>
      </c>
      <c r="V137" s="2">
        <f t="shared" si="185"/>
        <v>0</v>
      </c>
      <c r="W137">
        <v>1</v>
      </c>
      <c r="X137" s="1">
        <v>2</v>
      </c>
      <c r="Y137" s="1" t="str">
        <f t="shared" si="186"/>
        <v>S</v>
      </c>
      <c r="Z137" s="1" t="str">
        <f t="shared" si="168"/>
        <v>n</v>
      </c>
      <c r="AA137" s="4" t="s">
        <v>178</v>
      </c>
      <c r="AB137" s="4" t="s">
        <v>178</v>
      </c>
      <c r="AC137">
        <v>1</v>
      </c>
      <c r="AD137">
        <v>1</v>
      </c>
      <c r="AE137">
        <v>0</v>
      </c>
      <c r="AF137">
        <v>0</v>
      </c>
      <c r="AG137">
        <v>0</v>
      </c>
      <c r="AH137">
        <v>0</v>
      </c>
      <c r="AI137" s="2" t="s">
        <v>177</v>
      </c>
      <c r="AJ137" s="2">
        <f t="shared" si="187"/>
        <v>0</v>
      </c>
      <c r="AK137">
        <v>1</v>
      </c>
      <c r="AL137" s="1">
        <v>2</v>
      </c>
      <c r="AM137" s="1" t="str">
        <f t="shared" si="188"/>
        <v>S</v>
      </c>
      <c r="AN137" s="1">
        <f t="shared" si="171"/>
        <v>2</v>
      </c>
      <c r="AO137" s="4">
        <f t="shared" si="172"/>
        <v>0</v>
      </c>
      <c r="AP137" s="4">
        <f t="shared" si="173"/>
        <v>1</v>
      </c>
      <c r="AQ137" s="10" t="s">
        <v>323</v>
      </c>
      <c r="AR137" s="10" t="s">
        <v>319</v>
      </c>
      <c r="AS137" s="10" t="s">
        <v>323</v>
      </c>
      <c r="AT137" s="10" t="str">
        <f t="shared" si="190"/>
        <v>surv</v>
      </c>
      <c r="AU137" s="10">
        <f t="shared" si="191"/>
        <v>2</v>
      </c>
      <c r="AV137" s="10">
        <f t="shared" si="192"/>
        <v>1.7267889274604464</v>
      </c>
      <c r="AW137" s="10" t="str">
        <f t="shared" si="193"/>
        <v>NA</v>
      </c>
      <c r="AX137" s="10">
        <f t="shared" si="194"/>
        <v>1</v>
      </c>
      <c r="AY137" s="10" t="str">
        <f t="shared" si="195"/>
        <v>NA</v>
      </c>
      <c r="AZ137" s="10" t="str">
        <f t="shared" si="196"/>
        <v>0</v>
      </c>
      <c r="BA137" t="s">
        <v>178</v>
      </c>
      <c r="BB137" t="s">
        <v>5</v>
      </c>
      <c r="BC137" t="s">
        <v>5</v>
      </c>
      <c r="BD137" s="5">
        <v>0</v>
      </c>
      <c r="BE137" s="5">
        <v>2</v>
      </c>
      <c r="BF137" s="5">
        <v>2</v>
      </c>
      <c r="BG137" s="5">
        <f t="shared" si="197"/>
        <v>1.3333333333333333</v>
      </c>
      <c r="BH137" s="6" t="s">
        <v>178</v>
      </c>
      <c r="BI137" s="6">
        <v>1.7267889274604464</v>
      </c>
      <c r="BJ137" s="6">
        <v>1.7267889274604464</v>
      </c>
      <c r="BK137" s="6">
        <v>1.7267889274604464</v>
      </c>
      <c r="BL137" s="6" t="str">
        <f t="shared" si="198"/>
        <v>F</v>
      </c>
      <c r="BM137" s="3">
        <f t="shared" si="174"/>
        <v>0</v>
      </c>
      <c r="BN137" s="3">
        <f t="shared" si="175"/>
        <v>0</v>
      </c>
      <c r="BO137" s="3">
        <f t="shared" si="176"/>
        <v>0</v>
      </c>
      <c r="BP137" s="3">
        <f t="shared" si="177"/>
        <v>0</v>
      </c>
      <c r="BQ137" s="1">
        <f t="shared" si="178"/>
        <v>2</v>
      </c>
      <c r="BR137" s="1" t="str">
        <f t="shared" si="199"/>
        <v>S</v>
      </c>
      <c r="BS137" s="1">
        <f t="shared" si="179"/>
        <v>2</v>
      </c>
      <c r="BT137" s="4">
        <f t="shared" si="180"/>
        <v>0</v>
      </c>
      <c r="BU137" s="4">
        <f t="shared" si="181"/>
        <v>1</v>
      </c>
      <c r="BV137" t="s">
        <v>178</v>
      </c>
      <c r="BW137" t="s">
        <v>178</v>
      </c>
      <c r="BX137" t="s">
        <v>227</v>
      </c>
      <c r="BY137" t="s">
        <v>178</v>
      </c>
      <c r="BZ137" s="2" t="str">
        <f t="shared" si="200"/>
        <v>NA</v>
      </c>
      <c r="CA137">
        <v>0</v>
      </c>
      <c r="CB137">
        <v>0</v>
      </c>
      <c r="CC137" s="2" t="str">
        <f t="shared" si="201"/>
        <v>NA</v>
      </c>
      <c r="CD137" s="3">
        <v>0</v>
      </c>
      <c r="CE137" s="3">
        <v>0</v>
      </c>
      <c r="CF137" s="2">
        <v>1</v>
      </c>
      <c r="CG137" s="2">
        <v>0</v>
      </c>
      <c r="CH137" s="2">
        <v>0</v>
      </c>
      <c r="CI137" s="2">
        <v>0</v>
      </c>
      <c r="CJ137" s="2">
        <v>0</v>
      </c>
      <c r="CK137" s="2">
        <v>0</v>
      </c>
      <c r="CL137" s="2">
        <v>0</v>
      </c>
      <c r="CM137" s="2">
        <v>0</v>
      </c>
      <c r="CN137" s="5">
        <v>0</v>
      </c>
      <c r="CO137" s="5">
        <v>1</v>
      </c>
      <c r="CP137" s="5">
        <v>0</v>
      </c>
      <c r="CQ137" s="5">
        <v>0</v>
      </c>
      <c r="CR137" s="5">
        <v>0</v>
      </c>
      <c r="CS137" s="5">
        <v>0</v>
      </c>
      <c r="CT137" s="5">
        <v>0</v>
      </c>
      <c r="CU137" s="5">
        <v>0</v>
      </c>
      <c r="CV137" s="4">
        <v>0</v>
      </c>
      <c r="CW137" s="4">
        <v>0</v>
      </c>
      <c r="CX137" s="4">
        <v>0</v>
      </c>
      <c r="CY137" s="4">
        <v>0</v>
      </c>
      <c r="CZ137" s="4">
        <v>0</v>
      </c>
      <c r="DA137" s="4">
        <v>0</v>
      </c>
      <c r="DB137" s="4">
        <v>0</v>
      </c>
      <c r="DC137" s="4">
        <v>0</v>
      </c>
      <c r="DD137" s="8">
        <v>0</v>
      </c>
      <c r="DE137" s="8">
        <v>0</v>
      </c>
      <c r="DF137" s="8">
        <v>0</v>
      </c>
      <c r="DG137" s="8">
        <v>0</v>
      </c>
      <c r="DH137" s="8">
        <v>0</v>
      </c>
      <c r="DI137" s="8">
        <v>0</v>
      </c>
      <c r="DJ137" s="8">
        <v>0</v>
      </c>
      <c r="DK137" s="8">
        <v>0</v>
      </c>
      <c r="DL137" s="11">
        <f t="shared" si="202"/>
        <v>1</v>
      </c>
      <c r="DM137" s="11">
        <f t="shared" si="203"/>
        <v>0</v>
      </c>
      <c r="DN137" s="11">
        <f t="shared" si="204"/>
        <v>0</v>
      </c>
      <c r="DO137" s="11">
        <f t="shared" si="205"/>
        <v>0</v>
      </c>
      <c r="DP137" s="5">
        <f t="shared" si="206"/>
        <v>1</v>
      </c>
      <c r="DQ137" s="5">
        <f t="shared" si="207"/>
        <v>0</v>
      </c>
      <c r="DR137" s="5">
        <f t="shared" si="208"/>
        <v>0</v>
      </c>
      <c r="DS137" s="5">
        <f t="shared" si="209"/>
        <v>0</v>
      </c>
      <c r="DT137" s="12">
        <f t="shared" si="210"/>
        <v>1</v>
      </c>
      <c r="DU137" s="12">
        <f t="shared" si="211"/>
        <v>1</v>
      </c>
      <c r="DV137" s="12">
        <f t="shared" si="212"/>
        <v>0</v>
      </c>
      <c r="DW137" s="12">
        <f t="shared" si="213"/>
        <v>0</v>
      </c>
      <c r="DX137" s="12">
        <f t="shared" si="214"/>
        <v>0</v>
      </c>
      <c r="DY137" s="12">
        <f t="shared" si="215"/>
        <v>0</v>
      </c>
      <c r="DZ137" s="12">
        <f t="shared" si="216"/>
        <v>0</v>
      </c>
      <c r="EA137" s="12">
        <f t="shared" si="217"/>
        <v>0</v>
      </c>
      <c r="EB137" s="13">
        <f t="shared" si="218"/>
        <v>0</v>
      </c>
      <c r="EC137" s="13">
        <f t="shared" si="219"/>
        <v>0</v>
      </c>
      <c r="ED137" s="13">
        <f t="shared" si="220"/>
        <v>0</v>
      </c>
      <c r="EE137" s="13">
        <f t="shared" si="221"/>
        <v>0</v>
      </c>
      <c r="EF137" s="13">
        <f t="shared" si="222"/>
        <v>0</v>
      </c>
      <c r="EG137" s="13">
        <f t="shared" si="223"/>
        <v>0</v>
      </c>
      <c r="EH137" s="13">
        <f t="shared" si="224"/>
        <v>0</v>
      </c>
      <c r="EI137" s="13">
        <f t="shared" si="225"/>
        <v>0</v>
      </c>
      <c r="EJ137" s="4">
        <f t="shared" si="226"/>
        <v>2</v>
      </c>
      <c r="EK137" s="4">
        <f t="shared" si="227"/>
        <v>0</v>
      </c>
      <c r="EL137" s="4">
        <f t="shared" si="228"/>
        <v>0</v>
      </c>
      <c r="EM137" s="4">
        <f t="shared" si="229"/>
        <v>0</v>
      </c>
      <c r="EN137" s="5">
        <v>0</v>
      </c>
      <c r="EO137" s="5" t="s">
        <v>178</v>
      </c>
      <c r="EP137" s="5" t="s">
        <v>178</v>
      </c>
      <c r="EQ137" s="5" t="s">
        <v>178</v>
      </c>
      <c r="ER137" s="12">
        <v>0</v>
      </c>
      <c r="ES137" s="12" t="s">
        <v>178</v>
      </c>
      <c r="ET137" s="12" t="s">
        <v>178</v>
      </c>
      <c r="EU137" s="12" t="s">
        <v>178</v>
      </c>
      <c r="EV137">
        <v>0</v>
      </c>
      <c r="EW137" t="s">
        <v>178</v>
      </c>
      <c r="EX137" t="s">
        <v>178</v>
      </c>
      <c r="EY137" t="s">
        <v>178</v>
      </c>
      <c r="EZ137">
        <f t="shared" si="230"/>
        <v>0</v>
      </c>
      <c r="FA137">
        <f t="shared" si="231"/>
        <v>0</v>
      </c>
      <c r="FB137">
        <f t="shared" si="232"/>
        <v>0</v>
      </c>
      <c r="FC137">
        <f t="shared" si="233"/>
        <v>0</v>
      </c>
      <c r="FD137" t="s">
        <v>178</v>
      </c>
      <c r="FE137" t="s">
        <v>178</v>
      </c>
      <c r="FF137" t="s">
        <v>178</v>
      </c>
    </row>
    <row r="138" spans="1:162" customFormat="1" x14ac:dyDescent="0.25">
      <c r="A138" t="s">
        <v>138</v>
      </c>
      <c r="B138" t="s">
        <v>178</v>
      </c>
      <c r="C138" t="s">
        <v>178</v>
      </c>
      <c r="D138" t="s">
        <v>178</v>
      </c>
      <c r="E138" t="s">
        <v>178</v>
      </c>
      <c r="F138" t="s">
        <v>178</v>
      </c>
      <c r="G138" t="s">
        <v>178</v>
      </c>
      <c r="H138" s="2" t="s">
        <v>178</v>
      </c>
      <c r="I138" s="2" t="str">
        <f t="shared" si="182"/>
        <v>NA</v>
      </c>
      <c r="J138" t="s">
        <v>178</v>
      </c>
      <c r="K138" s="1" t="s">
        <v>178</v>
      </c>
      <c r="L138" s="1" t="str">
        <f t="shared" si="183"/>
        <v>NA</v>
      </c>
      <c r="M138" s="1" t="s">
        <v>178</v>
      </c>
      <c r="N138">
        <v>1</v>
      </c>
      <c r="O138">
        <v>1</v>
      </c>
      <c r="P138">
        <v>0</v>
      </c>
      <c r="Q138">
        <v>0</v>
      </c>
      <c r="R138">
        <v>1</v>
      </c>
      <c r="S138">
        <v>0</v>
      </c>
      <c r="T138">
        <f t="shared" si="184"/>
        <v>0</v>
      </c>
      <c r="U138" s="2" t="s">
        <v>177</v>
      </c>
      <c r="V138" s="2">
        <f t="shared" si="185"/>
        <v>0</v>
      </c>
      <c r="W138">
        <v>1</v>
      </c>
      <c r="X138" s="1">
        <v>3</v>
      </c>
      <c r="Y138" s="1" t="str">
        <f t="shared" si="186"/>
        <v>S</v>
      </c>
      <c r="Z138" s="1" t="str">
        <f t="shared" si="168"/>
        <v>n</v>
      </c>
      <c r="AA138" s="4" t="s">
        <v>178</v>
      </c>
      <c r="AB138" s="4" t="s">
        <v>178</v>
      </c>
      <c r="AC138">
        <v>1</v>
      </c>
      <c r="AD138">
        <v>1</v>
      </c>
      <c r="AE138">
        <v>2</v>
      </c>
      <c r="AF138">
        <v>0</v>
      </c>
      <c r="AG138">
        <v>2</v>
      </c>
      <c r="AH138">
        <v>1</v>
      </c>
      <c r="AI138" s="2" t="s">
        <v>177</v>
      </c>
      <c r="AJ138" s="2">
        <f t="shared" si="187"/>
        <v>1</v>
      </c>
      <c r="AK138">
        <v>1</v>
      </c>
      <c r="AL138" s="1">
        <v>6</v>
      </c>
      <c r="AM138" s="1" t="str">
        <f t="shared" si="188"/>
        <v>M</v>
      </c>
      <c r="AN138" s="1">
        <f t="shared" si="171"/>
        <v>11</v>
      </c>
      <c r="AO138" s="4">
        <f t="shared" si="172"/>
        <v>3</v>
      </c>
      <c r="AP138" s="4">
        <f t="shared" si="173"/>
        <v>2</v>
      </c>
      <c r="AQ138" s="10" t="s">
        <v>323</v>
      </c>
      <c r="AR138" s="10" t="s">
        <v>319</v>
      </c>
      <c r="AS138" s="10" t="s">
        <v>323</v>
      </c>
      <c r="AT138" s="10" t="str">
        <f t="shared" si="190"/>
        <v>surv</v>
      </c>
      <c r="AU138" s="10">
        <f t="shared" si="191"/>
        <v>4.5</v>
      </c>
      <c r="AV138" s="10">
        <f t="shared" si="192"/>
        <v>1.8530777333020185</v>
      </c>
      <c r="AW138" s="10" t="str">
        <f t="shared" si="193"/>
        <v>NA</v>
      </c>
      <c r="AX138" s="10">
        <f t="shared" si="194"/>
        <v>1</v>
      </c>
      <c r="AY138" s="10" t="str">
        <f t="shared" si="195"/>
        <v>NA</v>
      </c>
      <c r="AZ138" s="10" t="str">
        <f t="shared" si="196"/>
        <v>0</v>
      </c>
      <c r="BA138" t="s">
        <v>178</v>
      </c>
      <c r="BB138" t="s">
        <v>19</v>
      </c>
      <c r="BC138" t="s">
        <v>155</v>
      </c>
      <c r="BD138" s="5">
        <v>0</v>
      </c>
      <c r="BE138" s="5">
        <v>0</v>
      </c>
      <c r="BF138" s="5">
        <v>1</v>
      </c>
      <c r="BG138" s="5">
        <f t="shared" si="197"/>
        <v>0.33333333333333331</v>
      </c>
      <c r="BH138" s="6" t="s">
        <v>178</v>
      </c>
      <c r="BI138" s="6">
        <v>2.061771083316478</v>
      </c>
      <c r="BJ138" s="6">
        <v>1.6443843832875589</v>
      </c>
      <c r="BK138" s="6">
        <v>1.8530777333020185</v>
      </c>
      <c r="BL138" s="6" t="str">
        <f t="shared" si="198"/>
        <v>F</v>
      </c>
      <c r="BM138" s="3">
        <f t="shared" si="174"/>
        <v>1</v>
      </c>
      <c r="BN138" s="3">
        <f t="shared" si="175"/>
        <v>0</v>
      </c>
      <c r="BO138" s="3">
        <f t="shared" si="176"/>
        <v>1.5</v>
      </c>
      <c r="BP138" s="3">
        <f t="shared" si="177"/>
        <v>0.5</v>
      </c>
      <c r="BQ138" s="1">
        <f t="shared" si="178"/>
        <v>4.5</v>
      </c>
      <c r="BR138" s="1" t="str">
        <f t="shared" si="199"/>
        <v>S</v>
      </c>
      <c r="BS138" s="1">
        <f t="shared" si="179"/>
        <v>11</v>
      </c>
      <c r="BT138" s="4">
        <f t="shared" si="180"/>
        <v>3</v>
      </c>
      <c r="BU138" s="4">
        <f t="shared" si="181"/>
        <v>2</v>
      </c>
      <c r="BV138" t="s">
        <v>178</v>
      </c>
      <c r="BW138" t="s">
        <v>178</v>
      </c>
      <c r="BX138" t="s">
        <v>226</v>
      </c>
      <c r="BY138" t="s">
        <v>178</v>
      </c>
      <c r="BZ138" s="2" t="str">
        <f t="shared" si="200"/>
        <v>NA</v>
      </c>
      <c r="CA138">
        <v>0</v>
      </c>
      <c r="CB138">
        <v>0</v>
      </c>
      <c r="CC138" s="2" t="str">
        <f t="shared" si="201"/>
        <v>NA</v>
      </c>
      <c r="CD138" s="3">
        <v>0</v>
      </c>
      <c r="CE138" s="3">
        <v>0</v>
      </c>
      <c r="CF138" s="2">
        <v>1</v>
      </c>
      <c r="CG138" s="2">
        <v>0</v>
      </c>
      <c r="CH138" s="2">
        <v>0</v>
      </c>
      <c r="CI138" s="2">
        <v>0</v>
      </c>
      <c r="CJ138" s="2">
        <v>0</v>
      </c>
      <c r="CK138" s="2">
        <v>0</v>
      </c>
      <c r="CL138" s="2">
        <v>0</v>
      </c>
      <c r="CM138" s="2">
        <v>0</v>
      </c>
      <c r="CN138" s="5">
        <v>0</v>
      </c>
      <c r="CO138" s="5">
        <v>0</v>
      </c>
      <c r="CP138" s="5">
        <v>0</v>
      </c>
      <c r="CQ138" s="5">
        <v>0</v>
      </c>
      <c r="CR138" s="5">
        <v>0</v>
      </c>
      <c r="CS138" s="5">
        <v>0</v>
      </c>
      <c r="CT138" s="5">
        <v>0</v>
      </c>
      <c r="CU138" s="5">
        <v>0</v>
      </c>
      <c r="CV138" s="4">
        <v>0</v>
      </c>
      <c r="CW138" s="4">
        <v>0</v>
      </c>
      <c r="CX138" s="4">
        <v>0</v>
      </c>
      <c r="CY138" s="4">
        <v>0</v>
      </c>
      <c r="CZ138" s="4">
        <v>0</v>
      </c>
      <c r="DA138" s="4">
        <v>0</v>
      </c>
      <c r="DB138" s="4">
        <v>0</v>
      </c>
      <c r="DC138" s="4">
        <v>0</v>
      </c>
      <c r="DD138" s="8">
        <v>1</v>
      </c>
      <c r="DE138" s="8">
        <v>0</v>
      </c>
      <c r="DF138" s="8">
        <v>0</v>
      </c>
      <c r="DG138" s="8">
        <v>0</v>
      </c>
      <c r="DH138" s="8">
        <v>0</v>
      </c>
      <c r="DI138" s="8">
        <v>0</v>
      </c>
      <c r="DJ138" s="8">
        <v>0</v>
      </c>
      <c r="DK138" s="8">
        <v>0</v>
      </c>
      <c r="DL138" s="11">
        <f t="shared" si="202"/>
        <v>1</v>
      </c>
      <c r="DM138" s="11">
        <f t="shared" si="203"/>
        <v>0</v>
      </c>
      <c r="DN138" s="11">
        <f t="shared" si="204"/>
        <v>0</v>
      </c>
      <c r="DO138" s="11">
        <f t="shared" si="205"/>
        <v>0</v>
      </c>
      <c r="DP138" s="5">
        <f t="shared" si="206"/>
        <v>1</v>
      </c>
      <c r="DQ138" s="5">
        <f t="shared" si="207"/>
        <v>0</v>
      </c>
      <c r="DR138" s="5">
        <f t="shared" si="208"/>
        <v>0</v>
      </c>
      <c r="DS138" s="5">
        <f t="shared" si="209"/>
        <v>0</v>
      </c>
      <c r="DT138" s="12">
        <f t="shared" si="210"/>
        <v>1</v>
      </c>
      <c r="DU138" s="12">
        <f t="shared" si="211"/>
        <v>0</v>
      </c>
      <c r="DV138" s="12">
        <f t="shared" si="212"/>
        <v>0</v>
      </c>
      <c r="DW138" s="12">
        <f t="shared" si="213"/>
        <v>0</v>
      </c>
      <c r="DX138" s="12">
        <f t="shared" si="214"/>
        <v>0</v>
      </c>
      <c r="DY138" s="12">
        <f t="shared" si="215"/>
        <v>0</v>
      </c>
      <c r="DZ138" s="12">
        <f t="shared" si="216"/>
        <v>0</v>
      </c>
      <c r="EA138" s="12">
        <f t="shared" si="217"/>
        <v>0</v>
      </c>
      <c r="EB138" s="13">
        <f t="shared" si="218"/>
        <v>1</v>
      </c>
      <c r="EC138" s="13">
        <f t="shared" si="219"/>
        <v>0</v>
      </c>
      <c r="ED138" s="13">
        <f t="shared" si="220"/>
        <v>0</v>
      </c>
      <c r="EE138" s="13">
        <f t="shared" si="221"/>
        <v>0</v>
      </c>
      <c r="EF138" s="13">
        <f t="shared" si="222"/>
        <v>0</v>
      </c>
      <c r="EG138" s="13">
        <f t="shared" si="223"/>
        <v>0</v>
      </c>
      <c r="EH138" s="13">
        <f t="shared" si="224"/>
        <v>0</v>
      </c>
      <c r="EI138" s="13">
        <f t="shared" si="225"/>
        <v>0</v>
      </c>
      <c r="EJ138" s="4">
        <f t="shared" si="226"/>
        <v>2</v>
      </c>
      <c r="EK138" s="4">
        <f t="shared" si="227"/>
        <v>0</v>
      </c>
      <c r="EL138" s="4">
        <f t="shared" si="228"/>
        <v>0</v>
      </c>
      <c r="EM138" s="4">
        <f t="shared" si="229"/>
        <v>0</v>
      </c>
      <c r="EN138" s="5">
        <v>0</v>
      </c>
      <c r="EO138" s="5" t="s">
        <v>178</v>
      </c>
      <c r="EP138" s="5" t="s">
        <v>178</v>
      </c>
      <c r="EQ138" s="5" t="s">
        <v>178</v>
      </c>
      <c r="ER138" s="12">
        <v>1</v>
      </c>
      <c r="ES138" s="12" t="s">
        <v>178</v>
      </c>
      <c r="ET138" s="12" t="s">
        <v>178</v>
      </c>
      <c r="EU138" s="12" t="s">
        <v>178</v>
      </c>
      <c r="EV138">
        <v>0.5</v>
      </c>
      <c r="EW138" t="s">
        <v>178</v>
      </c>
      <c r="EX138" t="s">
        <v>178</v>
      </c>
      <c r="EY138" t="s">
        <v>178</v>
      </c>
      <c r="EZ138">
        <f t="shared" si="230"/>
        <v>1</v>
      </c>
      <c r="FA138">
        <f t="shared" si="231"/>
        <v>0</v>
      </c>
      <c r="FB138">
        <f t="shared" si="232"/>
        <v>0</v>
      </c>
      <c r="FC138">
        <f t="shared" si="233"/>
        <v>0</v>
      </c>
      <c r="FD138" t="s">
        <v>178</v>
      </c>
      <c r="FE138">
        <v>2</v>
      </c>
      <c r="FF138">
        <v>1.3333333333333333</v>
      </c>
    </row>
    <row r="139" spans="1:162" customFormat="1" x14ac:dyDescent="0.25">
      <c r="A139" t="s">
        <v>139</v>
      </c>
      <c r="B139" t="s">
        <v>178</v>
      </c>
      <c r="C139" t="s">
        <v>178</v>
      </c>
      <c r="D139" t="s">
        <v>178</v>
      </c>
      <c r="E139" t="s">
        <v>178</v>
      </c>
      <c r="F139" t="s">
        <v>178</v>
      </c>
      <c r="G139" t="s">
        <v>178</v>
      </c>
      <c r="H139" s="2" t="s">
        <v>178</v>
      </c>
      <c r="I139" s="2" t="str">
        <f t="shared" si="182"/>
        <v>NA</v>
      </c>
      <c r="J139" t="s">
        <v>178</v>
      </c>
      <c r="K139" s="1" t="s">
        <v>178</v>
      </c>
      <c r="L139" s="1" t="str">
        <f t="shared" si="183"/>
        <v>NA</v>
      </c>
      <c r="M139" s="1" t="s">
        <v>178</v>
      </c>
      <c r="N139">
        <v>1</v>
      </c>
      <c r="O139">
        <v>1</v>
      </c>
      <c r="P139">
        <v>2</v>
      </c>
      <c r="Q139">
        <v>1</v>
      </c>
      <c r="R139">
        <v>0</v>
      </c>
      <c r="S139">
        <v>0</v>
      </c>
      <c r="T139">
        <f t="shared" si="184"/>
        <v>0</v>
      </c>
      <c r="U139" s="2" t="s">
        <v>176</v>
      </c>
      <c r="V139" s="2">
        <f t="shared" si="185"/>
        <v>1</v>
      </c>
      <c r="W139">
        <v>3</v>
      </c>
      <c r="X139" s="1">
        <v>5</v>
      </c>
      <c r="Y139" s="1" t="str">
        <f t="shared" si="186"/>
        <v>M</v>
      </c>
      <c r="Z139" s="1" t="str">
        <f t="shared" si="168"/>
        <v>n</v>
      </c>
      <c r="AA139" s="4" t="s">
        <v>178</v>
      </c>
      <c r="AB139" s="4" t="s">
        <v>178</v>
      </c>
      <c r="AC139">
        <v>1</v>
      </c>
      <c r="AD139">
        <v>1</v>
      </c>
      <c r="AE139">
        <v>0</v>
      </c>
      <c r="AF139">
        <v>2</v>
      </c>
      <c r="AG139">
        <v>2</v>
      </c>
      <c r="AH139">
        <v>1</v>
      </c>
      <c r="AI139" s="2" t="s">
        <v>177</v>
      </c>
      <c r="AJ139" s="2">
        <f t="shared" si="187"/>
        <v>1</v>
      </c>
      <c r="AK139">
        <v>3</v>
      </c>
      <c r="AL139" s="1">
        <v>6</v>
      </c>
      <c r="AM139" s="1" t="str">
        <f t="shared" si="188"/>
        <v>M</v>
      </c>
      <c r="AN139" s="1">
        <f t="shared" si="171"/>
        <v>1</v>
      </c>
      <c r="AO139" s="4">
        <f t="shared" si="172"/>
        <v>1</v>
      </c>
      <c r="AP139" s="4">
        <f t="shared" si="173"/>
        <v>1</v>
      </c>
      <c r="AQ139" s="10" t="s">
        <v>323</v>
      </c>
      <c r="AR139" s="10" t="s">
        <v>319</v>
      </c>
      <c r="AS139" s="10" t="s">
        <v>323</v>
      </c>
      <c r="AT139" s="10" t="str">
        <f t="shared" si="190"/>
        <v>surv</v>
      </c>
      <c r="AU139" s="10">
        <f t="shared" si="191"/>
        <v>5.5</v>
      </c>
      <c r="AV139" s="10">
        <f t="shared" si="192"/>
        <v>0.5818934610390456</v>
      </c>
      <c r="AW139" s="10" t="str">
        <f t="shared" si="193"/>
        <v>NA</v>
      </c>
      <c r="AX139" s="10">
        <f t="shared" si="194"/>
        <v>1</v>
      </c>
      <c r="AY139" s="10" t="str">
        <f t="shared" si="195"/>
        <v>NA</v>
      </c>
      <c r="AZ139" s="10" t="str">
        <f t="shared" si="196"/>
        <v>0</v>
      </c>
      <c r="BA139" t="s">
        <v>178</v>
      </c>
      <c r="BB139" t="s">
        <v>81</v>
      </c>
      <c r="BC139" t="s">
        <v>81</v>
      </c>
      <c r="BD139" s="5">
        <v>0</v>
      </c>
      <c r="BE139" s="5">
        <v>8</v>
      </c>
      <c r="BF139" s="5">
        <v>8</v>
      </c>
      <c r="BG139" s="5">
        <f t="shared" si="197"/>
        <v>5.333333333333333</v>
      </c>
      <c r="BH139" s="6" t="s">
        <v>178</v>
      </c>
      <c r="BI139" s="6">
        <v>0.5818934610390456</v>
      </c>
      <c r="BJ139" s="6">
        <v>0.5818934610390456</v>
      </c>
      <c r="BK139" s="6">
        <v>0.5818934610390456</v>
      </c>
      <c r="BL139" s="6" t="str">
        <f t="shared" si="198"/>
        <v>M</v>
      </c>
      <c r="BM139" s="3">
        <f t="shared" si="174"/>
        <v>1</v>
      </c>
      <c r="BN139" s="3">
        <f t="shared" si="175"/>
        <v>1.5</v>
      </c>
      <c r="BO139" s="3">
        <f t="shared" si="176"/>
        <v>1</v>
      </c>
      <c r="BP139" s="3">
        <f t="shared" si="177"/>
        <v>0.5</v>
      </c>
      <c r="BQ139" s="1">
        <f t="shared" si="178"/>
        <v>5.5</v>
      </c>
      <c r="BR139" s="1" t="str">
        <f t="shared" si="199"/>
        <v>NA</v>
      </c>
      <c r="BS139" s="1">
        <f t="shared" si="179"/>
        <v>1</v>
      </c>
      <c r="BT139" s="4">
        <f t="shared" si="180"/>
        <v>1</v>
      </c>
      <c r="BU139" s="4">
        <f t="shared" si="181"/>
        <v>1</v>
      </c>
      <c r="BV139" t="s">
        <v>178</v>
      </c>
      <c r="BW139" t="s">
        <v>178</v>
      </c>
      <c r="BX139" t="s">
        <v>178</v>
      </c>
      <c r="BY139" t="s">
        <v>226</v>
      </c>
      <c r="BZ139" s="2" t="str">
        <f t="shared" si="200"/>
        <v>NA</v>
      </c>
      <c r="CA139">
        <v>0</v>
      </c>
      <c r="CB139">
        <v>0</v>
      </c>
      <c r="CC139" s="2" t="str">
        <f t="shared" si="201"/>
        <v>NA</v>
      </c>
      <c r="CD139" s="3">
        <v>0</v>
      </c>
      <c r="CE139" s="3">
        <v>0</v>
      </c>
      <c r="CF139" s="2">
        <v>0</v>
      </c>
      <c r="CG139" s="2">
        <v>0</v>
      </c>
      <c r="CH139" s="2">
        <v>0</v>
      </c>
      <c r="CI139" s="2">
        <v>0</v>
      </c>
      <c r="CJ139" s="2">
        <v>0</v>
      </c>
      <c r="CK139" s="2">
        <v>0</v>
      </c>
      <c r="CL139" s="2">
        <v>0</v>
      </c>
      <c r="CM139" s="2">
        <v>0</v>
      </c>
      <c r="CN139" s="5">
        <v>0</v>
      </c>
      <c r="CO139" s="5">
        <v>0</v>
      </c>
      <c r="CP139" s="5">
        <v>0</v>
      </c>
      <c r="CQ139" s="5">
        <v>0</v>
      </c>
      <c r="CR139" s="5">
        <v>0</v>
      </c>
      <c r="CS139" s="5">
        <v>0</v>
      </c>
      <c r="CT139" s="5">
        <v>0</v>
      </c>
      <c r="CU139" s="5">
        <v>0</v>
      </c>
      <c r="CV139" s="4">
        <v>0</v>
      </c>
      <c r="CW139" s="4">
        <v>0</v>
      </c>
      <c r="CX139" s="4">
        <v>0</v>
      </c>
      <c r="CY139" s="4">
        <v>0</v>
      </c>
      <c r="CZ139" s="4">
        <v>0</v>
      </c>
      <c r="DA139" s="4">
        <v>0</v>
      </c>
      <c r="DB139" s="4">
        <v>0</v>
      </c>
      <c r="DC139" s="4">
        <v>0</v>
      </c>
      <c r="DD139" s="8">
        <v>0</v>
      </c>
      <c r="DE139" s="8">
        <v>0</v>
      </c>
      <c r="DF139" s="8">
        <v>1</v>
      </c>
      <c r="DG139" s="8">
        <v>0</v>
      </c>
      <c r="DH139" s="8">
        <v>0</v>
      </c>
      <c r="DI139" s="8">
        <v>0</v>
      </c>
      <c r="DJ139" s="8">
        <v>0</v>
      </c>
      <c r="DK139" s="8">
        <v>0</v>
      </c>
      <c r="DL139" s="11">
        <f t="shared" si="202"/>
        <v>0</v>
      </c>
      <c r="DM139" s="11">
        <f t="shared" si="203"/>
        <v>0</v>
      </c>
      <c r="DN139" s="11">
        <f t="shared" si="204"/>
        <v>0</v>
      </c>
      <c r="DO139" s="11">
        <f t="shared" si="205"/>
        <v>0</v>
      </c>
      <c r="DP139" s="5">
        <f t="shared" si="206"/>
        <v>0</v>
      </c>
      <c r="DQ139" s="5">
        <f t="shared" si="207"/>
        <v>1</v>
      </c>
      <c r="DR139" s="5">
        <f t="shared" si="208"/>
        <v>0</v>
      </c>
      <c r="DS139" s="5">
        <f t="shared" si="209"/>
        <v>0</v>
      </c>
      <c r="DT139" s="12">
        <f t="shared" si="210"/>
        <v>0</v>
      </c>
      <c r="DU139" s="12">
        <f t="shared" si="211"/>
        <v>0</v>
      </c>
      <c r="DV139" s="12">
        <f t="shared" si="212"/>
        <v>0</v>
      </c>
      <c r="DW139" s="12">
        <f t="shared" si="213"/>
        <v>0</v>
      </c>
      <c r="DX139" s="12">
        <f t="shared" si="214"/>
        <v>0</v>
      </c>
      <c r="DY139" s="12">
        <f t="shared" si="215"/>
        <v>0</v>
      </c>
      <c r="DZ139" s="12">
        <f t="shared" si="216"/>
        <v>0</v>
      </c>
      <c r="EA139" s="12">
        <f t="shared" si="217"/>
        <v>0</v>
      </c>
      <c r="EB139" s="13">
        <f t="shared" si="218"/>
        <v>0</v>
      </c>
      <c r="EC139" s="13">
        <f t="shared" si="219"/>
        <v>0</v>
      </c>
      <c r="ED139" s="13">
        <f t="shared" si="220"/>
        <v>1</v>
      </c>
      <c r="EE139" s="13">
        <f t="shared" si="221"/>
        <v>0</v>
      </c>
      <c r="EF139" s="13">
        <f t="shared" si="222"/>
        <v>0</v>
      </c>
      <c r="EG139" s="13">
        <f t="shared" si="223"/>
        <v>0</v>
      </c>
      <c r="EH139" s="13">
        <f t="shared" si="224"/>
        <v>0</v>
      </c>
      <c r="EI139" s="13">
        <f t="shared" si="225"/>
        <v>0</v>
      </c>
      <c r="EJ139" s="4">
        <f t="shared" si="226"/>
        <v>0</v>
      </c>
      <c r="EK139" s="4">
        <f t="shared" si="227"/>
        <v>1</v>
      </c>
      <c r="EL139" s="4">
        <f t="shared" si="228"/>
        <v>0</v>
      </c>
      <c r="EM139" s="4">
        <f t="shared" si="229"/>
        <v>0</v>
      </c>
      <c r="EN139" s="5" t="s">
        <v>178</v>
      </c>
      <c r="EO139" s="5" t="s">
        <v>178</v>
      </c>
      <c r="EP139" s="5" t="s">
        <v>178</v>
      </c>
      <c r="EQ139" s="5" t="s">
        <v>178</v>
      </c>
      <c r="ER139" s="12" t="s">
        <v>178</v>
      </c>
      <c r="ES139" s="12">
        <v>1</v>
      </c>
      <c r="ET139" s="12" t="s">
        <v>178</v>
      </c>
      <c r="EU139" s="12" t="s">
        <v>178</v>
      </c>
      <c r="EV139" t="s">
        <v>178</v>
      </c>
      <c r="EW139">
        <v>1</v>
      </c>
      <c r="EX139" t="s">
        <v>178</v>
      </c>
      <c r="EY139" t="s">
        <v>178</v>
      </c>
      <c r="EZ139">
        <f t="shared" si="230"/>
        <v>0</v>
      </c>
      <c r="FA139">
        <f t="shared" si="231"/>
        <v>0</v>
      </c>
      <c r="FB139">
        <f t="shared" si="232"/>
        <v>0</v>
      </c>
      <c r="FC139">
        <f t="shared" si="233"/>
        <v>0</v>
      </c>
      <c r="FD139" t="s">
        <v>178</v>
      </c>
      <c r="FE139">
        <v>4</v>
      </c>
      <c r="FF139">
        <v>0.4</v>
      </c>
    </row>
    <row r="140" spans="1:162" customFormat="1" x14ac:dyDescent="0.25">
      <c r="A140" t="s">
        <v>140</v>
      </c>
      <c r="B140" t="s">
        <v>178</v>
      </c>
      <c r="C140" t="s">
        <v>178</v>
      </c>
      <c r="D140" t="s">
        <v>178</v>
      </c>
      <c r="E140" t="s">
        <v>178</v>
      </c>
      <c r="F140" t="s">
        <v>178</v>
      </c>
      <c r="G140" t="s">
        <v>178</v>
      </c>
      <c r="H140" s="2" t="s">
        <v>178</v>
      </c>
      <c r="I140" s="2" t="str">
        <f t="shared" si="182"/>
        <v>NA</v>
      </c>
      <c r="J140" t="s">
        <v>178</v>
      </c>
      <c r="K140" s="1" t="s">
        <v>178</v>
      </c>
      <c r="L140" s="1" t="str">
        <f t="shared" si="183"/>
        <v>NA</v>
      </c>
      <c r="M140" s="1" t="s">
        <v>178</v>
      </c>
      <c r="N140">
        <v>1</v>
      </c>
      <c r="O140">
        <v>1</v>
      </c>
      <c r="P140">
        <v>0</v>
      </c>
      <c r="Q140">
        <v>1</v>
      </c>
      <c r="R140">
        <v>1</v>
      </c>
      <c r="S140">
        <v>0</v>
      </c>
      <c r="T140">
        <f t="shared" si="184"/>
        <v>0</v>
      </c>
      <c r="U140" s="2" t="s">
        <v>176</v>
      </c>
      <c r="V140" s="2">
        <f t="shared" si="185"/>
        <v>1</v>
      </c>
      <c r="W140">
        <v>3</v>
      </c>
      <c r="X140" s="1">
        <v>4</v>
      </c>
      <c r="Y140" s="1" t="str">
        <f t="shared" si="186"/>
        <v>S</v>
      </c>
      <c r="Z140" s="1" t="str">
        <f t="shared" si="168"/>
        <v>n</v>
      </c>
      <c r="AA140" s="4" t="s">
        <v>178</v>
      </c>
      <c r="AB140" s="4" t="s">
        <v>178</v>
      </c>
      <c r="AC140">
        <v>1</v>
      </c>
      <c r="AD140">
        <v>1</v>
      </c>
      <c r="AE140">
        <v>1</v>
      </c>
      <c r="AF140">
        <v>1</v>
      </c>
      <c r="AG140">
        <v>1</v>
      </c>
      <c r="AH140">
        <v>3</v>
      </c>
      <c r="AI140" s="2" t="s">
        <v>177</v>
      </c>
      <c r="AJ140" s="2">
        <f t="shared" si="187"/>
        <v>1</v>
      </c>
      <c r="AK140">
        <v>2</v>
      </c>
      <c r="AL140" s="1">
        <v>5</v>
      </c>
      <c r="AM140" s="1" t="str">
        <f t="shared" si="188"/>
        <v>M</v>
      </c>
      <c r="AN140" s="1">
        <f t="shared" si="171"/>
        <v>9</v>
      </c>
      <c r="AO140" s="4">
        <f t="shared" si="172"/>
        <v>1</v>
      </c>
      <c r="AP140" s="4">
        <f t="shared" si="173"/>
        <v>2</v>
      </c>
      <c r="AQ140" s="10" t="s">
        <v>323</v>
      </c>
      <c r="AR140" s="10" t="s">
        <v>319</v>
      </c>
      <c r="AS140" s="10" t="s">
        <v>323</v>
      </c>
      <c r="AT140" s="10" t="str">
        <f t="shared" si="190"/>
        <v>surv</v>
      </c>
      <c r="AU140" s="10">
        <f t="shared" si="191"/>
        <v>4.5</v>
      </c>
      <c r="AV140" s="10">
        <f t="shared" si="192"/>
        <v>0.46615448083226579</v>
      </c>
      <c r="AW140" s="10" t="str">
        <f t="shared" si="193"/>
        <v>NA</v>
      </c>
      <c r="AX140" s="10">
        <f t="shared" si="194"/>
        <v>1</v>
      </c>
      <c r="AY140" s="10" t="str">
        <f t="shared" si="195"/>
        <v>NA</v>
      </c>
      <c r="AZ140" s="10" t="str">
        <f t="shared" si="196"/>
        <v>0</v>
      </c>
      <c r="BA140" t="s">
        <v>178</v>
      </c>
      <c r="BB140" t="s">
        <v>102</v>
      </c>
      <c r="BC140" t="s">
        <v>102</v>
      </c>
      <c r="BD140" s="5">
        <v>0</v>
      </c>
      <c r="BE140" s="5">
        <v>5</v>
      </c>
      <c r="BF140" s="5">
        <v>4</v>
      </c>
      <c r="BG140" s="5">
        <f t="shared" si="197"/>
        <v>3</v>
      </c>
      <c r="BH140" s="6" t="s">
        <v>178</v>
      </c>
      <c r="BI140" s="6">
        <v>0.46615448083226579</v>
      </c>
      <c r="BJ140" s="6">
        <v>0.46615448083226579</v>
      </c>
      <c r="BK140" s="6">
        <v>0.46615448083226579</v>
      </c>
      <c r="BL140" s="6" t="str">
        <f t="shared" si="198"/>
        <v>N</v>
      </c>
      <c r="BM140" s="3">
        <f t="shared" si="174"/>
        <v>0.5</v>
      </c>
      <c r="BN140" s="3">
        <f t="shared" si="175"/>
        <v>1</v>
      </c>
      <c r="BO140" s="3">
        <f t="shared" si="176"/>
        <v>1</v>
      </c>
      <c r="BP140" s="3">
        <f t="shared" si="177"/>
        <v>1.5</v>
      </c>
      <c r="BQ140" s="1">
        <f t="shared" si="178"/>
        <v>4.5</v>
      </c>
      <c r="BR140" s="1" t="str">
        <f t="shared" si="199"/>
        <v>S</v>
      </c>
      <c r="BS140" s="1">
        <f t="shared" si="179"/>
        <v>9</v>
      </c>
      <c r="BT140" s="4">
        <f t="shared" si="180"/>
        <v>1</v>
      </c>
      <c r="BU140" s="4">
        <f t="shared" si="181"/>
        <v>2</v>
      </c>
      <c r="BV140" t="s">
        <v>178</v>
      </c>
      <c r="BW140" t="s">
        <v>178</v>
      </c>
      <c r="BX140" t="s">
        <v>178</v>
      </c>
      <c r="BY140" t="s">
        <v>178</v>
      </c>
      <c r="BZ140" s="2" t="str">
        <f t="shared" si="200"/>
        <v>NA</v>
      </c>
      <c r="CA140">
        <v>0</v>
      </c>
      <c r="CB140">
        <v>0</v>
      </c>
      <c r="CC140" s="2" t="str">
        <f t="shared" si="201"/>
        <v>NA</v>
      </c>
      <c r="CD140" s="3">
        <v>0</v>
      </c>
      <c r="CE140" s="3">
        <v>0</v>
      </c>
      <c r="CF140" s="2">
        <v>0</v>
      </c>
      <c r="CG140" s="2">
        <v>0</v>
      </c>
      <c r="CH140" s="2">
        <v>0</v>
      </c>
      <c r="CI140" s="2">
        <v>0</v>
      </c>
      <c r="CJ140" s="2">
        <v>0</v>
      </c>
      <c r="CK140" s="2">
        <v>0</v>
      </c>
      <c r="CL140" s="2">
        <v>0</v>
      </c>
      <c r="CM140" s="2">
        <v>0</v>
      </c>
      <c r="CN140" s="5">
        <v>0</v>
      </c>
      <c r="CO140" s="5">
        <v>0</v>
      </c>
      <c r="CP140" s="5">
        <v>0</v>
      </c>
      <c r="CQ140" s="5">
        <v>0</v>
      </c>
      <c r="CR140" s="5">
        <v>0</v>
      </c>
      <c r="CS140" s="5">
        <v>0</v>
      </c>
      <c r="CT140" s="5">
        <v>0</v>
      </c>
      <c r="CU140" s="5">
        <v>0</v>
      </c>
      <c r="CV140" s="4">
        <v>0</v>
      </c>
      <c r="CW140" s="4">
        <v>0</v>
      </c>
      <c r="CX140" s="4">
        <v>0</v>
      </c>
      <c r="CY140" s="4">
        <v>0</v>
      </c>
      <c r="CZ140" s="4">
        <v>0</v>
      </c>
      <c r="DA140" s="4">
        <v>0</v>
      </c>
      <c r="DB140" s="4">
        <v>0</v>
      </c>
      <c r="DC140" s="4">
        <v>0</v>
      </c>
      <c r="DD140" s="8">
        <v>0</v>
      </c>
      <c r="DE140" s="8">
        <v>0</v>
      </c>
      <c r="DF140" s="8">
        <v>0</v>
      </c>
      <c r="DG140" s="8">
        <v>0</v>
      </c>
      <c r="DH140" s="8">
        <v>0</v>
      </c>
      <c r="DI140" s="8">
        <v>0</v>
      </c>
      <c r="DJ140" s="8">
        <v>0</v>
      </c>
      <c r="DK140" s="8">
        <v>0</v>
      </c>
      <c r="DL140" s="11">
        <f t="shared" si="202"/>
        <v>0</v>
      </c>
      <c r="DM140" s="11">
        <f t="shared" si="203"/>
        <v>0</v>
      </c>
      <c r="DN140" s="11">
        <f t="shared" si="204"/>
        <v>0</v>
      </c>
      <c r="DO140" s="11">
        <f t="shared" si="205"/>
        <v>0</v>
      </c>
      <c r="DP140" s="5">
        <f t="shared" si="206"/>
        <v>0</v>
      </c>
      <c r="DQ140" s="5">
        <f t="shared" si="207"/>
        <v>0</v>
      </c>
      <c r="DR140" s="5">
        <f t="shared" si="208"/>
        <v>0</v>
      </c>
      <c r="DS140" s="5">
        <f t="shared" si="209"/>
        <v>0</v>
      </c>
      <c r="DT140" s="12">
        <f t="shared" si="210"/>
        <v>0</v>
      </c>
      <c r="DU140" s="12">
        <f t="shared" si="211"/>
        <v>0</v>
      </c>
      <c r="DV140" s="12">
        <f t="shared" si="212"/>
        <v>0</v>
      </c>
      <c r="DW140" s="12">
        <f t="shared" si="213"/>
        <v>0</v>
      </c>
      <c r="DX140" s="12">
        <f t="shared" si="214"/>
        <v>0</v>
      </c>
      <c r="DY140" s="12">
        <f t="shared" si="215"/>
        <v>0</v>
      </c>
      <c r="DZ140" s="12">
        <f t="shared" si="216"/>
        <v>0</v>
      </c>
      <c r="EA140" s="12">
        <f t="shared" si="217"/>
        <v>0</v>
      </c>
      <c r="EB140" s="13">
        <f t="shared" si="218"/>
        <v>0</v>
      </c>
      <c r="EC140" s="13">
        <f t="shared" si="219"/>
        <v>0</v>
      </c>
      <c r="ED140" s="13">
        <f t="shared" si="220"/>
        <v>0</v>
      </c>
      <c r="EE140" s="13">
        <f t="shared" si="221"/>
        <v>0</v>
      </c>
      <c r="EF140" s="13">
        <f t="shared" si="222"/>
        <v>0</v>
      </c>
      <c r="EG140" s="13">
        <f t="shared" si="223"/>
        <v>0</v>
      </c>
      <c r="EH140" s="13">
        <f t="shared" si="224"/>
        <v>0</v>
      </c>
      <c r="EI140" s="13">
        <f t="shared" si="225"/>
        <v>0</v>
      </c>
      <c r="EJ140" s="4">
        <f t="shared" si="226"/>
        <v>0</v>
      </c>
      <c r="EK140" s="4">
        <f t="shared" si="227"/>
        <v>0</v>
      </c>
      <c r="EL140" s="4">
        <f t="shared" si="228"/>
        <v>0</v>
      </c>
      <c r="EM140" s="4">
        <f t="shared" si="229"/>
        <v>0</v>
      </c>
      <c r="EN140" s="5" t="s">
        <v>178</v>
      </c>
      <c r="EO140" s="5" t="s">
        <v>178</v>
      </c>
      <c r="EP140" s="5" t="s">
        <v>178</v>
      </c>
      <c r="EQ140" s="5" t="s">
        <v>178</v>
      </c>
      <c r="ER140" s="12" t="s">
        <v>178</v>
      </c>
      <c r="ES140" s="12" t="s">
        <v>178</v>
      </c>
      <c r="ET140" s="12" t="s">
        <v>178</v>
      </c>
      <c r="EU140" s="12" t="s">
        <v>178</v>
      </c>
      <c r="EV140" t="s">
        <v>178</v>
      </c>
      <c r="EW140" t="s">
        <v>178</v>
      </c>
      <c r="EX140" t="s">
        <v>178</v>
      </c>
      <c r="EY140" t="s">
        <v>178</v>
      </c>
      <c r="EZ140">
        <f t="shared" si="230"/>
        <v>0</v>
      </c>
      <c r="FA140">
        <f t="shared" si="231"/>
        <v>0</v>
      </c>
      <c r="FB140">
        <f t="shared" si="232"/>
        <v>0</v>
      </c>
      <c r="FC140">
        <f t="shared" si="233"/>
        <v>0</v>
      </c>
      <c r="FD140" t="s">
        <v>178</v>
      </c>
      <c r="FE140">
        <v>1</v>
      </c>
      <c r="FF140">
        <v>0.6</v>
      </c>
    </row>
    <row r="141" spans="1:162" customFormat="1" x14ac:dyDescent="0.25">
      <c r="A141" t="s">
        <v>141</v>
      </c>
      <c r="B141" t="s">
        <v>178</v>
      </c>
      <c r="C141" t="s">
        <v>178</v>
      </c>
      <c r="D141" t="s">
        <v>178</v>
      </c>
      <c r="E141" t="s">
        <v>178</v>
      </c>
      <c r="F141" t="s">
        <v>178</v>
      </c>
      <c r="G141" t="s">
        <v>178</v>
      </c>
      <c r="H141" s="2" t="s">
        <v>178</v>
      </c>
      <c r="I141" s="2" t="str">
        <f t="shared" si="182"/>
        <v>NA</v>
      </c>
      <c r="J141" t="s">
        <v>178</v>
      </c>
      <c r="K141" s="1" t="s">
        <v>178</v>
      </c>
      <c r="L141" s="1" t="str">
        <f t="shared" si="183"/>
        <v>NA</v>
      </c>
      <c r="M141" s="1" t="s">
        <v>178</v>
      </c>
      <c r="N141">
        <v>1</v>
      </c>
      <c r="O141">
        <v>1</v>
      </c>
      <c r="P141">
        <v>0</v>
      </c>
      <c r="Q141">
        <v>2</v>
      </c>
      <c r="R141">
        <v>1</v>
      </c>
      <c r="S141">
        <v>4</v>
      </c>
      <c r="T141">
        <f t="shared" si="184"/>
        <v>4</v>
      </c>
      <c r="U141" s="2" t="s">
        <v>177</v>
      </c>
      <c r="V141" s="2">
        <f t="shared" si="185"/>
        <v>1</v>
      </c>
      <c r="W141">
        <v>2</v>
      </c>
      <c r="X141" s="1">
        <v>5</v>
      </c>
      <c r="Y141" s="1" t="str">
        <f t="shared" si="186"/>
        <v>M</v>
      </c>
      <c r="Z141" s="1" t="str">
        <f t="shared" si="168"/>
        <v>y</v>
      </c>
      <c r="AA141" s="4" t="s">
        <v>178</v>
      </c>
      <c r="AB141" s="4" t="s">
        <v>178</v>
      </c>
      <c r="AC141">
        <v>1</v>
      </c>
      <c r="AD141">
        <v>1</v>
      </c>
      <c r="AE141">
        <v>0</v>
      </c>
      <c r="AF141">
        <v>1</v>
      </c>
      <c r="AG141">
        <v>0</v>
      </c>
      <c r="AH141">
        <v>0</v>
      </c>
      <c r="AI141" s="2" t="s">
        <v>177</v>
      </c>
      <c r="AJ141" s="2">
        <f t="shared" si="187"/>
        <v>0</v>
      </c>
      <c r="AK141">
        <v>1</v>
      </c>
      <c r="AL141" s="1">
        <v>3</v>
      </c>
      <c r="AM141" s="1" t="str">
        <f t="shared" si="188"/>
        <v>S</v>
      </c>
      <c r="AN141" s="1">
        <f t="shared" si="171"/>
        <v>3</v>
      </c>
      <c r="AO141" s="4">
        <f t="shared" si="172"/>
        <v>-2</v>
      </c>
      <c r="AP141" s="4">
        <f t="shared" si="173"/>
        <v>2</v>
      </c>
      <c r="AQ141" s="10" t="s">
        <v>323</v>
      </c>
      <c r="AR141" s="10" t="s">
        <v>319</v>
      </c>
      <c r="AS141" s="10" t="s">
        <v>323</v>
      </c>
      <c r="AT141" s="10" t="str">
        <f t="shared" si="190"/>
        <v>surv</v>
      </c>
      <c r="AU141" s="10">
        <f t="shared" si="191"/>
        <v>4</v>
      </c>
      <c r="AV141" s="10">
        <f t="shared" si="192"/>
        <v>0.77987178433381044</v>
      </c>
      <c r="AW141" s="10" t="str">
        <f t="shared" si="193"/>
        <v>NA</v>
      </c>
      <c r="AX141" s="10">
        <f t="shared" si="194"/>
        <v>1</v>
      </c>
      <c r="AY141" s="10" t="str">
        <f t="shared" si="195"/>
        <v>NA</v>
      </c>
      <c r="AZ141" s="10" t="str">
        <f t="shared" si="196"/>
        <v>0</v>
      </c>
      <c r="BA141" t="s">
        <v>178</v>
      </c>
      <c r="BB141" t="s">
        <v>77</v>
      </c>
      <c r="BC141" t="s">
        <v>77</v>
      </c>
      <c r="BD141" s="5">
        <v>0</v>
      </c>
      <c r="BE141" s="5">
        <v>4</v>
      </c>
      <c r="BF141" s="5">
        <v>4</v>
      </c>
      <c r="BG141" s="5">
        <f t="shared" si="197"/>
        <v>2.6666666666666665</v>
      </c>
      <c r="BH141" s="6" t="s">
        <v>178</v>
      </c>
      <c r="BI141" s="6">
        <v>0.77987178433381044</v>
      </c>
      <c r="BJ141" s="6">
        <v>0.77987178433381044</v>
      </c>
      <c r="BK141" s="6">
        <v>0.77987178433381044</v>
      </c>
      <c r="BL141" s="6" t="str">
        <f t="shared" si="198"/>
        <v>M</v>
      </c>
      <c r="BM141" s="3">
        <f t="shared" si="174"/>
        <v>0</v>
      </c>
      <c r="BN141" s="3">
        <f t="shared" si="175"/>
        <v>1.5</v>
      </c>
      <c r="BO141" s="3">
        <f t="shared" si="176"/>
        <v>0.5</v>
      </c>
      <c r="BP141" s="3">
        <f t="shared" si="177"/>
        <v>2</v>
      </c>
      <c r="BQ141" s="1">
        <f t="shared" si="178"/>
        <v>4</v>
      </c>
      <c r="BR141" s="1" t="str">
        <f t="shared" si="199"/>
        <v>S</v>
      </c>
      <c r="BS141" s="1">
        <f t="shared" si="179"/>
        <v>3</v>
      </c>
      <c r="BT141" s="4">
        <f t="shared" si="180"/>
        <v>-2</v>
      </c>
      <c r="BU141" s="4">
        <f t="shared" si="181"/>
        <v>2</v>
      </c>
      <c r="BV141" t="s">
        <v>178</v>
      </c>
      <c r="BW141" t="s">
        <v>178</v>
      </c>
      <c r="BX141" t="s">
        <v>178</v>
      </c>
      <c r="BY141" t="s">
        <v>227</v>
      </c>
      <c r="BZ141" s="2" t="str">
        <f t="shared" si="200"/>
        <v>NA</v>
      </c>
      <c r="CA141">
        <v>0</v>
      </c>
      <c r="CB141">
        <v>0</v>
      </c>
      <c r="CC141" s="2" t="str">
        <f t="shared" si="201"/>
        <v>NA</v>
      </c>
      <c r="CD141" s="3">
        <v>0</v>
      </c>
      <c r="CE141" s="3">
        <v>0</v>
      </c>
      <c r="CF141" s="2">
        <v>0</v>
      </c>
      <c r="CG141" s="2">
        <v>0</v>
      </c>
      <c r="CH141" s="2">
        <v>0</v>
      </c>
      <c r="CI141" s="2">
        <v>0</v>
      </c>
      <c r="CJ141" s="2">
        <v>0</v>
      </c>
      <c r="CK141" s="2">
        <v>0</v>
      </c>
      <c r="CL141" s="2">
        <v>0</v>
      </c>
      <c r="CM141" s="2">
        <v>0</v>
      </c>
      <c r="CN141" s="5">
        <v>0</v>
      </c>
      <c r="CO141" s="5">
        <v>0</v>
      </c>
      <c r="CP141" s="5">
        <v>0</v>
      </c>
      <c r="CQ141" s="5">
        <v>1</v>
      </c>
      <c r="CR141" s="5">
        <v>0</v>
      </c>
      <c r="CS141" s="5">
        <v>0</v>
      </c>
      <c r="CT141" s="5">
        <v>0</v>
      </c>
      <c r="CU141" s="5">
        <v>0</v>
      </c>
      <c r="CV141" s="4">
        <v>0</v>
      </c>
      <c r="CW141" s="4">
        <v>0</v>
      </c>
      <c r="CX141" s="4">
        <v>0</v>
      </c>
      <c r="CY141" s="4">
        <v>0</v>
      </c>
      <c r="CZ141" s="4">
        <v>0</v>
      </c>
      <c r="DA141" s="4">
        <v>0</v>
      </c>
      <c r="DB141" s="4">
        <v>0</v>
      </c>
      <c r="DC141" s="4">
        <v>0</v>
      </c>
      <c r="DD141" s="8">
        <v>0</v>
      </c>
      <c r="DE141" s="8">
        <v>0</v>
      </c>
      <c r="DF141" s="8">
        <v>0</v>
      </c>
      <c r="DG141" s="8">
        <v>0</v>
      </c>
      <c r="DH141" s="8">
        <v>0</v>
      </c>
      <c r="DI141" s="8">
        <v>0</v>
      </c>
      <c r="DJ141" s="8">
        <v>0</v>
      </c>
      <c r="DK141" s="8">
        <v>0</v>
      </c>
      <c r="DL141" s="11">
        <f t="shared" si="202"/>
        <v>0</v>
      </c>
      <c r="DM141" s="11">
        <f t="shared" si="203"/>
        <v>0</v>
      </c>
      <c r="DN141" s="11">
        <f t="shared" si="204"/>
        <v>0</v>
      </c>
      <c r="DO141" s="11">
        <f t="shared" si="205"/>
        <v>0</v>
      </c>
      <c r="DP141" s="5">
        <f t="shared" si="206"/>
        <v>0</v>
      </c>
      <c r="DQ141" s="5">
        <f t="shared" si="207"/>
        <v>1</v>
      </c>
      <c r="DR141" s="5">
        <f t="shared" si="208"/>
        <v>0</v>
      </c>
      <c r="DS141" s="5">
        <f t="shared" si="209"/>
        <v>0</v>
      </c>
      <c r="DT141" s="12">
        <f t="shared" si="210"/>
        <v>0</v>
      </c>
      <c r="DU141" s="12">
        <f t="shared" si="211"/>
        <v>0</v>
      </c>
      <c r="DV141" s="12">
        <f t="shared" si="212"/>
        <v>0</v>
      </c>
      <c r="DW141" s="12">
        <f t="shared" si="213"/>
        <v>1</v>
      </c>
      <c r="DX141" s="12">
        <f t="shared" si="214"/>
        <v>0</v>
      </c>
      <c r="DY141" s="12">
        <f t="shared" si="215"/>
        <v>0</v>
      </c>
      <c r="DZ141" s="12">
        <f t="shared" si="216"/>
        <v>0</v>
      </c>
      <c r="EA141" s="12">
        <f t="shared" si="217"/>
        <v>0</v>
      </c>
      <c r="EB141" s="13">
        <f t="shared" si="218"/>
        <v>0</v>
      </c>
      <c r="EC141" s="13">
        <f t="shared" si="219"/>
        <v>0</v>
      </c>
      <c r="ED141" s="13">
        <f t="shared" si="220"/>
        <v>0</v>
      </c>
      <c r="EE141" s="13">
        <f t="shared" si="221"/>
        <v>0</v>
      </c>
      <c r="EF141" s="13">
        <f t="shared" si="222"/>
        <v>0</v>
      </c>
      <c r="EG141" s="13">
        <f t="shared" si="223"/>
        <v>0</v>
      </c>
      <c r="EH141" s="13">
        <f t="shared" si="224"/>
        <v>0</v>
      </c>
      <c r="EI141" s="13">
        <f t="shared" si="225"/>
        <v>0</v>
      </c>
      <c r="EJ141" s="4">
        <f t="shared" si="226"/>
        <v>0</v>
      </c>
      <c r="EK141" s="4">
        <f t="shared" si="227"/>
        <v>1</v>
      </c>
      <c r="EL141" s="4">
        <f t="shared" si="228"/>
        <v>0</v>
      </c>
      <c r="EM141" s="4">
        <f t="shared" si="229"/>
        <v>0</v>
      </c>
      <c r="EN141" s="5" t="s">
        <v>178</v>
      </c>
      <c r="EO141" s="5" t="s">
        <v>178</v>
      </c>
      <c r="EP141" s="5" t="s">
        <v>178</v>
      </c>
      <c r="EQ141" s="5" t="s">
        <v>178</v>
      </c>
      <c r="ER141" s="12" t="s">
        <v>178</v>
      </c>
      <c r="ES141" s="12">
        <v>0</v>
      </c>
      <c r="ET141" s="12" t="s">
        <v>178</v>
      </c>
      <c r="EU141" s="12" t="s">
        <v>178</v>
      </c>
      <c r="EV141" t="s">
        <v>178</v>
      </c>
      <c r="EW141">
        <v>0</v>
      </c>
      <c r="EX141" t="s">
        <v>178</v>
      </c>
      <c r="EY141" t="s">
        <v>178</v>
      </c>
      <c r="EZ141">
        <f t="shared" si="230"/>
        <v>0</v>
      </c>
      <c r="FA141">
        <f t="shared" si="231"/>
        <v>-1</v>
      </c>
      <c r="FB141">
        <f t="shared" si="232"/>
        <v>0</v>
      </c>
      <c r="FC141">
        <f t="shared" si="233"/>
        <v>0</v>
      </c>
      <c r="FD141" t="s">
        <v>178</v>
      </c>
      <c r="FE141">
        <v>0.2857142857142857</v>
      </c>
      <c r="FF141">
        <v>2</v>
      </c>
    </row>
    <row r="142" spans="1:162" customFormat="1" x14ac:dyDescent="0.25">
      <c r="A142" t="s">
        <v>142</v>
      </c>
      <c r="B142" t="s">
        <v>178</v>
      </c>
      <c r="C142" t="s">
        <v>178</v>
      </c>
      <c r="D142" t="s">
        <v>178</v>
      </c>
      <c r="E142" t="s">
        <v>178</v>
      </c>
      <c r="F142" t="s">
        <v>178</v>
      </c>
      <c r="G142" t="s">
        <v>178</v>
      </c>
      <c r="H142" s="2" t="s">
        <v>178</v>
      </c>
      <c r="I142" s="2" t="str">
        <f t="shared" si="182"/>
        <v>NA</v>
      </c>
      <c r="J142" t="s">
        <v>178</v>
      </c>
      <c r="K142" s="1" t="s">
        <v>178</v>
      </c>
      <c r="L142" s="1" t="str">
        <f t="shared" si="183"/>
        <v>NA</v>
      </c>
      <c r="M142" s="1" t="s">
        <v>178</v>
      </c>
      <c r="N142">
        <v>1</v>
      </c>
      <c r="O142">
        <v>1</v>
      </c>
      <c r="P142">
        <v>2</v>
      </c>
      <c r="Q142">
        <v>1</v>
      </c>
      <c r="R142">
        <v>4</v>
      </c>
      <c r="S142">
        <v>4</v>
      </c>
      <c r="T142">
        <f t="shared" si="184"/>
        <v>4</v>
      </c>
      <c r="U142" s="2" t="s">
        <v>176</v>
      </c>
      <c r="V142" s="2">
        <f t="shared" si="185"/>
        <v>1</v>
      </c>
      <c r="W142">
        <v>2</v>
      </c>
      <c r="X142" s="1">
        <v>9</v>
      </c>
      <c r="Y142" s="1" t="str">
        <f t="shared" si="186"/>
        <v>L</v>
      </c>
      <c r="Z142" s="1" t="str">
        <f t="shared" si="168"/>
        <v>y</v>
      </c>
      <c r="AA142" s="4" t="s">
        <v>178</v>
      </c>
      <c r="AB142" s="4" t="s">
        <v>178</v>
      </c>
      <c r="AC142">
        <v>1</v>
      </c>
      <c r="AD142">
        <v>1</v>
      </c>
      <c r="AE142">
        <v>2</v>
      </c>
      <c r="AF142">
        <v>1</v>
      </c>
      <c r="AG142">
        <v>1</v>
      </c>
      <c r="AH142">
        <v>1</v>
      </c>
      <c r="AI142" s="2" t="s">
        <v>177</v>
      </c>
      <c r="AJ142" s="2">
        <f t="shared" si="187"/>
        <v>1</v>
      </c>
      <c r="AK142">
        <v>4</v>
      </c>
      <c r="AL142" s="1">
        <v>6</v>
      </c>
      <c r="AM142" s="1" t="str">
        <f t="shared" si="188"/>
        <v>M</v>
      </c>
      <c r="AN142" s="1">
        <f t="shared" si="171"/>
        <v>1</v>
      </c>
      <c r="AO142" s="4">
        <f t="shared" si="172"/>
        <v>-3</v>
      </c>
      <c r="AP142" s="4">
        <f t="shared" si="173"/>
        <v>4</v>
      </c>
      <c r="AQ142" s="10" t="s">
        <v>323</v>
      </c>
      <c r="AR142" s="10" t="s">
        <v>319</v>
      </c>
      <c r="AS142" s="10" t="s">
        <v>323</v>
      </c>
      <c r="AT142" s="10" t="str">
        <f t="shared" si="190"/>
        <v>surv</v>
      </c>
      <c r="AU142" s="10">
        <f t="shared" si="191"/>
        <v>7.5</v>
      </c>
      <c r="AV142" s="10">
        <f t="shared" si="192"/>
        <v>0.49648766349225787</v>
      </c>
      <c r="AW142" s="10" t="str">
        <f t="shared" si="193"/>
        <v>NA</v>
      </c>
      <c r="AX142" s="10">
        <f t="shared" si="194"/>
        <v>1</v>
      </c>
      <c r="AY142" s="10" t="str">
        <f t="shared" si="195"/>
        <v>NA</v>
      </c>
      <c r="AZ142" s="10" t="str">
        <f t="shared" si="196"/>
        <v>0</v>
      </c>
      <c r="BA142" t="s">
        <v>178</v>
      </c>
      <c r="BB142" t="s">
        <v>90</v>
      </c>
      <c r="BC142" t="s">
        <v>90</v>
      </c>
      <c r="BD142" s="5">
        <v>0</v>
      </c>
      <c r="BE142" s="5">
        <v>13</v>
      </c>
      <c r="BF142" s="5">
        <v>13</v>
      </c>
      <c r="BG142" s="5">
        <f t="shared" si="197"/>
        <v>8.6666666666666661</v>
      </c>
      <c r="BH142" s="6" t="s">
        <v>178</v>
      </c>
      <c r="BI142" s="6">
        <v>0.49648766349225787</v>
      </c>
      <c r="BJ142" s="6">
        <v>0.49648766349225787</v>
      </c>
      <c r="BK142" s="6">
        <v>0.49648766349225787</v>
      </c>
      <c r="BL142" s="6" t="str">
        <f t="shared" si="198"/>
        <v>N</v>
      </c>
      <c r="BM142" s="3">
        <f t="shared" si="174"/>
        <v>2</v>
      </c>
      <c r="BN142" s="3">
        <f t="shared" si="175"/>
        <v>1</v>
      </c>
      <c r="BO142" s="3">
        <f t="shared" si="176"/>
        <v>2.5</v>
      </c>
      <c r="BP142" s="3">
        <f t="shared" si="177"/>
        <v>2.5</v>
      </c>
      <c r="BQ142" s="1">
        <f t="shared" si="178"/>
        <v>7.5</v>
      </c>
      <c r="BR142" s="1" t="str">
        <f t="shared" si="199"/>
        <v>L</v>
      </c>
      <c r="BS142" s="1">
        <f t="shared" si="179"/>
        <v>1</v>
      </c>
      <c r="BT142" s="4">
        <f t="shared" si="180"/>
        <v>-3</v>
      </c>
      <c r="BU142" s="4">
        <f t="shared" si="181"/>
        <v>4</v>
      </c>
      <c r="BV142" t="s">
        <v>178</v>
      </c>
      <c r="BW142" t="s">
        <v>178</v>
      </c>
      <c r="BX142" t="s">
        <v>178</v>
      </c>
      <c r="BY142" t="s">
        <v>178</v>
      </c>
      <c r="BZ142" s="2" t="str">
        <f t="shared" si="200"/>
        <v>NA</v>
      </c>
      <c r="CA142">
        <v>0</v>
      </c>
      <c r="CB142">
        <v>0</v>
      </c>
      <c r="CC142" s="2" t="str">
        <f t="shared" si="201"/>
        <v>NA</v>
      </c>
      <c r="CD142" s="3">
        <v>0</v>
      </c>
      <c r="CE142" s="3">
        <v>0</v>
      </c>
      <c r="CF142" s="2">
        <v>0</v>
      </c>
      <c r="CG142" s="2">
        <v>0</v>
      </c>
      <c r="CH142" s="2">
        <v>0</v>
      </c>
      <c r="CI142" s="2">
        <v>0</v>
      </c>
      <c r="CJ142" s="2">
        <v>0</v>
      </c>
      <c r="CK142" s="2">
        <v>0</v>
      </c>
      <c r="CL142" s="2">
        <v>0</v>
      </c>
      <c r="CM142" s="2">
        <v>0</v>
      </c>
      <c r="CN142" s="5">
        <v>0</v>
      </c>
      <c r="CO142" s="5">
        <v>0</v>
      </c>
      <c r="CP142" s="5">
        <v>0</v>
      </c>
      <c r="CQ142" s="5">
        <v>0</v>
      </c>
      <c r="CR142" s="5">
        <v>0</v>
      </c>
      <c r="CS142" s="5">
        <v>0</v>
      </c>
      <c r="CT142" s="5">
        <v>0</v>
      </c>
      <c r="CU142" s="5">
        <v>0</v>
      </c>
      <c r="CV142" s="4">
        <v>0</v>
      </c>
      <c r="CW142" s="4">
        <v>0</v>
      </c>
      <c r="CX142" s="4">
        <v>0</v>
      </c>
      <c r="CY142" s="4">
        <v>0</v>
      </c>
      <c r="CZ142" s="4">
        <v>0</v>
      </c>
      <c r="DA142" s="4">
        <v>0</v>
      </c>
      <c r="DB142" s="4">
        <v>0</v>
      </c>
      <c r="DC142" s="4">
        <v>0</v>
      </c>
      <c r="DD142" s="8">
        <v>0</v>
      </c>
      <c r="DE142" s="8">
        <v>0</v>
      </c>
      <c r="DF142" s="8">
        <v>0</v>
      </c>
      <c r="DG142" s="8">
        <v>0</v>
      </c>
      <c r="DH142" s="8">
        <v>0</v>
      </c>
      <c r="DI142" s="8">
        <v>0</v>
      </c>
      <c r="DJ142" s="8">
        <v>0</v>
      </c>
      <c r="DK142" s="8">
        <v>0</v>
      </c>
      <c r="DL142" s="11">
        <f t="shared" si="202"/>
        <v>0</v>
      </c>
      <c r="DM142" s="11">
        <f t="shared" si="203"/>
        <v>0</v>
      </c>
      <c r="DN142" s="11">
        <f t="shared" si="204"/>
        <v>0</v>
      </c>
      <c r="DO142" s="11">
        <f t="shared" si="205"/>
        <v>0</v>
      </c>
      <c r="DP142" s="5">
        <f t="shared" si="206"/>
        <v>0</v>
      </c>
      <c r="DQ142" s="5">
        <f t="shared" si="207"/>
        <v>0</v>
      </c>
      <c r="DR142" s="5">
        <f t="shared" si="208"/>
        <v>0</v>
      </c>
      <c r="DS142" s="5">
        <f t="shared" si="209"/>
        <v>0</v>
      </c>
      <c r="DT142" s="12">
        <f t="shared" si="210"/>
        <v>0</v>
      </c>
      <c r="DU142" s="12">
        <f t="shared" si="211"/>
        <v>0</v>
      </c>
      <c r="DV142" s="12">
        <f t="shared" si="212"/>
        <v>0</v>
      </c>
      <c r="DW142" s="12">
        <f t="shared" si="213"/>
        <v>0</v>
      </c>
      <c r="DX142" s="12">
        <f t="shared" si="214"/>
        <v>0</v>
      </c>
      <c r="DY142" s="12">
        <f t="shared" si="215"/>
        <v>0</v>
      </c>
      <c r="DZ142" s="12">
        <f t="shared" si="216"/>
        <v>0</v>
      </c>
      <c r="EA142" s="12">
        <f t="shared" si="217"/>
        <v>0</v>
      </c>
      <c r="EB142" s="13">
        <f t="shared" si="218"/>
        <v>0</v>
      </c>
      <c r="EC142" s="13">
        <f t="shared" si="219"/>
        <v>0</v>
      </c>
      <c r="ED142" s="13">
        <f t="shared" si="220"/>
        <v>0</v>
      </c>
      <c r="EE142" s="13">
        <f t="shared" si="221"/>
        <v>0</v>
      </c>
      <c r="EF142" s="13">
        <f t="shared" si="222"/>
        <v>0</v>
      </c>
      <c r="EG142" s="13">
        <f t="shared" si="223"/>
        <v>0</v>
      </c>
      <c r="EH142" s="13">
        <f t="shared" si="224"/>
        <v>0</v>
      </c>
      <c r="EI142" s="13">
        <f t="shared" si="225"/>
        <v>0</v>
      </c>
      <c r="EJ142" s="4">
        <f t="shared" si="226"/>
        <v>0</v>
      </c>
      <c r="EK142" s="4">
        <f t="shared" si="227"/>
        <v>0</v>
      </c>
      <c r="EL142" s="4">
        <f t="shared" si="228"/>
        <v>0</v>
      </c>
      <c r="EM142" s="4">
        <f t="shared" si="229"/>
        <v>0</v>
      </c>
      <c r="EN142" s="5" t="s">
        <v>178</v>
      </c>
      <c r="EO142" s="5" t="s">
        <v>178</v>
      </c>
      <c r="EP142" s="5" t="s">
        <v>178</v>
      </c>
      <c r="EQ142" s="5" t="s">
        <v>178</v>
      </c>
      <c r="ER142" s="12" t="s">
        <v>178</v>
      </c>
      <c r="ES142" s="12" t="s">
        <v>178</v>
      </c>
      <c r="ET142" s="12" t="s">
        <v>178</v>
      </c>
      <c r="EU142" s="12" t="s">
        <v>178</v>
      </c>
      <c r="EV142" t="s">
        <v>178</v>
      </c>
      <c r="EW142" t="s">
        <v>178</v>
      </c>
      <c r="EX142" t="s">
        <v>178</v>
      </c>
      <c r="EY142" t="s">
        <v>178</v>
      </c>
      <c r="EZ142">
        <f t="shared" si="230"/>
        <v>0</v>
      </c>
      <c r="FA142">
        <f t="shared" si="231"/>
        <v>0</v>
      </c>
      <c r="FB142">
        <f t="shared" si="232"/>
        <v>0</v>
      </c>
      <c r="FC142">
        <f t="shared" si="233"/>
        <v>0</v>
      </c>
      <c r="FD142" t="s">
        <v>178</v>
      </c>
      <c r="FE142">
        <v>0.44444444444444442</v>
      </c>
      <c r="FF142">
        <v>1.3333333333333333</v>
      </c>
    </row>
    <row r="143" spans="1:162" customFormat="1" x14ac:dyDescent="0.25">
      <c r="A143" t="s">
        <v>143</v>
      </c>
      <c r="B143" t="s">
        <v>178</v>
      </c>
      <c r="C143" t="s">
        <v>178</v>
      </c>
      <c r="D143" t="s">
        <v>178</v>
      </c>
      <c r="E143" t="s">
        <v>178</v>
      </c>
      <c r="F143" t="s">
        <v>178</v>
      </c>
      <c r="G143" t="s">
        <v>178</v>
      </c>
      <c r="H143" s="2" t="s">
        <v>178</v>
      </c>
      <c r="I143" s="2" t="str">
        <f t="shared" si="182"/>
        <v>NA</v>
      </c>
      <c r="J143" t="s">
        <v>178</v>
      </c>
      <c r="K143" s="1" t="s">
        <v>178</v>
      </c>
      <c r="L143" s="1" t="str">
        <f t="shared" si="183"/>
        <v>NA</v>
      </c>
      <c r="M143" s="1" t="s">
        <v>178</v>
      </c>
      <c r="N143">
        <v>1</v>
      </c>
      <c r="O143">
        <v>1</v>
      </c>
      <c r="P143">
        <v>0</v>
      </c>
      <c r="Q143">
        <v>1</v>
      </c>
      <c r="R143">
        <v>0</v>
      </c>
      <c r="S143">
        <v>3</v>
      </c>
      <c r="T143">
        <f t="shared" si="184"/>
        <v>3</v>
      </c>
      <c r="U143" s="2" t="s">
        <v>177</v>
      </c>
      <c r="V143" s="2">
        <f t="shared" si="185"/>
        <v>1</v>
      </c>
      <c r="W143">
        <v>5</v>
      </c>
      <c r="X143" s="1">
        <v>3</v>
      </c>
      <c r="Y143" s="1" t="str">
        <f t="shared" si="186"/>
        <v>S</v>
      </c>
      <c r="Z143" s="1" t="str">
        <f t="shared" si="168"/>
        <v>n</v>
      </c>
      <c r="AA143" s="4" t="s">
        <v>178</v>
      </c>
      <c r="AB143" s="4" t="s">
        <v>178</v>
      </c>
      <c r="AC143">
        <v>1</v>
      </c>
      <c r="AD143">
        <v>1</v>
      </c>
      <c r="AE143">
        <v>1</v>
      </c>
      <c r="AF143">
        <v>0</v>
      </c>
      <c r="AG143">
        <v>1</v>
      </c>
      <c r="AH143">
        <v>2</v>
      </c>
      <c r="AI143" s="2" t="s">
        <v>177</v>
      </c>
      <c r="AJ143" s="2">
        <f t="shared" si="187"/>
        <v>1</v>
      </c>
      <c r="AK143">
        <v>2</v>
      </c>
      <c r="AL143" s="1">
        <v>4</v>
      </c>
      <c r="AM143" s="1" t="str">
        <f t="shared" si="188"/>
        <v>S</v>
      </c>
      <c r="AN143" s="1">
        <f t="shared" si="171"/>
        <v>3</v>
      </c>
      <c r="AO143" s="4">
        <f t="shared" si="172"/>
        <v>1</v>
      </c>
      <c r="AP143" s="4">
        <f t="shared" si="173"/>
        <v>2</v>
      </c>
      <c r="AQ143" s="10" t="s">
        <v>323</v>
      </c>
      <c r="AR143" s="10" t="s">
        <v>319</v>
      </c>
      <c r="AS143" s="10" t="s">
        <v>323</v>
      </c>
      <c r="AT143" s="10" t="str">
        <f t="shared" si="190"/>
        <v>surv</v>
      </c>
      <c r="AU143" s="10">
        <f t="shared" si="191"/>
        <v>3.5</v>
      </c>
      <c r="AV143" s="10">
        <f t="shared" si="192"/>
        <v>0.43600458713183238</v>
      </c>
      <c r="AW143" s="10" t="str">
        <f t="shared" si="193"/>
        <v>NA</v>
      </c>
      <c r="AX143" s="10">
        <f t="shared" si="194"/>
        <v>1</v>
      </c>
      <c r="AY143" s="10" t="str">
        <f t="shared" si="195"/>
        <v>NA</v>
      </c>
      <c r="AZ143" s="10" t="str">
        <f t="shared" si="196"/>
        <v>0</v>
      </c>
      <c r="BA143" t="s">
        <v>178</v>
      </c>
      <c r="BB143" t="s">
        <v>44</v>
      </c>
      <c r="BC143" t="s">
        <v>44</v>
      </c>
      <c r="BD143" s="5">
        <v>0</v>
      </c>
      <c r="BE143" s="5">
        <v>7</v>
      </c>
      <c r="BF143" s="5">
        <v>7</v>
      </c>
      <c r="BG143" s="5">
        <f t="shared" si="197"/>
        <v>4.666666666666667</v>
      </c>
      <c r="BH143" s="6" t="s">
        <v>178</v>
      </c>
      <c r="BI143" s="6">
        <v>0.43600458713183238</v>
      </c>
      <c r="BJ143" s="6">
        <v>0.43600458713183238</v>
      </c>
      <c r="BK143" s="6">
        <v>0.43600458713183238</v>
      </c>
      <c r="BL143" s="6" t="str">
        <f t="shared" si="198"/>
        <v>N</v>
      </c>
      <c r="BM143" s="3">
        <f t="shared" si="174"/>
        <v>0.5</v>
      </c>
      <c r="BN143" s="3">
        <f t="shared" si="175"/>
        <v>0.5</v>
      </c>
      <c r="BO143" s="3">
        <f t="shared" si="176"/>
        <v>0.5</v>
      </c>
      <c r="BP143" s="3">
        <f t="shared" si="177"/>
        <v>2.5</v>
      </c>
      <c r="BQ143" s="1">
        <f t="shared" si="178"/>
        <v>3.5</v>
      </c>
      <c r="BR143" s="1" t="str">
        <f t="shared" si="199"/>
        <v>S</v>
      </c>
      <c r="BS143" s="1">
        <f t="shared" si="179"/>
        <v>3</v>
      </c>
      <c r="BT143" s="4">
        <f t="shared" si="180"/>
        <v>1</v>
      </c>
      <c r="BU143" s="4">
        <f t="shared" si="181"/>
        <v>2</v>
      </c>
      <c r="BV143" t="s">
        <v>178</v>
      </c>
      <c r="BW143" t="s">
        <v>178</v>
      </c>
      <c r="BX143" t="s">
        <v>178</v>
      </c>
      <c r="BY143" t="s">
        <v>226</v>
      </c>
      <c r="BZ143" s="2" t="str">
        <f t="shared" si="200"/>
        <v>NA</v>
      </c>
      <c r="CA143">
        <v>0</v>
      </c>
      <c r="CB143">
        <v>0</v>
      </c>
      <c r="CC143" s="2" t="str">
        <f t="shared" si="201"/>
        <v>NA</v>
      </c>
      <c r="CD143" s="3">
        <v>0</v>
      </c>
      <c r="CE143" s="3">
        <v>0</v>
      </c>
      <c r="CF143" s="2">
        <v>0</v>
      </c>
      <c r="CG143" s="2">
        <v>0</v>
      </c>
      <c r="CH143" s="2">
        <v>0</v>
      </c>
      <c r="CI143" s="2">
        <v>0</v>
      </c>
      <c r="CJ143" s="2">
        <v>0</v>
      </c>
      <c r="CK143" s="2">
        <v>0</v>
      </c>
      <c r="CL143" s="2">
        <v>0</v>
      </c>
      <c r="CM143" s="2">
        <v>0</v>
      </c>
      <c r="CN143" s="5">
        <v>0</v>
      </c>
      <c r="CO143" s="5">
        <v>0</v>
      </c>
      <c r="CP143" s="5">
        <v>0</v>
      </c>
      <c r="CQ143" s="5">
        <v>0</v>
      </c>
      <c r="CR143" s="5">
        <v>0</v>
      </c>
      <c r="CS143" s="5">
        <v>0</v>
      </c>
      <c r="CT143" s="5">
        <v>0</v>
      </c>
      <c r="CU143" s="5">
        <v>0</v>
      </c>
      <c r="CV143" s="4">
        <v>0</v>
      </c>
      <c r="CW143" s="4">
        <v>0</v>
      </c>
      <c r="CX143" s="4">
        <v>0</v>
      </c>
      <c r="CY143" s="4">
        <v>0</v>
      </c>
      <c r="CZ143" s="4">
        <v>0</v>
      </c>
      <c r="DA143" s="4">
        <v>0</v>
      </c>
      <c r="DB143" s="4">
        <v>0</v>
      </c>
      <c r="DC143" s="4">
        <v>0</v>
      </c>
      <c r="DD143" s="8">
        <v>0</v>
      </c>
      <c r="DE143" s="8">
        <v>0</v>
      </c>
      <c r="DF143" s="8">
        <v>1</v>
      </c>
      <c r="DG143" s="8">
        <v>0</v>
      </c>
      <c r="DH143" s="8">
        <v>0</v>
      </c>
      <c r="DI143" s="8">
        <v>0</v>
      </c>
      <c r="DJ143" s="8">
        <v>0</v>
      </c>
      <c r="DK143" s="8">
        <v>0</v>
      </c>
      <c r="DL143" s="11">
        <f t="shared" si="202"/>
        <v>0</v>
      </c>
      <c r="DM143" s="11">
        <f t="shared" si="203"/>
        <v>0</v>
      </c>
      <c r="DN143" s="11">
        <f t="shared" si="204"/>
        <v>0</v>
      </c>
      <c r="DO143" s="11">
        <f t="shared" si="205"/>
        <v>0</v>
      </c>
      <c r="DP143" s="5">
        <f t="shared" si="206"/>
        <v>0</v>
      </c>
      <c r="DQ143" s="5">
        <f t="shared" si="207"/>
        <v>1</v>
      </c>
      <c r="DR143" s="5">
        <f t="shared" si="208"/>
        <v>0</v>
      </c>
      <c r="DS143" s="5">
        <f t="shared" si="209"/>
        <v>0</v>
      </c>
      <c r="DT143" s="12">
        <f t="shared" si="210"/>
        <v>0</v>
      </c>
      <c r="DU143" s="12">
        <f t="shared" si="211"/>
        <v>0</v>
      </c>
      <c r="DV143" s="12">
        <f t="shared" si="212"/>
        <v>0</v>
      </c>
      <c r="DW143" s="12">
        <f t="shared" si="213"/>
        <v>0</v>
      </c>
      <c r="DX143" s="12">
        <f t="shared" si="214"/>
        <v>0</v>
      </c>
      <c r="DY143" s="12">
        <f t="shared" si="215"/>
        <v>0</v>
      </c>
      <c r="DZ143" s="12">
        <f t="shared" si="216"/>
        <v>0</v>
      </c>
      <c r="EA143" s="12">
        <f t="shared" si="217"/>
        <v>0</v>
      </c>
      <c r="EB143" s="13">
        <f t="shared" si="218"/>
        <v>0</v>
      </c>
      <c r="EC143" s="13">
        <f t="shared" si="219"/>
        <v>0</v>
      </c>
      <c r="ED143" s="13">
        <f t="shared" si="220"/>
        <v>1</v>
      </c>
      <c r="EE143" s="13">
        <f t="shared" si="221"/>
        <v>0</v>
      </c>
      <c r="EF143" s="13">
        <f t="shared" si="222"/>
        <v>0</v>
      </c>
      <c r="EG143" s="13">
        <f t="shared" si="223"/>
        <v>0</v>
      </c>
      <c r="EH143" s="13">
        <f t="shared" si="224"/>
        <v>0</v>
      </c>
      <c r="EI143" s="13">
        <f t="shared" si="225"/>
        <v>0</v>
      </c>
      <c r="EJ143" s="4">
        <f t="shared" si="226"/>
        <v>0</v>
      </c>
      <c r="EK143" s="4">
        <f t="shared" si="227"/>
        <v>1</v>
      </c>
      <c r="EL143" s="4">
        <f t="shared" si="228"/>
        <v>0</v>
      </c>
      <c r="EM143" s="4">
        <f t="shared" si="229"/>
        <v>0</v>
      </c>
      <c r="EN143" s="5" t="s">
        <v>178</v>
      </c>
      <c r="EO143" s="5" t="s">
        <v>178</v>
      </c>
      <c r="EP143" s="5" t="s">
        <v>178</v>
      </c>
      <c r="EQ143" s="5" t="s">
        <v>178</v>
      </c>
      <c r="ER143" s="12" t="s">
        <v>178</v>
      </c>
      <c r="ES143" s="12">
        <v>1</v>
      </c>
      <c r="ET143" s="12" t="s">
        <v>178</v>
      </c>
      <c r="EU143" s="12" t="s">
        <v>178</v>
      </c>
      <c r="EV143" t="s">
        <v>178</v>
      </c>
      <c r="EW143">
        <v>1</v>
      </c>
      <c r="EX143" t="s">
        <v>178</v>
      </c>
      <c r="EY143" t="s">
        <v>178</v>
      </c>
      <c r="EZ143">
        <f t="shared" si="230"/>
        <v>0</v>
      </c>
      <c r="FA143">
        <f t="shared" si="231"/>
        <v>0</v>
      </c>
      <c r="FB143">
        <f t="shared" si="232"/>
        <v>0</v>
      </c>
      <c r="FC143">
        <f t="shared" si="233"/>
        <v>0</v>
      </c>
      <c r="FD143" t="s">
        <v>178</v>
      </c>
      <c r="FE143">
        <v>0.5</v>
      </c>
      <c r="FF143">
        <v>1</v>
      </c>
    </row>
    <row r="144" spans="1:162" customFormat="1" x14ac:dyDescent="0.25">
      <c r="A144" t="s">
        <v>144</v>
      </c>
      <c r="B144" t="s">
        <v>178</v>
      </c>
      <c r="C144" t="s">
        <v>178</v>
      </c>
      <c r="D144" t="s">
        <v>178</v>
      </c>
      <c r="E144" t="s">
        <v>178</v>
      </c>
      <c r="F144" t="s">
        <v>178</v>
      </c>
      <c r="G144" t="s">
        <v>178</v>
      </c>
      <c r="H144" s="2" t="s">
        <v>178</v>
      </c>
      <c r="I144" s="2" t="str">
        <f t="shared" si="182"/>
        <v>NA</v>
      </c>
      <c r="J144" t="s">
        <v>178</v>
      </c>
      <c r="K144" s="1" t="s">
        <v>178</v>
      </c>
      <c r="L144" s="1" t="str">
        <f t="shared" si="183"/>
        <v>NA</v>
      </c>
      <c r="M144" s="1" t="s">
        <v>178</v>
      </c>
      <c r="N144">
        <v>1</v>
      </c>
      <c r="O144">
        <v>1</v>
      </c>
      <c r="P144">
        <v>0</v>
      </c>
      <c r="Q144">
        <v>1</v>
      </c>
      <c r="R144">
        <v>1</v>
      </c>
      <c r="S144">
        <v>2</v>
      </c>
      <c r="T144">
        <f t="shared" si="184"/>
        <v>2</v>
      </c>
      <c r="U144" s="2" t="s">
        <v>177</v>
      </c>
      <c r="V144" s="2">
        <f t="shared" si="185"/>
        <v>1</v>
      </c>
      <c r="W144">
        <v>2</v>
      </c>
      <c r="X144" s="1">
        <v>4</v>
      </c>
      <c r="Y144" s="1" t="str">
        <f t="shared" si="186"/>
        <v>S</v>
      </c>
      <c r="Z144" s="1" t="str">
        <f t="shared" si="168"/>
        <v>y</v>
      </c>
      <c r="AA144" s="4" t="s">
        <v>178</v>
      </c>
      <c r="AB144" s="4" t="s">
        <v>178</v>
      </c>
      <c r="AC144">
        <v>1</v>
      </c>
      <c r="AD144">
        <v>1</v>
      </c>
      <c r="AE144">
        <v>1</v>
      </c>
      <c r="AF144">
        <v>2</v>
      </c>
      <c r="AG144">
        <v>2</v>
      </c>
      <c r="AH144">
        <v>1</v>
      </c>
      <c r="AI144" s="2" t="s">
        <v>177</v>
      </c>
      <c r="AJ144" s="2">
        <f t="shared" si="187"/>
        <v>1</v>
      </c>
      <c r="AK144">
        <v>2</v>
      </c>
      <c r="AL144" s="1">
        <v>7</v>
      </c>
      <c r="AM144" s="1" t="str">
        <f t="shared" si="188"/>
        <v>L</v>
      </c>
      <c r="AN144" s="1">
        <f t="shared" si="171"/>
        <v>1</v>
      </c>
      <c r="AO144" s="4">
        <f t="shared" si="172"/>
        <v>3</v>
      </c>
      <c r="AP144" s="4">
        <f t="shared" si="173"/>
        <v>2</v>
      </c>
      <c r="AQ144" s="10" t="s">
        <v>323</v>
      </c>
      <c r="AR144" s="10" t="s">
        <v>319</v>
      </c>
      <c r="AS144" s="10" t="s">
        <v>323</v>
      </c>
      <c r="AT144" s="10" t="str">
        <f t="shared" si="190"/>
        <v>surv</v>
      </c>
      <c r="AU144" s="10">
        <f t="shared" si="191"/>
        <v>5.5</v>
      </c>
      <c r="AV144" s="10">
        <f t="shared" si="192"/>
        <v>0.36055512754639901</v>
      </c>
      <c r="AW144" s="10" t="str">
        <f t="shared" si="193"/>
        <v>NA</v>
      </c>
      <c r="AX144" s="10">
        <f t="shared" si="194"/>
        <v>1</v>
      </c>
      <c r="AY144" s="10" t="str">
        <f t="shared" si="195"/>
        <v>NA</v>
      </c>
      <c r="AZ144" s="10" t="str">
        <f t="shared" si="196"/>
        <v>0</v>
      </c>
      <c r="BA144" t="s">
        <v>178</v>
      </c>
      <c r="BB144" t="s">
        <v>52</v>
      </c>
      <c r="BC144" t="s">
        <v>52</v>
      </c>
      <c r="BD144" s="5">
        <v>0</v>
      </c>
      <c r="BE144" s="5">
        <v>7</v>
      </c>
      <c r="BF144" s="5">
        <v>8</v>
      </c>
      <c r="BG144" s="5">
        <f t="shared" si="197"/>
        <v>5</v>
      </c>
      <c r="BH144" s="6" t="s">
        <v>178</v>
      </c>
      <c r="BI144" s="6">
        <v>0.36055512754639901</v>
      </c>
      <c r="BJ144" s="6">
        <v>0.36055512754639901</v>
      </c>
      <c r="BK144" s="6">
        <v>0.36055512754639901</v>
      </c>
      <c r="BL144" s="6" t="str">
        <f t="shared" si="198"/>
        <v>N</v>
      </c>
      <c r="BM144" s="3">
        <f t="shared" si="174"/>
        <v>0.5</v>
      </c>
      <c r="BN144" s="3">
        <f t="shared" si="175"/>
        <v>1.5</v>
      </c>
      <c r="BO144" s="3">
        <f t="shared" si="176"/>
        <v>1.5</v>
      </c>
      <c r="BP144" s="3">
        <f t="shared" si="177"/>
        <v>1.5</v>
      </c>
      <c r="BQ144" s="1">
        <f t="shared" si="178"/>
        <v>5.5</v>
      </c>
      <c r="BR144" s="1" t="str">
        <f t="shared" si="199"/>
        <v>NA</v>
      </c>
      <c r="BS144" s="1">
        <f t="shared" si="179"/>
        <v>1</v>
      </c>
      <c r="BT144" s="4">
        <f t="shared" si="180"/>
        <v>3</v>
      </c>
      <c r="BU144" s="4">
        <f t="shared" si="181"/>
        <v>2</v>
      </c>
      <c r="BV144" t="s">
        <v>178</v>
      </c>
      <c r="BW144" t="s">
        <v>178</v>
      </c>
      <c r="BX144" t="s">
        <v>178</v>
      </c>
      <c r="BY144" t="s">
        <v>227</v>
      </c>
      <c r="BZ144" s="2" t="str">
        <f t="shared" si="200"/>
        <v>NA</v>
      </c>
      <c r="CA144">
        <v>0</v>
      </c>
      <c r="CB144">
        <v>0</v>
      </c>
      <c r="CC144" s="2" t="str">
        <f t="shared" si="201"/>
        <v>NA</v>
      </c>
      <c r="CD144" s="3">
        <v>0</v>
      </c>
      <c r="CE144" s="3">
        <v>0</v>
      </c>
      <c r="CF144" s="2">
        <v>0</v>
      </c>
      <c r="CG144" s="2">
        <v>0</v>
      </c>
      <c r="CH144" s="2">
        <v>0</v>
      </c>
      <c r="CI144" s="2">
        <v>0</v>
      </c>
      <c r="CJ144" s="2">
        <v>0</v>
      </c>
      <c r="CK144" s="2">
        <v>0</v>
      </c>
      <c r="CL144" s="2">
        <v>0</v>
      </c>
      <c r="CM144" s="2">
        <v>0</v>
      </c>
      <c r="CN144" s="5">
        <v>0</v>
      </c>
      <c r="CO144" s="5">
        <v>0</v>
      </c>
      <c r="CP144" s="5">
        <v>0</v>
      </c>
      <c r="CQ144" s="5">
        <v>1</v>
      </c>
      <c r="CR144" s="5">
        <v>0</v>
      </c>
      <c r="CS144" s="5">
        <v>0</v>
      </c>
      <c r="CT144" s="5">
        <v>0</v>
      </c>
      <c r="CU144" s="5">
        <v>0</v>
      </c>
      <c r="CV144" s="4">
        <v>0</v>
      </c>
      <c r="CW144" s="4">
        <v>0</v>
      </c>
      <c r="CX144" s="4">
        <v>0</v>
      </c>
      <c r="CY144" s="4">
        <v>0</v>
      </c>
      <c r="CZ144" s="4">
        <v>0</v>
      </c>
      <c r="DA144" s="4">
        <v>0</v>
      </c>
      <c r="DB144" s="4">
        <v>0</v>
      </c>
      <c r="DC144" s="4">
        <v>0</v>
      </c>
      <c r="DD144" s="8">
        <v>0</v>
      </c>
      <c r="DE144" s="8">
        <v>0</v>
      </c>
      <c r="DF144" s="8">
        <v>0</v>
      </c>
      <c r="DG144" s="8">
        <v>0</v>
      </c>
      <c r="DH144" s="8">
        <v>0</v>
      </c>
      <c r="DI144" s="8">
        <v>0</v>
      </c>
      <c r="DJ144" s="8">
        <v>0</v>
      </c>
      <c r="DK144" s="8">
        <v>0</v>
      </c>
      <c r="DL144" s="11">
        <f t="shared" si="202"/>
        <v>0</v>
      </c>
      <c r="DM144" s="11">
        <f t="shared" si="203"/>
        <v>0</v>
      </c>
      <c r="DN144" s="11">
        <f t="shared" si="204"/>
        <v>0</v>
      </c>
      <c r="DO144" s="11">
        <f t="shared" si="205"/>
        <v>0</v>
      </c>
      <c r="DP144" s="5">
        <f t="shared" si="206"/>
        <v>0</v>
      </c>
      <c r="DQ144" s="5">
        <f t="shared" si="207"/>
        <v>1</v>
      </c>
      <c r="DR144" s="5">
        <f t="shared" si="208"/>
        <v>0</v>
      </c>
      <c r="DS144" s="5">
        <f t="shared" si="209"/>
        <v>0</v>
      </c>
      <c r="DT144" s="12">
        <f t="shared" si="210"/>
        <v>0</v>
      </c>
      <c r="DU144" s="12">
        <f t="shared" si="211"/>
        <v>0</v>
      </c>
      <c r="DV144" s="12">
        <f t="shared" si="212"/>
        <v>0</v>
      </c>
      <c r="DW144" s="12">
        <f t="shared" si="213"/>
        <v>1</v>
      </c>
      <c r="DX144" s="12">
        <f t="shared" si="214"/>
        <v>0</v>
      </c>
      <c r="DY144" s="12">
        <f t="shared" si="215"/>
        <v>0</v>
      </c>
      <c r="DZ144" s="12">
        <f t="shared" si="216"/>
        <v>0</v>
      </c>
      <c r="EA144" s="12">
        <f t="shared" si="217"/>
        <v>0</v>
      </c>
      <c r="EB144" s="13">
        <f t="shared" si="218"/>
        <v>0</v>
      </c>
      <c r="EC144" s="13">
        <f t="shared" si="219"/>
        <v>0</v>
      </c>
      <c r="ED144" s="13">
        <f t="shared" si="220"/>
        <v>0</v>
      </c>
      <c r="EE144" s="13">
        <f t="shared" si="221"/>
        <v>0</v>
      </c>
      <c r="EF144" s="13">
        <f t="shared" si="222"/>
        <v>0</v>
      </c>
      <c r="EG144" s="13">
        <f t="shared" si="223"/>
        <v>0</v>
      </c>
      <c r="EH144" s="13">
        <f t="shared" si="224"/>
        <v>0</v>
      </c>
      <c r="EI144" s="13">
        <f t="shared" si="225"/>
        <v>0</v>
      </c>
      <c r="EJ144" s="4">
        <f t="shared" si="226"/>
        <v>0</v>
      </c>
      <c r="EK144" s="4">
        <f t="shared" si="227"/>
        <v>1</v>
      </c>
      <c r="EL144" s="4">
        <f t="shared" si="228"/>
        <v>0</v>
      </c>
      <c r="EM144" s="4">
        <f t="shared" si="229"/>
        <v>0</v>
      </c>
      <c r="EN144" s="5" t="s">
        <v>178</v>
      </c>
      <c r="EO144" s="5" t="s">
        <v>178</v>
      </c>
      <c r="EP144" s="5" t="s">
        <v>178</v>
      </c>
      <c r="EQ144" s="5" t="s">
        <v>178</v>
      </c>
      <c r="ER144" s="12" t="s">
        <v>178</v>
      </c>
      <c r="ES144" s="12">
        <v>0</v>
      </c>
      <c r="ET144" s="12" t="s">
        <v>178</v>
      </c>
      <c r="EU144" s="12" t="s">
        <v>178</v>
      </c>
      <c r="EV144" t="s">
        <v>178</v>
      </c>
      <c r="EW144">
        <v>0</v>
      </c>
      <c r="EX144" t="s">
        <v>178</v>
      </c>
      <c r="EY144" t="s">
        <v>178</v>
      </c>
      <c r="EZ144">
        <f t="shared" si="230"/>
        <v>0</v>
      </c>
      <c r="FA144">
        <f t="shared" si="231"/>
        <v>-1</v>
      </c>
      <c r="FB144">
        <f t="shared" si="232"/>
        <v>0</v>
      </c>
      <c r="FC144">
        <f t="shared" si="233"/>
        <v>0</v>
      </c>
      <c r="FD144" t="s">
        <v>178</v>
      </c>
      <c r="FE144">
        <v>0.5</v>
      </c>
      <c r="FF144">
        <v>0.6</v>
      </c>
    </row>
    <row r="145" spans="1:162" customFormat="1" x14ac:dyDescent="0.25">
      <c r="A145" t="s">
        <v>145</v>
      </c>
      <c r="B145" t="s">
        <v>178</v>
      </c>
      <c r="C145" t="s">
        <v>178</v>
      </c>
      <c r="D145" t="s">
        <v>178</v>
      </c>
      <c r="E145" t="s">
        <v>178</v>
      </c>
      <c r="F145" t="s">
        <v>178</v>
      </c>
      <c r="G145" t="s">
        <v>178</v>
      </c>
      <c r="H145" s="2" t="s">
        <v>178</v>
      </c>
      <c r="I145" s="2" t="str">
        <f t="shared" si="182"/>
        <v>NA</v>
      </c>
      <c r="J145" t="s">
        <v>178</v>
      </c>
      <c r="K145" s="1" t="s">
        <v>178</v>
      </c>
      <c r="L145" s="1" t="str">
        <f t="shared" si="183"/>
        <v>NA</v>
      </c>
      <c r="M145" s="1" t="s">
        <v>178</v>
      </c>
      <c r="N145">
        <v>1</v>
      </c>
      <c r="O145">
        <v>1</v>
      </c>
      <c r="P145">
        <v>0</v>
      </c>
      <c r="Q145">
        <v>1</v>
      </c>
      <c r="R145">
        <v>3</v>
      </c>
      <c r="S145">
        <v>0</v>
      </c>
      <c r="T145">
        <f t="shared" si="184"/>
        <v>0</v>
      </c>
      <c r="U145" s="2" t="s">
        <v>176</v>
      </c>
      <c r="V145" s="2">
        <f t="shared" si="185"/>
        <v>1</v>
      </c>
      <c r="W145">
        <v>3</v>
      </c>
      <c r="X145" s="1">
        <v>6</v>
      </c>
      <c r="Y145" s="1" t="str">
        <f t="shared" si="186"/>
        <v>M</v>
      </c>
      <c r="Z145" s="1" t="str">
        <f t="shared" si="168"/>
        <v>n</v>
      </c>
      <c r="AA145" s="4" t="s">
        <v>178</v>
      </c>
      <c r="AB145" s="4" t="s">
        <v>178</v>
      </c>
      <c r="AC145">
        <v>1</v>
      </c>
      <c r="AD145">
        <v>1</v>
      </c>
      <c r="AE145">
        <v>0</v>
      </c>
      <c r="AF145">
        <v>1</v>
      </c>
      <c r="AG145">
        <v>2</v>
      </c>
      <c r="AH145">
        <v>3</v>
      </c>
      <c r="AI145" s="2" t="s">
        <v>177</v>
      </c>
      <c r="AJ145" s="2">
        <f t="shared" si="187"/>
        <v>1</v>
      </c>
      <c r="AK145">
        <v>2</v>
      </c>
      <c r="AL145" s="1">
        <v>5</v>
      </c>
      <c r="AM145" s="1" t="str">
        <f t="shared" si="188"/>
        <v>M</v>
      </c>
      <c r="AN145" s="1">
        <f t="shared" si="171"/>
        <v>2</v>
      </c>
      <c r="AO145" s="4">
        <f t="shared" si="172"/>
        <v>-1</v>
      </c>
      <c r="AP145" s="4">
        <f t="shared" si="173"/>
        <v>2</v>
      </c>
      <c r="AQ145" s="10" t="s">
        <v>323</v>
      </c>
      <c r="AR145" s="10" t="s">
        <v>319</v>
      </c>
      <c r="AS145" s="10" t="s">
        <v>323</v>
      </c>
      <c r="AT145" s="10" t="str">
        <f t="shared" si="190"/>
        <v>surv</v>
      </c>
      <c r="AU145" s="10">
        <f t="shared" si="191"/>
        <v>5.5</v>
      </c>
      <c r="AV145" s="10">
        <f t="shared" si="192"/>
        <v>0.16155494421403416</v>
      </c>
      <c r="AW145" s="10" t="str">
        <f t="shared" si="193"/>
        <v>NA</v>
      </c>
      <c r="AX145" s="10">
        <f t="shared" si="194"/>
        <v>1</v>
      </c>
      <c r="AY145" s="10" t="str">
        <f t="shared" si="195"/>
        <v>NA</v>
      </c>
      <c r="AZ145" s="10" t="str">
        <f t="shared" si="196"/>
        <v>0</v>
      </c>
      <c r="BA145" t="s">
        <v>178</v>
      </c>
      <c r="BB145" t="s">
        <v>107</v>
      </c>
      <c r="BC145" t="s">
        <v>107</v>
      </c>
      <c r="BD145" s="5">
        <v>0</v>
      </c>
      <c r="BE145" s="5">
        <v>23</v>
      </c>
      <c r="BF145" s="5">
        <v>20</v>
      </c>
      <c r="BG145" s="5">
        <f t="shared" si="197"/>
        <v>14.333333333333334</v>
      </c>
      <c r="BH145" s="6" t="s">
        <v>178</v>
      </c>
      <c r="BI145" s="6">
        <v>0.16155494421403416</v>
      </c>
      <c r="BJ145" s="6">
        <v>0.16155494421403416</v>
      </c>
      <c r="BK145" s="6">
        <v>0.16155494421403416</v>
      </c>
      <c r="BL145" s="6" t="str">
        <f t="shared" si="198"/>
        <v>N</v>
      </c>
      <c r="BM145" s="3">
        <f t="shared" si="174"/>
        <v>0</v>
      </c>
      <c r="BN145" s="3">
        <f t="shared" si="175"/>
        <v>1</v>
      </c>
      <c r="BO145" s="3">
        <f t="shared" si="176"/>
        <v>2.5</v>
      </c>
      <c r="BP145" s="3">
        <f t="shared" si="177"/>
        <v>1.5</v>
      </c>
      <c r="BQ145" s="1">
        <f t="shared" si="178"/>
        <v>5.5</v>
      </c>
      <c r="BR145" s="1" t="str">
        <f t="shared" si="199"/>
        <v>NA</v>
      </c>
      <c r="BS145" s="1">
        <f t="shared" si="179"/>
        <v>2</v>
      </c>
      <c r="BT145" s="4">
        <f t="shared" si="180"/>
        <v>-1</v>
      </c>
      <c r="BU145" s="4">
        <f t="shared" si="181"/>
        <v>2</v>
      </c>
      <c r="BV145" t="s">
        <v>178</v>
      </c>
      <c r="BW145" t="s">
        <v>178</v>
      </c>
      <c r="BX145" t="s">
        <v>178</v>
      </c>
      <c r="BY145" t="s">
        <v>227</v>
      </c>
      <c r="BZ145" s="2" t="str">
        <f t="shared" si="200"/>
        <v>NA</v>
      </c>
      <c r="CA145">
        <v>0</v>
      </c>
      <c r="CB145">
        <v>0</v>
      </c>
      <c r="CC145" s="2" t="str">
        <f t="shared" si="201"/>
        <v>NA</v>
      </c>
      <c r="CD145" s="3">
        <v>0</v>
      </c>
      <c r="CE145" s="3">
        <v>0</v>
      </c>
      <c r="CF145" s="2">
        <v>0</v>
      </c>
      <c r="CG145" s="2">
        <v>0</v>
      </c>
      <c r="CH145" s="2">
        <v>0</v>
      </c>
      <c r="CI145" s="2">
        <v>0</v>
      </c>
      <c r="CJ145" s="2">
        <v>0</v>
      </c>
      <c r="CK145" s="2">
        <v>0</v>
      </c>
      <c r="CL145" s="2">
        <v>0</v>
      </c>
      <c r="CM145" s="2">
        <v>0</v>
      </c>
      <c r="CN145" s="5">
        <v>0</v>
      </c>
      <c r="CO145" s="5">
        <v>0</v>
      </c>
      <c r="CP145" s="5">
        <v>0</v>
      </c>
      <c r="CQ145" s="5">
        <v>0</v>
      </c>
      <c r="CR145" s="5">
        <v>0</v>
      </c>
      <c r="CS145" s="5">
        <v>0</v>
      </c>
      <c r="CT145" s="5">
        <v>0</v>
      </c>
      <c r="CU145" s="5">
        <v>0</v>
      </c>
      <c r="CV145" s="4">
        <v>0</v>
      </c>
      <c r="CW145" s="4">
        <v>0</v>
      </c>
      <c r="CX145" s="4">
        <v>0</v>
      </c>
      <c r="CY145" s="4">
        <v>0</v>
      </c>
      <c r="CZ145" s="4">
        <v>0</v>
      </c>
      <c r="DA145" s="4">
        <v>0</v>
      </c>
      <c r="DB145" s="4">
        <v>0</v>
      </c>
      <c r="DC145" s="4">
        <v>0</v>
      </c>
      <c r="DD145" s="8">
        <v>0</v>
      </c>
      <c r="DE145" s="8">
        <v>0</v>
      </c>
      <c r="DF145" s="8">
        <v>0</v>
      </c>
      <c r="DG145" s="8">
        <v>1</v>
      </c>
      <c r="DH145" s="8">
        <v>0</v>
      </c>
      <c r="DI145" s="8">
        <v>0</v>
      </c>
      <c r="DJ145" s="8">
        <v>0</v>
      </c>
      <c r="DK145" s="8">
        <v>0</v>
      </c>
      <c r="DL145" s="11">
        <f t="shared" si="202"/>
        <v>0</v>
      </c>
      <c r="DM145" s="11">
        <f t="shared" si="203"/>
        <v>0</v>
      </c>
      <c r="DN145" s="11">
        <f t="shared" si="204"/>
        <v>0</v>
      </c>
      <c r="DO145" s="11">
        <f t="shared" si="205"/>
        <v>0</v>
      </c>
      <c r="DP145" s="5">
        <f t="shared" si="206"/>
        <v>0</v>
      </c>
      <c r="DQ145" s="5">
        <f t="shared" si="207"/>
        <v>1</v>
      </c>
      <c r="DR145" s="5">
        <f t="shared" si="208"/>
        <v>0</v>
      </c>
      <c r="DS145" s="5">
        <f t="shared" si="209"/>
        <v>0</v>
      </c>
      <c r="DT145" s="12">
        <f t="shared" si="210"/>
        <v>0</v>
      </c>
      <c r="DU145" s="12">
        <f t="shared" si="211"/>
        <v>0</v>
      </c>
      <c r="DV145" s="12">
        <f t="shared" si="212"/>
        <v>0</v>
      </c>
      <c r="DW145" s="12">
        <f t="shared" si="213"/>
        <v>0</v>
      </c>
      <c r="DX145" s="12">
        <f t="shared" si="214"/>
        <v>0</v>
      </c>
      <c r="DY145" s="12">
        <f t="shared" si="215"/>
        <v>0</v>
      </c>
      <c r="DZ145" s="12">
        <f t="shared" si="216"/>
        <v>0</v>
      </c>
      <c r="EA145" s="12">
        <f t="shared" si="217"/>
        <v>0</v>
      </c>
      <c r="EB145" s="13">
        <f t="shared" si="218"/>
        <v>0</v>
      </c>
      <c r="EC145" s="13">
        <f t="shared" si="219"/>
        <v>0</v>
      </c>
      <c r="ED145" s="13">
        <f t="shared" si="220"/>
        <v>0</v>
      </c>
      <c r="EE145" s="13">
        <f t="shared" si="221"/>
        <v>1</v>
      </c>
      <c r="EF145" s="13">
        <f t="shared" si="222"/>
        <v>0</v>
      </c>
      <c r="EG145" s="13">
        <f t="shared" si="223"/>
        <v>0</v>
      </c>
      <c r="EH145" s="13">
        <f t="shared" si="224"/>
        <v>0</v>
      </c>
      <c r="EI145" s="13">
        <f t="shared" si="225"/>
        <v>0</v>
      </c>
      <c r="EJ145" s="4">
        <f t="shared" si="226"/>
        <v>0</v>
      </c>
      <c r="EK145" s="4">
        <f t="shared" si="227"/>
        <v>1</v>
      </c>
      <c r="EL145" s="4">
        <f t="shared" si="228"/>
        <v>0</v>
      </c>
      <c r="EM145" s="4">
        <f t="shared" si="229"/>
        <v>0</v>
      </c>
      <c r="EN145" s="5" t="s">
        <v>178</v>
      </c>
      <c r="EO145" s="5" t="s">
        <v>178</v>
      </c>
      <c r="EP145" s="5" t="s">
        <v>178</v>
      </c>
      <c r="EQ145" s="5" t="s">
        <v>178</v>
      </c>
      <c r="ER145" s="12" t="s">
        <v>178</v>
      </c>
      <c r="ES145" s="12">
        <v>0</v>
      </c>
      <c r="ET145" s="12" t="s">
        <v>178</v>
      </c>
      <c r="EU145" s="12" t="s">
        <v>178</v>
      </c>
      <c r="EV145" t="s">
        <v>178</v>
      </c>
      <c r="EW145">
        <v>0</v>
      </c>
      <c r="EX145" t="s">
        <v>178</v>
      </c>
      <c r="EY145" t="s">
        <v>178</v>
      </c>
      <c r="EZ145">
        <f t="shared" si="230"/>
        <v>0</v>
      </c>
      <c r="FA145">
        <f t="shared" si="231"/>
        <v>0</v>
      </c>
      <c r="FB145">
        <f t="shared" si="232"/>
        <v>0</v>
      </c>
      <c r="FC145">
        <f t="shared" si="233"/>
        <v>0</v>
      </c>
      <c r="FD145" t="s">
        <v>178</v>
      </c>
      <c r="FE145">
        <v>0.5</v>
      </c>
      <c r="FF145">
        <v>0.33333333333333331</v>
      </c>
    </row>
    <row r="146" spans="1:162" customFormat="1" x14ac:dyDescent="0.25">
      <c r="A146" t="s">
        <v>146</v>
      </c>
      <c r="B146" t="s">
        <v>178</v>
      </c>
      <c r="C146" t="s">
        <v>178</v>
      </c>
      <c r="D146" t="s">
        <v>178</v>
      </c>
      <c r="E146" t="s">
        <v>178</v>
      </c>
      <c r="F146" t="s">
        <v>178</v>
      </c>
      <c r="G146" t="s">
        <v>178</v>
      </c>
      <c r="H146" s="2" t="s">
        <v>178</v>
      </c>
      <c r="I146" s="2" t="str">
        <f t="shared" si="182"/>
        <v>NA</v>
      </c>
      <c r="J146" t="s">
        <v>178</v>
      </c>
      <c r="K146" s="1" t="s">
        <v>178</v>
      </c>
      <c r="L146" s="1" t="str">
        <f t="shared" si="183"/>
        <v>NA</v>
      </c>
      <c r="M146" s="1" t="s">
        <v>178</v>
      </c>
      <c r="N146">
        <v>1</v>
      </c>
      <c r="O146">
        <v>1</v>
      </c>
      <c r="P146">
        <v>1</v>
      </c>
      <c r="Q146">
        <v>0</v>
      </c>
      <c r="R146">
        <v>1</v>
      </c>
      <c r="S146">
        <v>1</v>
      </c>
      <c r="T146">
        <f t="shared" si="184"/>
        <v>1</v>
      </c>
      <c r="U146" s="2" t="s">
        <v>177</v>
      </c>
      <c r="V146" s="2">
        <f t="shared" si="185"/>
        <v>1</v>
      </c>
      <c r="W146">
        <v>2</v>
      </c>
      <c r="X146" s="1">
        <v>4</v>
      </c>
      <c r="Y146" s="1" t="str">
        <f t="shared" si="186"/>
        <v>S</v>
      </c>
      <c r="Z146" s="1" t="str">
        <f t="shared" si="168"/>
        <v>n</v>
      </c>
      <c r="AA146" s="4" t="s">
        <v>178</v>
      </c>
      <c r="AB146" s="4" t="s">
        <v>178</v>
      </c>
      <c r="AC146">
        <v>1</v>
      </c>
      <c r="AD146">
        <v>1</v>
      </c>
      <c r="AE146">
        <v>0</v>
      </c>
      <c r="AF146">
        <v>1</v>
      </c>
      <c r="AG146">
        <v>1</v>
      </c>
      <c r="AH146">
        <v>0</v>
      </c>
      <c r="AI146" s="2" t="s">
        <v>176</v>
      </c>
      <c r="AJ146" s="2">
        <f t="shared" si="187"/>
        <v>1</v>
      </c>
      <c r="AK146">
        <v>2</v>
      </c>
      <c r="AL146" s="1">
        <v>4</v>
      </c>
      <c r="AM146" s="1" t="str">
        <f t="shared" si="188"/>
        <v>S</v>
      </c>
      <c r="AN146" s="1">
        <f t="shared" si="171"/>
        <v>2</v>
      </c>
      <c r="AO146" s="4">
        <f t="shared" si="172"/>
        <v>0</v>
      </c>
      <c r="AP146" s="4">
        <f t="shared" si="173"/>
        <v>2</v>
      </c>
      <c r="AQ146" s="10" t="s">
        <v>323</v>
      </c>
      <c r="AR146" s="10" t="s">
        <v>319</v>
      </c>
      <c r="AS146" s="10" t="s">
        <v>323</v>
      </c>
      <c r="AT146" s="10" t="str">
        <f t="shared" si="190"/>
        <v>surv</v>
      </c>
      <c r="AU146" s="10">
        <f t="shared" si="191"/>
        <v>4</v>
      </c>
      <c r="AV146" s="10">
        <f t="shared" si="192"/>
        <v>0.29410882339705352</v>
      </c>
      <c r="AW146" s="10" t="str">
        <f t="shared" si="193"/>
        <v>NA</v>
      </c>
      <c r="AX146" s="10">
        <f t="shared" si="194"/>
        <v>1</v>
      </c>
      <c r="AY146" s="10" t="str">
        <f t="shared" si="195"/>
        <v>NA</v>
      </c>
      <c r="AZ146" s="10" t="str">
        <f t="shared" si="196"/>
        <v>0</v>
      </c>
      <c r="BA146" t="s">
        <v>178</v>
      </c>
      <c r="BB146" t="s">
        <v>61</v>
      </c>
      <c r="BC146" t="s">
        <v>61</v>
      </c>
      <c r="BD146" s="5">
        <v>0</v>
      </c>
      <c r="BE146" s="5">
        <v>11</v>
      </c>
      <c r="BF146" s="5">
        <v>10</v>
      </c>
      <c r="BG146" s="5">
        <f t="shared" si="197"/>
        <v>7</v>
      </c>
      <c r="BH146" s="6" t="s">
        <v>178</v>
      </c>
      <c r="BI146" s="6">
        <v>0.29410882339705352</v>
      </c>
      <c r="BJ146" s="6">
        <v>0.29410882339705352</v>
      </c>
      <c r="BK146" s="6">
        <v>0.29410882339705352</v>
      </c>
      <c r="BL146" s="6" t="str">
        <f t="shared" si="198"/>
        <v>N</v>
      </c>
      <c r="BM146" s="3">
        <f t="shared" si="174"/>
        <v>0.5</v>
      </c>
      <c r="BN146" s="3">
        <f t="shared" si="175"/>
        <v>0.5</v>
      </c>
      <c r="BO146" s="3">
        <f t="shared" si="176"/>
        <v>1</v>
      </c>
      <c r="BP146" s="3">
        <f t="shared" si="177"/>
        <v>0.5</v>
      </c>
      <c r="BQ146" s="1">
        <f t="shared" si="178"/>
        <v>4</v>
      </c>
      <c r="BR146" s="1" t="str">
        <f t="shared" si="199"/>
        <v>S</v>
      </c>
      <c r="BS146" s="1">
        <f t="shared" si="179"/>
        <v>2</v>
      </c>
      <c r="BT146" s="4">
        <f t="shared" si="180"/>
        <v>0</v>
      </c>
      <c r="BU146" s="4">
        <f t="shared" si="181"/>
        <v>2</v>
      </c>
      <c r="BV146" t="s">
        <v>178</v>
      </c>
      <c r="BW146" t="s">
        <v>178</v>
      </c>
      <c r="BX146" t="s">
        <v>178</v>
      </c>
      <c r="BY146" t="s">
        <v>178</v>
      </c>
      <c r="BZ146" s="2" t="str">
        <f t="shared" si="200"/>
        <v>NA</v>
      </c>
      <c r="CA146">
        <v>0</v>
      </c>
      <c r="CB146">
        <v>0</v>
      </c>
      <c r="CC146" s="2" t="str">
        <f t="shared" si="201"/>
        <v>NA</v>
      </c>
      <c r="CD146" s="3">
        <v>0</v>
      </c>
      <c r="CE146" s="3">
        <v>0</v>
      </c>
      <c r="CF146" s="2">
        <v>0</v>
      </c>
      <c r="CG146" s="2">
        <v>0</v>
      </c>
      <c r="CH146" s="2">
        <v>0</v>
      </c>
      <c r="CI146" s="2">
        <v>0</v>
      </c>
      <c r="CJ146" s="2">
        <v>0</v>
      </c>
      <c r="CK146" s="2">
        <v>0</v>
      </c>
      <c r="CL146" s="2">
        <v>0</v>
      </c>
      <c r="CM146" s="2">
        <v>0</v>
      </c>
      <c r="CN146" s="5">
        <v>0</v>
      </c>
      <c r="CO146" s="5">
        <v>0</v>
      </c>
      <c r="CP146" s="5">
        <v>0</v>
      </c>
      <c r="CQ146" s="5">
        <v>0</v>
      </c>
      <c r="CR146" s="5">
        <v>0</v>
      </c>
      <c r="CS146" s="5">
        <v>0</v>
      </c>
      <c r="CT146" s="5">
        <v>0</v>
      </c>
      <c r="CU146" s="5">
        <v>0</v>
      </c>
      <c r="CV146" s="4">
        <v>0</v>
      </c>
      <c r="CW146" s="4">
        <v>0</v>
      </c>
      <c r="CX146" s="4">
        <v>0</v>
      </c>
      <c r="CY146" s="4">
        <v>0</v>
      </c>
      <c r="CZ146" s="4">
        <v>0</v>
      </c>
      <c r="DA146" s="4">
        <v>0</v>
      </c>
      <c r="DB146" s="4">
        <v>0</v>
      </c>
      <c r="DC146" s="4">
        <v>0</v>
      </c>
      <c r="DD146" s="8">
        <v>0</v>
      </c>
      <c r="DE146" s="8">
        <v>0</v>
      </c>
      <c r="DF146" s="8">
        <v>0</v>
      </c>
      <c r="DG146" s="8">
        <v>0</v>
      </c>
      <c r="DH146" s="8">
        <v>0</v>
      </c>
      <c r="DI146" s="8">
        <v>0</v>
      </c>
      <c r="DJ146" s="8">
        <v>0</v>
      </c>
      <c r="DK146" s="8">
        <v>0</v>
      </c>
      <c r="DL146" s="11">
        <f t="shared" si="202"/>
        <v>0</v>
      </c>
      <c r="DM146" s="11">
        <f t="shared" si="203"/>
        <v>0</v>
      </c>
      <c r="DN146" s="11">
        <f t="shared" si="204"/>
        <v>0</v>
      </c>
      <c r="DO146" s="11">
        <f t="shared" si="205"/>
        <v>0</v>
      </c>
      <c r="DP146" s="5">
        <f t="shared" si="206"/>
        <v>0</v>
      </c>
      <c r="DQ146" s="5">
        <f t="shared" si="207"/>
        <v>0</v>
      </c>
      <c r="DR146" s="5">
        <f t="shared" si="208"/>
        <v>0</v>
      </c>
      <c r="DS146" s="5">
        <f t="shared" si="209"/>
        <v>0</v>
      </c>
      <c r="DT146" s="12">
        <f t="shared" si="210"/>
        <v>0</v>
      </c>
      <c r="DU146" s="12">
        <f t="shared" si="211"/>
        <v>0</v>
      </c>
      <c r="DV146" s="12">
        <f t="shared" si="212"/>
        <v>0</v>
      </c>
      <c r="DW146" s="12">
        <f t="shared" si="213"/>
        <v>0</v>
      </c>
      <c r="DX146" s="12">
        <f t="shared" si="214"/>
        <v>0</v>
      </c>
      <c r="DY146" s="12">
        <f t="shared" si="215"/>
        <v>0</v>
      </c>
      <c r="DZ146" s="12">
        <f t="shared" si="216"/>
        <v>0</v>
      </c>
      <c r="EA146" s="12">
        <f t="shared" si="217"/>
        <v>0</v>
      </c>
      <c r="EB146" s="13">
        <f t="shared" si="218"/>
        <v>0</v>
      </c>
      <c r="EC146" s="13">
        <f t="shared" si="219"/>
        <v>0</v>
      </c>
      <c r="ED146" s="13">
        <f t="shared" si="220"/>
        <v>0</v>
      </c>
      <c r="EE146" s="13">
        <f t="shared" si="221"/>
        <v>0</v>
      </c>
      <c r="EF146" s="13">
        <f t="shared" si="222"/>
        <v>0</v>
      </c>
      <c r="EG146" s="13">
        <f t="shared" si="223"/>
        <v>0</v>
      </c>
      <c r="EH146" s="13">
        <f t="shared" si="224"/>
        <v>0</v>
      </c>
      <c r="EI146" s="13">
        <f t="shared" si="225"/>
        <v>0</v>
      </c>
      <c r="EJ146" s="4">
        <f t="shared" si="226"/>
        <v>0</v>
      </c>
      <c r="EK146" s="4">
        <f t="shared" si="227"/>
        <v>0</v>
      </c>
      <c r="EL146" s="4">
        <f t="shared" si="228"/>
        <v>0</v>
      </c>
      <c r="EM146" s="4">
        <f t="shared" si="229"/>
        <v>0</v>
      </c>
      <c r="EN146" s="5" t="s">
        <v>178</v>
      </c>
      <c r="EO146" s="5" t="s">
        <v>178</v>
      </c>
      <c r="EP146" s="5" t="s">
        <v>178</v>
      </c>
      <c r="EQ146" s="5" t="s">
        <v>178</v>
      </c>
      <c r="ER146" s="12" t="s">
        <v>178</v>
      </c>
      <c r="ES146" s="12" t="s">
        <v>178</v>
      </c>
      <c r="ET146" s="12" t="s">
        <v>178</v>
      </c>
      <c r="EU146" s="12" t="s">
        <v>178</v>
      </c>
      <c r="EV146" t="s">
        <v>178</v>
      </c>
      <c r="EW146" t="s">
        <v>178</v>
      </c>
      <c r="EX146" t="s">
        <v>178</v>
      </c>
      <c r="EY146" t="s">
        <v>178</v>
      </c>
      <c r="EZ146">
        <f t="shared" si="230"/>
        <v>0</v>
      </c>
      <c r="FA146">
        <f t="shared" si="231"/>
        <v>0</v>
      </c>
      <c r="FB146">
        <f t="shared" si="232"/>
        <v>0</v>
      </c>
      <c r="FC146">
        <f t="shared" si="233"/>
        <v>0</v>
      </c>
      <c r="FD146" t="s">
        <v>178</v>
      </c>
      <c r="FE146">
        <v>1.5</v>
      </c>
      <c r="FF146">
        <v>1</v>
      </c>
    </row>
    <row r="147" spans="1:162" customFormat="1" x14ac:dyDescent="0.25">
      <c r="A147" t="s">
        <v>147</v>
      </c>
      <c r="B147" t="s">
        <v>178</v>
      </c>
      <c r="C147" t="s">
        <v>178</v>
      </c>
      <c r="D147" t="s">
        <v>178</v>
      </c>
      <c r="E147" t="s">
        <v>178</v>
      </c>
      <c r="F147" t="s">
        <v>178</v>
      </c>
      <c r="G147" t="s">
        <v>178</v>
      </c>
      <c r="H147" s="2" t="s">
        <v>178</v>
      </c>
      <c r="I147" s="2" t="str">
        <f t="shared" si="182"/>
        <v>NA</v>
      </c>
      <c r="J147" t="s">
        <v>178</v>
      </c>
      <c r="K147" s="1" t="s">
        <v>178</v>
      </c>
      <c r="L147" s="1" t="str">
        <f t="shared" si="183"/>
        <v>NA</v>
      </c>
      <c r="M147" s="1" t="s">
        <v>178</v>
      </c>
      <c r="N147">
        <v>1</v>
      </c>
      <c r="O147">
        <v>1</v>
      </c>
      <c r="P147">
        <v>1</v>
      </c>
      <c r="Q147">
        <v>0</v>
      </c>
      <c r="R147">
        <v>3</v>
      </c>
      <c r="S147">
        <v>3</v>
      </c>
      <c r="T147">
        <f t="shared" si="184"/>
        <v>3</v>
      </c>
      <c r="U147" s="2" t="s">
        <v>176</v>
      </c>
      <c r="V147" s="2">
        <f t="shared" si="185"/>
        <v>1</v>
      </c>
      <c r="W147">
        <v>3</v>
      </c>
      <c r="X147" s="1">
        <v>6</v>
      </c>
      <c r="Y147" s="1" t="str">
        <f t="shared" si="186"/>
        <v>M</v>
      </c>
      <c r="Z147" s="1" t="str">
        <f t="shared" si="168"/>
        <v>y</v>
      </c>
      <c r="AA147" s="4" t="s">
        <v>178</v>
      </c>
      <c r="AB147" s="4" t="s">
        <v>178</v>
      </c>
      <c r="AC147">
        <v>1</v>
      </c>
      <c r="AD147">
        <v>1</v>
      </c>
      <c r="AE147">
        <v>1</v>
      </c>
      <c r="AF147">
        <v>2</v>
      </c>
      <c r="AG147">
        <v>2</v>
      </c>
      <c r="AH147">
        <v>3</v>
      </c>
      <c r="AI147" s="2" t="s">
        <v>176</v>
      </c>
      <c r="AJ147" s="2">
        <f t="shared" si="187"/>
        <v>1</v>
      </c>
      <c r="AK147">
        <v>3</v>
      </c>
      <c r="AL147" s="1">
        <v>7</v>
      </c>
      <c r="AM147" s="1" t="str">
        <f t="shared" si="188"/>
        <v>L</v>
      </c>
      <c r="AN147" s="1">
        <f t="shared" si="171"/>
        <v>1</v>
      </c>
      <c r="AO147" s="4">
        <f t="shared" si="172"/>
        <v>1</v>
      </c>
      <c r="AP147" s="4">
        <f t="shared" si="173"/>
        <v>3</v>
      </c>
      <c r="AQ147" s="10" t="s">
        <v>323</v>
      </c>
      <c r="AR147" s="10" t="s">
        <v>319</v>
      </c>
      <c r="AS147" s="10" t="s">
        <v>323</v>
      </c>
      <c r="AT147" s="10" t="str">
        <f t="shared" si="190"/>
        <v>surv</v>
      </c>
      <c r="AU147" s="10">
        <f t="shared" si="191"/>
        <v>6.5</v>
      </c>
      <c r="AV147" s="10">
        <f t="shared" si="192"/>
        <v>0.42579337712087534</v>
      </c>
      <c r="AW147" s="10" t="str">
        <f t="shared" si="193"/>
        <v>NA</v>
      </c>
      <c r="AX147" s="10">
        <f t="shared" si="194"/>
        <v>1</v>
      </c>
      <c r="AY147" s="10" t="str">
        <f t="shared" si="195"/>
        <v>NA</v>
      </c>
      <c r="AZ147" s="10" t="str">
        <f t="shared" si="196"/>
        <v>0</v>
      </c>
      <c r="BA147" t="s">
        <v>178</v>
      </c>
      <c r="BB147" t="s">
        <v>113</v>
      </c>
      <c r="BC147" t="s">
        <v>113</v>
      </c>
      <c r="BD147" s="5">
        <v>0</v>
      </c>
      <c r="BE147" s="5">
        <v>17</v>
      </c>
      <c r="BF147" s="5">
        <v>16</v>
      </c>
      <c r="BG147" s="5">
        <f t="shared" si="197"/>
        <v>11</v>
      </c>
      <c r="BH147" s="6" t="s">
        <v>178</v>
      </c>
      <c r="BI147" s="6">
        <v>0.42579337712087534</v>
      </c>
      <c r="BJ147" s="6">
        <v>0.42579337712087534</v>
      </c>
      <c r="BK147" s="6">
        <v>0.42579337712087534</v>
      </c>
      <c r="BL147" s="6" t="str">
        <f t="shared" si="198"/>
        <v>N</v>
      </c>
      <c r="BM147" s="3">
        <f t="shared" si="174"/>
        <v>1</v>
      </c>
      <c r="BN147" s="3">
        <f t="shared" si="175"/>
        <v>1</v>
      </c>
      <c r="BO147" s="3">
        <f t="shared" si="176"/>
        <v>2.5</v>
      </c>
      <c r="BP147" s="3">
        <f t="shared" si="177"/>
        <v>3</v>
      </c>
      <c r="BQ147" s="1">
        <f t="shared" si="178"/>
        <v>6.5</v>
      </c>
      <c r="BR147" s="1" t="str">
        <f t="shared" si="199"/>
        <v>M</v>
      </c>
      <c r="BS147" s="1">
        <f t="shared" si="179"/>
        <v>1</v>
      </c>
      <c r="BT147" s="4">
        <f t="shared" si="180"/>
        <v>1</v>
      </c>
      <c r="BU147" s="4">
        <f t="shared" si="181"/>
        <v>3</v>
      </c>
      <c r="BV147" t="s">
        <v>178</v>
      </c>
      <c r="BW147" t="s">
        <v>178</v>
      </c>
      <c r="BX147" t="s">
        <v>178</v>
      </c>
      <c r="BY147" t="s">
        <v>227</v>
      </c>
      <c r="BZ147" s="2" t="str">
        <f t="shared" si="200"/>
        <v>NA</v>
      </c>
      <c r="CA147">
        <v>0</v>
      </c>
      <c r="CB147">
        <v>0</v>
      </c>
      <c r="CC147" s="2" t="str">
        <f t="shared" si="201"/>
        <v>NA</v>
      </c>
      <c r="CD147" s="3">
        <v>0</v>
      </c>
      <c r="CE147" s="3">
        <v>0</v>
      </c>
      <c r="CF147" s="2">
        <v>0</v>
      </c>
      <c r="CG147" s="2">
        <v>0</v>
      </c>
      <c r="CH147" s="2">
        <v>0</v>
      </c>
      <c r="CI147" s="2">
        <v>0</v>
      </c>
      <c r="CJ147" s="2">
        <v>0</v>
      </c>
      <c r="CK147" s="2">
        <v>0</v>
      </c>
      <c r="CL147" s="2">
        <v>0</v>
      </c>
      <c r="CM147" s="2">
        <v>0</v>
      </c>
      <c r="CN147" s="5">
        <v>0</v>
      </c>
      <c r="CO147" s="5">
        <v>0</v>
      </c>
      <c r="CP147" s="5">
        <v>0</v>
      </c>
      <c r="CQ147" s="5">
        <v>0</v>
      </c>
      <c r="CR147" s="5">
        <v>0</v>
      </c>
      <c r="CS147" s="5">
        <v>0</v>
      </c>
      <c r="CT147" s="5">
        <v>0</v>
      </c>
      <c r="CU147" s="5">
        <v>0</v>
      </c>
      <c r="CV147" s="4">
        <v>0</v>
      </c>
      <c r="CW147" s="4">
        <v>0</v>
      </c>
      <c r="CX147" s="4">
        <v>0</v>
      </c>
      <c r="CY147" s="4">
        <v>0</v>
      </c>
      <c r="CZ147" s="4">
        <v>0</v>
      </c>
      <c r="DA147" s="4">
        <v>0</v>
      </c>
      <c r="DB147" s="4">
        <v>0</v>
      </c>
      <c r="DC147" s="4">
        <v>0</v>
      </c>
      <c r="DD147" s="8">
        <v>0</v>
      </c>
      <c r="DE147" s="8">
        <v>0</v>
      </c>
      <c r="DF147" s="8">
        <v>0</v>
      </c>
      <c r="DG147" s="8">
        <v>2</v>
      </c>
      <c r="DH147" s="8">
        <v>0</v>
      </c>
      <c r="DI147" s="8">
        <v>0</v>
      </c>
      <c r="DJ147" s="8">
        <v>0</v>
      </c>
      <c r="DK147" s="8">
        <v>0</v>
      </c>
      <c r="DL147" s="11">
        <f t="shared" si="202"/>
        <v>0</v>
      </c>
      <c r="DM147" s="11">
        <f t="shared" si="203"/>
        <v>0</v>
      </c>
      <c r="DN147" s="11">
        <f t="shared" si="204"/>
        <v>0</v>
      </c>
      <c r="DO147" s="11">
        <f t="shared" si="205"/>
        <v>0</v>
      </c>
      <c r="DP147" s="5">
        <f t="shared" si="206"/>
        <v>0</v>
      </c>
      <c r="DQ147" s="5">
        <f t="shared" si="207"/>
        <v>2</v>
      </c>
      <c r="DR147" s="5">
        <f t="shared" si="208"/>
        <v>0</v>
      </c>
      <c r="DS147" s="5">
        <f t="shared" si="209"/>
        <v>0</v>
      </c>
      <c r="DT147" s="12">
        <f t="shared" si="210"/>
        <v>0</v>
      </c>
      <c r="DU147" s="12">
        <f t="shared" si="211"/>
        <v>0</v>
      </c>
      <c r="DV147" s="12">
        <f t="shared" si="212"/>
        <v>0</v>
      </c>
      <c r="DW147" s="12">
        <f t="shared" si="213"/>
        <v>0</v>
      </c>
      <c r="DX147" s="12">
        <f t="shared" si="214"/>
        <v>0</v>
      </c>
      <c r="DY147" s="12">
        <f t="shared" si="215"/>
        <v>0</v>
      </c>
      <c r="DZ147" s="12">
        <f t="shared" si="216"/>
        <v>0</v>
      </c>
      <c r="EA147" s="12">
        <f t="shared" si="217"/>
        <v>0</v>
      </c>
      <c r="EB147" s="13">
        <f t="shared" si="218"/>
        <v>0</v>
      </c>
      <c r="EC147" s="13">
        <f t="shared" si="219"/>
        <v>0</v>
      </c>
      <c r="ED147" s="13">
        <f t="shared" si="220"/>
        <v>0</v>
      </c>
      <c r="EE147" s="13">
        <f t="shared" si="221"/>
        <v>2</v>
      </c>
      <c r="EF147" s="13">
        <f t="shared" si="222"/>
        <v>0</v>
      </c>
      <c r="EG147" s="13">
        <f t="shared" si="223"/>
        <v>0</v>
      </c>
      <c r="EH147" s="13">
        <f t="shared" si="224"/>
        <v>0</v>
      </c>
      <c r="EI147" s="13">
        <f t="shared" si="225"/>
        <v>0</v>
      </c>
      <c r="EJ147" s="4">
        <f t="shared" si="226"/>
        <v>0</v>
      </c>
      <c r="EK147" s="4">
        <f t="shared" si="227"/>
        <v>2</v>
      </c>
      <c r="EL147" s="4">
        <f t="shared" si="228"/>
        <v>0</v>
      </c>
      <c r="EM147" s="4">
        <f t="shared" si="229"/>
        <v>0</v>
      </c>
      <c r="EN147" s="5" t="s">
        <v>178</v>
      </c>
      <c r="EO147" s="5" t="s">
        <v>178</v>
      </c>
      <c r="EP147" s="5" t="s">
        <v>178</v>
      </c>
      <c r="EQ147" s="5" t="s">
        <v>178</v>
      </c>
      <c r="ER147" s="12" t="s">
        <v>178</v>
      </c>
      <c r="ES147" s="12">
        <v>0</v>
      </c>
      <c r="ET147" s="12" t="s">
        <v>178</v>
      </c>
      <c r="EU147" s="12" t="s">
        <v>178</v>
      </c>
      <c r="EV147" t="s">
        <v>178</v>
      </c>
      <c r="EW147">
        <v>0</v>
      </c>
      <c r="EX147" t="s">
        <v>178</v>
      </c>
      <c r="EY147" t="s">
        <v>178</v>
      </c>
      <c r="EZ147">
        <f t="shared" si="230"/>
        <v>0</v>
      </c>
      <c r="FA147">
        <f t="shared" si="231"/>
        <v>0</v>
      </c>
      <c r="FB147">
        <f t="shared" si="232"/>
        <v>0</v>
      </c>
      <c r="FC147">
        <f t="shared" si="233"/>
        <v>0</v>
      </c>
      <c r="FD147" t="s">
        <v>178</v>
      </c>
      <c r="FE147">
        <v>0.5</v>
      </c>
      <c r="FF147">
        <v>0.42857142857142855</v>
      </c>
    </row>
    <row r="148" spans="1:162" customFormat="1" x14ac:dyDescent="0.25">
      <c r="A148" t="s">
        <v>148</v>
      </c>
      <c r="B148" t="s">
        <v>178</v>
      </c>
      <c r="C148" t="s">
        <v>178</v>
      </c>
      <c r="D148" t="s">
        <v>178</v>
      </c>
      <c r="E148" t="s">
        <v>178</v>
      </c>
      <c r="F148" t="s">
        <v>178</v>
      </c>
      <c r="G148" t="s">
        <v>178</v>
      </c>
      <c r="H148" s="2" t="s">
        <v>178</v>
      </c>
      <c r="I148" s="2" t="str">
        <f t="shared" si="182"/>
        <v>NA</v>
      </c>
      <c r="J148" t="s">
        <v>178</v>
      </c>
      <c r="K148" s="1" t="s">
        <v>178</v>
      </c>
      <c r="L148" s="1" t="str">
        <f t="shared" si="183"/>
        <v>NA</v>
      </c>
      <c r="M148" s="1" t="s">
        <v>178</v>
      </c>
      <c r="N148">
        <v>1</v>
      </c>
      <c r="O148">
        <v>1</v>
      </c>
      <c r="P148">
        <v>0</v>
      </c>
      <c r="Q148">
        <v>1</v>
      </c>
      <c r="R148">
        <v>2</v>
      </c>
      <c r="S148">
        <v>1</v>
      </c>
      <c r="T148">
        <f t="shared" si="184"/>
        <v>1</v>
      </c>
      <c r="U148" s="2" t="s">
        <v>177</v>
      </c>
      <c r="V148" s="2">
        <f t="shared" si="185"/>
        <v>1</v>
      </c>
      <c r="W148">
        <v>2</v>
      </c>
      <c r="X148" s="1">
        <v>5</v>
      </c>
      <c r="Y148" s="1" t="str">
        <f t="shared" si="186"/>
        <v>M</v>
      </c>
      <c r="Z148" s="1" t="str">
        <f t="shared" si="168"/>
        <v>n</v>
      </c>
      <c r="AA148" s="4" t="s">
        <v>178</v>
      </c>
      <c r="AB148" s="4" t="s">
        <v>178</v>
      </c>
      <c r="AC148">
        <v>1</v>
      </c>
      <c r="AD148">
        <v>1</v>
      </c>
      <c r="AE148">
        <v>0</v>
      </c>
      <c r="AF148">
        <v>1</v>
      </c>
      <c r="AG148">
        <v>0</v>
      </c>
      <c r="AH148">
        <v>0</v>
      </c>
      <c r="AI148" s="2" t="s">
        <v>177</v>
      </c>
      <c r="AJ148" s="2">
        <f t="shared" si="187"/>
        <v>0</v>
      </c>
      <c r="AK148">
        <v>3</v>
      </c>
      <c r="AL148" s="1">
        <v>3</v>
      </c>
      <c r="AM148" s="1" t="str">
        <f t="shared" si="188"/>
        <v>S</v>
      </c>
      <c r="AN148" s="1">
        <f t="shared" si="171"/>
        <v>2</v>
      </c>
      <c r="AO148" s="4">
        <f t="shared" si="172"/>
        <v>-2</v>
      </c>
      <c r="AP148" s="4">
        <f t="shared" si="173"/>
        <v>3</v>
      </c>
      <c r="AQ148" s="10" t="s">
        <v>323</v>
      </c>
      <c r="AR148" s="10" t="s">
        <v>319</v>
      </c>
      <c r="AS148" s="10" t="s">
        <v>323</v>
      </c>
      <c r="AT148" s="10" t="str">
        <f t="shared" si="190"/>
        <v>surv</v>
      </c>
      <c r="AU148" s="10">
        <f t="shared" si="191"/>
        <v>4</v>
      </c>
      <c r="AV148" s="10">
        <f t="shared" si="192"/>
        <v>0.19104973174542833</v>
      </c>
      <c r="AW148" s="10" t="str">
        <f t="shared" si="193"/>
        <v>NA</v>
      </c>
      <c r="AX148" s="10">
        <f t="shared" si="194"/>
        <v>1</v>
      </c>
      <c r="AY148" s="10" t="str">
        <f t="shared" si="195"/>
        <v>NA</v>
      </c>
      <c r="AZ148" s="10" t="str">
        <f t="shared" si="196"/>
        <v>0</v>
      </c>
      <c r="BA148" t="s">
        <v>178</v>
      </c>
      <c r="BB148" t="s">
        <v>123</v>
      </c>
      <c r="BC148" t="s">
        <v>123</v>
      </c>
      <c r="BD148" s="5">
        <v>0</v>
      </c>
      <c r="BE148" s="5">
        <v>16</v>
      </c>
      <c r="BF148" s="5">
        <v>16</v>
      </c>
      <c r="BG148" s="5">
        <f t="shared" si="197"/>
        <v>10.666666666666666</v>
      </c>
      <c r="BH148" s="6" t="s">
        <v>178</v>
      </c>
      <c r="BI148" s="6">
        <v>0.19104973174542833</v>
      </c>
      <c r="BJ148" s="6">
        <v>0.19104973174542833</v>
      </c>
      <c r="BK148" s="6">
        <v>0.19104973174542833</v>
      </c>
      <c r="BL148" s="6" t="str">
        <f t="shared" si="198"/>
        <v>N</v>
      </c>
      <c r="BM148" s="3">
        <f t="shared" si="174"/>
        <v>0</v>
      </c>
      <c r="BN148" s="3">
        <f t="shared" si="175"/>
        <v>1</v>
      </c>
      <c r="BO148" s="3">
        <f t="shared" si="176"/>
        <v>1</v>
      </c>
      <c r="BP148" s="3">
        <f t="shared" si="177"/>
        <v>0.5</v>
      </c>
      <c r="BQ148" s="1">
        <f t="shared" si="178"/>
        <v>4</v>
      </c>
      <c r="BR148" s="1" t="str">
        <f t="shared" si="199"/>
        <v>S</v>
      </c>
      <c r="BS148" s="1">
        <f t="shared" si="179"/>
        <v>2</v>
      </c>
      <c r="BT148" s="4">
        <f t="shared" si="180"/>
        <v>-2</v>
      </c>
      <c r="BU148" s="4">
        <f t="shared" si="181"/>
        <v>3</v>
      </c>
      <c r="BV148" t="s">
        <v>178</v>
      </c>
      <c r="BW148" t="s">
        <v>178</v>
      </c>
      <c r="BX148" t="s">
        <v>178</v>
      </c>
      <c r="BY148" t="s">
        <v>178</v>
      </c>
      <c r="BZ148" s="2" t="str">
        <f t="shared" si="200"/>
        <v>NA</v>
      </c>
      <c r="CA148">
        <v>0</v>
      </c>
      <c r="CB148">
        <v>0</v>
      </c>
      <c r="CC148" s="2" t="str">
        <f t="shared" si="201"/>
        <v>c</v>
      </c>
      <c r="CD148" s="3">
        <v>0</v>
      </c>
      <c r="CE148" s="3">
        <v>1</v>
      </c>
      <c r="CF148" s="2">
        <v>0</v>
      </c>
      <c r="CG148" s="2">
        <v>0</v>
      </c>
      <c r="CH148" s="2">
        <v>0</v>
      </c>
      <c r="CI148" s="2">
        <v>0</v>
      </c>
      <c r="CJ148" s="2">
        <v>0</v>
      </c>
      <c r="CK148" s="2">
        <v>0</v>
      </c>
      <c r="CL148" s="2">
        <v>0</v>
      </c>
      <c r="CM148" s="2">
        <v>0</v>
      </c>
      <c r="CN148" s="5">
        <v>0</v>
      </c>
      <c r="CO148" s="5">
        <v>0</v>
      </c>
      <c r="CP148" s="5">
        <v>0</v>
      </c>
      <c r="CQ148" s="5">
        <v>0</v>
      </c>
      <c r="CR148" s="5">
        <v>0</v>
      </c>
      <c r="CS148" s="5">
        <v>1</v>
      </c>
      <c r="CT148" s="5">
        <v>0</v>
      </c>
      <c r="CU148" s="5">
        <v>0</v>
      </c>
      <c r="CV148" s="4">
        <v>0</v>
      </c>
      <c r="CW148" s="4">
        <v>0</v>
      </c>
      <c r="CX148" s="4">
        <v>0</v>
      </c>
      <c r="CY148" s="4">
        <v>0</v>
      </c>
      <c r="CZ148" s="4">
        <v>0</v>
      </c>
      <c r="DA148" s="4">
        <v>0</v>
      </c>
      <c r="DB148" s="4">
        <v>0</v>
      </c>
      <c r="DC148" s="4">
        <v>0</v>
      </c>
      <c r="DD148" s="8">
        <v>0</v>
      </c>
      <c r="DE148" s="8">
        <v>0</v>
      </c>
      <c r="DF148" s="8">
        <v>0</v>
      </c>
      <c r="DG148" s="8">
        <v>0</v>
      </c>
      <c r="DH148" s="8">
        <v>0</v>
      </c>
      <c r="DI148" s="8">
        <v>0</v>
      </c>
      <c r="DJ148" s="8">
        <v>0</v>
      </c>
      <c r="DK148" s="8">
        <v>0</v>
      </c>
      <c r="DL148" s="11">
        <f t="shared" si="202"/>
        <v>0</v>
      </c>
      <c r="DM148" s="11">
        <f t="shared" si="203"/>
        <v>0</v>
      </c>
      <c r="DN148" s="11">
        <f t="shared" si="204"/>
        <v>0</v>
      </c>
      <c r="DO148" s="11">
        <f t="shared" si="205"/>
        <v>0</v>
      </c>
      <c r="DP148" s="5">
        <f t="shared" si="206"/>
        <v>0</v>
      </c>
      <c r="DQ148" s="5">
        <f t="shared" si="207"/>
        <v>0</v>
      </c>
      <c r="DR148" s="5">
        <f t="shared" si="208"/>
        <v>1</v>
      </c>
      <c r="DS148" s="5">
        <f t="shared" si="209"/>
        <v>0</v>
      </c>
      <c r="DT148" s="12">
        <f t="shared" si="210"/>
        <v>0</v>
      </c>
      <c r="DU148" s="12">
        <f t="shared" si="211"/>
        <v>0</v>
      </c>
      <c r="DV148" s="12">
        <f t="shared" si="212"/>
        <v>0</v>
      </c>
      <c r="DW148" s="12">
        <f t="shared" si="213"/>
        <v>0</v>
      </c>
      <c r="DX148" s="12">
        <f t="shared" si="214"/>
        <v>0</v>
      </c>
      <c r="DY148" s="12">
        <f t="shared" si="215"/>
        <v>1</v>
      </c>
      <c r="DZ148" s="12">
        <f t="shared" si="216"/>
        <v>0</v>
      </c>
      <c r="EA148" s="12">
        <f t="shared" si="217"/>
        <v>0</v>
      </c>
      <c r="EB148" s="13">
        <f t="shared" si="218"/>
        <v>0</v>
      </c>
      <c r="EC148" s="13">
        <f t="shared" si="219"/>
        <v>0</v>
      </c>
      <c r="ED148" s="13">
        <f t="shared" si="220"/>
        <v>0</v>
      </c>
      <c r="EE148" s="13">
        <f t="shared" si="221"/>
        <v>0</v>
      </c>
      <c r="EF148" s="13">
        <f t="shared" si="222"/>
        <v>0</v>
      </c>
      <c r="EG148" s="13">
        <f t="shared" si="223"/>
        <v>0</v>
      </c>
      <c r="EH148" s="13">
        <f t="shared" si="224"/>
        <v>0</v>
      </c>
      <c r="EI148" s="13">
        <f t="shared" si="225"/>
        <v>0</v>
      </c>
      <c r="EJ148" s="4">
        <f t="shared" si="226"/>
        <v>0</v>
      </c>
      <c r="EK148" s="4">
        <f t="shared" si="227"/>
        <v>0</v>
      </c>
      <c r="EL148" s="4">
        <f t="shared" si="228"/>
        <v>1</v>
      </c>
      <c r="EM148" s="4">
        <f t="shared" si="229"/>
        <v>0</v>
      </c>
      <c r="EN148" s="5" t="s">
        <v>178</v>
      </c>
      <c r="EO148" s="5" t="s">
        <v>178</v>
      </c>
      <c r="EP148" s="5" t="s">
        <v>178</v>
      </c>
      <c r="EQ148" s="5" t="s">
        <v>178</v>
      </c>
      <c r="ER148" s="12" t="s">
        <v>178</v>
      </c>
      <c r="ES148" s="12" t="s">
        <v>178</v>
      </c>
      <c r="ET148" s="12">
        <v>0</v>
      </c>
      <c r="EU148" s="12" t="s">
        <v>178</v>
      </c>
      <c r="EV148" t="s">
        <v>178</v>
      </c>
      <c r="EW148" t="s">
        <v>178</v>
      </c>
      <c r="EX148">
        <v>0</v>
      </c>
      <c r="EY148" t="s">
        <v>178</v>
      </c>
      <c r="EZ148">
        <f t="shared" si="230"/>
        <v>0</v>
      </c>
      <c r="FA148">
        <f t="shared" si="231"/>
        <v>0</v>
      </c>
      <c r="FB148">
        <f t="shared" si="232"/>
        <v>-1</v>
      </c>
      <c r="FC148">
        <f t="shared" si="233"/>
        <v>0</v>
      </c>
      <c r="FD148" t="s">
        <v>178</v>
      </c>
      <c r="FE148">
        <v>0.5</v>
      </c>
      <c r="FF148">
        <v>2</v>
      </c>
    </row>
    <row r="149" spans="1:162" customFormat="1" x14ac:dyDescent="0.25">
      <c r="A149" t="s">
        <v>149</v>
      </c>
      <c r="B149" t="s">
        <v>178</v>
      </c>
      <c r="C149" t="s">
        <v>178</v>
      </c>
      <c r="D149" t="s">
        <v>178</v>
      </c>
      <c r="E149" t="s">
        <v>178</v>
      </c>
      <c r="F149" t="s">
        <v>178</v>
      </c>
      <c r="G149" t="s">
        <v>178</v>
      </c>
      <c r="H149" s="2" t="s">
        <v>178</v>
      </c>
      <c r="I149" s="2" t="str">
        <f t="shared" si="182"/>
        <v>NA</v>
      </c>
      <c r="J149" t="s">
        <v>178</v>
      </c>
      <c r="K149" s="1" t="s">
        <v>178</v>
      </c>
      <c r="L149" s="1" t="str">
        <f t="shared" si="183"/>
        <v>NA</v>
      </c>
      <c r="M149" s="1" t="s">
        <v>178</v>
      </c>
      <c r="N149">
        <v>1</v>
      </c>
      <c r="O149">
        <v>1</v>
      </c>
      <c r="P149">
        <v>0</v>
      </c>
      <c r="Q149">
        <v>1</v>
      </c>
      <c r="R149">
        <v>0</v>
      </c>
      <c r="S149">
        <v>0</v>
      </c>
      <c r="T149">
        <f t="shared" si="184"/>
        <v>0</v>
      </c>
      <c r="U149" s="2" t="s">
        <v>177</v>
      </c>
      <c r="V149" s="2">
        <f t="shared" si="185"/>
        <v>0</v>
      </c>
      <c r="W149">
        <v>3</v>
      </c>
      <c r="X149" s="1">
        <v>3</v>
      </c>
      <c r="Y149" s="1" t="str">
        <f t="shared" si="186"/>
        <v>S</v>
      </c>
      <c r="Z149" s="1" t="str">
        <f t="shared" si="168"/>
        <v>n</v>
      </c>
      <c r="AA149" s="4" t="s">
        <v>178</v>
      </c>
      <c r="AB149" s="4" t="s">
        <v>178</v>
      </c>
      <c r="AC149">
        <v>1</v>
      </c>
      <c r="AD149">
        <v>1</v>
      </c>
      <c r="AE149">
        <v>1</v>
      </c>
      <c r="AF149">
        <v>1</v>
      </c>
      <c r="AG149">
        <v>0</v>
      </c>
      <c r="AH149">
        <v>2</v>
      </c>
      <c r="AI149" s="2" t="s">
        <v>177</v>
      </c>
      <c r="AJ149" s="2">
        <f t="shared" si="187"/>
        <v>1</v>
      </c>
      <c r="AK149">
        <v>3</v>
      </c>
      <c r="AL149" s="1">
        <v>4</v>
      </c>
      <c r="AM149" s="1" t="str">
        <f t="shared" si="188"/>
        <v>S</v>
      </c>
      <c r="AN149" s="1">
        <f t="shared" si="171"/>
        <v>1</v>
      </c>
      <c r="AO149" s="4">
        <f t="shared" si="172"/>
        <v>1</v>
      </c>
      <c r="AP149" s="4">
        <f t="shared" si="173"/>
        <v>2</v>
      </c>
      <c r="AQ149" s="10" t="s">
        <v>323</v>
      </c>
      <c r="AR149" s="10" t="s">
        <v>319</v>
      </c>
      <c r="AS149" s="10" t="s">
        <v>323</v>
      </c>
      <c r="AT149" s="10" t="str">
        <f t="shared" si="190"/>
        <v>surv</v>
      </c>
      <c r="AU149" s="10">
        <f t="shared" si="191"/>
        <v>3.5</v>
      </c>
      <c r="AV149" s="10">
        <f t="shared" si="192"/>
        <v>0.33941125496954189</v>
      </c>
      <c r="AW149" s="10" t="str">
        <f t="shared" si="193"/>
        <v>NA</v>
      </c>
      <c r="AX149" s="10">
        <f t="shared" si="194"/>
        <v>1</v>
      </c>
      <c r="AY149" s="10" t="str">
        <f t="shared" si="195"/>
        <v>NA</v>
      </c>
      <c r="AZ149" s="10" t="str">
        <f t="shared" si="196"/>
        <v>0</v>
      </c>
      <c r="BA149" t="s">
        <v>178</v>
      </c>
      <c r="BB149" t="s">
        <v>150</v>
      </c>
      <c r="BC149" t="s">
        <v>150</v>
      </c>
      <c r="BD149" s="5">
        <v>0</v>
      </c>
      <c r="BE149" s="5">
        <v>12</v>
      </c>
      <c r="BF149" s="5">
        <v>12</v>
      </c>
      <c r="BG149" s="5">
        <f t="shared" si="197"/>
        <v>8</v>
      </c>
      <c r="BH149" s="6" t="s">
        <v>178</v>
      </c>
      <c r="BI149" s="6">
        <v>0.33941125496954189</v>
      </c>
      <c r="BJ149" s="6">
        <v>0.33941125496954189</v>
      </c>
      <c r="BK149" s="6">
        <v>0.33941125496954189</v>
      </c>
      <c r="BL149" s="6" t="str">
        <f t="shared" si="198"/>
        <v>N</v>
      </c>
      <c r="BM149" s="3">
        <f t="shared" si="174"/>
        <v>0.5</v>
      </c>
      <c r="BN149" s="3">
        <f t="shared" si="175"/>
        <v>1</v>
      </c>
      <c r="BO149" s="3">
        <f t="shared" si="176"/>
        <v>0</v>
      </c>
      <c r="BP149" s="3">
        <f t="shared" si="177"/>
        <v>1</v>
      </c>
      <c r="BQ149" s="1">
        <f t="shared" si="178"/>
        <v>3.5</v>
      </c>
      <c r="BR149" s="1" t="str">
        <f t="shared" si="199"/>
        <v>S</v>
      </c>
      <c r="BS149" s="1">
        <f t="shared" si="179"/>
        <v>1</v>
      </c>
      <c r="BT149" s="4">
        <f t="shared" si="180"/>
        <v>1</v>
      </c>
      <c r="BU149" s="4">
        <f t="shared" si="181"/>
        <v>2</v>
      </c>
      <c r="BV149" t="s">
        <v>178</v>
      </c>
      <c r="BW149" t="s">
        <v>178</v>
      </c>
      <c r="BX149" t="s">
        <v>226</v>
      </c>
      <c r="BY149" t="s">
        <v>227</v>
      </c>
      <c r="BZ149" s="2" t="str">
        <f t="shared" si="200"/>
        <v>NA</v>
      </c>
      <c r="CA149">
        <v>0</v>
      </c>
      <c r="CB149">
        <v>0</v>
      </c>
      <c r="CC149" s="2" t="str">
        <f t="shared" si="201"/>
        <v>NA</v>
      </c>
      <c r="CD149" s="3">
        <v>0</v>
      </c>
      <c r="CE149" s="3">
        <v>0</v>
      </c>
      <c r="CF149" s="2">
        <v>0</v>
      </c>
      <c r="CG149" s="2">
        <v>0</v>
      </c>
      <c r="CH149" s="2">
        <v>0</v>
      </c>
      <c r="CI149" s="2">
        <v>0</v>
      </c>
      <c r="CJ149" s="2">
        <v>0</v>
      </c>
      <c r="CK149" s="2">
        <v>0</v>
      </c>
      <c r="CL149" s="2">
        <v>0</v>
      </c>
      <c r="CM149" s="2">
        <v>0</v>
      </c>
      <c r="CN149" s="5">
        <v>0</v>
      </c>
      <c r="CO149" s="5">
        <v>0</v>
      </c>
      <c r="CP149" s="5">
        <v>0</v>
      </c>
      <c r="CQ149" s="5">
        <v>0</v>
      </c>
      <c r="CR149" s="5">
        <v>0</v>
      </c>
      <c r="CS149" s="5">
        <v>0</v>
      </c>
      <c r="CT149" s="5">
        <v>0</v>
      </c>
      <c r="CU149" s="5">
        <v>0</v>
      </c>
      <c r="CV149" s="4">
        <v>0</v>
      </c>
      <c r="CW149" s="4">
        <v>0</v>
      </c>
      <c r="CX149" s="4">
        <v>0</v>
      </c>
      <c r="CY149" s="4">
        <v>0</v>
      </c>
      <c r="CZ149" s="4">
        <v>0</v>
      </c>
      <c r="DA149" s="4">
        <v>0</v>
      </c>
      <c r="DB149" s="4">
        <v>0</v>
      </c>
      <c r="DC149" s="4">
        <v>0</v>
      </c>
      <c r="DD149" s="8">
        <v>1</v>
      </c>
      <c r="DE149" s="8">
        <v>0</v>
      </c>
      <c r="DF149" s="8">
        <v>0</v>
      </c>
      <c r="DG149" s="8">
        <v>1</v>
      </c>
      <c r="DH149" s="8">
        <v>0</v>
      </c>
      <c r="DI149" s="8">
        <v>0</v>
      </c>
      <c r="DJ149" s="8">
        <v>0</v>
      </c>
      <c r="DK149" s="8">
        <v>0</v>
      </c>
      <c r="DL149" s="11">
        <f t="shared" si="202"/>
        <v>0</v>
      </c>
      <c r="DM149" s="11">
        <f t="shared" si="203"/>
        <v>0</v>
      </c>
      <c r="DN149" s="11">
        <f t="shared" si="204"/>
        <v>0</v>
      </c>
      <c r="DO149" s="11">
        <f t="shared" si="205"/>
        <v>0</v>
      </c>
      <c r="DP149" s="5">
        <f t="shared" si="206"/>
        <v>1</v>
      </c>
      <c r="DQ149" s="5">
        <f t="shared" si="207"/>
        <v>1</v>
      </c>
      <c r="DR149" s="5">
        <f t="shared" si="208"/>
        <v>0</v>
      </c>
      <c r="DS149" s="5">
        <f t="shared" si="209"/>
        <v>0</v>
      </c>
      <c r="DT149" s="12">
        <f t="shared" si="210"/>
        <v>0</v>
      </c>
      <c r="DU149" s="12">
        <f t="shared" si="211"/>
        <v>0</v>
      </c>
      <c r="DV149" s="12">
        <f t="shared" si="212"/>
        <v>0</v>
      </c>
      <c r="DW149" s="12">
        <f t="shared" si="213"/>
        <v>0</v>
      </c>
      <c r="DX149" s="12">
        <f t="shared" si="214"/>
        <v>0</v>
      </c>
      <c r="DY149" s="12">
        <f t="shared" si="215"/>
        <v>0</v>
      </c>
      <c r="DZ149" s="12">
        <f t="shared" si="216"/>
        <v>0</v>
      </c>
      <c r="EA149" s="12">
        <f t="shared" si="217"/>
        <v>0</v>
      </c>
      <c r="EB149" s="13">
        <f t="shared" si="218"/>
        <v>1</v>
      </c>
      <c r="EC149" s="13">
        <f t="shared" si="219"/>
        <v>0</v>
      </c>
      <c r="ED149" s="13">
        <f t="shared" si="220"/>
        <v>0</v>
      </c>
      <c r="EE149" s="13">
        <f t="shared" si="221"/>
        <v>1</v>
      </c>
      <c r="EF149" s="13">
        <f t="shared" si="222"/>
        <v>0</v>
      </c>
      <c r="EG149" s="13">
        <f t="shared" si="223"/>
        <v>0</v>
      </c>
      <c r="EH149" s="13">
        <f t="shared" si="224"/>
        <v>0</v>
      </c>
      <c r="EI149" s="13">
        <f t="shared" si="225"/>
        <v>0</v>
      </c>
      <c r="EJ149" s="4">
        <f t="shared" si="226"/>
        <v>1</v>
      </c>
      <c r="EK149" s="4">
        <f t="shared" si="227"/>
        <v>1</v>
      </c>
      <c r="EL149" s="4">
        <f t="shared" si="228"/>
        <v>0</v>
      </c>
      <c r="EM149" s="4">
        <f t="shared" si="229"/>
        <v>0</v>
      </c>
      <c r="EN149" s="5" t="s">
        <v>178</v>
      </c>
      <c r="EO149" s="5" t="s">
        <v>178</v>
      </c>
      <c r="EP149" s="5" t="s">
        <v>178</v>
      </c>
      <c r="EQ149" s="5" t="s">
        <v>178</v>
      </c>
      <c r="ER149" s="12">
        <v>1</v>
      </c>
      <c r="ES149" s="12">
        <v>0</v>
      </c>
      <c r="ET149" s="12" t="s">
        <v>178</v>
      </c>
      <c r="EU149" s="12" t="s">
        <v>178</v>
      </c>
      <c r="EV149">
        <v>1</v>
      </c>
      <c r="EW149">
        <v>0</v>
      </c>
      <c r="EX149" t="s">
        <v>178</v>
      </c>
      <c r="EY149" t="s">
        <v>178</v>
      </c>
      <c r="EZ149">
        <f t="shared" si="230"/>
        <v>0</v>
      </c>
      <c r="FA149">
        <f t="shared" si="231"/>
        <v>0</v>
      </c>
      <c r="FB149">
        <f t="shared" si="232"/>
        <v>0</v>
      </c>
      <c r="FC149">
        <f t="shared" si="233"/>
        <v>0</v>
      </c>
      <c r="FD149" t="s">
        <v>178</v>
      </c>
      <c r="FE149">
        <v>2</v>
      </c>
      <c r="FF149">
        <v>1</v>
      </c>
    </row>
    <row r="150" spans="1:162" customFormat="1" x14ac:dyDescent="0.25">
      <c r="A150" t="s">
        <v>150</v>
      </c>
      <c r="B150" t="s">
        <v>178</v>
      </c>
      <c r="C150" t="s">
        <v>178</v>
      </c>
      <c r="D150" t="s">
        <v>178</v>
      </c>
      <c r="E150" t="s">
        <v>178</v>
      </c>
      <c r="F150" t="s">
        <v>178</v>
      </c>
      <c r="G150" t="s">
        <v>178</v>
      </c>
      <c r="H150" s="2" t="s">
        <v>178</v>
      </c>
      <c r="I150" s="2" t="str">
        <f t="shared" si="182"/>
        <v>NA</v>
      </c>
      <c r="J150" t="s">
        <v>178</v>
      </c>
      <c r="K150" s="1" t="s">
        <v>178</v>
      </c>
      <c r="L150" s="1" t="str">
        <f t="shared" si="183"/>
        <v>NA</v>
      </c>
      <c r="M150" s="1" t="s">
        <v>178</v>
      </c>
      <c r="N150">
        <v>1</v>
      </c>
      <c r="O150">
        <v>1</v>
      </c>
      <c r="P150">
        <v>0</v>
      </c>
      <c r="Q150">
        <v>2</v>
      </c>
      <c r="R150">
        <v>0</v>
      </c>
      <c r="S150">
        <v>1</v>
      </c>
      <c r="T150">
        <f t="shared" si="184"/>
        <v>1</v>
      </c>
      <c r="U150" s="2" t="s">
        <v>177</v>
      </c>
      <c r="V150" s="2">
        <f t="shared" si="185"/>
        <v>1</v>
      </c>
      <c r="W150">
        <v>3</v>
      </c>
      <c r="X150" s="1">
        <v>4</v>
      </c>
      <c r="Y150" s="1" t="str">
        <f t="shared" si="186"/>
        <v>S</v>
      </c>
      <c r="Z150" s="1" t="str">
        <f t="shared" si="168"/>
        <v>n</v>
      </c>
      <c r="AA150" s="4" t="s">
        <v>178</v>
      </c>
      <c r="AB150" s="4" t="s">
        <v>178</v>
      </c>
      <c r="AC150">
        <v>1</v>
      </c>
      <c r="AD150">
        <v>1</v>
      </c>
      <c r="AE150">
        <v>1</v>
      </c>
      <c r="AF150">
        <v>1</v>
      </c>
      <c r="AG150">
        <v>0</v>
      </c>
      <c r="AH150">
        <v>1</v>
      </c>
      <c r="AI150" s="2" t="s">
        <v>177</v>
      </c>
      <c r="AJ150" s="2">
        <f t="shared" si="187"/>
        <v>1</v>
      </c>
      <c r="AK150">
        <v>2</v>
      </c>
      <c r="AL150" s="1">
        <v>4</v>
      </c>
      <c r="AM150" s="1" t="str">
        <f t="shared" si="188"/>
        <v>S</v>
      </c>
      <c r="AN150" s="1">
        <f t="shared" si="171"/>
        <v>2</v>
      </c>
      <c r="AO150" s="4">
        <f t="shared" si="172"/>
        <v>0</v>
      </c>
      <c r="AP150" s="4">
        <f t="shared" si="173"/>
        <v>3</v>
      </c>
      <c r="AQ150" s="10" t="s">
        <v>323</v>
      </c>
      <c r="AR150" s="10" t="s">
        <v>319</v>
      </c>
      <c r="AS150" s="10" t="s">
        <v>323</v>
      </c>
      <c r="AT150" s="10" t="str">
        <f t="shared" si="190"/>
        <v>surv</v>
      </c>
      <c r="AU150" s="10">
        <f t="shared" si="191"/>
        <v>4</v>
      </c>
      <c r="AV150" s="10">
        <f t="shared" si="192"/>
        <v>0.33941125496954189</v>
      </c>
      <c r="AW150" s="10" t="str">
        <f t="shared" si="193"/>
        <v>NA</v>
      </c>
      <c r="AX150" s="10">
        <f t="shared" si="194"/>
        <v>1</v>
      </c>
      <c r="AY150" s="10" t="str">
        <f t="shared" si="195"/>
        <v>NA</v>
      </c>
      <c r="AZ150" s="10" t="str">
        <f t="shared" si="196"/>
        <v>0</v>
      </c>
      <c r="BA150" t="s">
        <v>178</v>
      </c>
      <c r="BB150" t="s">
        <v>149</v>
      </c>
      <c r="BC150" t="s">
        <v>149</v>
      </c>
      <c r="BD150" s="5">
        <v>0</v>
      </c>
      <c r="BE150" s="5">
        <v>12</v>
      </c>
      <c r="BF150" s="5">
        <v>12</v>
      </c>
      <c r="BG150" s="5">
        <f t="shared" si="197"/>
        <v>8</v>
      </c>
      <c r="BH150" s="6" t="s">
        <v>178</v>
      </c>
      <c r="BI150" s="6">
        <v>0.33941125496954189</v>
      </c>
      <c r="BJ150" s="6">
        <v>0.33941125496954189</v>
      </c>
      <c r="BK150" s="6">
        <v>0.33941125496954189</v>
      </c>
      <c r="BL150" s="6" t="str">
        <f t="shared" si="198"/>
        <v>N</v>
      </c>
      <c r="BM150" s="3">
        <f t="shared" si="174"/>
        <v>0.5</v>
      </c>
      <c r="BN150" s="3">
        <f t="shared" si="175"/>
        <v>1.5</v>
      </c>
      <c r="BO150" s="3">
        <f t="shared" si="176"/>
        <v>0</v>
      </c>
      <c r="BP150" s="3">
        <f t="shared" si="177"/>
        <v>1</v>
      </c>
      <c r="BQ150" s="1">
        <f t="shared" si="178"/>
        <v>4</v>
      </c>
      <c r="BR150" s="1" t="str">
        <f t="shared" si="199"/>
        <v>S</v>
      </c>
      <c r="BS150" s="1">
        <f t="shared" si="179"/>
        <v>2</v>
      </c>
      <c r="BT150" s="4">
        <f t="shared" si="180"/>
        <v>0</v>
      </c>
      <c r="BU150" s="4">
        <f t="shared" si="181"/>
        <v>3</v>
      </c>
      <c r="BV150" t="s">
        <v>178</v>
      </c>
      <c r="BW150" t="s">
        <v>178</v>
      </c>
      <c r="BX150" t="s">
        <v>227</v>
      </c>
      <c r="BY150" t="s">
        <v>226</v>
      </c>
      <c r="BZ150" s="2" t="str">
        <f t="shared" si="200"/>
        <v>NA</v>
      </c>
      <c r="CA150">
        <v>0</v>
      </c>
      <c r="CB150">
        <v>0</v>
      </c>
      <c r="CC150" s="2" t="str">
        <f t="shared" si="201"/>
        <v>NA</v>
      </c>
      <c r="CD150" s="3">
        <v>0</v>
      </c>
      <c r="CE150" s="3">
        <v>0</v>
      </c>
      <c r="CF150" s="2">
        <v>0</v>
      </c>
      <c r="CG150" s="2">
        <v>0</v>
      </c>
      <c r="CH150" s="2">
        <v>0</v>
      </c>
      <c r="CI150" s="2">
        <v>0</v>
      </c>
      <c r="CJ150" s="2">
        <v>0</v>
      </c>
      <c r="CK150" s="2">
        <v>0</v>
      </c>
      <c r="CL150" s="2">
        <v>0</v>
      </c>
      <c r="CM150" s="2">
        <v>0</v>
      </c>
      <c r="CN150" s="5">
        <v>0</v>
      </c>
      <c r="CO150" s="5">
        <v>2</v>
      </c>
      <c r="CP150" s="5">
        <v>0</v>
      </c>
      <c r="CQ150" s="5">
        <v>0</v>
      </c>
      <c r="CR150" s="5">
        <v>0</v>
      </c>
      <c r="CS150" s="5">
        <v>0</v>
      </c>
      <c r="CT150" s="5">
        <v>0</v>
      </c>
      <c r="CU150" s="5">
        <v>0</v>
      </c>
      <c r="CV150" s="4">
        <v>0</v>
      </c>
      <c r="CW150" s="4">
        <v>0</v>
      </c>
      <c r="CX150" s="4">
        <v>0</v>
      </c>
      <c r="CY150" s="4">
        <v>0</v>
      </c>
      <c r="CZ150" s="4">
        <v>0</v>
      </c>
      <c r="DA150" s="4">
        <v>0</v>
      </c>
      <c r="DB150" s="4">
        <v>0</v>
      </c>
      <c r="DC150" s="4">
        <v>0</v>
      </c>
      <c r="DD150" s="8">
        <v>0</v>
      </c>
      <c r="DE150" s="8">
        <v>1</v>
      </c>
      <c r="DF150" s="8">
        <v>1</v>
      </c>
      <c r="DG150" s="8">
        <v>1</v>
      </c>
      <c r="DH150" s="8">
        <v>0</v>
      </c>
      <c r="DI150" s="8">
        <v>0</v>
      </c>
      <c r="DJ150" s="8">
        <v>0</v>
      </c>
      <c r="DK150" s="8">
        <v>0</v>
      </c>
      <c r="DL150" s="11">
        <f t="shared" si="202"/>
        <v>0</v>
      </c>
      <c r="DM150" s="11">
        <f t="shared" si="203"/>
        <v>0</v>
      </c>
      <c r="DN150" s="11">
        <f t="shared" si="204"/>
        <v>0</v>
      </c>
      <c r="DO150" s="11">
        <f t="shared" si="205"/>
        <v>0</v>
      </c>
      <c r="DP150" s="5">
        <f t="shared" si="206"/>
        <v>3</v>
      </c>
      <c r="DQ150" s="5">
        <f t="shared" si="207"/>
        <v>2</v>
      </c>
      <c r="DR150" s="5">
        <f t="shared" si="208"/>
        <v>0</v>
      </c>
      <c r="DS150" s="5">
        <f t="shared" si="209"/>
        <v>0</v>
      </c>
      <c r="DT150" s="12">
        <f t="shared" si="210"/>
        <v>0</v>
      </c>
      <c r="DU150" s="12">
        <f t="shared" si="211"/>
        <v>2</v>
      </c>
      <c r="DV150" s="12">
        <f t="shared" si="212"/>
        <v>0</v>
      </c>
      <c r="DW150" s="12">
        <f t="shared" si="213"/>
        <v>0</v>
      </c>
      <c r="DX150" s="12">
        <f t="shared" si="214"/>
        <v>0</v>
      </c>
      <c r="DY150" s="12">
        <f t="shared" si="215"/>
        <v>0</v>
      </c>
      <c r="DZ150" s="12">
        <f t="shared" si="216"/>
        <v>0</v>
      </c>
      <c r="EA150" s="12">
        <f t="shared" si="217"/>
        <v>0</v>
      </c>
      <c r="EB150" s="13">
        <f t="shared" si="218"/>
        <v>0</v>
      </c>
      <c r="EC150" s="13">
        <f t="shared" si="219"/>
        <v>1</v>
      </c>
      <c r="ED150" s="13">
        <f t="shared" si="220"/>
        <v>1</v>
      </c>
      <c r="EE150" s="13">
        <f t="shared" si="221"/>
        <v>1</v>
      </c>
      <c r="EF150" s="13">
        <f t="shared" si="222"/>
        <v>0</v>
      </c>
      <c r="EG150" s="13">
        <f t="shared" si="223"/>
        <v>0</v>
      </c>
      <c r="EH150" s="13">
        <f t="shared" si="224"/>
        <v>0</v>
      </c>
      <c r="EI150" s="13">
        <f t="shared" si="225"/>
        <v>0</v>
      </c>
      <c r="EJ150" s="4">
        <f t="shared" si="226"/>
        <v>3</v>
      </c>
      <c r="EK150" s="4">
        <f t="shared" si="227"/>
        <v>2</v>
      </c>
      <c r="EL150" s="4">
        <f t="shared" si="228"/>
        <v>0</v>
      </c>
      <c r="EM150" s="4">
        <f t="shared" si="229"/>
        <v>0</v>
      </c>
      <c r="EN150" s="5" t="s">
        <v>178</v>
      </c>
      <c r="EO150" s="5" t="s">
        <v>178</v>
      </c>
      <c r="EP150" s="5" t="s">
        <v>178</v>
      </c>
      <c r="EQ150" s="5" t="s">
        <v>178</v>
      </c>
      <c r="ER150" s="12">
        <v>0</v>
      </c>
      <c r="ES150" s="12">
        <v>0.5</v>
      </c>
      <c r="ET150" s="12" t="s">
        <v>178</v>
      </c>
      <c r="EU150" s="12" t="s">
        <v>178</v>
      </c>
      <c r="EV150">
        <v>0</v>
      </c>
      <c r="EW150">
        <v>0.5</v>
      </c>
      <c r="EX150" t="s">
        <v>178</v>
      </c>
      <c r="EY150" t="s">
        <v>178</v>
      </c>
      <c r="EZ150">
        <f t="shared" si="230"/>
        <v>-2</v>
      </c>
      <c r="FA150">
        <f t="shared" si="231"/>
        <v>0</v>
      </c>
      <c r="FB150">
        <f t="shared" si="232"/>
        <v>0</v>
      </c>
      <c r="FC150">
        <f t="shared" si="233"/>
        <v>0</v>
      </c>
      <c r="FD150" t="s">
        <v>178</v>
      </c>
      <c r="FE150">
        <v>0.66666666666666663</v>
      </c>
      <c r="FF150">
        <v>1.5</v>
      </c>
    </row>
    <row r="151" spans="1:162" customFormat="1" x14ac:dyDescent="0.25">
      <c r="A151" t="s">
        <v>151</v>
      </c>
      <c r="B151" t="s">
        <v>178</v>
      </c>
      <c r="C151" t="s">
        <v>178</v>
      </c>
      <c r="D151" t="s">
        <v>178</v>
      </c>
      <c r="E151" t="s">
        <v>178</v>
      </c>
      <c r="F151" t="s">
        <v>178</v>
      </c>
      <c r="G151" t="s">
        <v>178</v>
      </c>
      <c r="H151" s="2" t="s">
        <v>178</v>
      </c>
      <c r="I151" s="2" t="str">
        <f t="shared" si="182"/>
        <v>NA</v>
      </c>
      <c r="J151" t="s">
        <v>178</v>
      </c>
      <c r="K151" s="1" t="s">
        <v>178</v>
      </c>
      <c r="L151" s="1" t="str">
        <f t="shared" si="183"/>
        <v>NA</v>
      </c>
      <c r="M151" s="1" t="s">
        <v>178</v>
      </c>
      <c r="N151">
        <v>1</v>
      </c>
      <c r="O151">
        <v>1</v>
      </c>
      <c r="P151">
        <v>1</v>
      </c>
      <c r="Q151">
        <v>1</v>
      </c>
      <c r="R151">
        <v>0</v>
      </c>
      <c r="S151">
        <v>1</v>
      </c>
      <c r="T151">
        <f t="shared" si="184"/>
        <v>1</v>
      </c>
      <c r="U151" s="2" t="s">
        <v>177</v>
      </c>
      <c r="V151" s="2">
        <f t="shared" si="185"/>
        <v>1</v>
      </c>
      <c r="W151">
        <v>2</v>
      </c>
      <c r="X151" s="1">
        <v>4</v>
      </c>
      <c r="Y151" s="1" t="str">
        <f t="shared" si="186"/>
        <v>S</v>
      </c>
      <c r="Z151" s="1" t="str">
        <f t="shared" si="168"/>
        <v>n</v>
      </c>
      <c r="AA151" s="4" t="s">
        <v>178</v>
      </c>
      <c r="AB151" s="4" t="s">
        <v>178</v>
      </c>
      <c r="AC151">
        <v>1</v>
      </c>
      <c r="AD151">
        <v>1</v>
      </c>
      <c r="AE151">
        <v>0</v>
      </c>
      <c r="AF151">
        <v>1</v>
      </c>
      <c r="AG151">
        <v>1</v>
      </c>
      <c r="AH151">
        <v>2</v>
      </c>
      <c r="AI151" s="2" t="s">
        <v>177</v>
      </c>
      <c r="AJ151" s="2">
        <f t="shared" si="187"/>
        <v>1</v>
      </c>
      <c r="AK151">
        <v>2</v>
      </c>
      <c r="AL151" s="1">
        <v>4</v>
      </c>
      <c r="AM151" s="1" t="str">
        <f t="shared" si="188"/>
        <v>S</v>
      </c>
      <c r="AN151" s="1">
        <f t="shared" si="171"/>
        <v>0</v>
      </c>
      <c r="AO151" s="4">
        <f t="shared" si="172"/>
        <v>0</v>
      </c>
      <c r="AP151" s="4">
        <f t="shared" si="173"/>
        <v>2</v>
      </c>
      <c r="AQ151" s="10" t="s">
        <v>323</v>
      </c>
      <c r="AR151" s="10" t="s">
        <v>319</v>
      </c>
      <c r="AS151" s="10" t="s">
        <v>323</v>
      </c>
      <c r="AT151" s="10" t="str">
        <f t="shared" si="190"/>
        <v>surv</v>
      </c>
      <c r="AU151" s="10">
        <f t="shared" si="191"/>
        <v>4</v>
      </c>
      <c r="AV151" s="10">
        <f t="shared" si="192"/>
        <v>0.46010868281309447</v>
      </c>
      <c r="AW151" s="10" t="str">
        <f t="shared" si="193"/>
        <v>NA</v>
      </c>
      <c r="AX151" s="10">
        <f t="shared" si="194"/>
        <v>1</v>
      </c>
      <c r="AY151" s="10" t="str">
        <f t="shared" si="195"/>
        <v>NA</v>
      </c>
      <c r="AZ151" s="10" t="str">
        <f t="shared" si="196"/>
        <v>0</v>
      </c>
      <c r="BA151" t="s">
        <v>178</v>
      </c>
      <c r="BB151" t="s">
        <v>65</v>
      </c>
      <c r="BC151" t="s">
        <v>65</v>
      </c>
      <c r="BD151" s="5">
        <v>0</v>
      </c>
      <c r="BE151" s="5">
        <v>7</v>
      </c>
      <c r="BF151" s="5">
        <v>6</v>
      </c>
      <c r="BG151" s="5">
        <f t="shared" si="197"/>
        <v>4.333333333333333</v>
      </c>
      <c r="BH151" s="6" t="s">
        <v>178</v>
      </c>
      <c r="BI151" s="6">
        <v>0.46010868281309447</v>
      </c>
      <c r="BJ151" s="6">
        <v>0.46010868281309447</v>
      </c>
      <c r="BK151" s="6">
        <v>0.46010868281309447</v>
      </c>
      <c r="BL151" s="6" t="str">
        <f t="shared" si="198"/>
        <v>N</v>
      </c>
      <c r="BM151" s="3">
        <f t="shared" si="174"/>
        <v>0.5</v>
      </c>
      <c r="BN151" s="3">
        <f t="shared" si="175"/>
        <v>1</v>
      </c>
      <c r="BO151" s="3">
        <f t="shared" si="176"/>
        <v>0.5</v>
      </c>
      <c r="BP151" s="3">
        <f t="shared" si="177"/>
        <v>1.5</v>
      </c>
      <c r="BQ151" s="1">
        <f t="shared" si="178"/>
        <v>4</v>
      </c>
      <c r="BR151" s="1" t="str">
        <f t="shared" si="199"/>
        <v>S</v>
      </c>
      <c r="BS151" s="1">
        <f t="shared" si="179"/>
        <v>0</v>
      </c>
      <c r="BT151" s="4">
        <f t="shared" si="180"/>
        <v>0</v>
      </c>
      <c r="BU151" s="4">
        <f t="shared" si="181"/>
        <v>2</v>
      </c>
      <c r="BV151" t="s">
        <v>178</v>
      </c>
      <c r="BW151" t="s">
        <v>178</v>
      </c>
      <c r="BX151" t="s">
        <v>178</v>
      </c>
      <c r="BY151" t="s">
        <v>178</v>
      </c>
      <c r="BZ151" s="2" t="str">
        <f t="shared" si="200"/>
        <v>NA</v>
      </c>
      <c r="CA151">
        <v>0</v>
      </c>
      <c r="CB151">
        <v>0</v>
      </c>
      <c r="CC151" s="2" t="str">
        <f t="shared" si="201"/>
        <v>NA</v>
      </c>
      <c r="CD151" s="3">
        <v>0</v>
      </c>
      <c r="CE151" s="3">
        <v>0</v>
      </c>
      <c r="CF151" s="2">
        <v>0</v>
      </c>
      <c r="CG151" s="2">
        <v>0</v>
      </c>
      <c r="CH151" s="2">
        <v>0</v>
      </c>
      <c r="CI151" s="2">
        <v>0</v>
      </c>
      <c r="CJ151" s="2">
        <v>0</v>
      </c>
      <c r="CK151" s="2">
        <v>0</v>
      </c>
      <c r="CL151" s="2">
        <v>0</v>
      </c>
      <c r="CM151" s="2">
        <v>0</v>
      </c>
      <c r="CN151" s="5">
        <v>0</v>
      </c>
      <c r="CO151" s="5">
        <v>0</v>
      </c>
      <c r="CP151" s="5">
        <v>0</v>
      </c>
      <c r="CQ151" s="5">
        <v>0</v>
      </c>
      <c r="CR151" s="5">
        <v>0</v>
      </c>
      <c r="CS151" s="5">
        <v>0</v>
      </c>
      <c r="CT151" s="5">
        <v>0</v>
      </c>
      <c r="CU151" s="5">
        <v>0</v>
      </c>
      <c r="CV151" s="4">
        <v>0</v>
      </c>
      <c r="CW151" s="4">
        <v>0</v>
      </c>
      <c r="CX151" s="4">
        <v>0</v>
      </c>
      <c r="CY151" s="4">
        <v>0</v>
      </c>
      <c r="CZ151" s="4">
        <v>0</v>
      </c>
      <c r="DA151" s="4">
        <v>0</v>
      </c>
      <c r="DB151" s="4">
        <v>0</v>
      </c>
      <c r="DC151" s="4">
        <v>0</v>
      </c>
      <c r="DD151" s="8">
        <v>0</v>
      </c>
      <c r="DE151" s="8">
        <v>0</v>
      </c>
      <c r="DF151" s="8">
        <v>0</v>
      </c>
      <c r="DG151" s="8">
        <v>0</v>
      </c>
      <c r="DH151" s="8">
        <v>0</v>
      </c>
      <c r="DI151" s="8">
        <v>0</v>
      </c>
      <c r="DJ151" s="8">
        <v>0</v>
      </c>
      <c r="DK151" s="8">
        <v>0</v>
      </c>
      <c r="DL151" s="11">
        <f t="shared" si="202"/>
        <v>0</v>
      </c>
      <c r="DM151" s="11">
        <f t="shared" si="203"/>
        <v>0</v>
      </c>
      <c r="DN151" s="11">
        <f t="shared" si="204"/>
        <v>0</v>
      </c>
      <c r="DO151" s="11">
        <f t="shared" si="205"/>
        <v>0</v>
      </c>
      <c r="DP151" s="5">
        <f t="shared" si="206"/>
        <v>0</v>
      </c>
      <c r="DQ151" s="5">
        <f t="shared" si="207"/>
        <v>0</v>
      </c>
      <c r="DR151" s="5">
        <f t="shared" si="208"/>
        <v>0</v>
      </c>
      <c r="DS151" s="5">
        <f t="shared" si="209"/>
        <v>0</v>
      </c>
      <c r="DT151" s="12">
        <f t="shared" si="210"/>
        <v>0</v>
      </c>
      <c r="DU151" s="12">
        <f t="shared" si="211"/>
        <v>0</v>
      </c>
      <c r="DV151" s="12">
        <f t="shared" si="212"/>
        <v>0</v>
      </c>
      <c r="DW151" s="12">
        <f t="shared" si="213"/>
        <v>0</v>
      </c>
      <c r="DX151" s="12">
        <f t="shared" si="214"/>
        <v>0</v>
      </c>
      <c r="DY151" s="12">
        <f t="shared" si="215"/>
        <v>0</v>
      </c>
      <c r="DZ151" s="12">
        <f t="shared" si="216"/>
        <v>0</v>
      </c>
      <c r="EA151" s="12">
        <f t="shared" si="217"/>
        <v>0</v>
      </c>
      <c r="EB151" s="13">
        <f t="shared" si="218"/>
        <v>0</v>
      </c>
      <c r="EC151" s="13">
        <f t="shared" si="219"/>
        <v>0</v>
      </c>
      <c r="ED151" s="13">
        <f t="shared" si="220"/>
        <v>0</v>
      </c>
      <c r="EE151" s="13">
        <f t="shared" si="221"/>
        <v>0</v>
      </c>
      <c r="EF151" s="13">
        <f t="shared" si="222"/>
        <v>0</v>
      </c>
      <c r="EG151" s="13">
        <f t="shared" si="223"/>
        <v>0</v>
      </c>
      <c r="EH151" s="13">
        <f t="shared" si="224"/>
        <v>0</v>
      </c>
      <c r="EI151" s="13">
        <f t="shared" si="225"/>
        <v>0</v>
      </c>
      <c r="EJ151" s="4">
        <f t="shared" si="226"/>
        <v>0</v>
      </c>
      <c r="EK151" s="4">
        <f t="shared" si="227"/>
        <v>0</v>
      </c>
      <c r="EL151" s="4">
        <f t="shared" si="228"/>
        <v>0</v>
      </c>
      <c r="EM151" s="4">
        <f t="shared" si="229"/>
        <v>0</v>
      </c>
      <c r="EN151" s="5" t="s">
        <v>178</v>
      </c>
      <c r="EO151" s="5" t="s">
        <v>178</v>
      </c>
      <c r="EP151" s="5" t="s">
        <v>178</v>
      </c>
      <c r="EQ151" s="5" t="s">
        <v>178</v>
      </c>
      <c r="ER151" s="12" t="s">
        <v>178</v>
      </c>
      <c r="ES151" s="12" t="s">
        <v>178</v>
      </c>
      <c r="ET151" s="12" t="s">
        <v>178</v>
      </c>
      <c r="EU151" s="12" t="s">
        <v>178</v>
      </c>
      <c r="EV151" t="s">
        <v>178</v>
      </c>
      <c r="EW151" t="s">
        <v>178</v>
      </c>
      <c r="EX151" t="s">
        <v>178</v>
      </c>
      <c r="EY151" t="s">
        <v>178</v>
      </c>
      <c r="EZ151">
        <f t="shared" si="230"/>
        <v>0</v>
      </c>
      <c r="FA151">
        <f t="shared" si="231"/>
        <v>0</v>
      </c>
      <c r="FB151">
        <f t="shared" si="232"/>
        <v>0</v>
      </c>
      <c r="FC151">
        <f t="shared" si="233"/>
        <v>0</v>
      </c>
      <c r="FD151" t="s">
        <v>178</v>
      </c>
      <c r="FE151">
        <v>1.5</v>
      </c>
      <c r="FF151">
        <v>0.5</v>
      </c>
    </row>
    <row r="152" spans="1:162" customFormat="1" x14ac:dyDescent="0.25">
      <c r="A152" t="s">
        <v>152</v>
      </c>
      <c r="B152" t="s">
        <v>178</v>
      </c>
      <c r="C152" t="s">
        <v>178</v>
      </c>
      <c r="D152" t="s">
        <v>178</v>
      </c>
      <c r="E152" t="s">
        <v>178</v>
      </c>
      <c r="F152" t="s">
        <v>178</v>
      </c>
      <c r="G152" t="s">
        <v>178</v>
      </c>
      <c r="H152" s="2" t="s">
        <v>178</v>
      </c>
      <c r="I152" s="2" t="str">
        <f t="shared" si="182"/>
        <v>NA</v>
      </c>
      <c r="J152" t="s">
        <v>178</v>
      </c>
      <c r="K152" s="1" t="s">
        <v>178</v>
      </c>
      <c r="L152" s="1" t="str">
        <f t="shared" si="183"/>
        <v>NA</v>
      </c>
      <c r="M152" s="1" t="s">
        <v>178</v>
      </c>
      <c r="N152">
        <v>1</v>
      </c>
      <c r="O152">
        <v>1</v>
      </c>
      <c r="P152">
        <v>0</v>
      </c>
      <c r="Q152">
        <v>2</v>
      </c>
      <c r="R152">
        <v>1</v>
      </c>
      <c r="S152">
        <v>2</v>
      </c>
      <c r="T152">
        <f t="shared" si="184"/>
        <v>2</v>
      </c>
      <c r="U152" s="2" t="s">
        <v>177</v>
      </c>
      <c r="V152" s="2">
        <f t="shared" si="185"/>
        <v>1</v>
      </c>
      <c r="W152">
        <v>2</v>
      </c>
      <c r="X152" s="1">
        <v>5</v>
      </c>
      <c r="Y152" s="1" t="str">
        <f t="shared" si="186"/>
        <v>M</v>
      </c>
      <c r="Z152" s="1" t="str">
        <f t="shared" si="168"/>
        <v>n</v>
      </c>
      <c r="AA152" s="4" t="s">
        <v>178</v>
      </c>
      <c r="AB152" s="4" t="s">
        <v>178</v>
      </c>
      <c r="AC152">
        <v>1</v>
      </c>
      <c r="AD152">
        <v>1</v>
      </c>
      <c r="AE152">
        <v>0</v>
      </c>
      <c r="AF152">
        <v>0</v>
      </c>
      <c r="AG152">
        <v>1</v>
      </c>
      <c r="AH152">
        <v>3</v>
      </c>
      <c r="AI152" s="2" t="s">
        <v>177</v>
      </c>
      <c r="AJ152" s="2">
        <f t="shared" si="187"/>
        <v>1</v>
      </c>
      <c r="AK152">
        <v>3</v>
      </c>
      <c r="AL152" s="1">
        <v>3</v>
      </c>
      <c r="AM152" s="1" t="str">
        <f t="shared" si="188"/>
        <v>S</v>
      </c>
      <c r="AN152" s="1">
        <f t="shared" si="171"/>
        <v>0</v>
      </c>
      <c r="AO152" s="4">
        <f t="shared" si="172"/>
        <v>-2</v>
      </c>
      <c r="AP152" s="4">
        <f t="shared" si="173"/>
        <v>3</v>
      </c>
      <c r="AQ152" s="10" t="s">
        <v>323</v>
      </c>
      <c r="AR152" s="10" t="s">
        <v>319</v>
      </c>
      <c r="AS152" s="10" t="s">
        <v>323</v>
      </c>
      <c r="AT152" s="10" t="str">
        <f t="shared" si="190"/>
        <v>surv</v>
      </c>
      <c r="AU152" s="10">
        <f t="shared" si="191"/>
        <v>4</v>
      </c>
      <c r="AV152" s="10">
        <f t="shared" si="192"/>
        <v>0.46324939287601796</v>
      </c>
      <c r="AW152" s="10" t="str">
        <f t="shared" si="193"/>
        <v>NA</v>
      </c>
      <c r="AX152" s="10">
        <f t="shared" si="194"/>
        <v>1</v>
      </c>
      <c r="AY152" s="10" t="str">
        <f t="shared" si="195"/>
        <v>NA</v>
      </c>
      <c r="AZ152" s="10" t="str">
        <f t="shared" si="196"/>
        <v>0</v>
      </c>
      <c r="BA152" t="s">
        <v>178</v>
      </c>
      <c r="BB152" t="s">
        <v>148</v>
      </c>
      <c r="BC152" t="s">
        <v>148</v>
      </c>
      <c r="BD152" s="5">
        <v>0</v>
      </c>
      <c r="BE152" s="5">
        <v>13</v>
      </c>
      <c r="BF152" s="5">
        <v>13</v>
      </c>
      <c r="BG152" s="5">
        <f t="shared" si="197"/>
        <v>8.6666666666666661</v>
      </c>
      <c r="BH152" s="6" t="s">
        <v>178</v>
      </c>
      <c r="BI152" s="6">
        <v>0.46324939287601796</v>
      </c>
      <c r="BJ152" s="6">
        <v>0.46324939287601796</v>
      </c>
      <c r="BK152" s="6">
        <v>0.46324939287601796</v>
      </c>
      <c r="BL152" s="6" t="str">
        <f t="shared" si="198"/>
        <v>N</v>
      </c>
      <c r="BM152" s="3">
        <f t="shared" si="174"/>
        <v>0</v>
      </c>
      <c r="BN152" s="3">
        <f t="shared" si="175"/>
        <v>1</v>
      </c>
      <c r="BO152" s="3">
        <f t="shared" si="176"/>
        <v>1</v>
      </c>
      <c r="BP152" s="3">
        <f t="shared" si="177"/>
        <v>2.5</v>
      </c>
      <c r="BQ152" s="1">
        <f t="shared" si="178"/>
        <v>4</v>
      </c>
      <c r="BR152" s="1" t="str">
        <f t="shared" si="199"/>
        <v>S</v>
      </c>
      <c r="BS152" s="1">
        <f t="shared" si="179"/>
        <v>0</v>
      </c>
      <c r="BT152" s="4">
        <f t="shared" si="180"/>
        <v>-2</v>
      </c>
      <c r="BU152" s="4">
        <f t="shared" si="181"/>
        <v>3</v>
      </c>
      <c r="BV152" t="s">
        <v>178</v>
      </c>
      <c r="BW152" t="s">
        <v>178</v>
      </c>
      <c r="BX152" t="s">
        <v>178</v>
      </c>
      <c r="BY152" t="s">
        <v>178</v>
      </c>
      <c r="BZ152" s="2" t="str">
        <f t="shared" si="200"/>
        <v>NA</v>
      </c>
      <c r="CA152">
        <v>0</v>
      </c>
      <c r="CB152">
        <v>0</v>
      </c>
      <c r="CC152" s="2" t="str">
        <f t="shared" si="201"/>
        <v>NA</v>
      </c>
      <c r="CD152" s="3">
        <v>0</v>
      </c>
      <c r="CE152" s="3">
        <v>0</v>
      </c>
      <c r="CF152" s="2">
        <v>0</v>
      </c>
      <c r="CG152" s="2">
        <v>0</v>
      </c>
      <c r="CH152" s="2">
        <v>0</v>
      </c>
      <c r="CI152" s="2">
        <v>0</v>
      </c>
      <c r="CJ152" s="2">
        <v>0</v>
      </c>
      <c r="CK152" s="2">
        <v>0</v>
      </c>
      <c r="CL152" s="2">
        <v>0</v>
      </c>
      <c r="CM152" s="2">
        <v>0</v>
      </c>
      <c r="CN152" s="5">
        <v>0</v>
      </c>
      <c r="CO152" s="5">
        <v>0</v>
      </c>
      <c r="CP152" s="5">
        <v>0</v>
      </c>
      <c r="CQ152" s="5">
        <v>0</v>
      </c>
      <c r="CR152" s="5">
        <v>0</v>
      </c>
      <c r="CS152" s="5">
        <v>0</v>
      </c>
      <c r="CT152" s="5">
        <v>0</v>
      </c>
      <c r="CU152" s="5">
        <v>0</v>
      </c>
      <c r="CV152" s="4">
        <v>0</v>
      </c>
      <c r="CW152" s="4">
        <v>0</v>
      </c>
      <c r="CX152" s="4">
        <v>0</v>
      </c>
      <c r="CY152" s="4">
        <v>0</v>
      </c>
      <c r="CZ152" s="4">
        <v>0</v>
      </c>
      <c r="DA152" s="4">
        <v>0</v>
      </c>
      <c r="DB152" s="4">
        <v>0</v>
      </c>
      <c r="DC152" s="4">
        <v>0</v>
      </c>
      <c r="DD152" s="8">
        <v>0</v>
      </c>
      <c r="DE152" s="8">
        <v>0</v>
      </c>
      <c r="DF152" s="8">
        <v>0</v>
      </c>
      <c r="DG152" s="8">
        <v>0</v>
      </c>
      <c r="DH152" s="8">
        <v>0</v>
      </c>
      <c r="DI152" s="8">
        <v>0</v>
      </c>
      <c r="DJ152" s="8">
        <v>0</v>
      </c>
      <c r="DK152" s="8">
        <v>0</v>
      </c>
      <c r="DL152" s="11">
        <f t="shared" si="202"/>
        <v>0</v>
      </c>
      <c r="DM152" s="11">
        <f t="shared" si="203"/>
        <v>0</v>
      </c>
      <c r="DN152" s="11">
        <f t="shared" si="204"/>
        <v>0</v>
      </c>
      <c r="DO152" s="11">
        <f t="shared" si="205"/>
        <v>0</v>
      </c>
      <c r="DP152" s="5">
        <f t="shared" si="206"/>
        <v>0</v>
      </c>
      <c r="DQ152" s="5">
        <f t="shared" si="207"/>
        <v>0</v>
      </c>
      <c r="DR152" s="5">
        <f t="shared" si="208"/>
        <v>0</v>
      </c>
      <c r="DS152" s="5">
        <f t="shared" si="209"/>
        <v>0</v>
      </c>
      <c r="DT152" s="12">
        <f t="shared" si="210"/>
        <v>0</v>
      </c>
      <c r="DU152" s="12">
        <f t="shared" si="211"/>
        <v>0</v>
      </c>
      <c r="DV152" s="12">
        <f t="shared" si="212"/>
        <v>0</v>
      </c>
      <c r="DW152" s="12">
        <f t="shared" si="213"/>
        <v>0</v>
      </c>
      <c r="DX152" s="12">
        <f t="shared" si="214"/>
        <v>0</v>
      </c>
      <c r="DY152" s="12">
        <f t="shared" si="215"/>
        <v>0</v>
      </c>
      <c r="DZ152" s="12">
        <f t="shared" si="216"/>
        <v>0</v>
      </c>
      <c r="EA152" s="12">
        <f t="shared" si="217"/>
        <v>0</v>
      </c>
      <c r="EB152" s="13">
        <f t="shared" si="218"/>
        <v>0</v>
      </c>
      <c r="EC152" s="13">
        <f t="shared" si="219"/>
        <v>0</v>
      </c>
      <c r="ED152" s="13">
        <f t="shared" si="220"/>
        <v>0</v>
      </c>
      <c r="EE152" s="13">
        <f t="shared" si="221"/>
        <v>0</v>
      </c>
      <c r="EF152" s="13">
        <f t="shared" si="222"/>
        <v>0</v>
      </c>
      <c r="EG152" s="13">
        <f t="shared" si="223"/>
        <v>0</v>
      </c>
      <c r="EH152" s="13">
        <f t="shared" si="224"/>
        <v>0</v>
      </c>
      <c r="EI152" s="13">
        <f t="shared" si="225"/>
        <v>0</v>
      </c>
      <c r="EJ152" s="4">
        <f t="shared" si="226"/>
        <v>0</v>
      </c>
      <c r="EK152" s="4">
        <f t="shared" si="227"/>
        <v>0</v>
      </c>
      <c r="EL152" s="4">
        <f t="shared" si="228"/>
        <v>0</v>
      </c>
      <c r="EM152" s="4">
        <f t="shared" si="229"/>
        <v>0</v>
      </c>
      <c r="EN152" s="5" t="s">
        <v>178</v>
      </c>
      <c r="EO152" s="5" t="s">
        <v>178</v>
      </c>
      <c r="EP152" s="5" t="s">
        <v>178</v>
      </c>
      <c r="EQ152" s="5" t="s">
        <v>178</v>
      </c>
      <c r="ER152" s="12" t="s">
        <v>178</v>
      </c>
      <c r="ES152" s="12" t="s">
        <v>178</v>
      </c>
      <c r="ET152" s="12" t="s">
        <v>178</v>
      </c>
      <c r="EU152" s="12" t="s">
        <v>178</v>
      </c>
      <c r="EV152" t="s">
        <v>178</v>
      </c>
      <c r="EW152" t="s">
        <v>178</v>
      </c>
      <c r="EX152" t="s">
        <v>178</v>
      </c>
      <c r="EY152" t="s">
        <v>178</v>
      </c>
      <c r="EZ152">
        <f t="shared" si="230"/>
        <v>0</v>
      </c>
      <c r="FA152">
        <f t="shared" si="231"/>
        <v>0</v>
      </c>
      <c r="FB152">
        <f t="shared" si="232"/>
        <v>0</v>
      </c>
      <c r="FC152">
        <f t="shared" si="233"/>
        <v>0</v>
      </c>
      <c r="FD152" t="s">
        <v>178</v>
      </c>
      <c r="FE152">
        <v>0.4</v>
      </c>
      <c r="FF152">
        <v>0.5</v>
      </c>
    </row>
    <row r="153" spans="1:162" customFormat="1" x14ac:dyDescent="0.25">
      <c r="A153" t="s">
        <v>153</v>
      </c>
      <c r="B153" t="s">
        <v>178</v>
      </c>
      <c r="C153" t="s">
        <v>178</v>
      </c>
      <c r="D153" t="s">
        <v>178</v>
      </c>
      <c r="E153" t="s">
        <v>178</v>
      </c>
      <c r="F153" t="s">
        <v>178</v>
      </c>
      <c r="G153" t="s">
        <v>178</v>
      </c>
      <c r="H153" s="2" t="s">
        <v>178</v>
      </c>
      <c r="I153" s="2" t="str">
        <f t="shared" si="182"/>
        <v>NA</v>
      </c>
      <c r="J153" t="s">
        <v>178</v>
      </c>
      <c r="K153" s="1" t="s">
        <v>178</v>
      </c>
      <c r="L153" s="1" t="str">
        <f t="shared" si="183"/>
        <v>NA</v>
      </c>
      <c r="M153" s="1" t="s">
        <v>178</v>
      </c>
      <c r="N153">
        <v>1</v>
      </c>
      <c r="O153">
        <v>1</v>
      </c>
      <c r="P153">
        <v>0</v>
      </c>
      <c r="Q153">
        <v>0</v>
      </c>
      <c r="R153">
        <v>1</v>
      </c>
      <c r="S153">
        <v>2</v>
      </c>
      <c r="T153">
        <f t="shared" si="184"/>
        <v>2</v>
      </c>
      <c r="U153" s="2" t="s">
        <v>177</v>
      </c>
      <c r="V153" s="2">
        <f t="shared" si="185"/>
        <v>1</v>
      </c>
      <c r="W153">
        <v>2</v>
      </c>
      <c r="X153" s="1">
        <v>3</v>
      </c>
      <c r="Y153" s="1" t="str">
        <f t="shared" si="186"/>
        <v>S</v>
      </c>
      <c r="Z153" s="1" t="str">
        <f t="shared" si="168"/>
        <v>n</v>
      </c>
      <c r="AA153" s="4" t="s">
        <v>178</v>
      </c>
      <c r="AB153" s="4" t="s">
        <v>178</v>
      </c>
      <c r="AC153">
        <v>1</v>
      </c>
      <c r="AD153">
        <v>1</v>
      </c>
      <c r="AE153">
        <v>2</v>
      </c>
      <c r="AF153">
        <v>1</v>
      </c>
      <c r="AG153">
        <v>2</v>
      </c>
      <c r="AH153">
        <v>3</v>
      </c>
      <c r="AI153" s="2" t="s">
        <v>177</v>
      </c>
      <c r="AJ153" s="2">
        <f t="shared" si="187"/>
        <v>1</v>
      </c>
      <c r="AK153">
        <v>3</v>
      </c>
      <c r="AL153" s="1">
        <v>7</v>
      </c>
      <c r="AM153" s="1" t="str">
        <f t="shared" si="188"/>
        <v>L</v>
      </c>
      <c r="AN153" s="1">
        <f t="shared" si="171"/>
        <v>1</v>
      </c>
      <c r="AO153" s="4">
        <f t="shared" si="172"/>
        <v>4</v>
      </c>
      <c r="AP153" s="4">
        <f t="shared" si="173"/>
        <v>3</v>
      </c>
      <c r="AQ153" s="10" t="s">
        <v>323</v>
      </c>
      <c r="AR153" s="10" t="s">
        <v>319</v>
      </c>
      <c r="AS153" s="10" t="s">
        <v>323</v>
      </c>
      <c r="AT153" s="10" t="str">
        <f t="shared" si="190"/>
        <v>surv</v>
      </c>
      <c r="AU153" s="10">
        <f t="shared" si="191"/>
        <v>5</v>
      </c>
      <c r="AV153" s="10">
        <f t="shared" si="192"/>
        <v>0.42323144552675052</v>
      </c>
      <c r="AW153" s="10" t="str">
        <f t="shared" si="193"/>
        <v>NA</v>
      </c>
      <c r="AX153" s="10">
        <f t="shared" si="194"/>
        <v>1</v>
      </c>
      <c r="AY153" s="10" t="str">
        <f t="shared" si="195"/>
        <v>NA</v>
      </c>
      <c r="AZ153" s="10" t="str">
        <f t="shared" si="196"/>
        <v>0</v>
      </c>
      <c r="BA153" t="s">
        <v>178</v>
      </c>
      <c r="BB153" t="s">
        <v>20</v>
      </c>
      <c r="BC153" t="s">
        <v>161</v>
      </c>
      <c r="BD153" s="5">
        <v>0</v>
      </c>
      <c r="BE153" s="5">
        <v>14</v>
      </c>
      <c r="BF153" s="5">
        <v>18</v>
      </c>
      <c r="BG153" s="5">
        <f t="shared" si="197"/>
        <v>10.666666666666666</v>
      </c>
      <c r="BH153" s="6" t="s">
        <v>178</v>
      </c>
      <c r="BI153" s="6">
        <v>0.44721359549995754</v>
      </c>
      <c r="BJ153" s="6">
        <v>0.39924929555354349</v>
      </c>
      <c r="BK153" s="6">
        <v>0.42323144552675052</v>
      </c>
      <c r="BL153" s="6" t="str">
        <f t="shared" si="198"/>
        <v>N</v>
      </c>
      <c r="BM153" s="3">
        <f t="shared" si="174"/>
        <v>1</v>
      </c>
      <c r="BN153" s="3">
        <f t="shared" si="175"/>
        <v>0.5</v>
      </c>
      <c r="BO153" s="3">
        <f t="shared" si="176"/>
        <v>1.5</v>
      </c>
      <c r="BP153" s="3">
        <f t="shared" si="177"/>
        <v>2.5</v>
      </c>
      <c r="BQ153" s="1">
        <f t="shared" si="178"/>
        <v>5</v>
      </c>
      <c r="BR153" s="1" t="str">
        <f t="shared" si="199"/>
        <v>NA</v>
      </c>
      <c r="BS153" s="1">
        <f t="shared" si="179"/>
        <v>1</v>
      </c>
      <c r="BT153" s="4">
        <f t="shared" si="180"/>
        <v>4</v>
      </c>
      <c r="BU153" s="4">
        <f t="shared" si="181"/>
        <v>3</v>
      </c>
      <c r="BV153" t="s">
        <v>178</v>
      </c>
      <c r="BW153" t="s">
        <v>178</v>
      </c>
      <c r="BX153" t="s">
        <v>226</v>
      </c>
      <c r="BY153" t="s">
        <v>227</v>
      </c>
      <c r="BZ153" s="2" t="str">
        <f t="shared" si="200"/>
        <v>NA</v>
      </c>
      <c r="CA153">
        <v>0</v>
      </c>
      <c r="CB153">
        <v>0</v>
      </c>
      <c r="CC153" s="2" t="str">
        <f t="shared" si="201"/>
        <v>NA</v>
      </c>
      <c r="CD153" s="3">
        <v>0</v>
      </c>
      <c r="CE153" s="3">
        <v>0</v>
      </c>
      <c r="CF153" s="2">
        <v>0</v>
      </c>
      <c r="CG153" s="2">
        <v>0</v>
      </c>
      <c r="CH153" s="2">
        <v>0</v>
      </c>
      <c r="CI153" s="2">
        <v>0</v>
      </c>
      <c r="CJ153" s="2">
        <v>0</v>
      </c>
      <c r="CK153" s="2">
        <v>0</v>
      </c>
      <c r="CL153" s="2">
        <v>0</v>
      </c>
      <c r="CM153" s="2">
        <v>0</v>
      </c>
      <c r="CN153" s="5">
        <v>0</v>
      </c>
      <c r="CO153" s="5">
        <v>0</v>
      </c>
      <c r="CP153" s="5">
        <v>0</v>
      </c>
      <c r="CQ153" s="5">
        <v>1</v>
      </c>
      <c r="CR153" s="5">
        <v>0</v>
      </c>
      <c r="CS153" s="5">
        <v>0</v>
      </c>
      <c r="CT153" s="5">
        <v>0</v>
      </c>
      <c r="CU153" s="5">
        <v>0</v>
      </c>
      <c r="CV153" s="4">
        <v>0</v>
      </c>
      <c r="CW153" s="4">
        <v>0</v>
      </c>
      <c r="CX153" s="4">
        <v>0</v>
      </c>
      <c r="CY153" s="4">
        <v>0</v>
      </c>
      <c r="CZ153" s="4">
        <v>0</v>
      </c>
      <c r="DA153" s="4">
        <v>0</v>
      </c>
      <c r="DB153" s="4">
        <v>0</v>
      </c>
      <c r="DC153" s="4">
        <v>0</v>
      </c>
      <c r="DD153" s="8">
        <v>1</v>
      </c>
      <c r="DE153" s="8">
        <v>0</v>
      </c>
      <c r="DF153" s="8">
        <v>0</v>
      </c>
      <c r="DG153" s="8">
        <v>0</v>
      </c>
      <c r="DH153" s="8">
        <v>0</v>
      </c>
      <c r="DI153" s="8">
        <v>0</v>
      </c>
      <c r="DJ153" s="8">
        <v>0</v>
      </c>
      <c r="DK153" s="8">
        <v>0</v>
      </c>
      <c r="DL153" s="11">
        <f t="shared" si="202"/>
        <v>0</v>
      </c>
      <c r="DM153" s="11">
        <f t="shared" si="203"/>
        <v>0</v>
      </c>
      <c r="DN153" s="11">
        <f t="shared" si="204"/>
        <v>0</v>
      </c>
      <c r="DO153" s="11">
        <f t="shared" si="205"/>
        <v>0</v>
      </c>
      <c r="DP153" s="5">
        <f t="shared" si="206"/>
        <v>1</v>
      </c>
      <c r="DQ153" s="5">
        <f t="shared" si="207"/>
        <v>1</v>
      </c>
      <c r="DR153" s="5">
        <f t="shared" si="208"/>
        <v>0</v>
      </c>
      <c r="DS153" s="5">
        <f t="shared" si="209"/>
        <v>0</v>
      </c>
      <c r="DT153" s="12">
        <f t="shared" si="210"/>
        <v>0</v>
      </c>
      <c r="DU153" s="12">
        <f t="shared" si="211"/>
        <v>0</v>
      </c>
      <c r="DV153" s="12">
        <f t="shared" si="212"/>
        <v>0</v>
      </c>
      <c r="DW153" s="12">
        <f t="shared" si="213"/>
        <v>1</v>
      </c>
      <c r="DX153" s="12">
        <f t="shared" si="214"/>
        <v>0</v>
      </c>
      <c r="DY153" s="12">
        <f t="shared" si="215"/>
        <v>0</v>
      </c>
      <c r="DZ153" s="12">
        <f t="shared" si="216"/>
        <v>0</v>
      </c>
      <c r="EA153" s="12">
        <f t="shared" si="217"/>
        <v>0</v>
      </c>
      <c r="EB153" s="13">
        <f t="shared" si="218"/>
        <v>1</v>
      </c>
      <c r="EC153" s="13">
        <f t="shared" si="219"/>
        <v>0</v>
      </c>
      <c r="ED153" s="13">
        <f t="shared" si="220"/>
        <v>0</v>
      </c>
      <c r="EE153" s="13">
        <f t="shared" si="221"/>
        <v>0</v>
      </c>
      <c r="EF153" s="13">
        <f t="shared" si="222"/>
        <v>0</v>
      </c>
      <c r="EG153" s="13">
        <f t="shared" si="223"/>
        <v>0</v>
      </c>
      <c r="EH153" s="13">
        <f t="shared" si="224"/>
        <v>0</v>
      </c>
      <c r="EI153" s="13">
        <f t="shared" si="225"/>
        <v>0</v>
      </c>
      <c r="EJ153" s="4">
        <f t="shared" si="226"/>
        <v>1</v>
      </c>
      <c r="EK153" s="4">
        <f t="shared" si="227"/>
        <v>1</v>
      </c>
      <c r="EL153" s="4">
        <f t="shared" si="228"/>
        <v>0</v>
      </c>
      <c r="EM153" s="4">
        <f t="shared" si="229"/>
        <v>0</v>
      </c>
      <c r="EN153" s="5" t="s">
        <v>178</v>
      </c>
      <c r="EO153" s="5" t="s">
        <v>178</v>
      </c>
      <c r="EP153" s="5" t="s">
        <v>178</v>
      </c>
      <c r="EQ153" s="5" t="s">
        <v>178</v>
      </c>
      <c r="ER153" s="12">
        <v>1</v>
      </c>
      <c r="ES153" s="12">
        <v>0</v>
      </c>
      <c r="ET153" s="12" t="s">
        <v>178</v>
      </c>
      <c r="EU153" s="12" t="s">
        <v>178</v>
      </c>
      <c r="EV153">
        <v>1</v>
      </c>
      <c r="EW153">
        <v>0</v>
      </c>
      <c r="EX153" t="s">
        <v>178</v>
      </c>
      <c r="EY153" t="s">
        <v>178</v>
      </c>
      <c r="EZ153">
        <f t="shared" si="230"/>
        <v>0</v>
      </c>
      <c r="FA153">
        <f t="shared" si="231"/>
        <v>-1</v>
      </c>
      <c r="FB153">
        <f t="shared" si="232"/>
        <v>0</v>
      </c>
      <c r="FC153">
        <f t="shared" si="233"/>
        <v>0</v>
      </c>
      <c r="FD153" t="s">
        <v>178</v>
      </c>
      <c r="FE153">
        <v>0.66666666666666663</v>
      </c>
      <c r="FF153">
        <v>0.66666666666666663</v>
      </c>
    </row>
    <row r="154" spans="1:162" customFormat="1" x14ac:dyDescent="0.25">
      <c r="A154" t="s">
        <v>154</v>
      </c>
      <c r="B154" t="s">
        <v>178</v>
      </c>
      <c r="C154" t="s">
        <v>178</v>
      </c>
      <c r="D154" t="s">
        <v>178</v>
      </c>
      <c r="E154" t="s">
        <v>178</v>
      </c>
      <c r="F154" t="s">
        <v>178</v>
      </c>
      <c r="G154" t="s">
        <v>178</v>
      </c>
      <c r="H154" s="2" t="s">
        <v>178</v>
      </c>
      <c r="I154" s="2" t="str">
        <f t="shared" si="182"/>
        <v>NA</v>
      </c>
      <c r="J154" t="s">
        <v>178</v>
      </c>
      <c r="K154" s="1" t="s">
        <v>178</v>
      </c>
      <c r="L154" s="1" t="str">
        <f t="shared" si="183"/>
        <v>NA</v>
      </c>
      <c r="M154" s="1" t="s">
        <v>178</v>
      </c>
      <c r="N154">
        <v>1</v>
      </c>
      <c r="O154">
        <v>1</v>
      </c>
      <c r="P154">
        <v>2</v>
      </c>
      <c r="Q154">
        <v>4</v>
      </c>
      <c r="R154">
        <v>2</v>
      </c>
      <c r="S154">
        <v>0</v>
      </c>
      <c r="T154">
        <f t="shared" si="184"/>
        <v>0</v>
      </c>
      <c r="U154" s="2" t="s">
        <v>177</v>
      </c>
      <c r="V154" s="2">
        <f t="shared" si="185"/>
        <v>0</v>
      </c>
      <c r="W154">
        <v>3</v>
      </c>
      <c r="X154" s="1">
        <v>10</v>
      </c>
      <c r="Y154" s="1" t="str">
        <f t="shared" si="186"/>
        <v>L</v>
      </c>
      <c r="Z154" s="1" t="str">
        <f t="shared" si="168"/>
        <v>n</v>
      </c>
      <c r="AA154" s="4" t="s">
        <v>178</v>
      </c>
      <c r="AB154" s="4" t="s">
        <v>178</v>
      </c>
      <c r="AC154">
        <v>1</v>
      </c>
      <c r="AD154">
        <v>1</v>
      </c>
      <c r="AE154">
        <v>0</v>
      </c>
      <c r="AF154">
        <v>1</v>
      </c>
      <c r="AG154">
        <v>1</v>
      </c>
      <c r="AH154">
        <v>4</v>
      </c>
      <c r="AI154" s="2" t="s">
        <v>176</v>
      </c>
      <c r="AJ154" s="2">
        <f t="shared" si="187"/>
        <v>1</v>
      </c>
      <c r="AK154">
        <v>4</v>
      </c>
      <c r="AL154" s="1">
        <v>4</v>
      </c>
      <c r="AM154" s="1" t="str">
        <f t="shared" si="188"/>
        <v>S</v>
      </c>
      <c r="AN154" s="1">
        <f t="shared" si="171"/>
        <v>2</v>
      </c>
      <c r="AO154" s="4">
        <f t="shared" si="172"/>
        <v>-6</v>
      </c>
      <c r="AP154" s="4">
        <f t="shared" si="173"/>
        <v>4</v>
      </c>
      <c r="AQ154" s="10" t="s">
        <v>323</v>
      </c>
      <c r="AR154" s="10" t="s">
        <v>319</v>
      </c>
      <c r="AS154" s="10" t="s">
        <v>323</v>
      </c>
      <c r="AT154" s="10" t="str">
        <f t="shared" si="190"/>
        <v>surv</v>
      </c>
      <c r="AU154" s="10">
        <f t="shared" si="191"/>
        <v>7</v>
      </c>
      <c r="AV154" s="10">
        <f t="shared" si="192"/>
        <v>0.31622776601683822</v>
      </c>
      <c r="AW154" s="10" t="str">
        <f t="shared" si="193"/>
        <v>NA</v>
      </c>
      <c r="AX154" s="10">
        <f t="shared" si="194"/>
        <v>1</v>
      </c>
      <c r="AY154" s="10" t="str">
        <f t="shared" si="195"/>
        <v>NA</v>
      </c>
      <c r="AZ154" s="10" t="str">
        <f t="shared" si="196"/>
        <v>0</v>
      </c>
      <c r="BA154" t="s">
        <v>178</v>
      </c>
      <c r="BB154" t="s">
        <v>98</v>
      </c>
      <c r="BC154" t="s">
        <v>98</v>
      </c>
      <c r="BD154" s="5">
        <v>0</v>
      </c>
      <c r="BE154" s="5">
        <v>2</v>
      </c>
      <c r="BF154" s="5">
        <v>2</v>
      </c>
      <c r="BG154" s="5">
        <f t="shared" si="197"/>
        <v>1.3333333333333333</v>
      </c>
      <c r="BH154" s="6" t="s">
        <v>178</v>
      </c>
      <c r="BI154" s="6">
        <v>0.31622776601683822</v>
      </c>
      <c r="BJ154" s="6">
        <v>0.31622776601683822</v>
      </c>
      <c r="BK154" s="6">
        <v>0.31622776601683822</v>
      </c>
      <c r="BL154" s="6" t="str">
        <f t="shared" si="198"/>
        <v>N</v>
      </c>
      <c r="BM154" s="3">
        <f t="shared" si="174"/>
        <v>1</v>
      </c>
      <c r="BN154" s="3">
        <f t="shared" si="175"/>
        <v>2.5</v>
      </c>
      <c r="BO154" s="3">
        <f t="shared" si="176"/>
        <v>1.5</v>
      </c>
      <c r="BP154" s="3">
        <f t="shared" si="177"/>
        <v>2</v>
      </c>
      <c r="BQ154" s="1">
        <f t="shared" si="178"/>
        <v>7</v>
      </c>
      <c r="BR154" s="1" t="str">
        <f t="shared" si="199"/>
        <v>L</v>
      </c>
      <c r="BS154" s="1">
        <f t="shared" si="179"/>
        <v>2</v>
      </c>
      <c r="BT154" s="4">
        <f t="shared" si="180"/>
        <v>-6</v>
      </c>
      <c r="BU154" s="4">
        <f t="shared" si="181"/>
        <v>4</v>
      </c>
      <c r="BV154" t="s">
        <v>178</v>
      </c>
      <c r="BW154" t="s">
        <v>178</v>
      </c>
      <c r="BX154" t="s">
        <v>227</v>
      </c>
      <c r="BY154" t="s">
        <v>226</v>
      </c>
      <c r="BZ154" s="2" t="str">
        <f t="shared" si="200"/>
        <v>NA</v>
      </c>
      <c r="CA154">
        <v>0</v>
      </c>
      <c r="CB154">
        <v>0</v>
      </c>
      <c r="CC154" s="2" t="str">
        <f t="shared" si="201"/>
        <v>NA</v>
      </c>
      <c r="CD154" s="3">
        <v>0</v>
      </c>
      <c r="CE154" s="3">
        <v>0</v>
      </c>
      <c r="CF154" s="2">
        <v>0</v>
      </c>
      <c r="CG154" s="2">
        <v>0</v>
      </c>
      <c r="CH154" s="2">
        <v>0</v>
      </c>
      <c r="CI154" s="2">
        <v>0</v>
      </c>
      <c r="CJ154" s="2">
        <v>0</v>
      </c>
      <c r="CK154" s="2">
        <v>0</v>
      </c>
      <c r="CL154" s="2">
        <v>0</v>
      </c>
      <c r="CM154" s="2">
        <v>0</v>
      </c>
      <c r="CN154" s="5">
        <v>1</v>
      </c>
      <c r="CO154" s="5">
        <v>0</v>
      </c>
      <c r="CP154" s="5">
        <v>0</v>
      </c>
      <c r="CQ154" s="5">
        <v>0</v>
      </c>
      <c r="CR154" s="5">
        <v>0</v>
      </c>
      <c r="CS154" s="5">
        <v>0</v>
      </c>
      <c r="CT154" s="5">
        <v>0</v>
      </c>
      <c r="CU154" s="5">
        <v>0</v>
      </c>
      <c r="CV154" s="4">
        <v>0</v>
      </c>
      <c r="CW154" s="4">
        <v>0</v>
      </c>
      <c r="CX154" s="4">
        <v>0</v>
      </c>
      <c r="CY154" s="4">
        <v>0</v>
      </c>
      <c r="CZ154" s="4">
        <v>0</v>
      </c>
      <c r="DA154" s="4">
        <v>0</v>
      </c>
      <c r="DB154" s="4">
        <v>0</v>
      </c>
      <c r="DC154" s="4">
        <v>0</v>
      </c>
      <c r="DD154" s="8">
        <v>0</v>
      </c>
      <c r="DE154" s="8">
        <v>0</v>
      </c>
      <c r="DF154" s="8">
        <v>1</v>
      </c>
      <c r="DG154" s="8">
        <v>0</v>
      </c>
      <c r="DH154" s="8">
        <v>0</v>
      </c>
      <c r="DI154" s="8">
        <v>0</v>
      </c>
      <c r="DJ154" s="8">
        <v>0</v>
      </c>
      <c r="DK154" s="8">
        <v>0</v>
      </c>
      <c r="DL154" s="11">
        <f t="shared" si="202"/>
        <v>0</v>
      </c>
      <c r="DM154" s="11">
        <f t="shared" si="203"/>
        <v>0</v>
      </c>
      <c r="DN154" s="11">
        <f t="shared" si="204"/>
        <v>0</v>
      </c>
      <c r="DO154" s="11">
        <f t="shared" si="205"/>
        <v>0</v>
      </c>
      <c r="DP154" s="5">
        <f t="shared" si="206"/>
        <v>1</v>
      </c>
      <c r="DQ154" s="5">
        <f t="shared" si="207"/>
        <v>1</v>
      </c>
      <c r="DR154" s="5">
        <f t="shared" si="208"/>
        <v>0</v>
      </c>
      <c r="DS154" s="5">
        <f t="shared" si="209"/>
        <v>0</v>
      </c>
      <c r="DT154" s="12">
        <f t="shared" si="210"/>
        <v>1</v>
      </c>
      <c r="DU154" s="12">
        <f t="shared" si="211"/>
        <v>0</v>
      </c>
      <c r="DV154" s="12">
        <f t="shared" si="212"/>
        <v>0</v>
      </c>
      <c r="DW154" s="12">
        <f t="shared" si="213"/>
        <v>0</v>
      </c>
      <c r="DX154" s="12">
        <f t="shared" si="214"/>
        <v>0</v>
      </c>
      <c r="DY154" s="12">
        <f t="shared" si="215"/>
        <v>0</v>
      </c>
      <c r="DZ154" s="12">
        <f t="shared" si="216"/>
        <v>0</v>
      </c>
      <c r="EA154" s="12">
        <f t="shared" si="217"/>
        <v>0</v>
      </c>
      <c r="EB154" s="13">
        <f t="shared" si="218"/>
        <v>0</v>
      </c>
      <c r="EC154" s="13">
        <f t="shared" si="219"/>
        <v>0</v>
      </c>
      <c r="ED154" s="13">
        <f t="shared" si="220"/>
        <v>1</v>
      </c>
      <c r="EE154" s="13">
        <f t="shared" si="221"/>
        <v>0</v>
      </c>
      <c r="EF154" s="13">
        <f t="shared" si="222"/>
        <v>0</v>
      </c>
      <c r="EG154" s="13">
        <f t="shared" si="223"/>
        <v>0</v>
      </c>
      <c r="EH154" s="13">
        <f t="shared" si="224"/>
        <v>0</v>
      </c>
      <c r="EI154" s="13">
        <f t="shared" si="225"/>
        <v>0</v>
      </c>
      <c r="EJ154" s="4">
        <f t="shared" si="226"/>
        <v>1</v>
      </c>
      <c r="EK154" s="4">
        <f t="shared" si="227"/>
        <v>1</v>
      </c>
      <c r="EL154" s="4">
        <f t="shared" si="228"/>
        <v>0</v>
      </c>
      <c r="EM154" s="4">
        <f t="shared" si="229"/>
        <v>0</v>
      </c>
      <c r="EN154" s="5" t="s">
        <v>178</v>
      </c>
      <c r="EO154" s="5" t="s">
        <v>178</v>
      </c>
      <c r="EP154" s="5" t="s">
        <v>178</v>
      </c>
      <c r="EQ154" s="5" t="s">
        <v>178</v>
      </c>
      <c r="ER154" s="12">
        <v>0</v>
      </c>
      <c r="ES154" s="12">
        <v>1</v>
      </c>
      <c r="ET154" s="12" t="s">
        <v>178</v>
      </c>
      <c r="EU154" s="12" t="s">
        <v>178</v>
      </c>
      <c r="EV154">
        <v>0</v>
      </c>
      <c r="EW154">
        <v>1</v>
      </c>
      <c r="EX154" t="s">
        <v>178</v>
      </c>
      <c r="EY154" t="s">
        <v>178</v>
      </c>
      <c r="EZ154">
        <f t="shared" si="230"/>
        <v>1</v>
      </c>
      <c r="FA154">
        <f t="shared" si="231"/>
        <v>0</v>
      </c>
      <c r="FB154">
        <f t="shared" si="232"/>
        <v>0</v>
      </c>
      <c r="FC154">
        <f t="shared" si="233"/>
        <v>0</v>
      </c>
      <c r="FD154" t="s">
        <v>178</v>
      </c>
      <c r="FE154">
        <v>0.66666666666666663</v>
      </c>
      <c r="FF154">
        <v>0.33333333333333331</v>
      </c>
    </row>
    <row r="155" spans="1:162" customFormat="1" x14ac:dyDescent="0.25">
      <c r="A155" t="s">
        <v>155</v>
      </c>
      <c r="B155" t="s">
        <v>178</v>
      </c>
      <c r="C155" t="s">
        <v>178</v>
      </c>
      <c r="D155" t="s">
        <v>178</v>
      </c>
      <c r="E155" t="s">
        <v>178</v>
      </c>
      <c r="F155" t="s">
        <v>178</v>
      </c>
      <c r="G155" t="s">
        <v>178</v>
      </c>
      <c r="H155" s="2" t="s">
        <v>178</v>
      </c>
      <c r="I155" s="2" t="str">
        <f t="shared" si="182"/>
        <v>NA</v>
      </c>
      <c r="J155" t="s">
        <v>178</v>
      </c>
      <c r="K155" s="1" t="s">
        <v>178</v>
      </c>
      <c r="L155" s="1" t="str">
        <f t="shared" si="183"/>
        <v>NA</v>
      </c>
      <c r="M155" s="1" t="s">
        <v>178</v>
      </c>
      <c r="N155" t="s">
        <v>178</v>
      </c>
      <c r="O155" t="s">
        <v>178</v>
      </c>
      <c r="P155" t="s">
        <v>178</v>
      </c>
      <c r="Q155" t="s">
        <v>178</v>
      </c>
      <c r="R155" t="s">
        <v>178</v>
      </c>
      <c r="S155" t="s">
        <v>178</v>
      </c>
      <c r="T155" t="str">
        <f t="shared" si="184"/>
        <v>NA</v>
      </c>
      <c r="U155" s="2" t="s">
        <v>178</v>
      </c>
      <c r="V155" s="2" t="str">
        <f t="shared" si="185"/>
        <v>NA</v>
      </c>
      <c r="W155" t="s">
        <v>178</v>
      </c>
      <c r="X155" s="1" t="s">
        <v>178</v>
      </c>
      <c r="Y155" s="1" t="str">
        <f t="shared" si="186"/>
        <v>NA</v>
      </c>
      <c r="Z155" s="1" t="str">
        <f t="shared" si="168"/>
        <v>NA</v>
      </c>
      <c r="AA155" s="4" t="s">
        <v>178</v>
      </c>
      <c r="AB155" s="4" t="s">
        <v>178</v>
      </c>
      <c r="AC155">
        <v>1</v>
      </c>
      <c r="AD155">
        <v>1</v>
      </c>
      <c r="AE155">
        <v>0</v>
      </c>
      <c r="AF155">
        <v>1</v>
      </c>
      <c r="AG155">
        <v>0</v>
      </c>
      <c r="AH155">
        <v>11</v>
      </c>
      <c r="AI155" s="2" t="s">
        <v>177</v>
      </c>
      <c r="AJ155" s="2">
        <f t="shared" si="187"/>
        <v>1</v>
      </c>
      <c r="AK155">
        <v>4</v>
      </c>
      <c r="AL155" s="1">
        <v>3</v>
      </c>
      <c r="AM155" s="1" t="str">
        <f t="shared" si="188"/>
        <v>S</v>
      </c>
      <c r="AN155" s="1">
        <f t="shared" si="171"/>
        <v>1</v>
      </c>
      <c r="AO155" s="4" t="str">
        <f t="shared" si="172"/>
        <v>NA</v>
      </c>
      <c r="AP155" s="4" t="s">
        <v>178</v>
      </c>
      <c r="AQ155" s="10" t="s">
        <v>178</v>
      </c>
      <c r="AR155" s="10" t="s">
        <v>323</v>
      </c>
      <c r="AS155" s="10" t="s">
        <v>323</v>
      </c>
      <c r="AT155" s="10" t="str">
        <f t="shared" si="190"/>
        <v>surv</v>
      </c>
      <c r="AU155" s="10">
        <f t="shared" si="191"/>
        <v>3</v>
      </c>
      <c r="AV155" s="10">
        <f t="shared" si="192"/>
        <v>1.6443843832875589</v>
      </c>
      <c r="AW155" s="10" t="str">
        <f t="shared" si="193"/>
        <v>NA</v>
      </c>
      <c r="AX155" s="10" t="str">
        <f t="shared" si="194"/>
        <v>NA</v>
      </c>
      <c r="AY155" s="10" t="str">
        <f t="shared" si="195"/>
        <v>NA</v>
      </c>
      <c r="AZ155" s="10" t="str">
        <f t="shared" si="196"/>
        <v>0</v>
      </c>
      <c r="BA155" t="s">
        <v>178</v>
      </c>
      <c r="BB155" t="s">
        <v>178</v>
      </c>
      <c r="BC155" t="s">
        <v>138</v>
      </c>
      <c r="BD155" s="5">
        <v>0</v>
      </c>
      <c r="BE155" s="5">
        <v>0</v>
      </c>
      <c r="BF155" s="5">
        <v>1</v>
      </c>
      <c r="BG155" s="5">
        <f t="shared" si="197"/>
        <v>0.33333333333333331</v>
      </c>
      <c r="BH155" s="6" t="s">
        <v>178</v>
      </c>
      <c r="BI155" s="6" t="s">
        <v>178</v>
      </c>
      <c r="BJ155" s="6">
        <v>1.6443843832875589</v>
      </c>
      <c r="BK155" s="6">
        <v>1.6443843832875589</v>
      </c>
      <c r="BL155" s="6" t="str">
        <f t="shared" si="198"/>
        <v>F</v>
      </c>
      <c r="BM155" s="3">
        <f t="shared" si="174"/>
        <v>0</v>
      </c>
      <c r="BN155" s="3">
        <f t="shared" si="175"/>
        <v>1</v>
      </c>
      <c r="BO155" s="3">
        <f t="shared" si="176"/>
        <v>0</v>
      </c>
      <c r="BP155" s="3">
        <f t="shared" si="177"/>
        <v>11</v>
      </c>
      <c r="BQ155" s="1">
        <f t="shared" si="178"/>
        <v>3</v>
      </c>
      <c r="BR155" s="1" t="str">
        <f t="shared" si="199"/>
        <v>S</v>
      </c>
      <c r="BS155" s="1" t="s">
        <v>178</v>
      </c>
      <c r="BT155" s="4" t="str">
        <f t="shared" si="180"/>
        <v>NA</v>
      </c>
      <c r="BU155" s="4" t="str">
        <f t="shared" si="181"/>
        <v>NA</v>
      </c>
      <c r="BV155" t="s">
        <v>178</v>
      </c>
      <c r="BW155" t="s">
        <v>178</v>
      </c>
      <c r="BX155" t="s">
        <v>178</v>
      </c>
      <c r="BY155" t="s">
        <v>178</v>
      </c>
      <c r="BZ155" s="2" t="str">
        <f t="shared" si="200"/>
        <v>NA</v>
      </c>
      <c r="CA155">
        <v>0</v>
      </c>
      <c r="CB155">
        <v>0</v>
      </c>
      <c r="CC155" s="2" t="str">
        <f t="shared" si="201"/>
        <v>NA</v>
      </c>
      <c r="CD155" s="3">
        <v>0</v>
      </c>
      <c r="CE155" s="3">
        <v>0</v>
      </c>
      <c r="CF155" s="2">
        <v>0</v>
      </c>
      <c r="CG155" s="2">
        <v>0</v>
      </c>
      <c r="CH155" s="2">
        <v>0</v>
      </c>
      <c r="CI155" s="2">
        <v>0</v>
      </c>
      <c r="CJ155" s="2">
        <v>0</v>
      </c>
      <c r="CK155" s="2">
        <v>0</v>
      </c>
      <c r="CL155" s="2">
        <v>0</v>
      </c>
      <c r="CM155" s="2">
        <v>0</v>
      </c>
      <c r="CN155" s="5">
        <v>0</v>
      </c>
      <c r="CO155" s="5">
        <v>0</v>
      </c>
      <c r="CP155" s="5">
        <v>0</v>
      </c>
      <c r="CQ155" s="5">
        <v>0</v>
      </c>
      <c r="CR155" s="5">
        <v>0</v>
      </c>
      <c r="CS155" s="5">
        <v>0</v>
      </c>
      <c r="CT155" s="5">
        <v>0</v>
      </c>
      <c r="CU155" s="5">
        <v>0</v>
      </c>
      <c r="CV155" s="4">
        <v>0</v>
      </c>
      <c r="CW155" s="4">
        <v>0</v>
      </c>
      <c r="CX155" s="4">
        <v>0</v>
      </c>
      <c r="CY155" s="4">
        <v>0</v>
      </c>
      <c r="CZ155" s="4">
        <v>0</v>
      </c>
      <c r="DA155" s="4">
        <v>0</v>
      </c>
      <c r="DB155" s="4">
        <v>0</v>
      </c>
      <c r="DC155" s="4">
        <v>0</v>
      </c>
      <c r="DD155" s="8">
        <v>0</v>
      </c>
      <c r="DE155" s="8">
        <v>0</v>
      </c>
      <c r="DF155" s="8">
        <v>0</v>
      </c>
      <c r="DG155" s="8">
        <v>0</v>
      </c>
      <c r="DH155" s="8">
        <v>0</v>
      </c>
      <c r="DI155" s="8">
        <v>0</v>
      </c>
      <c r="DJ155" s="8">
        <v>0</v>
      </c>
      <c r="DK155" s="8">
        <v>0</v>
      </c>
      <c r="DL155" s="11">
        <f t="shared" si="202"/>
        <v>0</v>
      </c>
      <c r="DM155" s="11">
        <f t="shared" si="203"/>
        <v>0</v>
      </c>
      <c r="DN155" s="11">
        <f t="shared" si="204"/>
        <v>0</v>
      </c>
      <c r="DO155" s="11">
        <f t="shared" si="205"/>
        <v>0</v>
      </c>
      <c r="DP155" s="5">
        <f t="shared" si="206"/>
        <v>0</v>
      </c>
      <c r="DQ155" s="5">
        <f t="shared" si="207"/>
        <v>0</v>
      </c>
      <c r="DR155" s="5">
        <f t="shared" si="208"/>
        <v>0</v>
      </c>
      <c r="DS155" s="5">
        <f t="shared" si="209"/>
        <v>0</v>
      </c>
      <c r="DT155" s="12">
        <f t="shared" si="210"/>
        <v>0</v>
      </c>
      <c r="DU155" s="12">
        <f t="shared" si="211"/>
        <v>0</v>
      </c>
      <c r="DV155" s="12">
        <f t="shared" si="212"/>
        <v>0</v>
      </c>
      <c r="DW155" s="12">
        <f t="shared" si="213"/>
        <v>0</v>
      </c>
      <c r="DX155" s="12">
        <f t="shared" si="214"/>
        <v>0</v>
      </c>
      <c r="DY155" s="12">
        <f t="shared" si="215"/>
        <v>0</v>
      </c>
      <c r="DZ155" s="12">
        <f t="shared" si="216"/>
        <v>0</v>
      </c>
      <c r="EA155" s="12">
        <f t="shared" si="217"/>
        <v>0</v>
      </c>
      <c r="EB155" s="13">
        <f t="shared" si="218"/>
        <v>0</v>
      </c>
      <c r="EC155" s="13">
        <f t="shared" si="219"/>
        <v>0</v>
      </c>
      <c r="ED155" s="13">
        <f t="shared" si="220"/>
        <v>0</v>
      </c>
      <c r="EE155" s="13">
        <f t="shared" si="221"/>
        <v>0</v>
      </c>
      <c r="EF155" s="13">
        <f t="shared" si="222"/>
        <v>0</v>
      </c>
      <c r="EG155" s="13">
        <f t="shared" si="223"/>
        <v>0</v>
      </c>
      <c r="EH155" s="13">
        <f t="shared" si="224"/>
        <v>0</v>
      </c>
      <c r="EI155" s="13">
        <f t="shared" si="225"/>
        <v>0</v>
      </c>
      <c r="EJ155" s="4">
        <f t="shared" si="226"/>
        <v>0</v>
      </c>
      <c r="EK155" s="4">
        <f t="shared" si="227"/>
        <v>0</v>
      </c>
      <c r="EL155" s="4">
        <f t="shared" si="228"/>
        <v>0</v>
      </c>
      <c r="EM155" s="4">
        <f t="shared" si="229"/>
        <v>0</v>
      </c>
      <c r="EN155" s="5" t="s">
        <v>178</v>
      </c>
      <c r="EO155" s="5" t="s">
        <v>178</v>
      </c>
      <c r="EP155" s="5" t="s">
        <v>178</v>
      </c>
      <c r="EQ155" s="5" t="s">
        <v>178</v>
      </c>
      <c r="ER155" s="12" t="s">
        <v>178</v>
      </c>
      <c r="ES155" s="12" t="s">
        <v>178</v>
      </c>
      <c r="ET155" s="12" t="s">
        <v>178</v>
      </c>
      <c r="EU155" s="12" t="s">
        <v>178</v>
      </c>
      <c r="EV155" t="s">
        <v>178</v>
      </c>
      <c r="EW155" t="s">
        <v>178</v>
      </c>
      <c r="EX155" t="s">
        <v>178</v>
      </c>
      <c r="EY155" t="s">
        <v>178</v>
      </c>
      <c r="EZ155">
        <f t="shared" si="230"/>
        <v>0</v>
      </c>
      <c r="FA155">
        <f t="shared" si="231"/>
        <v>0</v>
      </c>
      <c r="FB155">
        <f t="shared" si="232"/>
        <v>0</v>
      </c>
      <c r="FC155">
        <f t="shared" si="233"/>
        <v>0</v>
      </c>
      <c r="FD155" t="s">
        <v>178</v>
      </c>
      <c r="FE155" t="s">
        <v>178</v>
      </c>
      <c r="FF155">
        <v>0.16666666666666666</v>
      </c>
    </row>
    <row r="156" spans="1:162" customFormat="1" x14ac:dyDescent="0.25">
      <c r="A156" t="s">
        <v>156</v>
      </c>
      <c r="B156" t="s">
        <v>178</v>
      </c>
      <c r="C156" t="s">
        <v>178</v>
      </c>
      <c r="D156" t="s">
        <v>178</v>
      </c>
      <c r="E156" t="s">
        <v>178</v>
      </c>
      <c r="F156" t="s">
        <v>178</v>
      </c>
      <c r="G156" t="s">
        <v>178</v>
      </c>
      <c r="H156" s="2" t="s">
        <v>178</v>
      </c>
      <c r="I156" s="2" t="str">
        <f t="shared" si="182"/>
        <v>NA</v>
      </c>
      <c r="J156" t="s">
        <v>178</v>
      </c>
      <c r="K156" s="1" t="s">
        <v>178</v>
      </c>
      <c r="L156" s="1" t="str">
        <f t="shared" si="183"/>
        <v>NA</v>
      </c>
      <c r="M156" s="1" t="s">
        <v>178</v>
      </c>
      <c r="N156" t="s">
        <v>178</v>
      </c>
      <c r="O156" t="s">
        <v>178</v>
      </c>
      <c r="P156" t="s">
        <v>178</v>
      </c>
      <c r="Q156" t="s">
        <v>178</v>
      </c>
      <c r="R156" t="s">
        <v>178</v>
      </c>
      <c r="S156" t="s">
        <v>178</v>
      </c>
      <c r="T156" t="str">
        <f t="shared" si="184"/>
        <v>NA</v>
      </c>
      <c r="U156" s="2" t="s">
        <v>178</v>
      </c>
      <c r="V156" s="2" t="str">
        <f t="shared" si="185"/>
        <v>NA</v>
      </c>
      <c r="W156" t="s">
        <v>178</v>
      </c>
      <c r="X156" s="1" t="s">
        <v>178</v>
      </c>
      <c r="Y156" s="1" t="str">
        <f t="shared" si="186"/>
        <v>NA</v>
      </c>
      <c r="Z156" s="1" t="str">
        <f t="shared" si="168"/>
        <v>NA</v>
      </c>
      <c r="AA156" s="4" t="s">
        <v>178</v>
      </c>
      <c r="AB156" s="4" t="s">
        <v>178</v>
      </c>
      <c r="AC156">
        <v>1</v>
      </c>
      <c r="AD156">
        <v>0</v>
      </c>
      <c r="AE156">
        <v>0</v>
      </c>
      <c r="AF156">
        <v>0</v>
      </c>
      <c r="AG156">
        <v>0</v>
      </c>
      <c r="AH156">
        <v>0</v>
      </c>
      <c r="AI156" s="2" t="s">
        <v>177</v>
      </c>
      <c r="AJ156" s="2">
        <f t="shared" si="187"/>
        <v>0</v>
      </c>
      <c r="AK156">
        <v>1</v>
      </c>
      <c r="AL156" s="1">
        <v>1</v>
      </c>
      <c r="AM156" s="1" t="str">
        <f t="shared" si="188"/>
        <v>solitary</v>
      </c>
      <c r="AN156" s="1">
        <f t="shared" si="171"/>
        <v>3</v>
      </c>
      <c r="AO156" s="4" t="str">
        <f t="shared" si="172"/>
        <v>NA</v>
      </c>
      <c r="AP156" s="4" t="s">
        <v>178</v>
      </c>
      <c r="AQ156" s="10" t="s">
        <v>178</v>
      </c>
      <c r="AR156" s="10" t="s">
        <v>323</v>
      </c>
      <c r="AS156" s="10" t="s">
        <v>323</v>
      </c>
      <c r="AT156" s="10" t="str">
        <f t="shared" si="190"/>
        <v>surv</v>
      </c>
      <c r="AU156" s="10">
        <f t="shared" si="191"/>
        <v>1</v>
      </c>
      <c r="AV156" s="10">
        <f t="shared" si="192"/>
        <v>1.1088733020503281</v>
      </c>
      <c r="AW156" s="10" t="str">
        <f t="shared" si="193"/>
        <v>NA</v>
      </c>
      <c r="AX156" s="10" t="str">
        <f t="shared" si="194"/>
        <v>NA</v>
      </c>
      <c r="AY156" s="10" t="str">
        <f t="shared" si="195"/>
        <v>NA</v>
      </c>
      <c r="AZ156" s="10" t="str">
        <f t="shared" si="196"/>
        <v>0</v>
      </c>
      <c r="BA156" t="s">
        <v>178</v>
      </c>
      <c r="BB156" t="s">
        <v>178</v>
      </c>
      <c r="BC156" t="s">
        <v>7</v>
      </c>
      <c r="BD156" s="5">
        <v>0</v>
      </c>
      <c r="BE156" s="5">
        <v>0</v>
      </c>
      <c r="BF156" s="5">
        <v>2</v>
      </c>
      <c r="BG156" s="5">
        <f t="shared" si="197"/>
        <v>0.66666666666666663</v>
      </c>
      <c r="BH156" s="6" t="s">
        <v>178</v>
      </c>
      <c r="BI156" s="6" t="s">
        <v>178</v>
      </c>
      <c r="BJ156" s="6">
        <v>1.1088733020503281</v>
      </c>
      <c r="BK156" s="6">
        <v>1.1088733020503281</v>
      </c>
      <c r="BL156" s="6" t="str">
        <f t="shared" si="198"/>
        <v>F</v>
      </c>
      <c r="BM156" s="3">
        <f t="shared" si="174"/>
        <v>0</v>
      </c>
      <c r="BN156" s="3">
        <f t="shared" si="175"/>
        <v>0</v>
      </c>
      <c r="BO156" s="3">
        <f t="shared" si="176"/>
        <v>0</v>
      </c>
      <c r="BP156" s="3">
        <f t="shared" si="177"/>
        <v>0</v>
      </c>
      <c r="BQ156" s="1">
        <f t="shared" si="178"/>
        <v>1</v>
      </c>
      <c r="BR156" s="1" t="str">
        <f t="shared" si="199"/>
        <v>S</v>
      </c>
      <c r="BS156" s="1" t="s">
        <v>178</v>
      </c>
      <c r="BT156" s="4" t="str">
        <f t="shared" si="180"/>
        <v>NA</v>
      </c>
      <c r="BU156" s="4" t="str">
        <f t="shared" si="181"/>
        <v>NA</v>
      </c>
      <c r="BV156" t="s">
        <v>178</v>
      </c>
      <c r="BW156" t="s">
        <v>178</v>
      </c>
      <c r="BX156" t="s">
        <v>178</v>
      </c>
      <c r="BY156" t="s">
        <v>178</v>
      </c>
      <c r="BZ156" s="2" t="str">
        <f t="shared" si="200"/>
        <v>NA</v>
      </c>
      <c r="CA156">
        <v>0</v>
      </c>
      <c r="CB156">
        <v>0</v>
      </c>
      <c r="CC156" s="2" t="str">
        <f t="shared" si="201"/>
        <v>NA</v>
      </c>
      <c r="CD156" s="3">
        <v>0</v>
      </c>
      <c r="CE156" s="3">
        <v>0</v>
      </c>
      <c r="CF156" s="2">
        <v>0</v>
      </c>
      <c r="CG156" s="2">
        <v>0</v>
      </c>
      <c r="CH156" s="2">
        <v>0</v>
      </c>
      <c r="CI156" s="2">
        <v>0</v>
      </c>
      <c r="CJ156" s="2">
        <v>0</v>
      </c>
      <c r="CK156" s="2">
        <v>0</v>
      </c>
      <c r="CL156" s="2">
        <v>0</v>
      </c>
      <c r="CM156" s="2">
        <v>0</v>
      </c>
      <c r="CN156" s="5">
        <v>0</v>
      </c>
      <c r="CO156" s="5">
        <v>0</v>
      </c>
      <c r="CP156" s="5">
        <v>0</v>
      </c>
      <c r="CQ156" s="5">
        <v>0</v>
      </c>
      <c r="CR156" s="5">
        <v>0</v>
      </c>
      <c r="CS156" s="5">
        <v>0</v>
      </c>
      <c r="CT156" s="5">
        <v>0</v>
      </c>
      <c r="CU156" s="5">
        <v>0</v>
      </c>
      <c r="CV156" s="4">
        <v>0</v>
      </c>
      <c r="CW156" s="4">
        <v>0</v>
      </c>
      <c r="CX156" s="4">
        <v>0</v>
      </c>
      <c r="CY156" s="4">
        <v>0</v>
      </c>
      <c r="CZ156" s="4">
        <v>0</v>
      </c>
      <c r="DA156" s="4">
        <v>0</v>
      </c>
      <c r="DB156" s="4">
        <v>0</v>
      </c>
      <c r="DC156" s="4">
        <v>0</v>
      </c>
      <c r="DD156" s="8">
        <v>0</v>
      </c>
      <c r="DE156" s="8">
        <v>0</v>
      </c>
      <c r="DF156" s="8">
        <v>0</v>
      </c>
      <c r="DG156" s="8">
        <v>0</v>
      </c>
      <c r="DH156" s="8">
        <v>0</v>
      </c>
      <c r="DI156" s="8">
        <v>0</v>
      </c>
      <c r="DJ156" s="8">
        <v>0</v>
      </c>
      <c r="DK156" s="8">
        <v>0</v>
      </c>
      <c r="DL156" s="11">
        <f t="shared" si="202"/>
        <v>0</v>
      </c>
      <c r="DM156" s="11">
        <f t="shared" si="203"/>
        <v>0</v>
      </c>
      <c r="DN156" s="11">
        <f t="shared" si="204"/>
        <v>0</v>
      </c>
      <c r="DO156" s="11">
        <f t="shared" si="205"/>
        <v>0</v>
      </c>
      <c r="DP156" s="5">
        <f t="shared" si="206"/>
        <v>0</v>
      </c>
      <c r="DQ156" s="5">
        <f t="shared" si="207"/>
        <v>0</v>
      </c>
      <c r="DR156" s="5">
        <f t="shared" si="208"/>
        <v>0</v>
      </c>
      <c r="DS156" s="5">
        <f t="shared" si="209"/>
        <v>0</v>
      </c>
      <c r="DT156" s="12">
        <f t="shared" si="210"/>
        <v>0</v>
      </c>
      <c r="DU156" s="12">
        <f t="shared" si="211"/>
        <v>0</v>
      </c>
      <c r="DV156" s="12">
        <f t="shared" si="212"/>
        <v>0</v>
      </c>
      <c r="DW156" s="12">
        <f t="shared" si="213"/>
        <v>0</v>
      </c>
      <c r="DX156" s="12">
        <f t="shared" si="214"/>
        <v>0</v>
      </c>
      <c r="DY156" s="12">
        <f t="shared" si="215"/>
        <v>0</v>
      </c>
      <c r="DZ156" s="12">
        <f t="shared" si="216"/>
        <v>0</v>
      </c>
      <c r="EA156" s="12">
        <f t="shared" si="217"/>
        <v>0</v>
      </c>
      <c r="EB156" s="13">
        <f t="shared" si="218"/>
        <v>0</v>
      </c>
      <c r="EC156" s="13">
        <f t="shared" si="219"/>
        <v>0</v>
      </c>
      <c r="ED156" s="13">
        <f t="shared" si="220"/>
        <v>0</v>
      </c>
      <c r="EE156" s="13">
        <f t="shared" si="221"/>
        <v>0</v>
      </c>
      <c r="EF156" s="13">
        <f t="shared" si="222"/>
        <v>0</v>
      </c>
      <c r="EG156" s="13">
        <f t="shared" si="223"/>
        <v>0</v>
      </c>
      <c r="EH156" s="13">
        <f t="shared" si="224"/>
        <v>0</v>
      </c>
      <c r="EI156" s="13">
        <f t="shared" si="225"/>
        <v>0</v>
      </c>
      <c r="EJ156" s="4">
        <f t="shared" si="226"/>
        <v>0</v>
      </c>
      <c r="EK156" s="4">
        <f t="shared" si="227"/>
        <v>0</v>
      </c>
      <c r="EL156" s="4">
        <f t="shared" si="228"/>
        <v>0</v>
      </c>
      <c r="EM156" s="4">
        <f t="shared" si="229"/>
        <v>0</v>
      </c>
      <c r="EN156" s="5" t="s">
        <v>178</v>
      </c>
      <c r="EO156" s="5" t="s">
        <v>178</v>
      </c>
      <c r="EP156" s="5" t="s">
        <v>178</v>
      </c>
      <c r="EQ156" s="5" t="s">
        <v>178</v>
      </c>
      <c r="ER156" s="12" t="s">
        <v>178</v>
      </c>
      <c r="ES156" s="12" t="s">
        <v>178</v>
      </c>
      <c r="ET156" s="12" t="s">
        <v>178</v>
      </c>
      <c r="EU156" s="12" t="s">
        <v>178</v>
      </c>
      <c r="EV156" t="s">
        <v>178</v>
      </c>
      <c r="EW156" t="s">
        <v>178</v>
      </c>
      <c r="EX156" t="s">
        <v>178</v>
      </c>
      <c r="EY156" t="s">
        <v>178</v>
      </c>
      <c r="EZ156">
        <f t="shared" si="230"/>
        <v>0</v>
      </c>
      <c r="FA156">
        <f t="shared" si="231"/>
        <v>0</v>
      </c>
      <c r="FB156">
        <f t="shared" si="232"/>
        <v>0</v>
      </c>
      <c r="FC156">
        <f t="shared" si="233"/>
        <v>0</v>
      </c>
      <c r="FD156" t="s">
        <v>178</v>
      </c>
      <c r="FE156" t="s">
        <v>178</v>
      </c>
      <c r="FF156" t="s">
        <v>178</v>
      </c>
    </row>
    <row r="157" spans="1:162" customFormat="1" x14ac:dyDescent="0.25">
      <c r="A157" t="s">
        <v>157</v>
      </c>
      <c r="B157" t="s">
        <v>178</v>
      </c>
      <c r="C157" t="s">
        <v>178</v>
      </c>
      <c r="D157" t="s">
        <v>178</v>
      </c>
      <c r="E157" t="s">
        <v>178</v>
      </c>
      <c r="F157" t="s">
        <v>178</v>
      </c>
      <c r="G157" t="s">
        <v>178</v>
      </c>
      <c r="H157" s="2" t="s">
        <v>178</v>
      </c>
      <c r="I157" s="2" t="str">
        <f t="shared" si="182"/>
        <v>NA</v>
      </c>
      <c r="J157" t="s">
        <v>178</v>
      </c>
      <c r="K157" s="1" t="s">
        <v>178</v>
      </c>
      <c r="L157" s="1" t="str">
        <f t="shared" si="183"/>
        <v>NA</v>
      </c>
      <c r="M157" s="1" t="s">
        <v>178</v>
      </c>
      <c r="N157" t="s">
        <v>178</v>
      </c>
      <c r="O157" t="s">
        <v>178</v>
      </c>
      <c r="P157" t="s">
        <v>178</v>
      </c>
      <c r="Q157" t="s">
        <v>178</v>
      </c>
      <c r="R157" t="s">
        <v>178</v>
      </c>
      <c r="S157" t="s">
        <v>178</v>
      </c>
      <c r="T157" t="str">
        <f t="shared" si="184"/>
        <v>NA</v>
      </c>
      <c r="U157" s="2" t="s">
        <v>178</v>
      </c>
      <c r="V157" s="2" t="str">
        <f t="shared" si="185"/>
        <v>NA</v>
      </c>
      <c r="W157" t="s">
        <v>178</v>
      </c>
      <c r="X157" s="1" t="s">
        <v>178</v>
      </c>
      <c r="Y157" s="1" t="str">
        <f t="shared" si="186"/>
        <v>NA</v>
      </c>
      <c r="Z157" s="1" t="str">
        <f t="shared" si="168"/>
        <v>NA</v>
      </c>
      <c r="AA157" s="4" t="s">
        <v>178</v>
      </c>
      <c r="AB157" s="4" t="s">
        <v>178</v>
      </c>
      <c r="AC157">
        <v>1</v>
      </c>
      <c r="AD157">
        <v>1</v>
      </c>
      <c r="AE157">
        <v>2</v>
      </c>
      <c r="AF157">
        <v>0</v>
      </c>
      <c r="AG157">
        <v>2</v>
      </c>
      <c r="AH157">
        <v>6</v>
      </c>
      <c r="AI157" s="2" t="s">
        <v>177</v>
      </c>
      <c r="AJ157" s="2">
        <f t="shared" si="187"/>
        <v>1</v>
      </c>
      <c r="AK157">
        <v>3</v>
      </c>
      <c r="AL157" s="1">
        <v>6</v>
      </c>
      <c r="AM157" s="1" t="str">
        <f t="shared" si="188"/>
        <v>M</v>
      </c>
      <c r="AN157" s="1">
        <f t="shared" si="171"/>
        <v>3</v>
      </c>
      <c r="AO157" s="4" t="str">
        <f t="shared" si="172"/>
        <v>NA</v>
      </c>
      <c r="AP157" s="4" t="s">
        <v>178</v>
      </c>
      <c r="AQ157" s="10" t="s">
        <v>178</v>
      </c>
      <c r="AR157" s="10" t="s">
        <v>323</v>
      </c>
      <c r="AS157" s="10" t="s">
        <v>323</v>
      </c>
      <c r="AT157" s="10" t="str">
        <f t="shared" si="190"/>
        <v>surv</v>
      </c>
      <c r="AU157" s="10">
        <f t="shared" si="191"/>
        <v>6</v>
      </c>
      <c r="AV157" s="10">
        <f t="shared" si="192"/>
        <v>0.83630138108220253</v>
      </c>
      <c r="AW157" s="10" t="str">
        <f t="shared" si="193"/>
        <v>NA</v>
      </c>
      <c r="AX157" s="10" t="str">
        <f t="shared" si="194"/>
        <v>NA</v>
      </c>
      <c r="AY157" s="10" t="str">
        <f t="shared" si="195"/>
        <v>NA</v>
      </c>
      <c r="AZ157" s="10" t="str">
        <f t="shared" si="196"/>
        <v>0</v>
      </c>
      <c r="BA157" t="s">
        <v>178</v>
      </c>
      <c r="BB157" t="s">
        <v>178</v>
      </c>
      <c r="BC157" t="s">
        <v>85</v>
      </c>
      <c r="BD157" s="5">
        <v>0</v>
      </c>
      <c r="BE157" s="5">
        <v>0</v>
      </c>
      <c r="BF157" s="5">
        <v>5</v>
      </c>
      <c r="BG157" s="5">
        <f t="shared" si="197"/>
        <v>1.6666666666666667</v>
      </c>
      <c r="BH157" s="6" t="s">
        <v>178</v>
      </c>
      <c r="BI157" s="6" t="s">
        <v>178</v>
      </c>
      <c r="BJ157" s="6">
        <v>0.83630138108220253</v>
      </c>
      <c r="BK157" s="6">
        <v>0.83630138108220253</v>
      </c>
      <c r="BL157" s="6" t="str">
        <f t="shared" si="198"/>
        <v>M</v>
      </c>
      <c r="BM157" s="3">
        <f t="shared" si="174"/>
        <v>2</v>
      </c>
      <c r="BN157" s="3">
        <f t="shared" si="175"/>
        <v>0</v>
      </c>
      <c r="BO157" s="3">
        <f t="shared" si="176"/>
        <v>2</v>
      </c>
      <c r="BP157" s="3">
        <f t="shared" si="177"/>
        <v>6</v>
      </c>
      <c r="BQ157" s="1">
        <f t="shared" si="178"/>
        <v>6</v>
      </c>
      <c r="BR157" s="1" t="str">
        <f t="shared" si="199"/>
        <v>M</v>
      </c>
      <c r="BS157" s="1" t="s">
        <v>178</v>
      </c>
      <c r="BT157" s="4" t="str">
        <f t="shared" si="180"/>
        <v>NA</v>
      </c>
      <c r="BU157" s="4" t="str">
        <f t="shared" si="181"/>
        <v>NA</v>
      </c>
      <c r="BV157" t="s">
        <v>178</v>
      </c>
      <c r="BW157" t="s">
        <v>178</v>
      </c>
      <c r="BX157" t="s">
        <v>178</v>
      </c>
      <c r="BY157" t="s">
        <v>178</v>
      </c>
      <c r="BZ157" s="2" t="str">
        <f t="shared" si="200"/>
        <v>NA</v>
      </c>
      <c r="CA157">
        <v>0</v>
      </c>
      <c r="CB157">
        <v>0</v>
      </c>
      <c r="CC157" s="2" t="str">
        <f t="shared" si="201"/>
        <v>NA</v>
      </c>
      <c r="CD157" s="3">
        <v>0</v>
      </c>
      <c r="CE157" s="3">
        <v>0</v>
      </c>
      <c r="CF157" s="2">
        <v>0</v>
      </c>
      <c r="CG157" s="2">
        <v>0</v>
      </c>
      <c r="CH157" s="2">
        <v>0</v>
      </c>
      <c r="CI157" s="2">
        <v>0</v>
      </c>
      <c r="CJ157" s="2">
        <v>0</v>
      </c>
      <c r="CK157" s="2">
        <v>0</v>
      </c>
      <c r="CL157" s="2">
        <v>0</v>
      </c>
      <c r="CM157" s="2">
        <v>0</v>
      </c>
      <c r="CN157" s="5">
        <v>0</v>
      </c>
      <c r="CO157" s="5">
        <v>0</v>
      </c>
      <c r="CP157" s="5">
        <v>1</v>
      </c>
      <c r="CQ157" s="5">
        <v>0</v>
      </c>
      <c r="CR157" s="5">
        <v>0</v>
      </c>
      <c r="CS157" s="5">
        <v>0</v>
      </c>
      <c r="CT157" s="5">
        <v>0</v>
      </c>
      <c r="CU157" s="5">
        <v>0</v>
      </c>
      <c r="CV157" s="4">
        <v>0</v>
      </c>
      <c r="CW157" s="4">
        <v>0</v>
      </c>
      <c r="CX157" s="4">
        <v>0</v>
      </c>
      <c r="CY157" s="4">
        <v>0</v>
      </c>
      <c r="CZ157" s="4">
        <v>0</v>
      </c>
      <c r="DA157" s="4">
        <v>0</v>
      </c>
      <c r="DB157" s="4">
        <v>0</v>
      </c>
      <c r="DC157" s="4">
        <v>0</v>
      </c>
      <c r="DD157" s="8">
        <v>0</v>
      </c>
      <c r="DE157" s="8">
        <v>0</v>
      </c>
      <c r="DF157" s="8">
        <v>0</v>
      </c>
      <c r="DG157" s="8">
        <v>0</v>
      </c>
      <c r="DH157" s="8">
        <v>0</v>
      </c>
      <c r="DI157" s="8">
        <v>0</v>
      </c>
      <c r="DJ157" s="8">
        <v>0</v>
      </c>
      <c r="DK157" s="8">
        <v>0</v>
      </c>
      <c r="DL157" s="11">
        <f t="shared" si="202"/>
        <v>0</v>
      </c>
      <c r="DM157" s="11">
        <f t="shared" si="203"/>
        <v>0</v>
      </c>
      <c r="DN157" s="11">
        <f t="shared" si="204"/>
        <v>0</v>
      </c>
      <c r="DO157" s="11">
        <f t="shared" si="205"/>
        <v>0</v>
      </c>
      <c r="DP157" s="5">
        <f t="shared" si="206"/>
        <v>0</v>
      </c>
      <c r="DQ157" s="5">
        <f t="shared" si="207"/>
        <v>1</v>
      </c>
      <c r="DR157" s="5">
        <f t="shared" si="208"/>
        <v>0</v>
      </c>
      <c r="DS157" s="5">
        <f t="shared" si="209"/>
        <v>0</v>
      </c>
      <c r="DT157" s="12">
        <f t="shared" si="210"/>
        <v>0</v>
      </c>
      <c r="DU157" s="12">
        <f t="shared" si="211"/>
        <v>0</v>
      </c>
      <c r="DV157" s="12">
        <f t="shared" si="212"/>
        <v>1</v>
      </c>
      <c r="DW157" s="12">
        <f t="shared" si="213"/>
        <v>0</v>
      </c>
      <c r="DX157" s="12">
        <f t="shared" si="214"/>
        <v>0</v>
      </c>
      <c r="DY157" s="12">
        <f t="shared" si="215"/>
        <v>0</v>
      </c>
      <c r="DZ157" s="12">
        <f t="shared" si="216"/>
        <v>0</v>
      </c>
      <c r="EA157" s="12">
        <f t="shared" si="217"/>
        <v>0</v>
      </c>
      <c r="EB157" s="13">
        <f t="shared" si="218"/>
        <v>0</v>
      </c>
      <c r="EC157" s="13">
        <f t="shared" si="219"/>
        <v>0</v>
      </c>
      <c r="ED157" s="13">
        <f t="shared" si="220"/>
        <v>0</v>
      </c>
      <c r="EE157" s="13">
        <f t="shared" si="221"/>
        <v>0</v>
      </c>
      <c r="EF157" s="13">
        <f t="shared" si="222"/>
        <v>0</v>
      </c>
      <c r="EG157" s="13">
        <f t="shared" si="223"/>
        <v>0</v>
      </c>
      <c r="EH157" s="13">
        <f t="shared" si="224"/>
        <v>0</v>
      </c>
      <c r="EI157" s="13">
        <f t="shared" si="225"/>
        <v>0</v>
      </c>
      <c r="EJ157" s="4">
        <f t="shared" si="226"/>
        <v>0</v>
      </c>
      <c r="EK157" s="4">
        <f t="shared" si="227"/>
        <v>1</v>
      </c>
      <c r="EL157" s="4">
        <f t="shared" si="228"/>
        <v>0</v>
      </c>
      <c r="EM157" s="4">
        <f t="shared" si="229"/>
        <v>0</v>
      </c>
      <c r="EN157" s="5" t="s">
        <v>178</v>
      </c>
      <c r="EO157" s="5" t="s">
        <v>178</v>
      </c>
      <c r="EP157" s="5" t="s">
        <v>178</v>
      </c>
      <c r="EQ157" s="5" t="s">
        <v>178</v>
      </c>
      <c r="ER157" s="12" t="s">
        <v>178</v>
      </c>
      <c r="ES157" s="12">
        <v>0</v>
      </c>
      <c r="ET157" s="12" t="s">
        <v>178</v>
      </c>
      <c r="EU157" s="12" t="s">
        <v>178</v>
      </c>
      <c r="EV157" t="s">
        <v>178</v>
      </c>
      <c r="EW157">
        <v>0</v>
      </c>
      <c r="EX157" t="s">
        <v>178</v>
      </c>
      <c r="EY157" t="s">
        <v>178</v>
      </c>
      <c r="EZ157">
        <f t="shared" si="230"/>
        <v>0</v>
      </c>
      <c r="FA157">
        <f t="shared" si="231"/>
        <v>1</v>
      </c>
      <c r="FB157">
        <f t="shared" si="232"/>
        <v>0</v>
      </c>
      <c r="FC157">
        <f t="shared" si="233"/>
        <v>0</v>
      </c>
      <c r="FD157" t="s">
        <v>178</v>
      </c>
      <c r="FE157" t="s">
        <v>178</v>
      </c>
      <c r="FF157">
        <v>0.5</v>
      </c>
    </row>
    <row r="158" spans="1:162" customFormat="1" x14ac:dyDescent="0.25">
      <c r="A158" t="s">
        <v>158</v>
      </c>
      <c r="B158" t="s">
        <v>178</v>
      </c>
      <c r="C158" t="s">
        <v>178</v>
      </c>
      <c r="D158" t="s">
        <v>178</v>
      </c>
      <c r="E158" t="s">
        <v>178</v>
      </c>
      <c r="F158" t="s">
        <v>178</v>
      </c>
      <c r="G158" t="s">
        <v>178</v>
      </c>
      <c r="H158" s="2" t="s">
        <v>178</v>
      </c>
      <c r="I158" s="2" t="str">
        <f t="shared" si="182"/>
        <v>NA</v>
      </c>
      <c r="J158" t="s">
        <v>178</v>
      </c>
      <c r="K158" s="1" t="s">
        <v>178</v>
      </c>
      <c r="L158" s="1" t="str">
        <f t="shared" si="183"/>
        <v>NA</v>
      </c>
      <c r="M158" s="1" t="s">
        <v>178</v>
      </c>
      <c r="N158" t="s">
        <v>178</v>
      </c>
      <c r="O158" t="s">
        <v>178</v>
      </c>
      <c r="P158" t="s">
        <v>178</v>
      </c>
      <c r="Q158" t="s">
        <v>178</v>
      </c>
      <c r="R158" t="s">
        <v>178</v>
      </c>
      <c r="S158" t="s">
        <v>178</v>
      </c>
      <c r="T158" t="str">
        <f t="shared" si="184"/>
        <v>NA</v>
      </c>
      <c r="U158" s="2" t="s">
        <v>178</v>
      </c>
      <c r="V158" s="2" t="str">
        <f t="shared" si="185"/>
        <v>NA</v>
      </c>
      <c r="W158" t="s">
        <v>178</v>
      </c>
      <c r="X158" s="1" t="s">
        <v>178</v>
      </c>
      <c r="Y158" s="1" t="str">
        <f t="shared" si="186"/>
        <v>NA</v>
      </c>
      <c r="Z158" s="1" t="str">
        <f t="shared" si="168"/>
        <v>NA</v>
      </c>
      <c r="AA158" s="4" t="s">
        <v>178</v>
      </c>
      <c r="AB158" s="4" t="s">
        <v>178</v>
      </c>
      <c r="AC158">
        <v>1</v>
      </c>
      <c r="AD158">
        <v>1</v>
      </c>
      <c r="AE158">
        <v>1</v>
      </c>
      <c r="AF158">
        <v>1</v>
      </c>
      <c r="AG158">
        <v>1</v>
      </c>
      <c r="AH158">
        <v>1</v>
      </c>
      <c r="AI158" s="2" t="s">
        <v>177</v>
      </c>
      <c r="AJ158" s="2">
        <f t="shared" si="187"/>
        <v>1</v>
      </c>
      <c r="AK158">
        <v>5</v>
      </c>
      <c r="AL158" s="1">
        <v>5</v>
      </c>
      <c r="AM158" s="1" t="str">
        <f t="shared" si="188"/>
        <v>M</v>
      </c>
      <c r="AN158" s="1">
        <f t="shared" si="171"/>
        <v>0</v>
      </c>
      <c r="AO158" s="4" t="str">
        <f t="shared" si="172"/>
        <v>NA</v>
      </c>
      <c r="AP158" s="4" t="s">
        <v>178</v>
      </c>
      <c r="AQ158" s="10" t="s">
        <v>178</v>
      </c>
      <c r="AR158" s="10" t="s">
        <v>323</v>
      </c>
      <c r="AS158" s="10" t="s">
        <v>323</v>
      </c>
      <c r="AT158" s="10" t="str">
        <f t="shared" si="190"/>
        <v>surv</v>
      </c>
      <c r="AU158" s="10">
        <f t="shared" si="191"/>
        <v>5</v>
      </c>
      <c r="AV158" s="10">
        <f t="shared" si="192"/>
        <v>0.22561028345356843</v>
      </c>
      <c r="AW158" s="10" t="str">
        <f t="shared" si="193"/>
        <v>NA</v>
      </c>
      <c r="AX158" s="10" t="str">
        <f t="shared" si="194"/>
        <v>NA</v>
      </c>
      <c r="AY158" s="10" t="str">
        <f t="shared" si="195"/>
        <v>NA</v>
      </c>
      <c r="AZ158" s="10" t="str">
        <f t="shared" si="196"/>
        <v>0</v>
      </c>
      <c r="BA158" t="s">
        <v>178</v>
      </c>
      <c r="BB158" t="s">
        <v>178</v>
      </c>
      <c r="BC158" t="s">
        <v>159</v>
      </c>
      <c r="BD158" s="5">
        <v>0</v>
      </c>
      <c r="BE158" s="5">
        <v>0</v>
      </c>
      <c r="BF158" s="5">
        <v>12</v>
      </c>
      <c r="BG158" s="5">
        <f t="shared" si="197"/>
        <v>4</v>
      </c>
      <c r="BH158" s="6" t="s">
        <v>178</v>
      </c>
      <c r="BI158" s="6" t="s">
        <v>178</v>
      </c>
      <c r="BJ158" s="6">
        <v>0.22561028345356843</v>
      </c>
      <c r="BK158" s="6">
        <v>0.22561028345356843</v>
      </c>
      <c r="BL158" s="6" t="str">
        <f t="shared" si="198"/>
        <v>N</v>
      </c>
      <c r="BM158" s="3">
        <f t="shared" si="174"/>
        <v>1</v>
      </c>
      <c r="BN158" s="3">
        <f t="shared" si="175"/>
        <v>1</v>
      </c>
      <c r="BO158" s="3">
        <f t="shared" si="176"/>
        <v>1</v>
      </c>
      <c r="BP158" s="3">
        <f t="shared" si="177"/>
        <v>1</v>
      </c>
      <c r="BQ158" s="1">
        <f t="shared" si="178"/>
        <v>5</v>
      </c>
      <c r="BR158" s="1" t="str">
        <f t="shared" si="199"/>
        <v>NA</v>
      </c>
      <c r="BS158" s="1" t="s">
        <v>178</v>
      </c>
      <c r="BT158" s="4" t="str">
        <f t="shared" si="180"/>
        <v>NA</v>
      </c>
      <c r="BU158" s="4" t="str">
        <f t="shared" si="181"/>
        <v>NA</v>
      </c>
      <c r="BV158" t="s">
        <v>178</v>
      </c>
      <c r="BW158" t="s">
        <v>178</v>
      </c>
      <c r="BX158" t="s">
        <v>178</v>
      </c>
      <c r="BY158" t="s">
        <v>178</v>
      </c>
      <c r="BZ158" s="2" t="str">
        <f t="shared" si="200"/>
        <v>NA</v>
      </c>
      <c r="CA158">
        <v>0</v>
      </c>
      <c r="CB158">
        <v>0</v>
      </c>
      <c r="CC158" s="2" t="str">
        <f t="shared" si="201"/>
        <v>NA</v>
      </c>
      <c r="CD158" s="3">
        <v>0</v>
      </c>
      <c r="CE158" s="3">
        <v>0</v>
      </c>
      <c r="CF158" s="2">
        <v>0</v>
      </c>
      <c r="CG158" s="2">
        <v>0</v>
      </c>
      <c r="CH158" s="2">
        <v>0</v>
      </c>
      <c r="CI158" s="2">
        <v>0</v>
      </c>
      <c r="CJ158" s="2">
        <v>0</v>
      </c>
      <c r="CK158" s="2">
        <v>0</v>
      </c>
      <c r="CL158" s="2">
        <v>0</v>
      </c>
      <c r="CM158" s="2">
        <v>0</v>
      </c>
      <c r="CN158" s="5">
        <v>1</v>
      </c>
      <c r="CO158" s="5">
        <v>0</v>
      </c>
      <c r="CP158" s="5">
        <v>1</v>
      </c>
      <c r="CQ158" s="5">
        <v>0</v>
      </c>
      <c r="CR158" s="5">
        <v>0</v>
      </c>
      <c r="CS158" s="5">
        <v>0</v>
      </c>
      <c r="CT158" s="5">
        <v>0</v>
      </c>
      <c r="CU158" s="5">
        <v>0</v>
      </c>
      <c r="CV158" s="4">
        <v>0</v>
      </c>
      <c r="CW158" s="4">
        <v>0</v>
      </c>
      <c r="CX158" s="4">
        <v>0</v>
      </c>
      <c r="CY158" s="4">
        <v>0</v>
      </c>
      <c r="CZ158" s="4">
        <v>0</v>
      </c>
      <c r="DA158" s="4">
        <v>0</v>
      </c>
      <c r="DB158" s="4">
        <v>0</v>
      </c>
      <c r="DC158" s="4">
        <v>0</v>
      </c>
      <c r="DD158" s="8">
        <v>0</v>
      </c>
      <c r="DE158" s="8">
        <v>0</v>
      </c>
      <c r="DF158" s="8">
        <v>0</v>
      </c>
      <c r="DG158" s="8">
        <v>0</v>
      </c>
      <c r="DH158" s="8">
        <v>0</v>
      </c>
      <c r="DI158" s="8">
        <v>0</v>
      </c>
      <c r="DJ158" s="8">
        <v>0</v>
      </c>
      <c r="DK158" s="8">
        <v>0</v>
      </c>
      <c r="DL158" s="11">
        <f t="shared" si="202"/>
        <v>0</v>
      </c>
      <c r="DM158" s="11">
        <f t="shared" si="203"/>
        <v>0</v>
      </c>
      <c r="DN158" s="11">
        <f t="shared" si="204"/>
        <v>0</v>
      </c>
      <c r="DO158" s="11">
        <f t="shared" si="205"/>
        <v>0</v>
      </c>
      <c r="DP158" s="5">
        <f t="shared" si="206"/>
        <v>1</v>
      </c>
      <c r="DQ158" s="5">
        <f t="shared" si="207"/>
        <v>1</v>
      </c>
      <c r="DR158" s="5">
        <f t="shared" si="208"/>
        <v>0</v>
      </c>
      <c r="DS158" s="5">
        <f t="shared" si="209"/>
        <v>0</v>
      </c>
      <c r="DT158" s="12">
        <f t="shared" si="210"/>
        <v>1</v>
      </c>
      <c r="DU158" s="12">
        <f t="shared" si="211"/>
        <v>0</v>
      </c>
      <c r="DV158" s="12">
        <f t="shared" si="212"/>
        <v>1</v>
      </c>
      <c r="DW158" s="12">
        <f t="shared" si="213"/>
        <v>0</v>
      </c>
      <c r="DX158" s="12">
        <f t="shared" si="214"/>
        <v>0</v>
      </c>
      <c r="DY158" s="12">
        <f t="shared" si="215"/>
        <v>0</v>
      </c>
      <c r="DZ158" s="12">
        <f t="shared" si="216"/>
        <v>0</v>
      </c>
      <c r="EA158" s="12">
        <f t="shared" si="217"/>
        <v>0</v>
      </c>
      <c r="EB158" s="13">
        <f t="shared" si="218"/>
        <v>0</v>
      </c>
      <c r="EC158" s="13">
        <f t="shared" si="219"/>
        <v>0</v>
      </c>
      <c r="ED158" s="13">
        <f t="shared" si="220"/>
        <v>0</v>
      </c>
      <c r="EE158" s="13">
        <f t="shared" si="221"/>
        <v>0</v>
      </c>
      <c r="EF158" s="13">
        <f t="shared" si="222"/>
        <v>0</v>
      </c>
      <c r="EG158" s="13">
        <f t="shared" si="223"/>
        <v>0</v>
      </c>
      <c r="EH158" s="13">
        <f t="shared" si="224"/>
        <v>0</v>
      </c>
      <c r="EI158" s="13">
        <f t="shared" si="225"/>
        <v>0</v>
      </c>
      <c r="EJ158" s="4">
        <f t="shared" si="226"/>
        <v>1</v>
      </c>
      <c r="EK158" s="4">
        <f t="shared" si="227"/>
        <v>1</v>
      </c>
      <c r="EL158" s="4">
        <f t="shared" si="228"/>
        <v>0</v>
      </c>
      <c r="EM158" s="4">
        <f t="shared" si="229"/>
        <v>0</v>
      </c>
      <c r="EN158" s="5" t="s">
        <v>178</v>
      </c>
      <c r="EO158" s="5" t="s">
        <v>178</v>
      </c>
      <c r="EP158" s="5" t="s">
        <v>178</v>
      </c>
      <c r="EQ158" s="5" t="s">
        <v>178</v>
      </c>
      <c r="ER158" s="12">
        <v>0</v>
      </c>
      <c r="ES158" s="12">
        <v>0</v>
      </c>
      <c r="ET158" s="12" t="s">
        <v>178</v>
      </c>
      <c r="EU158" s="12" t="s">
        <v>178</v>
      </c>
      <c r="EV158">
        <v>0</v>
      </c>
      <c r="EW158">
        <v>0</v>
      </c>
      <c r="EX158" t="s">
        <v>178</v>
      </c>
      <c r="EY158" t="s">
        <v>178</v>
      </c>
      <c r="EZ158">
        <f t="shared" si="230"/>
        <v>1</v>
      </c>
      <c r="FA158">
        <f t="shared" si="231"/>
        <v>1</v>
      </c>
      <c r="FB158">
        <f t="shared" si="232"/>
        <v>0</v>
      </c>
      <c r="FC158">
        <f t="shared" si="233"/>
        <v>0</v>
      </c>
      <c r="FD158" t="s">
        <v>178</v>
      </c>
      <c r="FE158" t="s">
        <v>178</v>
      </c>
      <c r="FF158">
        <v>1</v>
      </c>
    </row>
    <row r="159" spans="1:162" customFormat="1" x14ac:dyDescent="0.25">
      <c r="A159" t="s">
        <v>159</v>
      </c>
      <c r="B159" t="s">
        <v>178</v>
      </c>
      <c r="C159" t="s">
        <v>178</v>
      </c>
      <c r="D159" t="s">
        <v>178</v>
      </c>
      <c r="E159" t="s">
        <v>178</v>
      </c>
      <c r="F159" t="s">
        <v>178</v>
      </c>
      <c r="G159" t="s">
        <v>178</v>
      </c>
      <c r="H159" s="2" t="s">
        <v>178</v>
      </c>
      <c r="I159" s="2" t="str">
        <f t="shared" si="182"/>
        <v>NA</v>
      </c>
      <c r="J159" t="s">
        <v>178</v>
      </c>
      <c r="K159" s="1" t="s">
        <v>178</v>
      </c>
      <c r="L159" s="1" t="str">
        <f t="shared" si="183"/>
        <v>NA</v>
      </c>
      <c r="M159" s="1" t="s">
        <v>178</v>
      </c>
      <c r="N159" t="s">
        <v>178</v>
      </c>
      <c r="O159" t="s">
        <v>178</v>
      </c>
      <c r="P159" t="s">
        <v>178</v>
      </c>
      <c r="Q159" t="s">
        <v>178</v>
      </c>
      <c r="R159" t="s">
        <v>178</v>
      </c>
      <c r="S159" t="s">
        <v>178</v>
      </c>
      <c r="T159" t="str">
        <f t="shared" si="184"/>
        <v>NA</v>
      </c>
      <c r="U159" s="2" t="s">
        <v>178</v>
      </c>
      <c r="V159" s="2" t="str">
        <f t="shared" si="185"/>
        <v>NA</v>
      </c>
      <c r="W159" t="s">
        <v>178</v>
      </c>
      <c r="X159" s="1" t="s">
        <v>178</v>
      </c>
      <c r="Y159" s="1" t="str">
        <f t="shared" si="186"/>
        <v>NA</v>
      </c>
      <c r="Z159" s="1" t="str">
        <f t="shared" si="168"/>
        <v>NA</v>
      </c>
      <c r="AA159" s="4" t="s">
        <v>178</v>
      </c>
      <c r="AB159" s="4" t="s">
        <v>178</v>
      </c>
      <c r="AC159">
        <v>1</v>
      </c>
      <c r="AD159">
        <v>1</v>
      </c>
      <c r="AE159">
        <v>1</v>
      </c>
      <c r="AF159">
        <v>1</v>
      </c>
      <c r="AG159">
        <v>2</v>
      </c>
      <c r="AH159">
        <v>0</v>
      </c>
      <c r="AI159" s="2" t="s">
        <v>177</v>
      </c>
      <c r="AJ159" s="2">
        <f t="shared" si="187"/>
        <v>0</v>
      </c>
      <c r="AK159">
        <v>5</v>
      </c>
      <c r="AL159" s="1">
        <v>6</v>
      </c>
      <c r="AM159" s="1" t="str">
        <f t="shared" si="188"/>
        <v>M</v>
      </c>
      <c r="AN159" s="1">
        <f t="shared" si="171"/>
        <v>1</v>
      </c>
      <c r="AO159" s="4" t="str">
        <f t="shared" si="172"/>
        <v>NA</v>
      </c>
      <c r="AP159" s="4" t="s">
        <v>178</v>
      </c>
      <c r="AQ159" s="10" t="s">
        <v>178</v>
      </c>
      <c r="AR159" s="10" t="s">
        <v>323</v>
      </c>
      <c r="AS159" s="10" t="s">
        <v>323</v>
      </c>
      <c r="AT159" s="10" t="str">
        <f t="shared" si="190"/>
        <v>surv</v>
      </c>
      <c r="AU159" s="10">
        <f t="shared" si="191"/>
        <v>6</v>
      </c>
      <c r="AV159" s="10">
        <f t="shared" si="192"/>
        <v>0.22561028345356843</v>
      </c>
      <c r="AW159" s="10" t="str">
        <f t="shared" si="193"/>
        <v>NA</v>
      </c>
      <c r="AX159" s="10" t="str">
        <f t="shared" si="194"/>
        <v>NA</v>
      </c>
      <c r="AY159" s="10" t="str">
        <f t="shared" si="195"/>
        <v>NA</v>
      </c>
      <c r="AZ159" s="10" t="str">
        <f t="shared" si="196"/>
        <v>0</v>
      </c>
      <c r="BA159" t="s">
        <v>178</v>
      </c>
      <c r="BB159" t="s">
        <v>178</v>
      </c>
      <c r="BC159" t="s">
        <v>158</v>
      </c>
      <c r="BD159" s="5">
        <v>0</v>
      </c>
      <c r="BE159" s="5">
        <v>0</v>
      </c>
      <c r="BF159" s="5">
        <v>11</v>
      </c>
      <c r="BG159" s="5">
        <f t="shared" si="197"/>
        <v>3.6666666666666665</v>
      </c>
      <c r="BH159" s="6" t="s">
        <v>178</v>
      </c>
      <c r="BI159" s="6" t="s">
        <v>178</v>
      </c>
      <c r="BJ159" s="6">
        <v>0.22561028345356843</v>
      </c>
      <c r="BK159" s="6">
        <v>0.22561028345356843</v>
      </c>
      <c r="BL159" s="6" t="str">
        <f t="shared" si="198"/>
        <v>N</v>
      </c>
      <c r="BM159" s="3">
        <f t="shared" si="174"/>
        <v>1</v>
      </c>
      <c r="BN159" s="3">
        <f t="shared" si="175"/>
        <v>1</v>
      </c>
      <c r="BO159" s="3">
        <f t="shared" si="176"/>
        <v>2</v>
      </c>
      <c r="BP159" s="3">
        <f t="shared" si="177"/>
        <v>0</v>
      </c>
      <c r="BQ159" s="1">
        <f t="shared" si="178"/>
        <v>6</v>
      </c>
      <c r="BR159" s="1" t="str">
        <f t="shared" si="199"/>
        <v>M</v>
      </c>
      <c r="BS159" s="1" t="s">
        <v>178</v>
      </c>
      <c r="BT159" s="4" t="str">
        <f t="shared" si="180"/>
        <v>NA</v>
      </c>
      <c r="BU159" s="4" t="str">
        <f t="shared" si="181"/>
        <v>NA</v>
      </c>
      <c r="BV159" t="s">
        <v>178</v>
      </c>
      <c r="BW159" t="s">
        <v>178</v>
      </c>
      <c r="BX159" t="s">
        <v>178</v>
      </c>
      <c r="BY159" t="s">
        <v>178</v>
      </c>
      <c r="BZ159" s="2" t="str">
        <f t="shared" si="200"/>
        <v>NA</v>
      </c>
      <c r="CA159">
        <v>0</v>
      </c>
      <c r="CB159">
        <v>0</v>
      </c>
      <c r="CC159" s="2" t="str">
        <f t="shared" si="201"/>
        <v>NA</v>
      </c>
      <c r="CD159" s="3">
        <v>0</v>
      </c>
      <c r="CE159" s="3">
        <v>0</v>
      </c>
      <c r="CF159" s="2">
        <v>0</v>
      </c>
      <c r="CG159" s="2">
        <v>0</v>
      </c>
      <c r="CH159" s="2">
        <v>0</v>
      </c>
      <c r="CI159" s="2">
        <v>0</v>
      </c>
      <c r="CJ159" s="2">
        <v>0</v>
      </c>
      <c r="CK159" s="2">
        <v>0</v>
      </c>
      <c r="CL159" s="2">
        <v>0</v>
      </c>
      <c r="CM159" s="2">
        <v>0</v>
      </c>
      <c r="CN159" s="5">
        <v>1</v>
      </c>
      <c r="CO159" s="5">
        <v>0</v>
      </c>
      <c r="CP159" s="5">
        <v>0</v>
      </c>
      <c r="CQ159" s="5">
        <v>0</v>
      </c>
      <c r="CR159" s="5">
        <v>0</v>
      </c>
      <c r="CS159" s="5">
        <v>0</v>
      </c>
      <c r="CT159" s="5">
        <v>0</v>
      </c>
      <c r="CU159" s="5">
        <v>0</v>
      </c>
      <c r="CV159" s="4">
        <v>0</v>
      </c>
      <c r="CW159" s="4">
        <v>0</v>
      </c>
      <c r="CX159" s="4">
        <v>0</v>
      </c>
      <c r="CY159" s="4">
        <v>0</v>
      </c>
      <c r="CZ159" s="4">
        <v>0</v>
      </c>
      <c r="DA159" s="4">
        <v>0</v>
      </c>
      <c r="DB159" s="4">
        <v>0</v>
      </c>
      <c r="DC159" s="4">
        <v>0</v>
      </c>
      <c r="DD159" s="8">
        <v>0</v>
      </c>
      <c r="DE159" s="8">
        <v>0</v>
      </c>
      <c r="DF159" s="8">
        <v>0</v>
      </c>
      <c r="DG159" s="8">
        <v>0</v>
      </c>
      <c r="DH159" s="8">
        <v>0</v>
      </c>
      <c r="DI159" s="8">
        <v>0</v>
      </c>
      <c r="DJ159" s="8">
        <v>0</v>
      </c>
      <c r="DK159" s="8">
        <v>0</v>
      </c>
      <c r="DL159" s="11">
        <f t="shared" si="202"/>
        <v>0</v>
      </c>
      <c r="DM159" s="11">
        <f t="shared" si="203"/>
        <v>0</v>
      </c>
      <c r="DN159" s="11">
        <f t="shared" si="204"/>
        <v>0</v>
      </c>
      <c r="DO159" s="11">
        <f t="shared" si="205"/>
        <v>0</v>
      </c>
      <c r="DP159" s="5">
        <f t="shared" si="206"/>
        <v>1</v>
      </c>
      <c r="DQ159" s="5">
        <f t="shared" si="207"/>
        <v>0</v>
      </c>
      <c r="DR159" s="5">
        <f t="shared" si="208"/>
        <v>0</v>
      </c>
      <c r="DS159" s="5">
        <f t="shared" si="209"/>
        <v>0</v>
      </c>
      <c r="DT159" s="12">
        <f t="shared" si="210"/>
        <v>1</v>
      </c>
      <c r="DU159" s="12">
        <f t="shared" si="211"/>
        <v>0</v>
      </c>
      <c r="DV159" s="12">
        <f t="shared" si="212"/>
        <v>0</v>
      </c>
      <c r="DW159" s="12">
        <f t="shared" si="213"/>
        <v>0</v>
      </c>
      <c r="DX159" s="12">
        <f t="shared" si="214"/>
        <v>0</v>
      </c>
      <c r="DY159" s="12">
        <f t="shared" si="215"/>
        <v>0</v>
      </c>
      <c r="DZ159" s="12">
        <f t="shared" si="216"/>
        <v>0</v>
      </c>
      <c r="EA159" s="12">
        <f t="shared" si="217"/>
        <v>0</v>
      </c>
      <c r="EB159" s="13">
        <f t="shared" si="218"/>
        <v>0</v>
      </c>
      <c r="EC159" s="13">
        <f t="shared" si="219"/>
        <v>0</v>
      </c>
      <c r="ED159" s="13">
        <f t="shared" si="220"/>
        <v>0</v>
      </c>
      <c r="EE159" s="13">
        <f t="shared" si="221"/>
        <v>0</v>
      </c>
      <c r="EF159" s="13">
        <f t="shared" si="222"/>
        <v>0</v>
      </c>
      <c r="EG159" s="13">
        <f t="shared" si="223"/>
        <v>0</v>
      </c>
      <c r="EH159" s="13">
        <f t="shared" si="224"/>
        <v>0</v>
      </c>
      <c r="EI159" s="13">
        <f t="shared" si="225"/>
        <v>0</v>
      </c>
      <c r="EJ159" s="4">
        <f t="shared" si="226"/>
        <v>1</v>
      </c>
      <c r="EK159" s="4">
        <f t="shared" si="227"/>
        <v>0</v>
      </c>
      <c r="EL159" s="4">
        <f t="shared" si="228"/>
        <v>0</v>
      </c>
      <c r="EM159" s="4">
        <f t="shared" si="229"/>
        <v>0</v>
      </c>
      <c r="EN159" s="5" t="s">
        <v>178</v>
      </c>
      <c r="EO159" s="5" t="s">
        <v>178</v>
      </c>
      <c r="EP159" s="5" t="s">
        <v>178</v>
      </c>
      <c r="EQ159" s="5" t="s">
        <v>178</v>
      </c>
      <c r="ER159" s="12">
        <v>0</v>
      </c>
      <c r="ES159" s="12" t="s">
        <v>178</v>
      </c>
      <c r="ET159" s="12" t="s">
        <v>178</v>
      </c>
      <c r="EU159" s="12" t="s">
        <v>178</v>
      </c>
      <c r="EV159">
        <v>0</v>
      </c>
      <c r="EW159" t="s">
        <v>178</v>
      </c>
      <c r="EX159" t="s">
        <v>178</v>
      </c>
      <c r="EY159" t="s">
        <v>178</v>
      </c>
      <c r="EZ159">
        <f t="shared" si="230"/>
        <v>1</v>
      </c>
      <c r="FA159">
        <f t="shared" si="231"/>
        <v>0</v>
      </c>
      <c r="FB159">
        <f t="shared" si="232"/>
        <v>0</v>
      </c>
      <c r="FC159">
        <f t="shared" si="233"/>
        <v>0</v>
      </c>
      <c r="FD159" t="s">
        <v>178</v>
      </c>
      <c r="FE159" t="s">
        <v>178</v>
      </c>
      <c r="FF159">
        <v>1</v>
      </c>
    </row>
    <row r="160" spans="1:162" customFormat="1" x14ac:dyDescent="0.25">
      <c r="A160" t="s">
        <v>160</v>
      </c>
      <c r="B160" t="s">
        <v>178</v>
      </c>
      <c r="C160" t="s">
        <v>178</v>
      </c>
      <c r="D160" t="s">
        <v>178</v>
      </c>
      <c r="E160" t="s">
        <v>178</v>
      </c>
      <c r="F160" t="s">
        <v>178</v>
      </c>
      <c r="G160" t="s">
        <v>178</v>
      </c>
      <c r="H160" s="2" t="s">
        <v>178</v>
      </c>
      <c r="I160" s="2" t="str">
        <f t="shared" si="182"/>
        <v>NA</v>
      </c>
      <c r="J160" t="s">
        <v>178</v>
      </c>
      <c r="K160" s="1" t="s">
        <v>178</v>
      </c>
      <c r="L160" s="1" t="str">
        <f t="shared" si="183"/>
        <v>NA</v>
      </c>
      <c r="M160" s="1" t="s">
        <v>178</v>
      </c>
      <c r="N160" t="s">
        <v>178</v>
      </c>
      <c r="O160" t="s">
        <v>178</v>
      </c>
      <c r="P160" t="s">
        <v>178</v>
      </c>
      <c r="Q160" t="s">
        <v>178</v>
      </c>
      <c r="R160" t="s">
        <v>178</v>
      </c>
      <c r="S160" t="s">
        <v>178</v>
      </c>
      <c r="T160" t="str">
        <f t="shared" si="184"/>
        <v>NA</v>
      </c>
      <c r="U160" s="2" t="s">
        <v>178</v>
      </c>
      <c r="V160" s="2" t="str">
        <f t="shared" si="185"/>
        <v>NA</v>
      </c>
      <c r="W160" t="s">
        <v>178</v>
      </c>
      <c r="X160" s="1" t="s">
        <v>178</v>
      </c>
      <c r="Y160" s="1" t="str">
        <f t="shared" si="186"/>
        <v>NA</v>
      </c>
      <c r="Z160" s="1" t="str">
        <f t="shared" si="168"/>
        <v>NA</v>
      </c>
      <c r="AA160" s="4" t="s">
        <v>178</v>
      </c>
      <c r="AB160" s="4" t="s">
        <v>178</v>
      </c>
      <c r="AC160">
        <v>1</v>
      </c>
      <c r="AD160">
        <v>1</v>
      </c>
      <c r="AE160">
        <v>0</v>
      </c>
      <c r="AF160">
        <v>0</v>
      </c>
      <c r="AG160">
        <v>1</v>
      </c>
      <c r="AH160">
        <v>0</v>
      </c>
      <c r="AI160" s="2" t="s">
        <v>177</v>
      </c>
      <c r="AJ160" s="2">
        <f t="shared" si="187"/>
        <v>0</v>
      </c>
      <c r="AK160">
        <v>1</v>
      </c>
      <c r="AL160" s="1">
        <v>3</v>
      </c>
      <c r="AM160" s="1" t="str">
        <f t="shared" si="188"/>
        <v>S</v>
      </c>
      <c r="AN160" s="1">
        <f t="shared" si="171"/>
        <v>0</v>
      </c>
      <c r="AO160" s="4" t="str">
        <f t="shared" si="172"/>
        <v>NA</v>
      </c>
      <c r="AP160" s="4" t="s">
        <v>178</v>
      </c>
      <c r="AQ160" s="10" t="s">
        <v>178</v>
      </c>
      <c r="AR160" s="10" t="s">
        <v>323</v>
      </c>
      <c r="AS160" s="10" t="s">
        <v>323</v>
      </c>
      <c r="AT160" s="10" t="str">
        <f t="shared" si="190"/>
        <v>surv</v>
      </c>
      <c r="AU160" s="10">
        <f t="shared" si="191"/>
        <v>3</v>
      </c>
      <c r="AV160" s="10">
        <f t="shared" si="192"/>
        <v>0.7433034373659273</v>
      </c>
      <c r="AW160" s="10" t="str">
        <f t="shared" si="193"/>
        <v>NA</v>
      </c>
      <c r="AX160" s="10" t="str">
        <f t="shared" si="194"/>
        <v>NA</v>
      </c>
      <c r="AY160" s="10" t="str">
        <f t="shared" si="195"/>
        <v>NA</v>
      </c>
      <c r="AZ160" s="10" t="str">
        <f t="shared" si="196"/>
        <v>0</v>
      </c>
      <c r="BA160" t="s">
        <v>178</v>
      </c>
      <c r="BB160" t="s">
        <v>178</v>
      </c>
      <c r="BC160" t="s">
        <v>159</v>
      </c>
      <c r="BD160" s="5">
        <v>0</v>
      </c>
      <c r="BE160" s="5">
        <v>0</v>
      </c>
      <c r="BF160" s="5">
        <v>9</v>
      </c>
      <c r="BG160" s="5">
        <f t="shared" si="197"/>
        <v>3</v>
      </c>
      <c r="BH160" s="6" t="s">
        <v>178</v>
      </c>
      <c r="BI160" s="6" t="s">
        <v>178</v>
      </c>
      <c r="BJ160" s="6">
        <v>0.7433034373659273</v>
      </c>
      <c r="BK160" s="6">
        <v>0.7433034373659273</v>
      </c>
      <c r="BL160" s="6" t="str">
        <f t="shared" si="198"/>
        <v>M</v>
      </c>
      <c r="BM160" s="3">
        <f t="shared" si="174"/>
        <v>0</v>
      </c>
      <c r="BN160" s="3">
        <f t="shared" si="175"/>
        <v>0</v>
      </c>
      <c r="BO160" s="3">
        <f t="shared" si="176"/>
        <v>1</v>
      </c>
      <c r="BP160" s="3">
        <f t="shared" si="177"/>
        <v>0</v>
      </c>
      <c r="BQ160" s="1">
        <f t="shared" si="178"/>
        <v>3</v>
      </c>
      <c r="BR160" s="1" t="str">
        <f t="shared" si="199"/>
        <v>S</v>
      </c>
      <c r="BS160" s="1" t="s">
        <v>178</v>
      </c>
      <c r="BT160" s="4" t="str">
        <f t="shared" si="180"/>
        <v>NA</v>
      </c>
      <c r="BU160" s="4" t="str">
        <f t="shared" si="181"/>
        <v>NA</v>
      </c>
      <c r="BV160" t="s">
        <v>178</v>
      </c>
      <c r="BW160" t="s">
        <v>178</v>
      </c>
      <c r="BX160" t="s">
        <v>178</v>
      </c>
      <c r="BY160" t="s">
        <v>178</v>
      </c>
      <c r="BZ160" s="2" t="str">
        <f t="shared" si="200"/>
        <v>NA</v>
      </c>
      <c r="CA160">
        <v>0</v>
      </c>
      <c r="CB160">
        <v>0</v>
      </c>
      <c r="CC160" s="2" t="str">
        <f t="shared" si="201"/>
        <v>NA</v>
      </c>
      <c r="CD160" s="3">
        <v>0</v>
      </c>
      <c r="CE160" s="3">
        <v>0</v>
      </c>
      <c r="CF160" s="2">
        <v>0</v>
      </c>
      <c r="CG160" s="2">
        <v>0</v>
      </c>
      <c r="CH160" s="2">
        <v>0</v>
      </c>
      <c r="CI160" s="2">
        <v>0</v>
      </c>
      <c r="CJ160" s="2">
        <v>0</v>
      </c>
      <c r="CK160" s="2">
        <v>0</v>
      </c>
      <c r="CL160" s="2">
        <v>0</v>
      </c>
      <c r="CM160" s="2">
        <v>0</v>
      </c>
      <c r="CN160" s="5">
        <v>0</v>
      </c>
      <c r="CO160" s="5">
        <v>0</v>
      </c>
      <c r="CP160" s="5">
        <v>0</v>
      </c>
      <c r="CQ160" s="5">
        <v>0</v>
      </c>
      <c r="CR160" s="5">
        <v>0</v>
      </c>
      <c r="CS160" s="5">
        <v>0</v>
      </c>
      <c r="CT160" s="5">
        <v>0</v>
      </c>
      <c r="CU160" s="5">
        <v>0</v>
      </c>
      <c r="CV160" s="4">
        <v>0</v>
      </c>
      <c r="CW160" s="4">
        <v>0</v>
      </c>
      <c r="CX160" s="4">
        <v>0</v>
      </c>
      <c r="CY160" s="4">
        <v>0</v>
      </c>
      <c r="CZ160" s="4">
        <v>0</v>
      </c>
      <c r="DA160" s="4">
        <v>0</v>
      </c>
      <c r="DB160" s="4">
        <v>0</v>
      </c>
      <c r="DC160" s="4">
        <v>0</v>
      </c>
      <c r="DD160" s="8">
        <v>0</v>
      </c>
      <c r="DE160" s="8">
        <v>0</v>
      </c>
      <c r="DF160" s="8">
        <v>0</v>
      </c>
      <c r="DG160" s="8">
        <v>0</v>
      </c>
      <c r="DH160" s="8">
        <v>0</v>
      </c>
      <c r="DI160" s="8">
        <v>0</v>
      </c>
      <c r="DJ160" s="8">
        <v>0</v>
      </c>
      <c r="DK160" s="8">
        <v>0</v>
      </c>
      <c r="DL160" s="11">
        <f t="shared" si="202"/>
        <v>0</v>
      </c>
      <c r="DM160" s="11">
        <f t="shared" si="203"/>
        <v>0</v>
      </c>
      <c r="DN160" s="11">
        <f t="shared" si="204"/>
        <v>0</v>
      </c>
      <c r="DO160" s="11">
        <f t="shared" si="205"/>
        <v>0</v>
      </c>
      <c r="DP160" s="5">
        <f t="shared" si="206"/>
        <v>0</v>
      </c>
      <c r="DQ160" s="5">
        <f t="shared" si="207"/>
        <v>0</v>
      </c>
      <c r="DR160" s="5">
        <f t="shared" si="208"/>
        <v>0</v>
      </c>
      <c r="DS160" s="5">
        <f t="shared" si="209"/>
        <v>0</v>
      </c>
      <c r="DT160" s="12">
        <f t="shared" si="210"/>
        <v>0</v>
      </c>
      <c r="DU160" s="12">
        <f t="shared" si="211"/>
        <v>0</v>
      </c>
      <c r="DV160" s="12">
        <f t="shared" si="212"/>
        <v>0</v>
      </c>
      <c r="DW160" s="12">
        <f t="shared" si="213"/>
        <v>0</v>
      </c>
      <c r="DX160" s="12">
        <f t="shared" si="214"/>
        <v>0</v>
      </c>
      <c r="DY160" s="12">
        <f t="shared" si="215"/>
        <v>0</v>
      </c>
      <c r="DZ160" s="12">
        <f t="shared" si="216"/>
        <v>0</v>
      </c>
      <c r="EA160" s="12">
        <f t="shared" si="217"/>
        <v>0</v>
      </c>
      <c r="EB160" s="13">
        <f t="shared" si="218"/>
        <v>0</v>
      </c>
      <c r="EC160" s="13">
        <f t="shared" si="219"/>
        <v>0</v>
      </c>
      <c r="ED160" s="13">
        <f t="shared" si="220"/>
        <v>0</v>
      </c>
      <c r="EE160" s="13">
        <f t="shared" si="221"/>
        <v>0</v>
      </c>
      <c r="EF160" s="13">
        <f t="shared" si="222"/>
        <v>0</v>
      </c>
      <c r="EG160" s="13">
        <f t="shared" si="223"/>
        <v>0</v>
      </c>
      <c r="EH160" s="13">
        <f t="shared" si="224"/>
        <v>0</v>
      </c>
      <c r="EI160" s="13">
        <f t="shared" si="225"/>
        <v>0</v>
      </c>
      <c r="EJ160" s="4">
        <f t="shared" si="226"/>
        <v>0</v>
      </c>
      <c r="EK160" s="4">
        <f t="shared" si="227"/>
        <v>0</v>
      </c>
      <c r="EL160" s="4">
        <f t="shared" si="228"/>
        <v>0</v>
      </c>
      <c r="EM160" s="4">
        <f t="shared" si="229"/>
        <v>0</v>
      </c>
      <c r="EN160" s="5" t="s">
        <v>178</v>
      </c>
      <c r="EO160" s="5" t="s">
        <v>178</v>
      </c>
      <c r="EP160" s="5" t="s">
        <v>178</v>
      </c>
      <c r="EQ160" s="5" t="s">
        <v>178</v>
      </c>
      <c r="ER160" s="12" t="s">
        <v>178</v>
      </c>
      <c r="ES160" s="12" t="s">
        <v>178</v>
      </c>
      <c r="ET160" s="12" t="s">
        <v>178</v>
      </c>
      <c r="EU160" s="12" t="s">
        <v>178</v>
      </c>
      <c r="EV160" t="s">
        <v>178</v>
      </c>
      <c r="EW160" t="s">
        <v>178</v>
      </c>
      <c r="EX160" t="s">
        <v>178</v>
      </c>
      <c r="EY160" t="s">
        <v>178</v>
      </c>
      <c r="EZ160">
        <f t="shared" si="230"/>
        <v>0</v>
      </c>
      <c r="FA160">
        <f t="shared" si="231"/>
        <v>0</v>
      </c>
      <c r="FB160">
        <f t="shared" si="232"/>
        <v>0</v>
      </c>
      <c r="FC160">
        <f t="shared" si="233"/>
        <v>0</v>
      </c>
      <c r="FD160" t="s">
        <v>178</v>
      </c>
      <c r="FE160" t="s">
        <v>178</v>
      </c>
      <c r="FF160">
        <v>2</v>
      </c>
    </row>
    <row r="161" spans="1:162" customFormat="1" x14ac:dyDescent="0.25">
      <c r="A161" t="s">
        <v>161</v>
      </c>
      <c r="B161" t="s">
        <v>178</v>
      </c>
      <c r="C161" t="s">
        <v>178</v>
      </c>
      <c r="D161" t="s">
        <v>178</v>
      </c>
      <c r="E161" t="s">
        <v>178</v>
      </c>
      <c r="F161" t="s">
        <v>178</v>
      </c>
      <c r="G161" t="s">
        <v>178</v>
      </c>
      <c r="H161" s="2" t="s">
        <v>178</v>
      </c>
      <c r="I161" s="2" t="str">
        <f t="shared" si="182"/>
        <v>NA</v>
      </c>
      <c r="J161" t="s">
        <v>178</v>
      </c>
      <c r="K161" s="1" t="s">
        <v>178</v>
      </c>
      <c r="L161" s="1" t="str">
        <f t="shared" si="183"/>
        <v>NA</v>
      </c>
      <c r="M161" s="1" t="s">
        <v>178</v>
      </c>
      <c r="N161" t="s">
        <v>178</v>
      </c>
      <c r="O161" t="s">
        <v>178</v>
      </c>
      <c r="P161" t="s">
        <v>178</v>
      </c>
      <c r="Q161" t="s">
        <v>178</v>
      </c>
      <c r="R161" t="s">
        <v>178</v>
      </c>
      <c r="S161" t="s">
        <v>178</v>
      </c>
      <c r="T161" t="str">
        <f t="shared" si="184"/>
        <v>NA</v>
      </c>
      <c r="U161" s="2" t="s">
        <v>178</v>
      </c>
      <c r="V161" s="2" t="str">
        <f t="shared" si="185"/>
        <v>NA</v>
      </c>
      <c r="W161" t="s">
        <v>178</v>
      </c>
      <c r="X161" s="1" t="s">
        <v>178</v>
      </c>
      <c r="Y161" s="1" t="str">
        <f t="shared" si="186"/>
        <v>NA</v>
      </c>
      <c r="Z161" s="1" t="str">
        <f t="shared" si="168"/>
        <v>NA</v>
      </c>
      <c r="AA161" s="4" t="s">
        <v>178</v>
      </c>
      <c r="AB161" s="4" t="s">
        <v>178</v>
      </c>
      <c r="AC161">
        <v>1</v>
      </c>
      <c r="AD161">
        <v>1</v>
      </c>
      <c r="AE161">
        <v>1</v>
      </c>
      <c r="AF161">
        <v>1</v>
      </c>
      <c r="AG161">
        <v>2</v>
      </c>
      <c r="AH161">
        <v>1</v>
      </c>
      <c r="AI161" s="2" t="s">
        <v>177</v>
      </c>
      <c r="AJ161" s="2">
        <f t="shared" si="187"/>
        <v>1</v>
      </c>
      <c r="AK161">
        <v>3</v>
      </c>
      <c r="AL161" s="1">
        <v>6</v>
      </c>
      <c r="AM161" s="1" t="str">
        <f t="shared" si="188"/>
        <v>M</v>
      </c>
      <c r="AN161" s="1">
        <f t="shared" si="171"/>
        <v>3</v>
      </c>
      <c r="AO161" s="4" t="str">
        <f t="shared" si="172"/>
        <v>NA</v>
      </c>
      <c r="AP161" s="4" t="s">
        <v>178</v>
      </c>
      <c r="AQ161" s="10" t="s">
        <v>178</v>
      </c>
      <c r="AR161" s="10" t="s">
        <v>323</v>
      </c>
      <c r="AS161" s="10" t="s">
        <v>323</v>
      </c>
      <c r="AT161" s="10" t="str">
        <f t="shared" si="190"/>
        <v>surv</v>
      </c>
      <c r="AU161" s="10">
        <f t="shared" si="191"/>
        <v>6</v>
      </c>
      <c r="AV161" s="10">
        <f t="shared" si="192"/>
        <v>0.39924929555354349</v>
      </c>
      <c r="AW161" s="10" t="str">
        <f t="shared" si="193"/>
        <v>NA</v>
      </c>
      <c r="AX161" s="10" t="str">
        <f t="shared" si="194"/>
        <v>NA</v>
      </c>
      <c r="AY161" s="10" t="str">
        <f t="shared" si="195"/>
        <v>NA</v>
      </c>
      <c r="AZ161" s="10" t="str">
        <f t="shared" si="196"/>
        <v>0</v>
      </c>
      <c r="BA161" t="s">
        <v>178</v>
      </c>
      <c r="BB161" t="s">
        <v>178</v>
      </c>
      <c r="BC161" t="s">
        <v>153</v>
      </c>
      <c r="BD161" s="5">
        <v>0</v>
      </c>
      <c r="BE161" s="5">
        <v>0</v>
      </c>
      <c r="BF161" s="5">
        <v>17</v>
      </c>
      <c r="BG161" s="5">
        <f t="shared" si="197"/>
        <v>5.666666666666667</v>
      </c>
      <c r="BH161" s="6" t="s">
        <v>178</v>
      </c>
      <c r="BI161" s="6" t="s">
        <v>178</v>
      </c>
      <c r="BJ161" s="6">
        <v>0.39924929555354349</v>
      </c>
      <c r="BK161" s="6">
        <v>0.39924929555354349</v>
      </c>
      <c r="BL161" s="6" t="str">
        <f t="shared" si="198"/>
        <v>N</v>
      </c>
      <c r="BM161" s="3">
        <f t="shared" si="174"/>
        <v>1</v>
      </c>
      <c r="BN161" s="3">
        <f t="shared" si="175"/>
        <v>1</v>
      </c>
      <c r="BO161" s="3">
        <f t="shared" si="176"/>
        <v>2</v>
      </c>
      <c r="BP161" s="3">
        <f t="shared" si="177"/>
        <v>1</v>
      </c>
      <c r="BQ161" s="1">
        <f t="shared" si="178"/>
        <v>6</v>
      </c>
      <c r="BR161" s="1" t="str">
        <f t="shared" si="199"/>
        <v>M</v>
      </c>
      <c r="BS161" s="1" t="s">
        <v>178</v>
      </c>
      <c r="BT161" s="4" t="str">
        <f t="shared" si="180"/>
        <v>NA</v>
      </c>
      <c r="BU161" s="4" t="str">
        <f t="shared" si="181"/>
        <v>NA</v>
      </c>
      <c r="BV161" t="s">
        <v>178</v>
      </c>
      <c r="BW161" t="s">
        <v>178</v>
      </c>
      <c r="BX161" t="s">
        <v>178</v>
      </c>
      <c r="BY161" t="s">
        <v>178</v>
      </c>
      <c r="BZ161" s="2" t="str">
        <f t="shared" si="200"/>
        <v>NA</v>
      </c>
      <c r="CA161">
        <v>0</v>
      </c>
      <c r="CB161">
        <v>0</v>
      </c>
      <c r="CC161" s="2" t="str">
        <f t="shared" si="201"/>
        <v>NA</v>
      </c>
      <c r="CD161" s="3">
        <v>0</v>
      </c>
      <c r="CE161" s="3">
        <v>0</v>
      </c>
      <c r="CF161" s="2">
        <v>0</v>
      </c>
      <c r="CG161" s="2">
        <v>0</v>
      </c>
      <c r="CH161" s="2">
        <v>0</v>
      </c>
      <c r="CI161" s="2">
        <v>0</v>
      </c>
      <c r="CJ161" s="2">
        <v>0</v>
      </c>
      <c r="CK161" s="2">
        <v>0</v>
      </c>
      <c r="CL161" s="2">
        <v>0</v>
      </c>
      <c r="CM161" s="2">
        <v>0</v>
      </c>
      <c r="CN161" s="5">
        <v>1</v>
      </c>
      <c r="CO161" s="5">
        <v>0</v>
      </c>
      <c r="CP161" s="5">
        <v>1</v>
      </c>
      <c r="CQ161" s="5">
        <v>0</v>
      </c>
      <c r="CR161" s="5">
        <v>0</v>
      </c>
      <c r="CS161" s="5">
        <v>0</v>
      </c>
      <c r="CT161" s="5">
        <v>0</v>
      </c>
      <c r="CU161" s="5">
        <v>0</v>
      </c>
      <c r="CV161" s="4">
        <v>0</v>
      </c>
      <c r="CW161" s="4">
        <v>0</v>
      </c>
      <c r="CX161" s="4">
        <v>0</v>
      </c>
      <c r="CY161" s="4">
        <v>0</v>
      </c>
      <c r="CZ161" s="4">
        <v>0</v>
      </c>
      <c r="DA161" s="4">
        <v>0</v>
      </c>
      <c r="DB161" s="4">
        <v>0</v>
      </c>
      <c r="DC161" s="4">
        <v>0</v>
      </c>
      <c r="DD161" s="8">
        <v>0</v>
      </c>
      <c r="DE161" s="8">
        <v>0</v>
      </c>
      <c r="DF161" s="8">
        <v>0</v>
      </c>
      <c r="DG161" s="8">
        <v>0</v>
      </c>
      <c r="DH161" s="8">
        <v>0</v>
      </c>
      <c r="DI161" s="8">
        <v>0</v>
      </c>
      <c r="DJ161" s="8">
        <v>0</v>
      </c>
      <c r="DK161" s="8">
        <v>0</v>
      </c>
      <c r="DL161" s="11">
        <f t="shared" si="202"/>
        <v>0</v>
      </c>
      <c r="DM161" s="11">
        <f t="shared" si="203"/>
        <v>0</v>
      </c>
      <c r="DN161" s="11">
        <f t="shared" si="204"/>
        <v>0</v>
      </c>
      <c r="DO161" s="11">
        <f t="shared" si="205"/>
        <v>0</v>
      </c>
      <c r="DP161" s="5">
        <f t="shared" si="206"/>
        <v>1</v>
      </c>
      <c r="DQ161" s="5">
        <f t="shared" si="207"/>
        <v>1</v>
      </c>
      <c r="DR161" s="5">
        <f t="shared" si="208"/>
        <v>0</v>
      </c>
      <c r="DS161" s="5">
        <f t="shared" si="209"/>
        <v>0</v>
      </c>
      <c r="DT161" s="12">
        <f t="shared" si="210"/>
        <v>1</v>
      </c>
      <c r="DU161" s="12">
        <f t="shared" si="211"/>
        <v>0</v>
      </c>
      <c r="DV161" s="12">
        <f t="shared" si="212"/>
        <v>1</v>
      </c>
      <c r="DW161" s="12">
        <f t="shared" si="213"/>
        <v>0</v>
      </c>
      <c r="DX161" s="12">
        <f t="shared" si="214"/>
        <v>0</v>
      </c>
      <c r="DY161" s="12">
        <f t="shared" si="215"/>
        <v>0</v>
      </c>
      <c r="DZ161" s="12">
        <f t="shared" si="216"/>
        <v>0</v>
      </c>
      <c r="EA161" s="12">
        <f t="shared" si="217"/>
        <v>0</v>
      </c>
      <c r="EB161" s="13">
        <f t="shared" si="218"/>
        <v>0</v>
      </c>
      <c r="EC161" s="13">
        <f t="shared" si="219"/>
        <v>0</v>
      </c>
      <c r="ED161" s="13">
        <f t="shared" si="220"/>
        <v>0</v>
      </c>
      <c r="EE161" s="13">
        <f t="shared" si="221"/>
        <v>0</v>
      </c>
      <c r="EF161" s="13">
        <f t="shared" si="222"/>
        <v>0</v>
      </c>
      <c r="EG161" s="13">
        <f t="shared" si="223"/>
        <v>0</v>
      </c>
      <c r="EH161" s="13">
        <f t="shared" si="224"/>
        <v>0</v>
      </c>
      <c r="EI161" s="13">
        <f t="shared" si="225"/>
        <v>0</v>
      </c>
      <c r="EJ161" s="4">
        <f t="shared" si="226"/>
        <v>1</v>
      </c>
      <c r="EK161" s="4">
        <f t="shared" si="227"/>
        <v>1</v>
      </c>
      <c r="EL161" s="4">
        <f t="shared" si="228"/>
        <v>0</v>
      </c>
      <c r="EM161" s="4">
        <f t="shared" si="229"/>
        <v>0</v>
      </c>
      <c r="EN161" s="5" t="s">
        <v>178</v>
      </c>
      <c r="EO161" s="5" t="s">
        <v>178</v>
      </c>
      <c r="EP161" s="5" t="s">
        <v>178</v>
      </c>
      <c r="EQ161" s="5" t="s">
        <v>178</v>
      </c>
      <c r="ER161" s="12">
        <v>0</v>
      </c>
      <c r="ES161" s="12">
        <v>0</v>
      </c>
      <c r="ET161" s="12" t="s">
        <v>178</v>
      </c>
      <c r="EU161" s="12" t="s">
        <v>178</v>
      </c>
      <c r="EV161">
        <v>0</v>
      </c>
      <c r="EW161">
        <v>0</v>
      </c>
      <c r="EX161" t="s">
        <v>178</v>
      </c>
      <c r="EY161" t="s">
        <v>178</v>
      </c>
      <c r="EZ161">
        <f t="shared" si="230"/>
        <v>1</v>
      </c>
      <c r="FA161">
        <f t="shared" si="231"/>
        <v>1</v>
      </c>
      <c r="FB161">
        <f t="shared" si="232"/>
        <v>0</v>
      </c>
      <c r="FC161">
        <f t="shared" si="233"/>
        <v>0</v>
      </c>
      <c r="FD161" t="s">
        <v>178</v>
      </c>
      <c r="FE161" t="s">
        <v>178</v>
      </c>
      <c r="FF161">
        <v>0.75</v>
      </c>
    </row>
    <row r="162" spans="1:162" customFormat="1" x14ac:dyDescent="0.25">
      <c r="A162" t="s">
        <v>162</v>
      </c>
      <c r="B162" t="s">
        <v>178</v>
      </c>
      <c r="C162" t="s">
        <v>178</v>
      </c>
      <c r="D162" t="s">
        <v>178</v>
      </c>
      <c r="E162" t="s">
        <v>178</v>
      </c>
      <c r="F162" t="s">
        <v>178</v>
      </c>
      <c r="G162" t="s">
        <v>178</v>
      </c>
      <c r="H162" s="2" t="s">
        <v>178</v>
      </c>
      <c r="I162" s="2" t="str">
        <f t="shared" si="182"/>
        <v>NA</v>
      </c>
      <c r="J162" t="s">
        <v>178</v>
      </c>
      <c r="K162" s="1" t="s">
        <v>178</v>
      </c>
      <c r="L162" s="1" t="str">
        <f t="shared" si="183"/>
        <v>NA</v>
      </c>
      <c r="M162" s="1" t="s">
        <v>178</v>
      </c>
      <c r="N162" t="s">
        <v>178</v>
      </c>
      <c r="O162" t="s">
        <v>178</v>
      </c>
      <c r="P162" t="s">
        <v>178</v>
      </c>
      <c r="Q162" t="s">
        <v>178</v>
      </c>
      <c r="R162" t="s">
        <v>178</v>
      </c>
      <c r="S162" t="s">
        <v>178</v>
      </c>
      <c r="T162" t="str">
        <f t="shared" si="184"/>
        <v>NA</v>
      </c>
      <c r="U162" s="2" t="s">
        <v>178</v>
      </c>
      <c r="V162" s="2" t="str">
        <f t="shared" si="185"/>
        <v>NA</v>
      </c>
      <c r="W162" t="s">
        <v>178</v>
      </c>
      <c r="X162" s="1" t="s">
        <v>178</v>
      </c>
      <c r="Y162" s="1" t="str">
        <f t="shared" si="186"/>
        <v>NA</v>
      </c>
      <c r="Z162" s="1" t="str">
        <f t="shared" ref="Z162:Z167" si="234">IF(X162="NA","NA",VLOOKUP(BB162,$A$1:$X$167,21,FALSE))</f>
        <v>NA</v>
      </c>
      <c r="AA162" s="4" t="s">
        <v>178</v>
      </c>
      <c r="AB162" s="4" t="s">
        <v>178</v>
      </c>
      <c r="AC162">
        <v>1</v>
      </c>
      <c r="AD162">
        <v>1</v>
      </c>
      <c r="AE162">
        <v>1</v>
      </c>
      <c r="AF162">
        <v>2</v>
      </c>
      <c r="AG162">
        <v>0</v>
      </c>
      <c r="AH162">
        <v>3</v>
      </c>
      <c r="AI162" s="2" t="s">
        <v>177</v>
      </c>
      <c r="AJ162" s="2">
        <f t="shared" si="187"/>
        <v>1</v>
      </c>
      <c r="AK162">
        <v>2</v>
      </c>
      <c r="AL162" s="1">
        <v>5</v>
      </c>
      <c r="AM162" s="1" t="str">
        <f t="shared" si="188"/>
        <v>M</v>
      </c>
      <c r="AN162" s="1">
        <f t="shared" ref="AN162:AN167" si="235">IF(AL162="NA","NA",VLOOKUP(BC162,$A$1:$AL$167,34,FALSE))</f>
        <v>2</v>
      </c>
      <c r="AO162" s="4" t="str">
        <f t="shared" ref="AO162:AO167" si="236">IF(X162="NA","NA",IF(AL162="NA","NA",AL162-X162))</f>
        <v>NA</v>
      </c>
      <c r="AP162" s="4" t="s">
        <v>178</v>
      </c>
      <c r="AQ162" s="10" t="s">
        <v>178</v>
      </c>
      <c r="AR162" s="10" t="s">
        <v>323</v>
      </c>
      <c r="AS162" s="10" t="s">
        <v>323</v>
      </c>
      <c r="AT162" s="10" t="str">
        <f t="shared" si="190"/>
        <v>surv</v>
      </c>
      <c r="AU162" s="10">
        <f t="shared" si="191"/>
        <v>5</v>
      </c>
      <c r="AV162" s="10">
        <f t="shared" si="192"/>
        <v>0.77781745930520174</v>
      </c>
      <c r="AW162" s="10" t="str">
        <f t="shared" si="193"/>
        <v>NA</v>
      </c>
      <c r="AX162" s="10" t="str">
        <f t="shared" si="194"/>
        <v>NA</v>
      </c>
      <c r="AY162" s="10" t="str">
        <f t="shared" si="195"/>
        <v>NA</v>
      </c>
      <c r="AZ162" s="10" t="str">
        <f t="shared" si="196"/>
        <v>0</v>
      </c>
      <c r="BA162" t="s">
        <v>178</v>
      </c>
      <c r="BB162" t="s">
        <v>178</v>
      </c>
      <c r="BC162" t="s">
        <v>163</v>
      </c>
      <c r="BD162" s="5">
        <v>0</v>
      </c>
      <c r="BE162" s="5">
        <v>0</v>
      </c>
      <c r="BF162" s="5">
        <v>6</v>
      </c>
      <c r="BG162" s="5">
        <f t="shared" si="197"/>
        <v>2</v>
      </c>
      <c r="BH162" s="6" t="s">
        <v>178</v>
      </c>
      <c r="BI162" s="6" t="s">
        <v>178</v>
      </c>
      <c r="BJ162" s="6">
        <v>0.77781745930520174</v>
      </c>
      <c r="BK162" s="6">
        <v>0.77781745930520174</v>
      </c>
      <c r="BL162" s="6" t="str">
        <f t="shared" si="198"/>
        <v>M</v>
      </c>
      <c r="BM162" s="3">
        <f t="shared" ref="BM162:BM167" si="237">AVERAGE(D162,P162,AE162)</f>
        <v>1</v>
      </c>
      <c r="BN162" s="3">
        <f t="shared" ref="BN162:BN167" si="238">AVERAGE(E162,Q162,AF162)</f>
        <v>2</v>
      </c>
      <c r="BO162" s="3">
        <f t="shared" ref="BO162:BO167" si="239">AVERAGE(F162,R162,AG162)</f>
        <v>0</v>
      </c>
      <c r="BP162" s="3">
        <f t="shared" ref="BP162:BP167" si="240">AVERAGE(G162,S162,AH162)</f>
        <v>3</v>
      </c>
      <c r="BQ162" s="1">
        <f t="shared" ref="BQ162:BQ167" si="241">AVERAGE(AL162,X162,K162)</f>
        <v>5</v>
      </c>
      <c r="BR162" s="1" t="str">
        <f t="shared" si="199"/>
        <v>NA</v>
      </c>
      <c r="BS162" s="1" t="s">
        <v>178</v>
      </c>
      <c r="BT162" s="4" t="str">
        <f t="shared" ref="BT162:BT167" si="242">IF(AO162="NA","NA",AVERAGE(AA162,AO162))</f>
        <v>NA</v>
      </c>
      <c r="BU162" s="4" t="str">
        <f t="shared" ref="BU162:BU167" si="243">IF(BT162="NA","NA",AVERAGE(AB162,AP162))</f>
        <v>NA</v>
      </c>
      <c r="BV162" t="s">
        <v>178</v>
      </c>
      <c r="BW162" t="s">
        <v>178</v>
      </c>
      <c r="BX162" t="s">
        <v>178</v>
      </c>
      <c r="BY162" t="s">
        <v>178</v>
      </c>
      <c r="BZ162" s="2" t="str">
        <f t="shared" si="200"/>
        <v>NA</v>
      </c>
      <c r="CA162">
        <v>0</v>
      </c>
      <c r="CB162">
        <v>0</v>
      </c>
      <c r="CC162" s="2" t="str">
        <f t="shared" si="201"/>
        <v>NA</v>
      </c>
      <c r="CD162" s="3">
        <v>0</v>
      </c>
      <c r="CE162" s="3">
        <v>0</v>
      </c>
      <c r="CF162" s="2">
        <v>0</v>
      </c>
      <c r="CG162" s="2">
        <v>0</v>
      </c>
      <c r="CH162" s="2">
        <v>0</v>
      </c>
      <c r="CI162" s="2">
        <v>0</v>
      </c>
      <c r="CJ162" s="2">
        <v>0</v>
      </c>
      <c r="CK162" s="2">
        <v>0</v>
      </c>
      <c r="CL162" s="2">
        <v>0</v>
      </c>
      <c r="CM162" s="2">
        <v>0</v>
      </c>
      <c r="CN162" s="5">
        <v>0</v>
      </c>
      <c r="CO162" s="5">
        <v>0</v>
      </c>
      <c r="CP162" s="5">
        <v>0</v>
      </c>
      <c r="CQ162" s="5">
        <v>0</v>
      </c>
      <c r="CR162" s="5">
        <v>0</v>
      </c>
      <c r="CS162" s="5">
        <v>0</v>
      </c>
      <c r="CT162" s="5">
        <v>0</v>
      </c>
      <c r="CU162" s="5">
        <v>0</v>
      </c>
      <c r="CV162" s="4">
        <v>0</v>
      </c>
      <c r="CW162" s="4">
        <v>0</v>
      </c>
      <c r="CX162" s="4">
        <v>0</v>
      </c>
      <c r="CY162" s="4">
        <v>0</v>
      </c>
      <c r="CZ162" s="4">
        <v>0</v>
      </c>
      <c r="DA162" s="4">
        <v>0</v>
      </c>
      <c r="DB162" s="4">
        <v>0</v>
      </c>
      <c r="DC162" s="4">
        <v>0</v>
      </c>
      <c r="DD162" s="8">
        <v>0</v>
      </c>
      <c r="DE162" s="8">
        <v>0</v>
      </c>
      <c r="DF162" s="8">
        <v>0</v>
      </c>
      <c r="DG162" s="8">
        <v>0</v>
      </c>
      <c r="DH162" s="8">
        <v>0</v>
      </c>
      <c r="DI162" s="8">
        <v>0</v>
      </c>
      <c r="DJ162" s="8">
        <v>0</v>
      </c>
      <c r="DK162" s="8">
        <v>0</v>
      </c>
      <c r="DL162" s="11">
        <f t="shared" si="202"/>
        <v>0</v>
      </c>
      <c r="DM162" s="11">
        <f t="shared" si="203"/>
        <v>0</v>
      </c>
      <c r="DN162" s="11">
        <f t="shared" si="204"/>
        <v>0</v>
      </c>
      <c r="DO162" s="11">
        <f t="shared" si="205"/>
        <v>0</v>
      </c>
      <c r="DP162" s="5">
        <f t="shared" si="206"/>
        <v>0</v>
      </c>
      <c r="DQ162" s="5">
        <f t="shared" si="207"/>
        <v>0</v>
      </c>
      <c r="DR162" s="5">
        <f t="shared" si="208"/>
        <v>0</v>
      </c>
      <c r="DS162" s="5">
        <f t="shared" si="209"/>
        <v>0</v>
      </c>
      <c r="DT162" s="12">
        <f t="shared" si="210"/>
        <v>0</v>
      </c>
      <c r="DU162" s="12">
        <f t="shared" si="211"/>
        <v>0</v>
      </c>
      <c r="DV162" s="12">
        <f t="shared" si="212"/>
        <v>0</v>
      </c>
      <c r="DW162" s="12">
        <f t="shared" si="213"/>
        <v>0</v>
      </c>
      <c r="DX162" s="12">
        <f t="shared" si="214"/>
        <v>0</v>
      </c>
      <c r="DY162" s="12">
        <f t="shared" si="215"/>
        <v>0</v>
      </c>
      <c r="DZ162" s="12">
        <f t="shared" si="216"/>
        <v>0</v>
      </c>
      <c r="EA162" s="12">
        <f t="shared" si="217"/>
        <v>0</v>
      </c>
      <c r="EB162" s="13">
        <f t="shared" si="218"/>
        <v>0</v>
      </c>
      <c r="EC162" s="13">
        <f t="shared" si="219"/>
        <v>0</v>
      </c>
      <c r="ED162" s="13">
        <f t="shared" si="220"/>
        <v>0</v>
      </c>
      <c r="EE162" s="13">
        <f t="shared" si="221"/>
        <v>0</v>
      </c>
      <c r="EF162" s="13">
        <f t="shared" si="222"/>
        <v>0</v>
      </c>
      <c r="EG162" s="13">
        <f t="shared" si="223"/>
        <v>0</v>
      </c>
      <c r="EH162" s="13">
        <f t="shared" si="224"/>
        <v>0</v>
      </c>
      <c r="EI162" s="13">
        <f t="shared" si="225"/>
        <v>0</v>
      </c>
      <c r="EJ162" s="4">
        <f t="shared" si="226"/>
        <v>0</v>
      </c>
      <c r="EK162" s="4">
        <f t="shared" si="227"/>
        <v>0</v>
      </c>
      <c r="EL162" s="4">
        <f t="shared" si="228"/>
        <v>0</v>
      </c>
      <c r="EM162" s="4">
        <f t="shared" si="229"/>
        <v>0</v>
      </c>
      <c r="EN162" s="5" t="s">
        <v>178</v>
      </c>
      <c r="EO162" s="5" t="s">
        <v>178</v>
      </c>
      <c r="EP162" s="5" t="s">
        <v>178</v>
      </c>
      <c r="EQ162" s="5" t="s">
        <v>178</v>
      </c>
      <c r="ER162" s="12" t="s">
        <v>178</v>
      </c>
      <c r="ES162" s="12" t="s">
        <v>178</v>
      </c>
      <c r="ET162" s="12" t="s">
        <v>178</v>
      </c>
      <c r="EU162" s="12" t="s">
        <v>178</v>
      </c>
      <c r="EV162" t="s">
        <v>178</v>
      </c>
      <c r="EW162" t="s">
        <v>178</v>
      </c>
      <c r="EX162" t="s">
        <v>178</v>
      </c>
      <c r="EY162" t="s">
        <v>178</v>
      </c>
      <c r="EZ162">
        <f t="shared" si="230"/>
        <v>0</v>
      </c>
      <c r="FA162">
        <f t="shared" si="231"/>
        <v>0</v>
      </c>
      <c r="FB162">
        <f t="shared" si="232"/>
        <v>0</v>
      </c>
      <c r="FC162">
        <f t="shared" si="233"/>
        <v>0</v>
      </c>
      <c r="FD162" t="s">
        <v>178</v>
      </c>
      <c r="FE162" t="s">
        <v>178</v>
      </c>
      <c r="FF162">
        <v>0.6</v>
      </c>
    </row>
    <row r="163" spans="1:162" customFormat="1" x14ac:dyDescent="0.25">
      <c r="A163" t="s">
        <v>163</v>
      </c>
      <c r="B163" t="s">
        <v>178</v>
      </c>
      <c r="C163" t="s">
        <v>178</v>
      </c>
      <c r="D163" t="s">
        <v>178</v>
      </c>
      <c r="E163" t="s">
        <v>178</v>
      </c>
      <c r="F163" t="s">
        <v>178</v>
      </c>
      <c r="G163" t="s">
        <v>178</v>
      </c>
      <c r="H163" s="2" t="s">
        <v>178</v>
      </c>
      <c r="I163" s="2" t="str">
        <f t="shared" si="182"/>
        <v>NA</v>
      </c>
      <c r="J163" t="s">
        <v>178</v>
      </c>
      <c r="K163" s="1" t="s">
        <v>178</v>
      </c>
      <c r="L163" s="1" t="str">
        <f t="shared" si="183"/>
        <v>NA</v>
      </c>
      <c r="M163" s="1" t="s">
        <v>178</v>
      </c>
      <c r="N163" t="s">
        <v>178</v>
      </c>
      <c r="O163" t="s">
        <v>178</v>
      </c>
      <c r="P163" t="s">
        <v>178</v>
      </c>
      <c r="Q163" t="s">
        <v>178</v>
      </c>
      <c r="R163" t="s">
        <v>178</v>
      </c>
      <c r="S163" t="s">
        <v>178</v>
      </c>
      <c r="T163" t="str">
        <f t="shared" si="184"/>
        <v>NA</v>
      </c>
      <c r="U163" s="2" t="s">
        <v>178</v>
      </c>
      <c r="V163" s="2" t="str">
        <f t="shared" si="185"/>
        <v>NA</v>
      </c>
      <c r="W163" t="s">
        <v>178</v>
      </c>
      <c r="X163" s="1" t="s">
        <v>178</v>
      </c>
      <c r="Y163" s="1" t="str">
        <f t="shared" si="186"/>
        <v>NA</v>
      </c>
      <c r="Z163" s="1" t="str">
        <f t="shared" si="234"/>
        <v>NA</v>
      </c>
      <c r="AA163" s="4" t="s">
        <v>178</v>
      </c>
      <c r="AB163" s="4" t="s">
        <v>178</v>
      </c>
      <c r="AC163">
        <v>1</v>
      </c>
      <c r="AD163">
        <v>1</v>
      </c>
      <c r="AE163">
        <v>1</v>
      </c>
      <c r="AF163">
        <v>1</v>
      </c>
      <c r="AG163">
        <v>1</v>
      </c>
      <c r="AH163">
        <v>2</v>
      </c>
      <c r="AI163" s="2" t="s">
        <v>176</v>
      </c>
      <c r="AJ163" s="2">
        <f t="shared" si="187"/>
        <v>1</v>
      </c>
      <c r="AK163">
        <v>2</v>
      </c>
      <c r="AL163" s="1">
        <v>5</v>
      </c>
      <c r="AM163" s="1" t="str">
        <f t="shared" si="188"/>
        <v>M</v>
      </c>
      <c r="AN163" s="1">
        <f t="shared" si="235"/>
        <v>3</v>
      </c>
      <c r="AO163" s="4" t="str">
        <f t="shared" si="236"/>
        <v>NA</v>
      </c>
      <c r="AP163" s="4" t="s">
        <v>178</v>
      </c>
      <c r="AQ163" s="10" t="s">
        <v>178</v>
      </c>
      <c r="AR163" s="10" t="s">
        <v>323</v>
      </c>
      <c r="AS163" s="10" t="s">
        <v>323</v>
      </c>
      <c r="AT163" s="10" t="str">
        <f t="shared" si="190"/>
        <v>surv</v>
      </c>
      <c r="AU163" s="10">
        <f t="shared" si="191"/>
        <v>5</v>
      </c>
      <c r="AV163" s="10">
        <f t="shared" si="192"/>
        <v>0.77781745930520174</v>
      </c>
      <c r="AW163" s="10" t="str">
        <f t="shared" si="193"/>
        <v>NA</v>
      </c>
      <c r="AX163" s="10" t="str">
        <f t="shared" si="194"/>
        <v>NA</v>
      </c>
      <c r="AY163" s="10" t="str">
        <f t="shared" si="195"/>
        <v>NA</v>
      </c>
      <c r="AZ163" s="10" t="str">
        <f t="shared" si="196"/>
        <v>0</v>
      </c>
      <c r="BA163" t="s">
        <v>178</v>
      </c>
      <c r="BB163" t="s">
        <v>178</v>
      </c>
      <c r="BC163" t="s">
        <v>162</v>
      </c>
      <c r="BD163" s="5">
        <v>0</v>
      </c>
      <c r="BE163" s="5">
        <v>0</v>
      </c>
      <c r="BF163" s="5">
        <v>8</v>
      </c>
      <c r="BG163" s="5">
        <f t="shared" si="197"/>
        <v>2.6666666666666665</v>
      </c>
      <c r="BH163" s="6" t="s">
        <v>178</v>
      </c>
      <c r="BI163" s="6" t="s">
        <v>178</v>
      </c>
      <c r="BJ163" s="6">
        <v>0.77781745930520174</v>
      </c>
      <c r="BK163" s="6">
        <v>0.77781745930520174</v>
      </c>
      <c r="BL163" s="6" t="str">
        <f t="shared" si="198"/>
        <v>M</v>
      </c>
      <c r="BM163" s="3">
        <f t="shared" si="237"/>
        <v>1</v>
      </c>
      <c r="BN163" s="3">
        <f t="shared" si="238"/>
        <v>1</v>
      </c>
      <c r="BO163" s="3">
        <f t="shared" si="239"/>
        <v>1</v>
      </c>
      <c r="BP163" s="3">
        <f t="shared" si="240"/>
        <v>2</v>
      </c>
      <c r="BQ163" s="1">
        <f t="shared" si="241"/>
        <v>5</v>
      </c>
      <c r="BR163" s="1" t="str">
        <f t="shared" si="199"/>
        <v>NA</v>
      </c>
      <c r="BS163" s="1" t="s">
        <v>178</v>
      </c>
      <c r="BT163" s="4" t="str">
        <f t="shared" si="242"/>
        <v>NA</v>
      </c>
      <c r="BU163" s="4" t="str">
        <f t="shared" si="243"/>
        <v>NA</v>
      </c>
      <c r="BV163" t="s">
        <v>178</v>
      </c>
      <c r="BW163" t="s">
        <v>178</v>
      </c>
      <c r="BX163" t="s">
        <v>178</v>
      </c>
      <c r="BY163" t="s">
        <v>178</v>
      </c>
      <c r="BZ163" s="2" t="str">
        <f t="shared" si="200"/>
        <v>NA</v>
      </c>
      <c r="CA163">
        <v>0</v>
      </c>
      <c r="CB163">
        <v>0</v>
      </c>
      <c r="CC163" s="2" t="str">
        <f t="shared" si="201"/>
        <v>NA</v>
      </c>
      <c r="CD163" s="3">
        <v>0</v>
      </c>
      <c r="CE163" s="3">
        <v>0</v>
      </c>
      <c r="CF163" s="2">
        <v>0</v>
      </c>
      <c r="CG163" s="2">
        <v>0</v>
      </c>
      <c r="CH163" s="2">
        <v>0</v>
      </c>
      <c r="CI163" s="2">
        <v>0</v>
      </c>
      <c r="CJ163" s="2">
        <v>0</v>
      </c>
      <c r="CK163" s="2">
        <v>0</v>
      </c>
      <c r="CL163" s="2">
        <v>0</v>
      </c>
      <c r="CM163" s="2">
        <v>0</v>
      </c>
      <c r="CN163" s="5">
        <v>0</v>
      </c>
      <c r="CO163" s="5">
        <v>0</v>
      </c>
      <c r="CP163" s="5">
        <v>1</v>
      </c>
      <c r="CQ163" s="5">
        <v>0</v>
      </c>
      <c r="CR163" s="5">
        <v>0</v>
      </c>
      <c r="CS163" s="5">
        <v>0</v>
      </c>
      <c r="CT163" s="5">
        <v>0</v>
      </c>
      <c r="CU163" s="5">
        <v>0</v>
      </c>
      <c r="CV163" s="4">
        <v>0</v>
      </c>
      <c r="CW163" s="4">
        <v>0</v>
      </c>
      <c r="CX163" s="4">
        <v>0</v>
      </c>
      <c r="CY163" s="4">
        <v>0</v>
      </c>
      <c r="CZ163" s="4">
        <v>0</v>
      </c>
      <c r="DA163" s="4">
        <v>0</v>
      </c>
      <c r="DB163" s="4">
        <v>0</v>
      </c>
      <c r="DC163" s="4">
        <v>0</v>
      </c>
      <c r="DD163" s="8">
        <v>0</v>
      </c>
      <c r="DE163" s="8">
        <v>0</v>
      </c>
      <c r="DF163" s="8">
        <v>0</v>
      </c>
      <c r="DG163" s="8">
        <v>0</v>
      </c>
      <c r="DH163" s="8">
        <v>0</v>
      </c>
      <c r="DI163" s="8">
        <v>0</v>
      </c>
      <c r="DJ163" s="8">
        <v>0</v>
      </c>
      <c r="DK163" s="8">
        <v>0</v>
      </c>
      <c r="DL163" s="11">
        <f t="shared" si="202"/>
        <v>0</v>
      </c>
      <c r="DM163" s="11">
        <f t="shared" si="203"/>
        <v>0</v>
      </c>
      <c r="DN163" s="11">
        <f t="shared" si="204"/>
        <v>0</v>
      </c>
      <c r="DO163" s="11">
        <f t="shared" si="205"/>
        <v>0</v>
      </c>
      <c r="DP163" s="5">
        <f t="shared" si="206"/>
        <v>0</v>
      </c>
      <c r="DQ163" s="5">
        <f t="shared" si="207"/>
        <v>1</v>
      </c>
      <c r="DR163" s="5">
        <f t="shared" si="208"/>
        <v>0</v>
      </c>
      <c r="DS163" s="5">
        <f t="shared" si="209"/>
        <v>0</v>
      </c>
      <c r="DT163" s="12">
        <f t="shared" si="210"/>
        <v>0</v>
      </c>
      <c r="DU163" s="12">
        <f t="shared" si="211"/>
        <v>0</v>
      </c>
      <c r="DV163" s="12">
        <f t="shared" si="212"/>
        <v>1</v>
      </c>
      <c r="DW163" s="12">
        <f t="shared" si="213"/>
        <v>0</v>
      </c>
      <c r="DX163" s="12">
        <f t="shared" si="214"/>
        <v>0</v>
      </c>
      <c r="DY163" s="12">
        <f t="shared" si="215"/>
        <v>0</v>
      </c>
      <c r="DZ163" s="12">
        <f t="shared" si="216"/>
        <v>0</v>
      </c>
      <c r="EA163" s="12">
        <f t="shared" si="217"/>
        <v>0</v>
      </c>
      <c r="EB163" s="13">
        <f t="shared" si="218"/>
        <v>0</v>
      </c>
      <c r="EC163" s="13">
        <f t="shared" si="219"/>
        <v>0</v>
      </c>
      <c r="ED163" s="13">
        <f t="shared" si="220"/>
        <v>0</v>
      </c>
      <c r="EE163" s="13">
        <f t="shared" si="221"/>
        <v>0</v>
      </c>
      <c r="EF163" s="13">
        <f t="shared" si="222"/>
        <v>0</v>
      </c>
      <c r="EG163" s="13">
        <f t="shared" si="223"/>
        <v>0</v>
      </c>
      <c r="EH163" s="13">
        <f t="shared" si="224"/>
        <v>0</v>
      </c>
      <c r="EI163" s="13">
        <f t="shared" si="225"/>
        <v>0</v>
      </c>
      <c r="EJ163" s="4">
        <f t="shared" si="226"/>
        <v>0</v>
      </c>
      <c r="EK163" s="4">
        <f t="shared" si="227"/>
        <v>1</v>
      </c>
      <c r="EL163" s="4">
        <f t="shared" si="228"/>
        <v>0</v>
      </c>
      <c r="EM163" s="4">
        <f t="shared" si="229"/>
        <v>0</v>
      </c>
      <c r="EN163" s="5" t="s">
        <v>178</v>
      </c>
      <c r="EO163" s="5" t="s">
        <v>178</v>
      </c>
      <c r="EP163" s="5" t="s">
        <v>178</v>
      </c>
      <c r="EQ163" s="5" t="s">
        <v>178</v>
      </c>
      <c r="ER163" s="12" t="s">
        <v>178</v>
      </c>
      <c r="ES163" s="12">
        <v>0</v>
      </c>
      <c r="ET163" s="12" t="s">
        <v>178</v>
      </c>
      <c r="EU163" s="12" t="s">
        <v>178</v>
      </c>
      <c r="EV163" t="s">
        <v>178</v>
      </c>
      <c r="EW163">
        <v>0</v>
      </c>
      <c r="EX163" t="s">
        <v>178</v>
      </c>
      <c r="EY163" t="s">
        <v>178</v>
      </c>
      <c r="EZ163">
        <f t="shared" si="230"/>
        <v>0</v>
      </c>
      <c r="FA163">
        <f t="shared" si="231"/>
        <v>1</v>
      </c>
      <c r="FB163">
        <f t="shared" si="232"/>
        <v>0</v>
      </c>
      <c r="FC163">
        <f t="shared" si="233"/>
        <v>0</v>
      </c>
      <c r="FD163" t="s">
        <v>178</v>
      </c>
      <c r="FE163" t="s">
        <v>178</v>
      </c>
      <c r="FF163">
        <v>0.75</v>
      </c>
    </row>
    <row r="164" spans="1:162" customFormat="1" x14ac:dyDescent="0.25">
      <c r="A164" t="s">
        <v>164</v>
      </c>
      <c r="B164" t="s">
        <v>178</v>
      </c>
      <c r="C164" t="s">
        <v>178</v>
      </c>
      <c r="D164" t="s">
        <v>178</v>
      </c>
      <c r="E164" t="s">
        <v>178</v>
      </c>
      <c r="F164" t="s">
        <v>178</v>
      </c>
      <c r="G164" t="s">
        <v>178</v>
      </c>
      <c r="H164" s="2" t="s">
        <v>178</v>
      </c>
      <c r="I164" s="2" t="str">
        <f t="shared" si="182"/>
        <v>NA</v>
      </c>
      <c r="J164" t="s">
        <v>178</v>
      </c>
      <c r="K164" s="1" t="s">
        <v>178</v>
      </c>
      <c r="L164" s="1" t="str">
        <f t="shared" si="183"/>
        <v>NA</v>
      </c>
      <c r="M164" s="1" t="s">
        <v>178</v>
      </c>
      <c r="N164" t="s">
        <v>178</v>
      </c>
      <c r="O164" t="s">
        <v>178</v>
      </c>
      <c r="P164" t="s">
        <v>178</v>
      </c>
      <c r="Q164" t="s">
        <v>178</v>
      </c>
      <c r="R164" t="s">
        <v>178</v>
      </c>
      <c r="S164" t="s">
        <v>178</v>
      </c>
      <c r="T164" t="str">
        <f t="shared" si="184"/>
        <v>NA</v>
      </c>
      <c r="U164" s="2" t="s">
        <v>178</v>
      </c>
      <c r="V164" s="2" t="str">
        <f t="shared" si="185"/>
        <v>NA</v>
      </c>
      <c r="W164" t="s">
        <v>178</v>
      </c>
      <c r="X164" s="1" t="s">
        <v>178</v>
      </c>
      <c r="Y164" s="1" t="str">
        <f t="shared" si="186"/>
        <v>NA</v>
      </c>
      <c r="Z164" s="1" t="str">
        <f t="shared" si="234"/>
        <v>NA</v>
      </c>
      <c r="AA164" s="4" t="s">
        <v>178</v>
      </c>
      <c r="AB164" s="4" t="s">
        <v>178</v>
      </c>
      <c r="AC164">
        <v>1</v>
      </c>
      <c r="AD164">
        <v>1</v>
      </c>
      <c r="AE164">
        <v>2</v>
      </c>
      <c r="AF164">
        <v>1</v>
      </c>
      <c r="AG164">
        <v>2</v>
      </c>
      <c r="AH164">
        <v>6</v>
      </c>
      <c r="AI164" s="2" t="s">
        <v>176</v>
      </c>
      <c r="AJ164" s="2">
        <f t="shared" si="187"/>
        <v>1</v>
      </c>
      <c r="AK164">
        <v>2</v>
      </c>
      <c r="AL164" s="1">
        <v>7</v>
      </c>
      <c r="AM164" s="1" t="str">
        <f t="shared" si="188"/>
        <v>L</v>
      </c>
      <c r="AN164" s="1">
        <f t="shared" si="235"/>
        <v>2</v>
      </c>
      <c r="AO164" s="4" t="str">
        <f t="shared" si="236"/>
        <v>NA</v>
      </c>
      <c r="AP164" s="4" t="s">
        <v>178</v>
      </c>
      <c r="AQ164" s="10" t="s">
        <v>178</v>
      </c>
      <c r="AR164" s="10" t="s">
        <v>323</v>
      </c>
      <c r="AS164" s="10" t="s">
        <v>323</v>
      </c>
      <c r="AT164" s="10" t="str">
        <f t="shared" si="190"/>
        <v>surv</v>
      </c>
      <c r="AU164" s="10">
        <f t="shared" si="191"/>
        <v>7</v>
      </c>
      <c r="AV164" s="10">
        <f t="shared" si="192"/>
        <v>0.68818602136341023</v>
      </c>
      <c r="AW164" s="10" t="str">
        <f t="shared" si="193"/>
        <v>NA</v>
      </c>
      <c r="AX164" s="10" t="str">
        <f t="shared" si="194"/>
        <v>NA</v>
      </c>
      <c r="AY164" s="10" t="str">
        <f t="shared" si="195"/>
        <v>NA</v>
      </c>
      <c r="AZ164" s="10" t="str">
        <f t="shared" si="196"/>
        <v>0</v>
      </c>
      <c r="BA164" t="s">
        <v>178</v>
      </c>
      <c r="BB164" t="s">
        <v>178</v>
      </c>
      <c r="BC164" t="s">
        <v>165</v>
      </c>
      <c r="BD164" s="5">
        <v>0</v>
      </c>
      <c r="BE164" s="5">
        <v>0</v>
      </c>
      <c r="BF164" s="5">
        <v>1</v>
      </c>
      <c r="BG164" s="5">
        <f t="shared" si="197"/>
        <v>0.33333333333333331</v>
      </c>
      <c r="BH164" s="6" t="s">
        <v>178</v>
      </c>
      <c r="BI164" s="6" t="s">
        <v>178</v>
      </c>
      <c r="BJ164" s="6">
        <v>0.68818602136341023</v>
      </c>
      <c r="BK164" s="6">
        <v>0.68818602136341023</v>
      </c>
      <c r="BL164" s="6" t="str">
        <f t="shared" si="198"/>
        <v>M</v>
      </c>
      <c r="BM164" s="3">
        <f t="shared" si="237"/>
        <v>2</v>
      </c>
      <c r="BN164" s="3">
        <f t="shared" si="238"/>
        <v>1</v>
      </c>
      <c r="BO164" s="3">
        <f t="shared" si="239"/>
        <v>2</v>
      </c>
      <c r="BP164" s="3">
        <f t="shared" si="240"/>
        <v>6</v>
      </c>
      <c r="BQ164" s="1">
        <f t="shared" si="241"/>
        <v>7</v>
      </c>
      <c r="BR164" s="1" t="str">
        <f t="shared" si="199"/>
        <v>L</v>
      </c>
      <c r="BS164" s="1" t="s">
        <v>178</v>
      </c>
      <c r="BT164" s="4" t="str">
        <f t="shared" si="242"/>
        <v>NA</v>
      </c>
      <c r="BU164" s="4" t="str">
        <f t="shared" si="243"/>
        <v>NA</v>
      </c>
      <c r="BV164" t="s">
        <v>178</v>
      </c>
      <c r="BW164" t="s">
        <v>178</v>
      </c>
      <c r="BX164" t="s">
        <v>178</v>
      </c>
      <c r="BY164" t="s">
        <v>178</v>
      </c>
      <c r="BZ164" s="2" t="str">
        <f t="shared" si="200"/>
        <v>NA</v>
      </c>
      <c r="CA164">
        <v>0</v>
      </c>
      <c r="CB164">
        <v>0</v>
      </c>
      <c r="CC164" s="2" t="str">
        <f t="shared" si="201"/>
        <v>NA</v>
      </c>
      <c r="CD164" s="3">
        <v>0</v>
      </c>
      <c r="CE164" s="3">
        <v>0</v>
      </c>
      <c r="CF164" s="2">
        <v>0</v>
      </c>
      <c r="CG164" s="2">
        <v>0</v>
      </c>
      <c r="CH164" s="2">
        <v>0</v>
      </c>
      <c r="CI164" s="2">
        <v>0</v>
      </c>
      <c r="CJ164" s="2">
        <v>0</v>
      </c>
      <c r="CK164" s="2">
        <v>0</v>
      </c>
      <c r="CL164" s="2">
        <v>0</v>
      </c>
      <c r="CM164" s="2">
        <v>0</v>
      </c>
      <c r="CN164" s="5">
        <v>0</v>
      </c>
      <c r="CO164" s="5">
        <v>0</v>
      </c>
      <c r="CP164" s="5">
        <v>0</v>
      </c>
      <c r="CQ164" s="5">
        <v>0</v>
      </c>
      <c r="CR164" s="5">
        <v>0</v>
      </c>
      <c r="CS164" s="5">
        <v>0</v>
      </c>
      <c r="CT164" s="5">
        <v>0</v>
      </c>
      <c r="CU164" s="5">
        <v>0</v>
      </c>
      <c r="CV164" s="4">
        <v>0</v>
      </c>
      <c r="CW164" s="4">
        <v>0</v>
      </c>
      <c r="CX164" s="4">
        <v>0</v>
      </c>
      <c r="CY164" s="4">
        <v>0</v>
      </c>
      <c r="CZ164" s="4">
        <v>0</v>
      </c>
      <c r="DA164" s="4">
        <v>0</v>
      </c>
      <c r="DB164" s="4">
        <v>0</v>
      </c>
      <c r="DC164" s="4">
        <v>0</v>
      </c>
      <c r="DD164" s="8">
        <v>0</v>
      </c>
      <c r="DE164" s="8">
        <v>0</v>
      </c>
      <c r="DF164" s="8">
        <v>0</v>
      </c>
      <c r="DG164" s="8">
        <v>0</v>
      </c>
      <c r="DH164" s="8">
        <v>0</v>
      </c>
      <c r="DI164" s="8">
        <v>0</v>
      </c>
      <c r="DJ164" s="8">
        <v>0</v>
      </c>
      <c r="DK164" s="8">
        <v>0</v>
      </c>
      <c r="DL164" s="11">
        <f t="shared" si="202"/>
        <v>0</v>
      </c>
      <c r="DM164" s="11">
        <f t="shared" si="203"/>
        <v>0</v>
      </c>
      <c r="DN164" s="11">
        <f t="shared" si="204"/>
        <v>0</v>
      </c>
      <c r="DO164" s="11">
        <f t="shared" si="205"/>
        <v>0</v>
      </c>
      <c r="DP164" s="5">
        <f t="shared" si="206"/>
        <v>0</v>
      </c>
      <c r="DQ164" s="5">
        <f t="shared" si="207"/>
        <v>0</v>
      </c>
      <c r="DR164" s="5">
        <f t="shared" si="208"/>
        <v>0</v>
      </c>
      <c r="DS164" s="5">
        <f t="shared" si="209"/>
        <v>0</v>
      </c>
      <c r="DT164" s="12">
        <f t="shared" si="210"/>
        <v>0</v>
      </c>
      <c r="DU164" s="12">
        <f t="shared" si="211"/>
        <v>0</v>
      </c>
      <c r="DV164" s="12">
        <f t="shared" si="212"/>
        <v>0</v>
      </c>
      <c r="DW164" s="12">
        <f t="shared" si="213"/>
        <v>0</v>
      </c>
      <c r="DX164" s="12">
        <f t="shared" si="214"/>
        <v>0</v>
      </c>
      <c r="DY164" s="12">
        <f t="shared" si="215"/>
        <v>0</v>
      </c>
      <c r="DZ164" s="12">
        <f t="shared" si="216"/>
        <v>0</v>
      </c>
      <c r="EA164" s="12">
        <f t="shared" si="217"/>
        <v>0</v>
      </c>
      <c r="EB164" s="13">
        <f t="shared" si="218"/>
        <v>0</v>
      </c>
      <c r="EC164" s="13">
        <f t="shared" si="219"/>
        <v>0</v>
      </c>
      <c r="ED164" s="13">
        <f t="shared" si="220"/>
        <v>0</v>
      </c>
      <c r="EE164" s="13">
        <f t="shared" si="221"/>
        <v>0</v>
      </c>
      <c r="EF164" s="13">
        <f t="shared" si="222"/>
        <v>0</v>
      </c>
      <c r="EG164" s="13">
        <f t="shared" si="223"/>
        <v>0</v>
      </c>
      <c r="EH164" s="13">
        <f t="shared" si="224"/>
        <v>0</v>
      </c>
      <c r="EI164" s="13">
        <f t="shared" si="225"/>
        <v>0</v>
      </c>
      <c r="EJ164" s="4">
        <f t="shared" si="226"/>
        <v>0</v>
      </c>
      <c r="EK164" s="4">
        <f t="shared" si="227"/>
        <v>0</v>
      </c>
      <c r="EL164" s="4">
        <f t="shared" si="228"/>
        <v>0</v>
      </c>
      <c r="EM164" s="4">
        <f t="shared" si="229"/>
        <v>0</v>
      </c>
      <c r="EN164" s="5" t="s">
        <v>178</v>
      </c>
      <c r="EO164" s="5" t="s">
        <v>178</v>
      </c>
      <c r="EP164" s="5" t="s">
        <v>178</v>
      </c>
      <c r="EQ164" s="5" t="s">
        <v>178</v>
      </c>
      <c r="ER164" s="12" t="s">
        <v>178</v>
      </c>
      <c r="ES164" s="12" t="s">
        <v>178</v>
      </c>
      <c r="ET164" s="12" t="s">
        <v>178</v>
      </c>
      <c r="EU164" s="12" t="s">
        <v>178</v>
      </c>
      <c r="EV164" t="s">
        <v>178</v>
      </c>
      <c r="EW164" t="s">
        <v>178</v>
      </c>
      <c r="EX164" t="s">
        <v>178</v>
      </c>
      <c r="EY164" t="s">
        <v>178</v>
      </c>
      <c r="EZ164">
        <f t="shared" si="230"/>
        <v>0</v>
      </c>
      <c r="FA164">
        <f t="shared" si="231"/>
        <v>0</v>
      </c>
      <c r="FB164">
        <f t="shared" si="232"/>
        <v>0</v>
      </c>
      <c r="FC164">
        <f t="shared" si="233"/>
        <v>0</v>
      </c>
      <c r="FD164" t="s">
        <v>178</v>
      </c>
      <c r="FE164" t="s">
        <v>178</v>
      </c>
      <c r="FF164">
        <v>0.44444444444444442</v>
      </c>
    </row>
    <row r="165" spans="1:162" customFormat="1" x14ac:dyDescent="0.25">
      <c r="A165" t="s">
        <v>165</v>
      </c>
      <c r="B165" t="s">
        <v>178</v>
      </c>
      <c r="C165" t="s">
        <v>178</v>
      </c>
      <c r="D165" t="s">
        <v>178</v>
      </c>
      <c r="E165" t="s">
        <v>178</v>
      </c>
      <c r="F165" t="s">
        <v>178</v>
      </c>
      <c r="G165" t="s">
        <v>178</v>
      </c>
      <c r="H165" s="2" t="s">
        <v>178</v>
      </c>
      <c r="I165" s="2" t="str">
        <f t="shared" si="182"/>
        <v>NA</v>
      </c>
      <c r="J165" t="s">
        <v>178</v>
      </c>
      <c r="K165" s="1" t="s">
        <v>178</v>
      </c>
      <c r="L165" s="1" t="str">
        <f t="shared" si="183"/>
        <v>NA</v>
      </c>
      <c r="M165" s="1" t="s">
        <v>178</v>
      </c>
      <c r="N165" t="s">
        <v>178</v>
      </c>
      <c r="O165" t="s">
        <v>178</v>
      </c>
      <c r="P165" t="s">
        <v>178</v>
      </c>
      <c r="Q165" t="s">
        <v>178</v>
      </c>
      <c r="R165" t="s">
        <v>178</v>
      </c>
      <c r="S165" t="s">
        <v>178</v>
      </c>
      <c r="T165" t="str">
        <f t="shared" si="184"/>
        <v>NA</v>
      </c>
      <c r="U165" s="2" t="s">
        <v>178</v>
      </c>
      <c r="V165" s="2" t="str">
        <f t="shared" si="185"/>
        <v>NA</v>
      </c>
      <c r="W165" t="s">
        <v>178</v>
      </c>
      <c r="X165" s="1" t="s">
        <v>178</v>
      </c>
      <c r="Y165" s="1" t="str">
        <f t="shared" si="186"/>
        <v>NA</v>
      </c>
      <c r="Z165" s="1" t="str">
        <f t="shared" si="234"/>
        <v>NA</v>
      </c>
      <c r="AA165" s="4" t="s">
        <v>178</v>
      </c>
      <c r="AB165" s="4" t="s">
        <v>178</v>
      </c>
      <c r="AC165">
        <v>1</v>
      </c>
      <c r="AD165">
        <v>1</v>
      </c>
      <c r="AE165">
        <v>1</v>
      </c>
      <c r="AF165">
        <v>1</v>
      </c>
      <c r="AG165">
        <v>1</v>
      </c>
      <c r="AH165">
        <v>2</v>
      </c>
      <c r="AI165" s="2" t="s">
        <v>176</v>
      </c>
      <c r="AJ165" s="2">
        <f t="shared" si="187"/>
        <v>1</v>
      </c>
      <c r="AK165">
        <v>2</v>
      </c>
      <c r="AL165" s="1">
        <v>5</v>
      </c>
      <c r="AM165" s="1" t="str">
        <f t="shared" si="188"/>
        <v>M</v>
      </c>
      <c r="AN165" s="1">
        <f t="shared" si="235"/>
        <v>6</v>
      </c>
      <c r="AO165" s="4" t="str">
        <f t="shared" si="236"/>
        <v>NA</v>
      </c>
      <c r="AP165" s="4" t="s">
        <v>178</v>
      </c>
      <c r="AQ165" s="10" t="s">
        <v>178</v>
      </c>
      <c r="AR165" s="10" t="s">
        <v>323</v>
      </c>
      <c r="AS165" s="10" t="s">
        <v>323</v>
      </c>
      <c r="AT165" s="10" t="str">
        <f t="shared" si="190"/>
        <v>surv</v>
      </c>
      <c r="AU165" s="10">
        <f t="shared" si="191"/>
        <v>5</v>
      </c>
      <c r="AV165" s="10">
        <f t="shared" si="192"/>
        <v>0.68818602136341023</v>
      </c>
      <c r="AW165" s="10" t="str">
        <f t="shared" si="193"/>
        <v>NA</v>
      </c>
      <c r="AX165" s="10" t="str">
        <f t="shared" si="194"/>
        <v>NA</v>
      </c>
      <c r="AY165" s="10" t="str">
        <f t="shared" si="195"/>
        <v>NA</v>
      </c>
      <c r="AZ165" s="10" t="str">
        <f t="shared" si="196"/>
        <v>0</v>
      </c>
      <c r="BA165" t="s">
        <v>178</v>
      </c>
      <c r="BB165" t="s">
        <v>178</v>
      </c>
      <c r="BC165" t="s">
        <v>164</v>
      </c>
      <c r="BD165" s="5">
        <v>0</v>
      </c>
      <c r="BE165" s="5">
        <v>0</v>
      </c>
      <c r="BF165" s="5">
        <v>1</v>
      </c>
      <c r="BG165" s="5">
        <f t="shared" si="197"/>
        <v>0.33333333333333331</v>
      </c>
      <c r="BH165" s="6" t="s">
        <v>178</v>
      </c>
      <c r="BI165" s="6" t="s">
        <v>178</v>
      </c>
      <c r="BJ165" s="6">
        <v>0.68818602136341023</v>
      </c>
      <c r="BK165" s="6">
        <v>0.68818602136341023</v>
      </c>
      <c r="BL165" s="6" t="str">
        <f t="shared" si="198"/>
        <v>M</v>
      </c>
      <c r="BM165" s="3">
        <f t="shared" si="237"/>
        <v>1</v>
      </c>
      <c r="BN165" s="3">
        <f t="shared" si="238"/>
        <v>1</v>
      </c>
      <c r="BO165" s="3">
        <f t="shared" si="239"/>
        <v>1</v>
      </c>
      <c r="BP165" s="3">
        <f t="shared" si="240"/>
        <v>2</v>
      </c>
      <c r="BQ165" s="1">
        <f t="shared" si="241"/>
        <v>5</v>
      </c>
      <c r="BR165" s="1" t="str">
        <f t="shared" si="199"/>
        <v>NA</v>
      </c>
      <c r="BS165" s="1" t="s">
        <v>178</v>
      </c>
      <c r="BT165" s="4" t="str">
        <f t="shared" si="242"/>
        <v>NA</v>
      </c>
      <c r="BU165" s="4" t="str">
        <f t="shared" si="243"/>
        <v>NA</v>
      </c>
      <c r="BV165" t="s">
        <v>178</v>
      </c>
      <c r="BW165" t="s">
        <v>178</v>
      </c>
      <c r="BX165" t="s">
        <v>178</v>
      </c>
      <c r="BY165" t="s">
        <v>178</v>
      </c>
      <c r="BZ165" s="2" t="str">
        <f t="shared" si="200"/>
        <v>NA</v>
      </c>
      <c r="CA165">
        <v>0</v>
      </c>
      <c r="CB165">
        <v>0</v>
      </c>
      <c r="CC165" s="2" t="str">
        <f t="shared" si="201"/>
        <v>NA</v>
      </c>
      <c r="CD165" s="3">
        <v>0</v>
      </c>
      <c r="CE165" s="3">
        <v>0</v>
      </c>
      <c r="CF165" s="2">
        <v>0</v>
      </c>
      <c r="CG165" s="2">
        <v>0</v>
      </c>
      <c r="CH165" s="2">
        <v>0</v>
      </c>
      <c r="CI165" s="2">
        <v>0</v>
      </c>
      <c r="CJ165" s="2">
        <v>0</v>
      </c>
      <c r="CK165" s="2">
        <v>0</v>
      </c>
      <c r="CL165" s="2">
        <v>0</v>
      </c>
      <c r="CM165" s="2">
        <v>0</v>
      </c>
      <c r="CN165" s="5">
        <v>0</v>
      </c>
      <c r="CO165" s="5">
        <v>0</v>
      </c>
      <c r="CP165" s="5">
        <v>0</v>
      </c>
      <c r="CQ165" s="5">
        <v>0</v>
      </c>
      <c r="CR165" s="5">
        <v>0</v>
      </c>
      <c r="CS165" s="5">
        <v>0</v>
      </c>
      <c r="CT165" s="5">
        <v>0</v>
      </c>
      <c r="CU165" s="5">
        <v>0</v>
      </c>
      <c r="CV165" s="4">
        <v>0</v>
      </c>
      <c r="CW165" s="4">
        <v>0</v>
      </c>
      <c r="CX165" s="4">
        <v>0</v>
      </c>
      <c r="CY165" s="4">
        <v>0</v>
      </c>
      <c r="CZ165" s="4">
        <v>0</v>
      </c>
      <c r="DA165" s="4">
        <v>0</v>
      </c>
      <c r="DB165" s="4">
        <v>0</v>
      </c>
      <c r="DC165" s="4">
        <v>0</v>
      </c>
      <c r="DD165" s="8">
        <v>0</v>
      </c>
      <c r="DE165" s="8">
        <v>0</v>
      </c>
      <c r="DF165" s="8">
        <v>0</v>
      </c>
      <c r="DG165" s="8">
        <v>0</v>
      </c>
      <c r="DH165" s="8">
        <v>0</v>
      </c>
      <c r="DI165" s="8">
        <v>0</v>
      </c>
      <c r="DJ165" s="8">
        <v>0</v>
      </c>
      <c r="DK165" s="8">
        <v>0</v>
      </c>
      <c r="DL165" s="11">
        <f t="shared" si="202"/>
        <v>0</v>
      </c>
      <c r="DM165" s="11">
        <f t="shared" si="203"/>
        <v>0</v>
      </c>
      <c r="DN165" s="11">
        <f t="shared" si="204"/>
        <v>0</v>
      </c>
      <c r="DO165" s="11">
        <f t="shared" si="205"/>
        <v>0</v>
      </c>
      <c r="DP165" s="5">
        <f t="shared" si="206"/>
        <v>0</v>
      </c>
      <c r="DQ165" s="5">
        <f t="shared" si="207"/>
        <v>0</v>
      </c>
      <c r="DR165" s="5">
        <f t="shared" si="208"/>
        <v>0</v>
      </c>
      <c r="DS165" s="5">
        <f t="shared" si="209"/>
        <v>0</v>
      </c>
      <c r="DT165" s="12">
        <f t="shared" si="210"/>
        <v>0</v>
      </c>
      <c r="DU165" s="12">
        <f t="shared" si="211"/>
        <v>0</v>
      </c>
      <c r="DV165" s="12">
        <f t="shared" si="212"/>
        <v>0</v>
      </c>
      <c r="DW165" s="12">
        <f t="shared" si="213"/>
        <v>0</v>
      </c>
      <c r="DX165" s="12">
        <f t="shared" si="214"/>
        <v>0</v>
      </c>
      <c r="DY165" s="12">
        <f t="shared" si="215"/>
        <v>0</v>
      </c>
      <c r="DZ165" s="12">
        <f t="shared" si="216"/>
        <v>0</v>
      </c>
      <c r="EA165" s="12">
        <f t="shared" si="217"/>
        <v>0</v>
      </c>
      <c r="EB165" s="13">
        <f t="shared" si="218"/>
        <v>0</v>
      </c>
      <c r="EC165" s="13">
        <f t="shared" si="219"/>
        <v>0</v>
      </c>
      <c r="ED165" s="13">
        <f t="shared" si="220"/>
        <v>0</v>
      </c>
      <c r="EE165" s="13">
        <f t="shared" si="221"/>
        <v>0</v>
      </c>
      <c r="EF165" s="13">
        <f t="shared" si="222"/>
        <v>0</v>
      </c>
      <c r="EG165" s="13">
        <f t="shared" si="223"/>
        <v>0</v>
      </c>
      <c r="EH165" s="13">
        <f t="shared" si="224"/>
        <v>0</v>
      </c>
      <c r="EI165" s="13">
        <f t="shared" si="225"/>
        <v>0</v>
      </c>
      <c r="EJ165" s="4">
        <f t="shared" si="226"/>
        <v>0</v>
      </c>
      <c r="EK165" s="4">
        <f t="shared" si="227"/>
        <v>0</v>
      </c>
      <c r="EL165" s="4">
        <f t="shared" si="228"/>
        <v>0</v>
      </c>
      <c r="EM165" s="4">
        <f t="shared" si="229"/>
        <v>0</v>
      </c>
      <c r="EN165" s="5" t="s">
        <v>178</v>
      </c>
      <c r="EO165" s="5" t="s">
        <v>178</v>
      </c>
      <c r="EP165" s="5" t="s">
        <v>178</v>
      </c>
      <c r="EQ165" s="5" t="s">
        <v>178</v>
      </c>
      <c r="ER165" s="12" t="s">
        <v>178</v>
      </c>
      <c r="ES165" s="12" t="s">
        <v>178</v>
      </c>
      <c r="ET165" s="12" t="s">
        <v>178</v>
      </c>
      <c r="EU165" s="12" t="s">
        <v>178</v>
      </c>
      <c r="EV165" t="s">
        <v>178</v>
      </c>
      <c r="EW165" t="s">
        <v>178</v>
      </c>
      <c r="EX165" t="s">
        <v>178</v>
      </c>
      <c r="EY165" t="s">
        <v>178</v>
      </c>
      <c r="EZ165">
        <f t="shared" si="230"/>
        <v>0</v>
      </c>
      <c r="FA165">
        <f t="shared" si="231"/>
        <v>0</v>
      </c>
      <c r="FB165">
        <f t="shared" si="232"/>
        <v>0</v>
      </c>
      <c r="FC165">
        <f t="shared" si="233"/>
        <v>0</v>
      </c>
      <c r="FD165" t="s">
        <v>178</v>
      </c>
      <c r="FE165" t="s">
        <v>178</v>
      </c>
      <c r="FF165">
        <v>0.75</v>
      </c>
    </row>
    <row r="166" spans="1:162" customFormat="1" x14ac:dyDescent="0.25">
      <c r="A166" t="s">
        <v>166</v>
      </c>
      <c r="B166" t="s">
        <v>178</v>
      </c>
      <c r="C166" t="s">
        <v>178</v>
      </c>
      <c r="D166" t="s">
        <v>178</v>
      </c>
      <c r="E166" t="s">
        <v>178</v>
      </c>
      <c r="F166" t="s">
        <v>178</v>
      </c>
      <c r="G166" t="s">
        <v>178</v>
      </c>
      <c r="H166" s="2" t="s">
        <v>178</v>
      </c>
      <c r="I166" s="2" t="str">
        <f t="shared" si="182"/>
        <v>NA</v>
      </c>
      <c r="J166" t="s">
        <v>178</v>
      </c>
      <c r="K166" s="1" t="s">
        <v>178</v>
      </c>
      <c r="L166" s="1" t="str">
        <f t="shared" si="183"/>
        <v>NA</v>
      </c>
      <c r="M166" s="1" t="s">
        <v>178</v>
      </c>
      <c r="N166" t="s">
        <v>178</v>
      </c>
      <c r="O166" t="s">
        <v>178</v>
      </c>
      <c r="P166" t="s">
        <v>178</v>
      </c>
      <c r="Q166" t="s">
        <v>178</v>
      </c>
      <c r="R166" t="s">
        <v>178</v>
      </c>
      <c r="S166" t="s">
        <v>178</v>
      </c>
      <c r="T166" t="str">
        <f t="shared" si="184"/>
        <v>NA</v>
      </c>
      <c r="U166" s="2" t="s">
        <v>178</v>
      </c>
      <c r="V166" s="2" t="str">
        <f t="shared" si="185"/>
        <v>NA</v>
      </c>
      <c r="W166" t="s">
        <v>178</v>
      </c>
      <c r="X166" s="1" t="s">
        <v>178</v>
      </c>
      <c r="Y166" s="1" t="str">
        <f t="shared" si="186"/>
        <v>NA</v>
      </c>
      <c r="Z166" s="1" t="str">
        <f t="shared" si="234"/>
        <v>NA</v>
      </c>
      <c r="AA166" s="4" t="s">
        <v>178</v>
      </c>
      <c r="AB166" s="4" t="s">
        <v>178</v>
      </c>
      <c r="AC166">
        <v>1</v>
      </c>
      <c r="AD166">
        <v>1</v>
      </c>
      <c r="AE166">
        <v>0</v>
      </c>
      <c r="AF166">
        <v>0</v>
      </c>
      <c r="AG166">
        <v>1</v>
      </c>
      <c r="AH166">
        <v>1</v>
      </c>
      <c r="AI166" s="2" t="s">
        <v>177</v>
      </c>
      <c r="AJ166" s="2">
        <f t="shared" si="187"/>
        <v>1</v>
      </c>
      <c r="AK166">
        <v>3</v>
      </c>
      <c r="AL166" s="1">
        <v>3</v>
      </c>
      <c r="AM166" s="1" t="str">
        <f t="shared" si="188"/>
        <v>S</v>
      </c>
      <c r="AN166" s="1">
        <f t="shared" si="235"/>
        <v>3</v>
      </c>
      <c r="AO166" s="4" t="str">
        <f t="shared" si="236"/>
        <v>NA</v>
      </c>
      <c r="AP166" s="4" t="s">
        <v>178</v>
      </c>
      <c r="AQ166" s="10" t="s">
        <v>178</v>
      </c>
      <c r="AR166" s="10" t="s">
        <v>323</v>
      </c>
      <c r="AS166" s="10" t="s">
        <v>323</v>
      </c>
      <c r="AT166" s="10" t="str">
        <f t="shared" si="190"/>
        <v>surv</v>
      </c>
      <c r="AU166" s="10">
        <f t="shared" si="191"/>
        <v>3</v>
      </c>
      <c r="AV166" s="10">
        <f t="shared" si="192"/>
        <v>0.68731361109758471</v>
      </c>
      <c r="AW166" s="10" t="str">
        <f t="shared" si="193"/>
        <v>NA</v>
      </c>
      <c r="AX166" s="10" t="str">
        <f t="shared" si="194"/>
        <v>NA</v>
      </c>
      <c r="AY166" s="10" t="str">
        <f t="shared" si="195"/>
        <v>NA</v>
      </c>
      <c r="AZ166" s="10" t="str">
        <f t="shared" si="196"/>
        <v>0</v>
      </c>
      <c r="BA166" t="s">
        <v>178</v>
      </c>
      <c r="BB166" t="s">
        <v>178</v>
      </c>
      <c r="BC166" t="s">
        <v>85</v>
      </c>
      <c r="BD166" s="5">
        <v>0</v>
      </c>
      <c r="BE166" s="5">
        <v>0</v>
      </c>
      <c r="BF166" s="5">
        <v>2</v>
      </c>
      <c r="BG166" s="5">
        <f t="shared" si="197"/>
        <v>0.66666666666666663</v>
      </c>
      <c r="BH166" s="6" t="s">
        <v>178</v>
      </c>
      <c r="BI166" s="6" t="s">
        <v>178</v>
      </c>
      <c r="BJ166" s="6">
        <v>0.68731361109758471</v>
      </c>
      <c r="BK166" s="6">
        <v>0.68731361109758471</v>
      </c>
      <c r="BL166" s="6" t="str">
        <f t="shared" si="198"/>
        <v>M</v>
      </c>
      <c r="BM166" s="3">
        <f t="shared" si="237"/>
        <v>0</v>
      </c>
      <c r="BN166" s="3">
        <f t="shared" si="238"/>
        <v>0</v>
      </c>
      <c r="BO166" s="3">
        <f t="shared" si="239"/>
        <v>1</v>
      </c>
      <c r="BP166" s="3">
        <f t="shared" si="240"/>
        <v>1</v>
      </c>
      <c r="BQ166" s="1">
        <f t="shared" si="241"/>
        <v>3</v>
      </c>
      <c r="BR166" s="1" t="str">
        <f t="shared" si="199"/>
        <v>S</v>
      </c>
      <c r="BS166" s="1" t="s">
        <v>178</v>
      </c>
      <c r="BT166" s="4" t="str">
        <f t="shared" si="242"/>
        <v>NA</v>
      </c>
      <c r="BU166" s="4" t="str">
        <f t="shared" si="243"/>
        <v>NA</v>
      </c>
      <c r="BV166" t="s">
        <v>178</v>
      </c>
      <c r="BW166" t="s">
        <v>178</v>
      </c>
      <c r="BX166" t="s">
        <v>178</v>
      </c>
      <c r="BY166" t="s">
        <v>178</v>
      </c>
      <c r="BZ166" s="2" t="str">
        <f t="shared" si="200"/>
        <v>NA</v>
      </c>
      <c r="CA166">
        <v>0</v>
      </c>
      <c r="CB166">
        <v>0</v>
      </c>
      <c r="CC166" s="2" t="str">
        <f t="shared" si="201"/>
        <v>NA</v>
      </c>
      <c r="CD166" s="3">
        <v>0</v>
      </c>
      <c r="CE166" s="3">
        <v>0</v>
      </c>
      <c r="CF166" s="2">
        <v>0</v>
      </c>
      <c r="CG166" s="2">
        <v>0</v>
      </c>
      <c r="CH166" s="2">
        <v>0</v>
      </c>
      <c r="CI166" s="2">
        <v>0</v>
      </c>
      <c r="CJ166" s="2">
        <v>0</v>
      </c>
      <c r="CK166" s="2">
        <v>0</v>
      </c>
      <c r="CL166" s="2">
        <v>0</v>
      </c>
      <c r="CM166" s="2">
        <v>0</v>
      </c>
      <c r="CN166" s="5">
        <v>0</v>
      </c>
      <c r="CO166" s="5">
        <v>0</v>
      </c>
      <c r="CP166" s="5">
        <v>0</v>
      </c>
      <c r="CQ166" s="5">
        <v>0</v>
      </c>
      <c r="CR166" s="5">
        <v>0</v>
      </c>
      <c r="CS166" s="5">
        <v>0</v>
      </c>
      <c r="CT166" s="5">
        <v>0</v>
      </c>
      <c r="CU166" s="5">
        <v>0</v>
      </c>
      <c r="CV166" s="4">
        <v>0</v>
      </c>
      <c r="CW166" s="4">
        <v>0</v>
      </c>
      <c r="CX166" s="4">
        <v>0</v>
      </c>
      <c r="CY166" s="4">
        <v>0</v>
      </c>
      <c r="CZ166" s="4">
        <v>0</v>
      </c>
      <c r="DA166" s="4">
        <v>0</v>
      </c>
      <c r="DB166" s="4">
        <v>0</v>
      </c>
      <c r="DC166" s="4">
        <v>0</v>
      </c>
      <c r="DD166" s="8">
        <v>0</v>
      </c>
      <c r="DE166" s="8">
        <v>0</v>
      </c>
      <c r="DF166" s="8">
        <v>0</v>
      </c>
      <c r="DG166" s="8">
        <v>0</v>
      </c>
      <c r="DH166" s="8">
        <v>0</v>
      </c>
      <c r="DI166" s="8">
        <v>0</v>
      </c>
      <c r="DJ166" s="8">
        <v>0</v>
      </c>
      <c r="DK166" s="8">
        <v>0</v>
      </c>
      <c r="DL166" s="11">
        <f t="shared" si="202"/>
        <v>0</v>
      </c>
      <c r="DM166" s="11">
        <f t="shared" si="203"/>
        <v>0</v>
      </c>
      <c r="DN166" s="11">
        <f t="shared" si="204"/>
        <v>0</v>
      </c>
      <c r="DO166" s="11">
        <f t="shared" si="205"/>
        <v>0</v>
      </c>
      <c r="DP166" s="5">
        <f t="shared" si="206"/>
        <v>0</v>
      </c>
      <c r="DQ166" s="5">
        <f t="shared" si="207"/>
        <v>0</v>
      </c>
      <c r="DR166" s="5">
        <f t="shared" si="208"/>
        <v>0</v>
      </c>
      <c r="DS166" s="5">
        <f t="shared" si="209"/>
        <v>0</v>
      </c>
      <c r="DT166" s="12">
        <f t="shared" si="210"/>
        <v>0</v>
      </c>
      <c r="DU166" s="12">
        <f t="shared" si="211"/>
        <v>0</v>
      </c>
      <c r="DV166" s="12">
        <f t="shared" si="212"/>
        <v>0</v>
      </c>
      <c r="DW166" s="12">
        <f t="shared" si="213"/>
        <v>0</v>
      </c>
      <c r="DX166" s="12">
        <f t="shared" si="214"/>
        <v>0</v>
      </c>
      <c r="DY166" s="12">
        <f t="shared" si="215"/>
        <v>0</v>
      </c>
      <c r="DZ166" s="12">
        <f t="shared" si="216"/>
        <v>0</v>
      </c>
      <c r="EA166" s="12">
        <f t="shared" si="217"/>
        <v>0</v>
      </c>
      <c r="EB166" s="13">
        <f t="shared" si="218"/>
        <v>0</v>
      </c>
      <c r="EC166" s="13">
        <f t="shared" si="219"/>
        <v>0</v>
      </c>
      <c r="ED166" s="13">
        <f t="shared" si="220"/>
        <v>0</v>
      </c>
      <c r="EE166" s="13">
        <f t="shared" si="221"/>
        <v>0</v>
      </c>
      <c r="EF166" s="13">
        <f t="shared" si="222"/>
        <v>0</v>
      </c>
      <c r="EG166" s="13">
        <f t="shared" si="223"/>
        <v>0</v>
      </c>
      <c r="EH166" s="13">
        <f t="shared" si="224"/>
        <v>0</v>
      </c>
      <c r="EI166" s="13">
        <f t="shared" si="225"/>
        <v>0</v>
      </c>
      <c r="EJ166" s="4">
        <f t="shared" si="226"/>
        <v>0</v>
      </c>
      <c r="EK166" s="4">
        <f t="shared" si="227"/>
        <v>0</v>
      </c>
      <c r="EL166" s="4">
        <f t="shared" si="228"/>
        <v>0</v>
      </c>
      <c r="EM166" s="4">
        <f t="shared" si="229"/>
        <v>0</v>
      </c>
      <c r="EN166" s="5" t="s">
        <v>178</v>
      </c>
      <c r="EO166" s="5" t="s">
        <v>178</v>
      </c>
      <c r="EP166" s="5" t="s">
        <v>178</v>
      </c>
      <c r="EQ166" s="5" t="s">
        <v>178</v>
      </c>
      <c r="ER166" s="12" t="s">
        <v>178</v>
      </c>
      <c r="ES166" s="12" t="s">
        <v>178</v>
      </c>
      <c r="ET166" s="12" t="s">
        <v>178</v>
      </c>
      <c r="EU166" s="12" t="s">
        <v>178</v>
      </c>
      <c r="EV166" t="s">
        <v>178</v>
      </c>
      <c r="EW166" t="s">
        <v>178</v>
      </c>
      <c r="EX166" t="s">
        <v>178</v>
      </c>
      <c r="EY166" t="s">
        <v>178</v>
      </c>
      <c r="EZ166">
        <f t="shared" si="230"/>
        <v>0</v>
      </c>
      <c r="FA166">
        <f t="shared" si="231"/>
        <v>0</v>
      </c>
      <c r="FB166">
        <f t="shared" si="232"/>
        <v>0</v>
      </c>
      <c r="FC166">
        <f t="shared" si="233"/>
        <v>0</v>
      </c>
      <c r="FD166" t="s">
        <v>178</v>
      </c>
      <c r="FE166" t="s">
        <v>178</v>
      </c>
      <c r="FF166">
        <v>1</v>
      </c>
    </row>
    <row r="167" spans="1:162" customFormat="1" x14ac:dyDescent="0.25">
      <c r="A167" t="s">
        <v>167</v>
      </c>
      <c r="B167" t="s">
        <v>178</v>
      </c>
      <c r="C167" t="s">
        <v>178</v>
      </c>
      <c r="D167" t="s">
        <v>178</v>
      </c>
      <c r="E167" t="s">
        <v>178</v>
      </c>
      <c r="F167" t="s">
        <v>178</v>
      </c>
      <c r="G167" t="s">
        <v>178</v>
      </c>
      <c r="H167" s="2" t="s">
        <v>178</v>
      </c>
      <c r="I167" s="2" t="str">
        <f t="shared" si="182"/>
        <v>NA</v>
      </c>
      <c r="J167" t="s">
        <v>178</v>
      </c>
      <c r="K167" s="1" t="s">
        <v>178</v>
      </c>
      <c r="L167" s="1" t="str">
        <f t="shared" si="183"/>
        <v>NA</v>
      </c>
      <c r="M167" s="1" t="s">
        <v>178</v>
      </c>
      <c r="N167" t="s">
        <v>178</v>
      </c>
      <c r="O167" t="s">
        <v>178</v>
      </c>
      <c r="P167" t="s">
        <v>178</v>
      </c>
      <c r="Q167" t="s">
        <v>178</v>
      </c>
      <c r="R167" t="s">
        <v>178</v>
      </c>
      <c r="S167" t="s">
        <v>178</v>
      </c>
      <c r="T167" t="str">
        <f t="shared" si="184"/>
        <v>NA</v>
      </c>
      <c r="U167" s="2" t="s">
        <v>178</v>
      </c>
      <c r="V167" s="2" t="str">
        <f t="shared" si="185"/>
        <v>NA</v>
      </c>
      <c r="W167" t="s">
        <v>178</v>
      </c>
      <c r="X167" s="1" t="s">
        <v>178</v>
      </c>
      <c r="Y167" s="1" t="str">
        <f t="shared" si="186"/>
        <v>NA</v>
      </c>
      <c r="Z167" s="1" t="str">
        <f t="shared" si="234"/>
        <v>NA</v>
      </c>
      <c r="AA167" s="4" t="s">
        <v>178</v>
      </c>
      <c r="AB167" s="4" t="s">
        <v>178</v>
      </c>
      <c r="AC167">
        <v>1</v>
      </c>
      <c r="AD167">
        <v>1</v>
      </c>
      <c r="AE167">
        <v>0</v>
      </c>
      <c r="AF167">
        <v>1</v>
      </c>
      <c r="AG167">
        <v>1</v>
      </c>
      <c r="AH167">
        <v>1</v>
      </c>
      <c r="AI167" s="2" t="s">
        <v>177</v>
      </c>
      <c r="AJ167" s="2">
        <f t="shared" si="187"/>
        <v>1</v>
      </c>
      <c r="AK167">
        <v>3</v>
      </c>
      <c r="AL167" s="1">
        <v>4</v>
      </c>
      <c r="AM167" s="1" t="str">
        <f t="shared" si="188"/>
        <v>S</v>
      </c>
      <c r="AN167" s="1">
        <f t="shared" si="235"/>
        <v>3</v>
      </c>
      <c r="AO167" s="4" t="str">
        <f t="shared" si="236"/>
        <v>NA</v>
      </c>
      <c r="AP167" s="4" t="s">
        <v>178</v>
      </c>
      <c r="AQ167" s="10" t="s">
        <v>178</v>
      </c>
      <c r="AR167" s="10" t="s">
        <v>323</v>
      </c>
      <c r="AS167" s="10" t="s">
        <v>323</v>
      </c>
      <c r="AT167" s="10" t="str">
        <f t="shared" si="190"/>
        <v>surv</v>
      </c>
      <c r="AU167" s="10">
        <f t="shared" si="191"/>
        <v>4</v>
      </c>
      <c r="AV167" s="10">
        <f t="shared" si="192"/>
        <v>0.3</v>
      </c>
      <c r="AW167" s="10" t="str">
        <f t="shared" si="193"/>
        <v>NA</v>
      </c>
      <c r="AX167" s="10" t="str">
        <f t="shared" si="194"/>
        <v>NA</v>
      </c>
      <c r="AY167" s="10" t="str">
        <f t="shared" si="195"/>
        <v>NA</v>
      </c>
      <c r="AZ167" s="10" t="str">
        <f t="shared" si="196"/>
        <v>0</v>
      </c>
      <c r="BA167" t="s">
        <v>178</v>
      </c>
      <c r="BB167" t="s">
        <v>178</v>
      </c>
      <c r="BC167" t="s">
        <v>54</v>
      </c>
      <c r="BD167" s="5">
        <v>0</v>
      </c>
      <c r="BE167" s="5">
        <v>0</v>
      </c>
      <c r="BF167" s="5">
        <v>8</v>
      </c>
      <c r="BG167" s="5">
        <f t="shared" si="197"/>
        <v>2.6666666666666665</v>
      </c>
      <c r="BH167" s="6" t="s">
        <v>178</v>
      </c>
      <c r="BI167" s="6" t="s">
        <v>178</v>
      </c>
      <c r="BJ167" s="6">
        <v>0.3</v>
      </c>
      <c r="BK167" s="6">
        <v>0.3</v>
      </c>
      <c r="BL167" s="6" t="str">
        <f t="shared" si="198"/>
        <v>N</v>
      </c>
      <c r="BM167" s="3">
        <f t="shared" si="237"/>
        <v>0</v>
      </c>
      <c r="BN167" s="3">
        <f t="shared" si="238"/>
        <v>1</v>
      </c>
      <c r="BO167" s="3">
        <f t="shared" si="239"/>
        <v>1</v>
      </c>
      <c r="BP167" s="3">
        <f t="shared" si="240"/>
        <v>1</v>
      </c>
      <c r="BQ167" s="1">
        <f t="shared" si="241"/>
        <v>4</v>
      </c>
      <c r="BR167" s="1" t="str">
        <f t="shared" si="199"/>
        <v>S</v>
      </c>
      <c r="BS167" s="1" t="s">
        <v>178</v>
      </c>
      <c r="BT167" s="4" t="str">
        <f t="shared" si="242"/>
        <v>NA</v>
      </c>
      <c r="BU167" s="4" t="str">
        <f t="shared" si="243"/>
        <v>NA</v>
      </c>
      <c r="BV167" t="s">
        <v>178</v>
      </c>
      <c r="BW167" t="s">
        <v>178</v>
      </c>
      <c r="BX167" t="s">
        <v>178</v>
      </c>
      <c r="BY167" t="s">
        <v>178</v>
      </c>
      <c r="BZ167" s="2" t="str">
        <f t="shared" si="200"/>
        <v>NA</v>
      </c>
      <c r="CA167">
        <v>0</v>
      </c>
      <c r="CB167">
        <v>0</v>
      </c>
      <c r="CC167" s="2" t="str">
        <f t="shared" si="201"/>
        <v>NA</v>
      </c>
      <c r="CD167" s="3">
        <v>0</v>
      </c>
      <c r="CE167" s="3">
        <v>0</v>
      </c>
      <c r="CF167" s="2">
        <v>0</v>
      </c>
      <c r="CG167" s="2">
        <v>0</v>
      </c>
      <c r="CH167" s="2">
        <v>0</v>
      </c>
      <c r="CI167" s="2">
        <v>0</v>
      </c>
      <c r="CJ167" s="2">
        <v>0</v>
      </c>
      <c r="CK167" s="2">
        <v>0</v>
      </c>
      <c r="CL167" s="2">
        <v>0</v>
      </c>
      <c r="CM167" s="2">
        <v>0</v>
      </c>
      <c r="CN167" s="5">
        <v>0</v>
      </c>
      <c r="CO167" s="5">
        <v>0</v>
      </c>
      <c r="CP167" s="5">
        <v>0</v>
      </c>
      <c r="CQ167" s="5">
        <v>0</v>
      </c>
      <c r="CR167" s="5">
        <v>0</v>
      </c>
      <c r="CS167" s="5">
        <v>0</v>
      </c>
      <c r="CT167" s="5">
        <v>0</v>
      </c>
      <c r="CU167" s="5">
        <v>0</v>
      </c>
      <c r="CV167" s="4">
        <v>0</v>
      </c>
      <c r="CW167" s="4">
        <v>0</v>
      </c>
      <c r="CX167" s="4">
        <v>0</v>
      </c>
      <c r="CY167" s="4">
        <v>0</v>
      </c>
      <c r="CZ167" s="4">
        <v>0</v>
      </c>
      <c r="DA167" s="4">
        <v>0</v>
      </c>
      <c r="DB167" s="4">
        <v>0</v>
      </c>
      <c r="DC167" s="4">
        <v>0</v>
      </c>
      <c r="DD167" s="8">
        <v>0</v>
      </c>
      <c r="DE167" s="8">
        <v>0</v>
      </c>
      <c r="DF167" s="8">
        <v>0</v>
      </c>
      <c r="DG167" s="8">
        <v>0</v>
      </c>
      <c r="DH167" s="8">
        <v>0</v>
      </c>
      <c r="DI167" s="8">
        <v>0</v>
      </c>
      <c r="DJ167" s="8">
        <v>0</v>
      </c>
      <c r="DK167" s="8">
        <v>0</v>
      </c>
      <c r="DL167" s="11">
        <f t="shared" si="202"/>
        <v>0</v>
      </c>
      <c r="DM167" s="11">
        <f t="shared" si="203"/>
        <v>0</v>
      </c>
      <c r="DN167" s="11">
        <f t="shared" si="204"/>
        <v>0</v>
      </c>
      <c r="DO167" s="11">
        <f t="shared" si="205"/>
        <v>0</v>
      </c>
      <c r="DP167" s="5">
        <f t="shared" si="206"/>
        <v>0</v>
      </c>
      <c r="DQ167" s="5">
        <f t="shared" si="207"/>
        <v>0</v>
      </c>
      <c r="DR167" s="5">
        <f t="shared" si="208"/>
        <v>0</v>
      </c>
      <c r="DS167" s="5">
        <f t="shared" si="209"/>
        <v>0</v>
      </c>
      <c r="DT167" s="12">
        <f t="shared" si="210"/>
        <v>0</v>
      </c>
      <c r="DU167" s="12">
        <f t="shared" si="211"/>
        <v>0</v>
      </c>
      <c r="DV167" s="12">
        <f t="shared" si="212"/>
        <v>0</v>
      </c>
      <c r="DW167" s="12">
        <f t="shared" si="213"/>
        <v>0</v>
      </c>
      <c r="DX167" s="12">
        <f t="shared" si="214"/>
        <v>0</v>
      </c>
      <c r="DY167" s="12">
        <f t="shared" si="215"/>
        <v>0</v>
      </c>
      <c r="DZ167" s="12">
        <f t="shared" si="216"/>
        <v>0</v>
      </c>
      <c r="EA167" s="12">
        <f t="shared" si="217"/>
        <v>0</v>
      </c>
      <c r="EB167" s="13">
        <f t="shared" si="218"/>
        <v>0</v>
      </c>
      <c r="EC167" s="13">
        <f t="shared" si="219"/>
        <v>0</v>
      </c>
      <c r="ED167" s="13">
        <f t="shared" si="220"/>
        <v>0</v>
      </c>
      <c r="EE167" s="13">
        <f t="shared" si="221"/>
        <v>0</v>
      </c>
      <c r="EF167" s="13">
        <f t="shared" si="222"/>
        <v>0</v>
      </c>
      <c r="EG167" s="13">
        <f t="shared" si="223"/>
        <v>0</v>
      </c>
      <c r="EH167" s="13">
        <f t="shared" si="224"/>
        <v>0</v>
      </c>
      <c r="EI167" s="13">
        <f t="shared" si="225"/>
        <v>0</v>
      </c>
      <c r="EJ167" s="4">
        <f t="shared" si="226"/>
        <v>0</v>
      </c>
      <c r="EK167" s="4">
        <f t="shared" si="227"/>
        <v>0</v>
      </c>
      <c r="EL167" s="4">
        <f t="shared" si="228"/>
        <v>0</v>
      </c>
      <c r="EM167" s="4">
        <f t="shared" si="229"/>
        <v>0</v>
      </c>
      <c r="EN167" s="5" t="s">
        <v>178</v>
      </c>
      <c r="EO167" s="5" t="s">
        <v>178</v>
      </c>
      <c r="EP167" s="5" t="s">
        <v>178</v>
      </c>
      <c r="EQ167" s="5" t="s">
        <v>178</v>
      </c>
      <c r="ER167" s="12" t="s">
        <v>178</v>
      </c>
      <c r="ES167" s="12" t="s">
        <v>178</v>
      </c>
      <c r="ET167" s="12" t="s">
        <v>178</v>
      </c>
      <c r="EU167" s="12" t="s">
        <v>178</v>
      </c>
      <c r="EV167" t="s">
        <v>178</v>
      </c>
      <c r="EW167" t="s">
        <v>178</v>
      </c>
      <c r="EX167" t="s">
        <v>178</v>
      </c>
      <c r="EY167" t="s">
        <v>178</v>
      </c>
      <c r="EZ167">
        <f t="shared" si="230"/>
        <v>0</v>
      </c>
      <c r="FA167">
        <f t="shared" si="231"/>
        <v>0</v>
      </c>
      <c r="FB167">
        <f t="shared" si="232"/>
        <v>0</v>
      </c>
      <c r="FC167">
        <f t="shared" si="233"/>
        <v>0</v>
      </c>
      <c r="FD167" t="s">
        <v>178</v>
      </c>
      <c r="FE167" t="s">
        <v>178</v>
      </c>
      <c r="FF167">
        <v>0.66666666666666663</v>
      </c>
    </row>
  </sheetData>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G216"/>
  <sheetViews>
    <sheetView zoomScaleNormal="100" workbookViewId="0">
      <selection sqref="A1:AI1"/>
    </sheetView>
  </sheetViews>
  <sheetFormatPr defaultRowHeight="15" x14ac:dyDescent="0.25"/>
  <cols>
    <col min="1" max="1" width="8.28515625" style="3" customWidth="1"/>
    <col min="2" max="27" width="9.140625" style="3"/>
    <col min="28" max="28" width="9.140625" style="3" customWidth="1"/>
    <col min="29" max="41" width="9.140625" style="3"/>
    <col min="42" max="42" width="9.140625" style="3" customWidth="1"/>
    <col min="43" max="16384" width="9.140625" style="3"/>
  </cols>
  <sheetData>
    <row r="1" spans="1:163" customFormat="1" x14ac:dyDescent="0.25">
      <c r="A1" t="s">
        <v>0</v>
      </c>
      <c r="B1" t="s">
        <v>526</v>
      </c>
      <c r="C1" t="s">
        <v>168</v>
      </c>
      <c r="D1" t="s">
        <v>169</v>
      </c>
      <c r="E1" t="s">
        <v>170</v>
      </c>
      <c r="F1" t="s">
        <v>171</v>
      </c>
      <c r="G1" t="s">
        <v>172</v>
      </c>
      <c r="H1" t="s">
        <v>173</v>
      </c>
      <c r="I1" s="2" t="s">
        <v>174</v>
      </c>
      <c r="J1" s="2" t="s">
        <v>484</v>
      </c>
      <c r="K1" t="s">
        <v>175</v>
      </c>
      <c r="L1" s="1" t="s">
        <v>195</v>
      </c>
      <c r="M1" s="1" t="s">
        <v>235</v>
      </c>
      <c r="N1" s="1" t="s">
        <v>203</v>
      </c>
      <c r="O1" t="s">
        <v>179</v>
      </c>
      <c r="P1" t="s">
        <v>180</v>
      </c>
      <c r="Q1" t="s">
        <v>181</v>
      </c>
      <c r="R1" t="s">
        <v>182</v>
      </c>
      <c r="S1" t="s">
        <v>183</v>
      </c>
      <c r="T1" t="s">
        <v>184</v>
      </c>
      <c r="U1" t="s">
        <v>466</v>
      </c>
      <c r="V1" s="2" t="s">
        <v>185</v>
      </c>
      <c r="W1" s="2" t="s">
        <v>342</v>
      </c>
      <c r="X1" t="s">
        <v>186</v>
      </c>
      <c r="Y1" s="1" t="s">
        <v>196</v>
      </c>
      <c r="Z1" s="1" t="s">
        <v>236</v>
      </c>
      <c r="AA1" s="1" t="s">
        <v>207</v>
      </c>
      <c r="AB1" s="4" t="s">
        <v>201</v>
      </c>
      <c r="AC1" s="4" t="s">
        <v>211</v>
      </c>
      <c r="AD1" t="s">
        <v>187</v>
      </c>
      <c r="AE1" t="s">
        <v>188</v>
      </c>
      <c r="AF1" t="s">
        <v>189</v>
      </c>
      <c r="AG1" t="s">
        <v>190</v>
      </c>
      <c r="AH1" t="s">
        <v>191</v>
      </c>
      <c r="AI1" t="s">
        <v>192</v>
      </c>
      <c r="AJ1" s="2" t="s">
        <v>193</v>
      </c>
      <c r="AK1" s="2" t="s">
        <v>344</v>
      </c>
      <c r="AL1" t="s">
        <v>194</v>
      </c>
      <c r="AM1" s="1" t="s">
        <v>197</v>
      </c>
      <c r="AN1" s="1" t="s">
        <v>237</v>
      </c>
      <c r="AO1" s="1" t="s">
        <v>208</v>
      </c>
      <c r="AP1" s="4" t="s">
        <v>202</v>
      </c>
      <c r="AQ1" s="4" t="s">
        <v>212</v>
      </c>
      <c r="AR1" s="10" t="s">
        <v>317</v>
      </c>
      <c r="AS1" s="10" t="s">
        <v>318</v>
      </c>
      <c r="AT1" s="10" t="s">
        <v>200</v>
      </c>
      <c r="AU1" s="10" t="s">
        <v>467</v>
      </c>
      <c r="AV1" s="10" t="s">
        <v>477</v>
      </c>
      <c r="AW1" s="10" t="s">
        <v>478</v>
      </c>
      <c r="AX1" s="10" t="s">
        <v>398</v>
      </c>
      <c r="AY1" s="10" t="s">
        <v>399</v>
      </c>
      <c r="AZ1" s="10" t="s">
        <v>390</v>
      </c>
      <c r="BA1" s="10" t="s">
        <v>391</v>
      </c>
      <c r="BB1" t="s">
        <v>204</v>
      </c>
      <c r="BC1" t="s">
        <v>205</v>
      </c>
      <c r="BD1" t="s">
        <v>206</v>
      </c>
      <c r="BE1" s="5" t="s">
        <v>215</v>
      </c>
      <c r="BF1" s="5" t="s">
        <v>216</v>
      </c>
      <c r="BG1" s="5" t="s">
        <v>217</v>
      </c>
      <c r="BH1" s="5" t="s">
        <v>218</v>
      </c>
      <c r="BI1" s="6" t="s">
        <v>219</v>
      </c>
      <c r="BJ1" s="6" t="s">
        <v>220</v>
      </c>
      <c r="BK1" s="6" t="s">
        <v>221</v>
      </c>
      <c r="BL1" s="6" t="s">
        <v>222</v>
      </c>
      <c r="BM1" s="6" t="s">
        <v>239</v>
      </c>
      <c r="BN1" s="3" t="s">
        <v>283</v>
      </c>
      <c r="BO1" s="3" t="s">
        <v>284</v>
      </c>
      <c r="BP1" s="3" t="s">
        <v>285</v>
      </c>
      <c r="BQ1" s="3" t="s">
        <v>286</v>
      </c>
      <c r="BR1" s="1" t="s">
        <v>209</v>
      </c>
      <c r="BS1" s="1" t="s">
        <v>238</v>
      </c>
      <c r="BT1" s="1" t="s">
        <v>210</v>
      </c>
      <c r="BU1" s="4" t="s">
        <v>213</v>
      </c>
      <c r="BV1" s="4" t="s">
        <v>214</v>
      </c>
      <c r="BW1" t="s">
        <v>223</v>
      </c>
      <c r="BX1" t="s">
        <v>224</v>
      </c>
      <c r="BY1" t="s">
        <v>223</v>
      </c>
      <c r="BZ1" t="s">
        <v>224</v>
      </c>
      <c r="CA1" s="2" t="s">
        <v>225</v>
      </c>
      <c r="CB1" s="3" t="s">
        <v>228</v>
      </c>
      <c r="CC1" t="s">
        <v>229</v>
      </c>
      <c r="CD1" s="2" t="s">
        <v>230</v>
      </c>
      <c r="CE1" s="3" t="s">
        <v>228</v>
      </c>
      <c r="CF1" t="s">
        <v>229</v>
      </c>
      <c r="CG1" s="2" t="s">
        <v>404</v>
      </c>
      <c r="CH1" s="2" t="s">
        <v>403</v>
      </c>
      <c r="CI1" s="2" t="s">
        <v>405</v>
      </c>
      <c r="CJ1" s="2" t="s">
        <v>418</v>
      </c>
      <c r="CK1" s="2" t="s">
        <v>406</v>
      </c>
      <c r="CL1" s="2" t="s">
        <v>407</v>
      </c>
      <c r="CM1" s="2" t="s">
        <v>408</v>
      </c>
      <c r="CN1" s="2" t="s">
        <v>409</v>
      </c>
      <c r="CO1" s="5" t="s">
        <v>410</v>
      </c>
      <c r="CP1" s="5" t="s">
        <v>411</v>
      </c>
      <c r="CQ1" s="5" t="s">
        <v>412</v>
      </c>
      <c r="CR1" s="5" t="s">
        <v>417</v>
      </c>
      <c r="CS1" s="5" t="s">
        <v>413</v>
      </c>
      <c r="CT1" s="5" t="s">
        <v>414</v>
      </c>
      <c r="CU1" s="5" t="s">
        <v>415</v>
      </c>
      <c r="CV1" s="5" t="s">
        <v>416</v>
      </c>
      <c r="CW1" s="4" t="s">
        <v>419</v>
      </c>
      <c r="CX1" s="4" t="s">
        <v>420</v>
      </c>
      <c r="CY1" s="4" t="s">
        <v>421</v>
      </c>
      <c r="CZ1" s="4" t="s">
        <v>422</v>
      </c>
      <c r="DA1" s="4" t="s">
        <v>423</v>
      </c>
      <c r="DB1" s="4" t="s">
        <v>424</v>
      </c>
      <c r="DC1" s="4" t="s">
        <v>425</v>
      </c>
      <c r="DD1" s="4" t="s">
        <v>426</v>
      </c>
      <c r="DE1" s="8" t="s">
        <v>419</v>
      </c>
      <c r="DF1" s="8" t="s">
        <v>420</v>
      </c>
      <c r="DG1" s="8" t="s">
        <v>421</v>
      </c>
      <c r="DH1" s="8" t="s">
        <v>422</v>
      </c>
      <c r="DI1" s="8" t="s">
        <v>423</v>
      </c>
      <c r="DJ1" s="8" t="s">
        <v>424</v>
      </c>
      <c r="DK1" s="8" t="s">
        <v>425</v>
      </c>
      <c r="DL1" s="8" t="s">
        <v>426</v>
      </c>
      <c r="DM1" s="11" t="s">
        <v>427</v>
      </c>
      <c r="DN1" s="11" t="s">
        <v>428</v>
      </c>
      <c r="DO1" s="11" t="s">
        <v>429</v>
      </c>
      <c r="DP1" s="11" t="s">
        <v>430</v>
      </c>
      <c r="DQ1" s="5" t="s">
        <v>431</v>
      </c>
      <c r="DR1" s="5" t="s">
        <v>432</v>
      </c>
      <c r="DS1" s="5" t="s">
        <v>433</v>
      </c>
      <c r="DT1" s="5" t="s">
        <v>434</v>
      </c>
      <c r="DU1" s="12" t="s">
        <v>439</v>
      </c>
      <c r="DV1" s="12" t="s">
        <v>440</v>
      </c>
      <c r="DW1" s="12" t="s">
        <v>441</v>
      </c>
      <c r="DX1" s="12" t="s">
        <v>442</v>
      </c>
      <c r="DY1" s="12" t="s">
        <v>443</v>
      </c>
      <c r="DZ1" s="12" t="s">
        <v>444</v>
      </c>
      <c r="EA1" s="12" t="s">
        <v>445</v>
      </c>
      <c r="EB1" s="12" t="s">
        <v>446</v>
      </c>
      <c r="EC1" s="13" t="s">
        <v>447</v>
      </c>
      <c r="ED1" s="13" t="s">
        <v>448</v>
      </c>
      <c r="EE1" s="13" t="s">
        <v>449</v>
      </c>
      <c r="EF1" s="13" t="s">
        <v>450</v>
      </c>
      <c r="EG1" s="13" t="s">
        <v>451</v>
      </c>
      <c r="EH1" s="13" t="s">
        <v>452</v>
      </c>
      <c r="EI1" s="13" t="s">
        <v>453</v>
      </c>
      <c r="EJ1" s="13" t="s">
        <v>454</v>
      </c>
      <c r="EK1" s="4" t="s">
        <v>435</v>
      </c>
      <c r="EL1" s="4" t="s">
        <v>436</v>
      </c>
      <c r="EM1" s="4" t="s">
        <v>437</v>
      </c>
      <c r="EN1" s="4" t="s">
        <v>438</v>
      </c>
      <c r="EO1" s="5" t="s">
        <v>455</v>
      </c>
      <c r="EP1" s="5" t="s">
        <v>455</v>
      </c>
      <c r="EQ1" s="5" t="s">
        <v>455</v>
      </c>
      <c r="ER1" s="5" t="s">
        <v>455</v>
      </c>
      <c r="ES1" s="12" t="s">
        <v>456</v>
      </c>
      <c r="ET1" s="12" t="s">
        <v>456</v>
      </c>
      <c r="EU1" s="12" t="s">
        <v>456</v>
      </c>
      <c r="EV1" s="12" t="s">
        <v>456</v>
      </c>
      <c r="EW1" s="3" t="s">
        <v>457</v>
      </c>
      <c r="EX1" s="3" t="s">
        <v>458</v>
      </c>
      <c r="EY1" s="3" t="s">
        <v>459</v>
      </c>
      <c r="EZ1" s="3" t="s">
        <v>460</v>
      </c>
      <c r="FA1" s="3" t="s">
        <v>461</v>
      </c>
      <c r="FB1" s="3" t="s">
        <v>462</v>
      </c>
      <c r="FC1" s="3" t="s">
        <v>463</v>
      </c>
      <c r="FD1" s="3" t="s">
        <v>464</v>
      </c>
      <c r="FE1" s="3" t="s">
        <v>479</v>
      </c>
      <c r="FF1" s="3" t="s">
        <v>480</v>
      </c>
      <c r="FG1" s="3" t="s">
        <v>481</v>
      </c>
    </row>
    <row r="2" spans="1:163" customFormat="1" x14ac:dyDescent="0.25">
      <c r="A2" t="s">
        <v>2</v>
      </c>
      <c r="B2">
        <v>1</v>
      </c>
      <c r="C2">
        <v>1</v>
      </c>
      <c r="D2">
        <v>1</v>
      </c>
      <c r="E2">
        <v>0</v>
      </c>
      <c r="F2">
        <v>2</v>
      </c>
      <c r="G2">
        <v>0</v>
      </c>
      <c r="H2">
        <v>0</v>
      </c>
      <c r="I2" s="2" t="s">
        <v>177</v>
      </c>
      <c r="J2" s="2">
        <f t="shared" ref="J2:J33" si="0">IF(OR(H2="NA",I2="NA"),"NA",IF(OR(H2&gt;0,I2="y"),1,0))</f>
        <v>0</v>
      </c>
      <c r="K2">
        <v>3</v>
      </c>
      <c r="L2" s="1">
        <v>4</v>
      </c>
      <c r="M2" s="1" t="str">
        <f t="shared" ref="M2:M33" si="1">IF(L2="NA","NA",IF(L2&lt;2,"solitary",IF(AND(L2&gt;=2=TRUE,L2&lt;5=TRUE),"S",IF(AND(L2&gt;=5=TRUE,L2&lt;7=TRUE),"M",IF(L2&gt;=7,"L","NA")))))</f>
        <v>S</v>
      </c>
      <c r="N2" s="1">
        <f t="shared" ref="N2:N33" si="2">VLOOKUP(BB2,$A$2:$L$167,10,FALSE)</f>
        <v>1</v>
      </c>
      <c r="O2">
        <v>1</v>
      </c>
      <c r="P2">
        <v>1</v>
      </c>
      <c r="Q2">
        <v>1</v>
      </c>
      <c r="R2">
        <v>1</v>
      </c>
      <c r="S2">
        <v>3</v>
      </c>
      <c r="T2">
        <v>2</v>
      </c>
      <c r="U2">
        <f t="shared" ref="U2:U33" si="3">IF(AR2="ext","NA",T2)</f>
        <v>2</v>
      </c>
      <c r="V2" s="2" t="s">
        <v>177</v>
      </c>
      <c r="W2" s="2">
        <f t="shared" ref="W2:W33" si="4">IF(OR(T2="NA",V2="NA"),"NA",IF(OR(T2&gt;0,V2="y"),1,0))</f>
        <v>1</v>
      </c>
      <c r="X2">
        <v>1</v>
      </c>
      <c r="Y2" s="1">
        <v>7</v>
      </c>
      <c r="Z2" s="1" t="str">
        <f t="shared" ref="Z2:Z33" si="5">IF(Y2="NA","NA",IF(L2&lt;2,"solitary",IF(AND(Y2&gt;=2=TRUE,Y2&lt;5=TRUE),"S",IF(AND(Y2&gt;=5=TRUE,Y2&lt;7=TRUE),"M",IF(Y2&gt;=7,"L","NA")))))</f>
        <v>L</v>
      </c>
      <c r="AA2" s="1">
        <f t="shared" ref="AA2:AA33" si="6">IF(Y2="NA","NA",VLOOKUP(BC2,$A$1:$Y$167,21,FALSE))</f>
        <v>4</v>
      </c>
      <c r="AB2" s="4">
        <f t="shared" ref="AB2:AB33" si="7">IF(Y2="NA","NA",Y2-L2)</f>
        <v>3</v>
      </c>
      <c r="AC2" s="4">
        <f t="shared" ref="AC2:AC33" si="8">VLOOKUP(BB2,$A$1:$AB$167,24,FALSE)</f>
        <v>2</v>
      </c>
      <c r="AD2">
        <v>1</v>
      </c>
      <c r="AE2">
        <v>1</v>
      </c>
      <c r="AF2">
        <v>2</v>
      </c>
      <c r="AG2">
        <v>1</v>
      </c>
      <c r="AH2">
        <v>2</v>
      </c>
      <c r="AI2">
        <v>1</v>
      </c>
      <c r="AJ2" s="2" t="s">
        <v>177</v>
      </c>
      <c r="AK2" s="2">
        <f t="shared" ref="AK2:AK33" si="9">IF(OR(AI2="NA",AJ2="NA"),"NA",IF(OR(AI2&gt;0,AJ2="y"),1,0))</f>
        <v>1</v>
      </c>
      <c r="AL2">
        <v>3</v>
      </c>
      <c r="AM2" s="1">
        <v>7</v>
      </c>
      <c r="AN2" s="1" t="str">
        <f t="shared" ref="AN2:AN33" si="10">IF(AM2="NA","NA",IF(AM2&lt;2,"solitary",IF(AND(AM2&gt;=2=TRUE,AM2&lt;5=TRUE),"S",IF(AND(AM2&gt;=5=TRUE,AM2&lt;7=TRUE),"M",IF(AM2&gt;=7,"L","NA")))))</f>
        <v>L</v>
      </c>
      <c r="AO2" s="1">
        <f t="shared" ref="AO2:AO33" si="11">IF(AM2="NA","NA",VLOOKUP(BD2,$A$1:$AM$167,34,FALSE))</f>
        <v>1</v>
      </c>
      <c r="AP2" s="4">
        <f t="shared" ref="AP2:AP33" si="12">IF(Y2="NA","NA",IF(AM2="NA","NA",AM2-Y2))</f>
        <v>0</v>
      </c>
      <c r="AQ2" s="4">
        <f t="shared" ref="AQ2:AQ33" si="13">VLOOKUP(BC2,$A$1:$AP$167,37,FALSE)</f>
        <v>1</v>
      </c>
      <c r="AR2" s="10" t="s">
        <v>319</v>
      </c>
      <c r="AS2" s="10" t="s">
        <v>319</v>
      </c>
      <c r="AT2" s="10" t="str">
        <f t="shared" ref="AT2:AT22" si="14">IF(AR2=AS2,AS2,"")</f>
        <v>surv</v>
      </c>
      <c r="AU2" s="10" t="str">
        <f t="shared" ref="AU2:AU33" si="15">IF(OR(AR2="ext",AS2="ext"),"ext","surv")</f>
        <v>surv</v>
      </c>
      <c r="AV2" s="10">
        <f t="shared" ref="AV2:AV33" si="16">IF(AR2="ext",L2,IF(AS2="ext",Y2,IF(AR2="surv",AVERAGE(L2,Y2,AM2),IF(AS2="surv",AVERAGE(Y2,AM2),AM2))))</f>
        <v>6</v>
      </c>
      <c r="AW2" s="10">
        <f t="shared" ref="AW2:AW33" si="17">IF(AR2="ext",BI2,IF(AS2="ext",BJ2,IF(AR2="surv",AVERAGE(BI2,BJ2,BK2),IF(AS2="surv",AVERAGE(BJ2,BK2),BK2))))</f>
        <v>1.4878844041120944</v>
      </c>
      <c r="AX2" s="10">
        <f t="shared" ref="AX2:AX33" si="18">IF(AR2="surv",1,IF(AR2="ext",0,"NA"))</f>
        <v>1</v>
      </c>
      <c r="AY2" s="10">
        <f t="shared" ref="AY2:AY33" si="19">IF(AS2="surv",1,IF(AS2="ext",0,"NA"))</f>
        <v>1</v>
      </c>
      <c r="AZ2" s="10" t="str">
        <f t="shared" ref="AZ2:AZ33" si="20">IF(AT2="surv","1",IF(OR(AT2="ext",AT2="re"),"0","NA"))</f>
        <v>1</v>
      </c>
      <c r="BA2" s="10" t="str">
        <f t="shared" ref="BA2:BA33" si="21">IF(AT2="surv","1",IF(AT2="found","0","NA"))</f>
        <v>1</v>
      </c>
      <c r="BB2" t="s">
        <v>3</v>
      </c>
      <c r="BC2" t="s">
        <v>3</v>
      </c>
      <c r="BD2" t="s">
        <v>3</v>
      </c>
      <c r="BE2" s="5">
        <v>1</v>
      </c>
      <c r="BF2" s="5">
        <v>1</v>
      </c>
      <c r="BG2" s="5">
        <v>2</v>
      </c>
      <c r="BH2" s="5">
        <f t="shared" ref="BH2:BH33" si="22">AVERAGE(BE2:BG2)</f>
        <v>1.3333333333333333</v>
      </c>
      <c r="BI2" s="6">
        <v>1.4878844041120944</v>
      </c>
      <c r="BJ2" s="6">
        <v>1.4878844041120944</v>
      </c>
      <c r="BK2" s="6">
        <v>1.4878844041120944</v>
      </c>
      <c r="BL2" s="6">
        <v>1.4878844041120944</v>
      </c>
      <c r="BM2" s="6" t="str">
        <f t="shared" ref="BM2:BM33" si="23">IF(BL2&lt;0.5,"N",IF(BL2&lt;1,"M","F"))</f>
        <v>F</v>
      </c>
      <c r="BN2" s="3">
        <f t="shared" ref="BN2:BN33" si="24">AVERAGE(E2,Q2,AF2)</f>
        <v>1</v>
      </c>
      <c r="BO2" s="3">
        <f t="shared" ref="BO2:BO33" si="25">AVERAGE(F2,R2,AG2)</f>
        <v>1.3333333333333333</v>
      </c>
      <c r="BP2" s="3">
        <f t="shared" ref="BP2:BP33" si="26">AVERAGE(G2,S2,AH2)</f>
        <v>1.6666666666666667</v>
      </c>
      <c r="BQ2" s="3">
        <f t="shared" ref="BQ2:BQ33" si="27">AVERAGE(H2,T2,AI2)</f>
        <v>1</v>
      </c>
      <c r="BR2" s="1">
        <f t="shared" ref="BR2:BR33" si="28">AVERAGE(AM2,Y2,L2)</f>
        <v>6</v>
      </c>
      <c r="BS2" s="1" t="str">
        <f t="shared" ref="BS2:BS33" si="29">IF(BR2="NA","NA",IF(AND(BR2&gt;0=TRUE,BR2&lt;5=TRUE),"S",IF(AND(BR2&gt;=6=TRUE,BR2&lt;7=TRUE),"M",IF(BR2&gt;=7,"L","NA"))))</f>
        <v>M</v>
      </c>
      <c r="BT2" s="1">
        <f t="shared" ref="BT2:BT33" si="30">AVERAGE(AO2,AA2,N2)</f>
        <v>2</v>
      </c>
      <c r="BU2" s="4">
        <f t="shared" ref="BU2:BU33" si="31">IF(AP2="NA","NA",AVERAGE(AB2,AP2))</f>
        <v>1.5</v>
      </c>
      <c r="BV2" s="4">
        <f t="shared" ref="BV2:BV33" si="32">IF(BU2="NA","NA",AVERAGE(AC2,AQ2))</f>
        <v>1.5</v>
      </c>
      <c r="BW2" t="s">
        <v>227</v>
      </c>
      <c r="BX2" t="s">
        <v>226</v>
      </c>
      <c r="BY2" t="s">
        <v>227</v>
      </c>
      <c r="BZ2" t="s">
        <v>226</v>
      </c>
      <c r="CA2" s="2" t="str">
        <f t="shared" ref="CA2:CA33" si="33">IF(CB2+CC2=0,"NA",IF(CB2=CC2,"e",IF(CB2&lt;CC2,"c","s")))</f>
        <v>s</v>
      </c>
      <c r="CB2">
        <v>1</v>
      </c>
      <c r="CC2">
        <v>0</v>
      </c>
      <c r="CD2" s="2" t="str">
        <f t="shared" ref="CD2:CD33" si="34">IF(CE2+CF2=0,"NA",IF(CE2=CF2,"e",IF(CE2&lt;CF2,"c","s")))</f>
        <v>c</v>
      </c>
      <c r="CE2" s="3">
        <v>0</v>
      </c>
      <c r="CF2" s="3">
        <v>1</v>
      </c>
      <c r="CG2" s="2">
        <v>0</v>
      </c>
      <c r="CH2" s="2">
        <v>0</v>
      </c>
      <c r="CI2" s="2">
        <v>0</v>
      </c>
      <c r="CJ2" s="2">
        <v>0</v>
      </c>
      <c r="CK2" s="2">
        <v>0</v>
      </c>
      <c r="CL2" s="2">
        <v>0</v>
      </c>
      <c r="CM2" s="2">
        <v>0</v>
      </c>
      <c r="CN2" s="2">
        <v>0</v>
      </c>
      <c r="CO2" s="5">
        <v>0</v>
      </c>
      <c r="CP2" s="5">
        <v>0</v>
      </c>
      <c r="CQ2" s="5">
        <v>0</v>
      </c>
      <c r="CR2" s="5">
        <v>0</v>
      </c>
      <c r="CS2" s="5">
        <v>0</v>
      </c>
      <c r="CT2" s="5">
        <v>0</v>
      </c>
      <c r="CU2" s="5">
        <v>0</v>
      </c>
      <c r="CV2" s="5">
        <v>1</v>
      </c>
      <c r="CW2" s="4">
        <v>0</v>
      </c>
      <c r="CX2" s="4">
        <v>1</v>
      </c>
      <c r="CY2" s="4">
        <v>1</v>
      </c>
      <c r="CZ2" s="4">
        <v>0</v>
      </c>
      <c r="DA2" s="4">
        <v>0</v>
      </c>
      <c r="DB2" s="4">
        <v>0</v>
      </c>
      <c r="DC2" s="4">
        <v>1</v>
      </c>
      <c r="DD2" s="4">
        <v>0</v>
      </c>
      <c r="DE2" s="8">
        <v>0</v>
      </c>
      <c r="DF2" s="8">
        <v>1</v>
      </c>
      <c r="DG2" s="8">
        <v>1</v>
      </c>
      <c r="DH2" s="8">
        <v>0</v>
      </c>
      <c r="DI2" s="8">
        <v>0</v>
      </c>
      <c r="DJ2" s="8">
        <v>0</v>
      </c>
      <c r="DK2" s="8">
        <v>0</v>
      </c>
      <c r="DL2" s="8">
        <v>0</v>
      </c>
      <c r="DM2" s="11">
        <f t="shared" ref="DM2:DM33" si="35">SUM(CG2,CH2,CW2,CX2)</f>
        <v>1</v>
      </c>
      <c r="DN2" s="11">
        <f t="shared" ref="DN2:DN33" si="36">SUM(CJ2,CI2,CZ2,CY2)</f>
        <v>1</v>
      </c>
      <c r="DO2" s="11">
        <f t="shared" ref="DO2:DO33" si="37">SUM(CK2,CL2,DA2,DB2)</f>
        <v>0</v>
      </c>
      <c r="DP2" s="11">
        <f t="shared" ref="DP2:DP33" si="38">SUM(CN2,CM2,DD2,DC2)</f>
        <v>1</v>
      </c>
      <c r="DQ2" s="5">
        <f t="shared" ref="DQ2:DQ33" si="39">SUM(CO2,CP2,DE2,DF2)</f>
        <v>1</v>
      </c>
      <c r="DR2" s="5">
        <f t="shared" ref="DR2:DR33" si="40">SUM(CR2,CQ2,DH2,DG2)</f>
        <v>1</v>
      </c>
      <c r="DS2" s="5">
        <f t="shared" ref="DS2:DS33" si="41">SUM(CS2,CT2,DI2,DJ2)</f>
        <v>0</v>
      </c>
      <c r="DT2" s="5">
        <f t="shared" ref="DT2:DT33" si="42">SUM(CV2,CU2,DL2,DK2)</f>
        <v>1</v>
      </c>
      <c r="DU2" s="12">
        <f t="shared" ref="DU2:DU33" si="43">SUM(CG2,CO2)</f>
        <v>0</v>
      </c>
      <c r="DV2" s="12">
        <f t="shared" ref="DV2:DV33" si="44">SUM(CH2,CP2)</f>
        <v>0</v>
      </c>
      <c r="DW2" s="12">
        <f t="shared" ref="DW2:DW33" si="45">SUM(CI2,CQ2)</f>
        <v>0</v>
      </c>
      <c r="DX2" s="12">
        <f t="shared" ref="DX2:DX33" si="46">SUM(CJ2,CR2)</f>
        <v>0</v>
      </c>
      <c r="DY2" s="12">
        <f t="shared" ref="DY2:DY33" si="47">SUM(CK2,CS2)</f>
        <v>0</v>
      </c>
      <c r="DZ2" s="12">
        <f t="shared" ref="DZ2:DZ33" si="48">SUM(CL2,CT2)</f>
        <v>0</v>
      </c>
      <c r="EA2" s="12">
        <f t="shared" ref="EA2:EA33" si="49">SUM(CM2,CU2)</f>
        <v>0</v>
      </c>
      <c r="EB2" s="12">
        <f t="shared" ref="EB2:EB33" si="50">SUM(CN2,CV2)</f>
        <v>1</v>
      </c>
      <c r="EC2" s="13">
        <f t="shared" ref="EC2:EC33" si="51">SUM(CW2,DE2)</f>
        <v>0</v>
      </c>
      <c r="ED2" s="13">
        <f t="shared" ref="ED2:ED33" si="52">SUM(CX2,DF2)</f>
        <v>2</v>
      </c>
      <c r="EE2" s="13">
        <f t="shared" ref="EE2:EE33" si="53">SUM(CY2,DG2)</f>
        <v>2</v>
      </c>
      <c r="EF2" s="13">
        <f t="shared" ref="EF2:EF33" si="54">SUM(CZ2,DH2)</f>
        <v>0</v>
      </c>
      <c r="EG2" s="13">
        <f t="shared" ref="EG2:EG33" si="55">SUM(DA2,DI2)</f>
        <v>0</v>
      </c>
      <c r="EH2" s="13">
        <f t="shared" ref="EH2:EH33" si="56">SUM(DB2,DJ2)</f>
        <v>0</v>
      </c>
      <c r="EI2" s="13">
        <f t="shared" ref="EI2:EI33" si="57">SUM(DC2,DK2)</f>
        <v>1</v>
      </c>
      <c r="EJ2" s="13">
        <f t="shared" ref="EJ2:EJ33" si="58">SUM(DD2,DL2)</f>
        <v>0</v>
      </c>
      <c r="EK2" s="4">
        <f t="shared" ref="EK2:EK33" si="59">DM2+DQ2</f>
        <v>2</v>
      </c>
      <c r="EL2" s="4">
        <f t="shared" ref="EL2:EL33" si="60">DN2+DR2</f>
        <v>2</v>
      </c>
      <c r="EM2" s="4">
        <f t="shared" ref="EM2:EM33" si="61">DO2+DS2</f>
        <v>0</v>
      </c>
      <c r="EN2" s="4">
        <f t="shared" ref="EN2:EN33" si="62">DP2+DT2</f>
        <v>2</v>
      </c>
      <c r="EO2" s="5">
        <v>0</v>
      </c>
      <c r="EP2" s="5">
        <v>1</v>
      </c>
      <c r="EQ2" s="5" t="s">
        <v>178</v>
      </c>
      <c r="ER2" s="5">
        <v>1</v>
      </c>
      <c r="ES2" s="12">
        <v>0</v>
      </c>
      <c r="ET2" s="12">
        <v>1</v>
      </c>
      <c r="EU2" s="12" t="s">
        <v>178</v>
      </c>
      <c r="EV2" s="12">
        <v>0</v>
      </c>
      <c r="EW2">
        <v>0</v>
      </c>
      <c r="EX2">
        <v>1</v>
      </c>
      <c r="EY2" t="s">
        <v>178</v>
      </c>
      <c r="EZ2">
        <v>0.5</v>
      </c>
      <c r="FA2">
        <f t="shared" ref="FA2:FA33" si="63">(CG2+CO2)-(CH2+CP2)</f>
        <v>0</v>
      </c>
      <c r="FB2">
        <f t="shared" ref="FB2:FB33" si="64">(CI2+CQ2)-(CJ2+CR2)</f>
        <v>0</v>
      </c>
      <c r="FC2">
        <f t="shared" ref="FC2:FC33" si="65">(CK2+CS2)-(CL2+CT2)</f>
        <v>0</v>
      </c>
      <c r="FD2">
        <f t="shared" ref="FD2:FD33" si="66">(CM2+CU2)-(CN2+CV2)</f>
        <v>-1</v>
      </c>
      <c r="FE2">
        <v>1</v>
      </c>
      <c r="FF2">
        <v>0.5</v>
      </c>
      <c r="FG2">
        <v>1</v>
      </c>
    </row>
    <row r="3" spans="1:163" customFormat="1" x14ac:dyDescent="0.25">
      <c r="A3" t="s">
        <v>3</v>
      </c>
      <c r="B3">
        <v>1</v>
      </c>
      <c r="C3">
        <v>1</v>
      </c>
      <c r="D3">
        <v>1</v>
      </c>
      <c r="E3">
        <v>1</v>
      </c>
      <c r="F3">
        <v>2</v>
      </c>
      <c r="G3">
        <v>1</v>
      </c>
      <c r="H3">
        <v>0</v>
      </c>
      <c r="I3" s="2" t="s">
        <v>176</v>
      </c>
      <c r="J3" s="2">
        <f t="shared" si="0"/>
        <v>1</v>
      </c>
      <c r="K3">
        <v>3</v>
      </c>
      <c r="L3" s="1">
        <v>6</v>
      </c>
      <c r="M3" s="1" t="str">
        <f t="shared" si="1"/>
        <v>M</v>
      </c>
      <c r="N3" s="1">
        <f t="shared" si="2"/>
        <v>1</v>
      </c>
      <c r="O3">
        <v>1</v>
      </c>
      <c r="P3">
        <v>1</v>
      </c>
      <c r="Q3">
        <v>2</v>
      </c>
      <c r="R3">
        <v>1</v>
      </c>
      <c r="S3">
        <v>2</v>
      </c>
      <c r="T3">
        <v>4</v>
      </c>
      <c r="U3">
        <f t="shared" si="3"/>
        <v>4</v>
      </c>
      <c r="V3" s="2" t="s">
        <v>176</v>
      </c>
      <c r="W3" s="2">
        <f t="shared" si="4"/>
        <v>1</v>
      </c>
      <c r="X3">
        <v>2</v>
      </c>
      <c r="Y3" s="1">
        <v>7</v>
      </c>
      <c r="Z3" s="1" t="str">
        <f t="shared" si="5"/>
        <v>L</v>
      </c>
      <c r="AA3" s="1">
        <f t="shared" si="6"/>
        <v>3</v>
      </c>
      <c r="AB3" s="4">
        <f t="shared" si="7"/>
        <v>1</v>
      </c>
      <c r="AC3" s="4">
        <f t="shared" si="8"/>
        <v>1</v>
      </c>
      <c r="AD3">
        <v>1</v>
      </c>
      <c r="AE3">
        <v>1</v>
      </c>
      <c r="AF3">
        <v>1</v>
      </c>
      <c r="AG3">
        <v>1</v>
      </c>
      <c r="AH3">
        <v>1</v>
      </c>
      <c r="AI3">
        <v>3</v>
      </c>
      <c r="AJ3" s="2" t="s">
        <v>177</v>
      </c>
      <c r="AK3" s="2">
        <f t="shared" si="9"/>
        <v>1</v>
      </c>
      <c r="AL3">
        <v>3</v>
      </c>
      <c r="AM3" s="1">
        <v>5</v>
      </c>
      <c r="AN3" s="1" t="str">
        <f t="shared" si="10"/>
        <v>M</v>
      </c>
      <c r="AO3" s="1">
        <f t="shared" si="11"/>
        <v>1</v>
      </c>
      <c r="AP3" s="4">
        <f t="shared" si="12"/>
        <v>-2</v>
      </c>
      <c r="AQ3" s="4">
        <f t="shared" si="13"/>
        <v>1</v>
      </c>
      <c r="AR3" s="10" t="s">
        <v>319</v>
      </c>
      <c r="AS3" s="10" t="s">
        <v>319</v>
      </c>
      <c r="AT3" s="10" t="str">
        <f t="shared" si="14"/>
        <v>surv</v>
      </c>
      <c r="AU3" s="10" t="str">
        <f t="shared" si="15"/>
        <v>surv</v>
      </c>
      <c r="AV3" s="10">
        <f t="shared" si="16"/>
        <v>6</v>
      </c>
      <c r="AW3" s="10">
        <f t="shared" si="17"/>
        <v>1.0771258050942794</v>
      </c>
      <c r="AX3" s="10">
        <f t="shared" si="18"/>
        <v>1</v>
      </c>
      <c r="AY3" s="10">
        <f t="shared" si="19"/>
        <v>1</v>
      </c>
      <c r="AZ3" s="10" t="str">
        <f t="shared" si="20"/>
        <v>1</v>
      </c>
      <c r="BA3" s="10" t="str">
        <f t="shared" si="21"/>
        <v>1</v>
      </c>
      <c r="BB3" t="s">
        <v>4</v>
      </c>
      <c r="BC3" t="s">
        <v>4</v>
      </c>
      <c r="BD3" t="s">
        <v>4</v>
      </c>
      <c r="BE3" s="5">
        <v>2</v>
      </c>
      <c r="BF3" s="5">
        <v>2</v>
      </c>
      <c r="BG3" s="5">
        <v>3</v>
      </c>
      <c r="BH3" s="5">
        <f t="shared" si="22"/>
        <v>2.3333333333333335</v>
      </c>
      <c r="BI3" s="6">
        <v>1.0771258050942794</v>
      </c>
      <c r="BJ3" s="6">
        <v>1.0771258050942794</v>
      </c>
      <c r="BK3" s="6">
        <v>1.0771258050942794</v>
      </c>
      <c r="BL3" s="6">
        <v>1.0771258050942794</v>
      </c>
      <c r="BM3" s="6" t="str">
        <f t="shared" si="23"/>
        <v>F</v>
      </c>
      <c r="BN3" s="3">
        <f t="shared" si="24"/>
        <v>1.3333333333333333</v>
      </c>
      <c r="BO3" s="3">
        <f t="shared" si="25"/>
        <v>1.3333333333333333</v>
      </c>
      <c r="BP3" s="3">
        <f t="shared" si="26"/>
        <v>1.3333333333333333</v>
      </c>
      <c r="BQ3" s="3">
        <f t="shared" si="27"/>
        <v>2.3333333333333335</v>
      </c>
      <c r="BR3" s="1">
        <f t="shared" si="28"/>
        <v>6</v>
      </c>
      <c r="BS3" s="1" t="str">
        <f t="shared" si="29"/>
        <v>M</v>
      </c>
      <c r="BT3" s="1">
        <f t="shared" si="30"/>
        <v>1.6666666666666667</v>
      </c>
      <c r="BU3" s="4">
        <f t="shared" si="31"/>
        <v>-0.5</v>
      </c>
      <c r="BV3" s="4">
        <f t="shared" si="32"/>
        <v>1</v>
      </c>
      <c r="BW3" t="s">
        <v>178</v>
      </c>
      <c r="BX3" t="s">
        <v>226</v>
      </c>
      <c r="BY3" t="s">
        <v>227</v>
      </c>
      <c r="BZ3" t="s">
        <v>227</v>
      </c>
      <c r="CA3" s="2" t="str">
        <f t="shared" si="33"/>
        <v>s</v>
      </c>
      <c r="CB3">
        <v>2</v>
      </c>
      <c r="CC3">
        <v>1</v>
      </c>
      <c r="CD3" s="2" t="str">
        <f t="shared" si="34"/>
        <v>e</v>
      </c>
      <c r="CE3" s="3">
        <v>1</v>
      </c>
      <c r="CF3" s="3">
        <v>1</v>
      </c>
      <c r="CG3" s="2">
        <v>1</v>
      </c>
      <c r="CH3" s="2">
        <v>0</v>
      </c>
      <c r="CI3" s="2">
        <v>0</v>
      </c>
      <c r="CJ3" s="2">
        <v>0</v>
      </c>
      <c r="CK3" s="2">
        <v>0</v>
      </c>
      <c r="CL3" s="2">
        <v>0</v>
      </c>
      <c r="CM3" s="2">
        <v>0</v>
      </c>
      <c r="CN3" s="2">
        <v>0</v>
      </c>
      <c r="CO3" s="5">
        <v>0</v>
      </c>
      <c r="CP3" s="5">
        <v>1</v>
      </c>
      <c r="CQ3" s="5">
        <v>1</v>
      </c>
      <c r="CR3" s="5">
        <v>0</v>
      </c>
      <c r="CS3" s="5">
        <v>0</v>
      </c>
      <c r="CT3" s="5">
        <v>0</v>
      </c>
      <c r="CU3" s="5">
        <v>0</v>
      </c>
      <c r="CV3" s="5">
        <v>0</v>
      </c>
      <c r="CW3" s="4">
        <v>0</v>
      </c>
      <c r="CX3" s="4">
        <v>0</v>
      </c>
      <c r="CY3" s="4">
        <v>1</v>
      </c>
      <c r="CZ3" s="4">
        <v>1</v>
      </c>
      <c r="DA3" s="4">
        <v>1</v>
      </c>
      <c r="DB3" s="4">
        <v>0</v>
      </c>
      <c r="DC3" s="4">
        <v>1</v>
      </c>
      <c r="DD3" s="4">
        <v>1</v>
      </c>
      <c r="DE3" s="8">
        <v>0</v>
      </c>
      <c r="DF3" s="8">
        <v>0</v>
      </c>
      <c r="DG3" s="8">
        <v>1</v>
      </c>
      <c r="DH3" s="8">
        <v>0</v>
      </c>
      <c r="DI3" s="8">
        <v>1</v>
      </c>
      <c r="DJ3" s="8">
        <v>0</v>
      </c>
      <c r="DK3" s="8">
        <v>0</v>
      </c>
      <c r="DL3" s="8">
        <v>1</v>
      </c>
      <c r="DM3" s="11">
        <f t="shared" si="35"/>
        <v>1</v>
      </c>
      <c r="DN3" s="11">
        <f t="shared" si="36"/>
        <v>2</v>
      </c>
      <c r="DO3" s="11">
        <f t="shared" si="37"/>
        <v>1</v>
      </c>
      <c r="DP3" s="11">
        <f t="shared" si="38"/>
        <v>2</v>
      </c>
      <c r="DQ3" s="5">
        <f t="shared" si="39"/>
        <v>1</v>
      </c>
      <c r="DR3" s="5">
        <f t="shared" si="40"/>
        <v>2</v>
      </c>
      <c r="DS3" s="5">
        <f t="shared" si="41"/>
        <v>1</v>
      </c>
      <c r="DT3" s="5">
        <f t="shared" si="42"/>
        <v>1</v>
      </c>
      <c r="DU3" s="12">
        <f t="shared" si="43"/>
        <v>1</v>
      </c>
      <c r="DV3" s="12">
        <f t="shared" si="44"/>
        <v>1</v>
      </c>
      <c r="DW3" s="12">
        <f t="shared" si="45"/>
        <v>1</v>
      </c>
      <c r="DX3" s="12">
        <f t="shared" si="46"/>
        <v>0</v>
      </c>
      <c r="DY3" s="12">
        <f t="shared" si="47"/>
        <v>0</v>
      </c>
      <c r="DZ3" s="12">
        <f t="shared" si="48"/>
        <v>0</v>
      </c>
      <c r="EA3" s="12">
        <f t="shared" si="49"/>
        <v>0</v>
      </c>
      <c r="EB3" s="12">
        <f t="shared" si="50"/>
        <v>0</v>
      </c>
      <c r="EC3" s="13">
        <f t="shared" si="51"/>
        <v>0</v>
      </c>
      <c r="ED3" s="13">
        <f t="shared" si="52"/>
        <v>0</v>
      </c>
      <c r="EE3" s="13">
        <f t="shared" si="53"/>
        <v>2</v>
      </c>
      <c r="EF3" s="13">
        <f t="shared" si="54"/>
        <v>1</v>
      </c>
      <c r="EG3" s="13">
        <f t="shared" si="55"/>
        <v>2</v>
      </c>
      <c r="EH3" s="13">
        <f t="shared" si="56"/>
        <v>0</v>
      </c>
      <c r="EI3" s="13">
        <f t="shared" si="57"/>
        <v>1</v>
      </c>
      <c r="EJ3" s="13">
        <f t="shared" si="58"/>
        <v>2</v>
      </c>
      <c r="EK3" s="4">
        <f t="shared" si="59"/>
        <v>2</v>
      </c>
      <c r="EL3" s="4">
        <f t="shared" si="60"/>
        <v>4</v>
      </c>
      <c r="EM3" s="4">
        <f t="shared" si="61"/>
        <v>2</v>
      </c>
      <c r="EN3" s="4">
        <f t="shared" si="62"/>
        <v>3</v>
      </c>
      <c r="EO3" s="5">
        <v>0</v>
      </c>
      <c r="EP3" s="5">
        <v>0.5</v>
      </c>
      <c r="EQ3" s="5">
        <v>1</v>
      </c>
      <c r="ER3" s="5">
        <v>0.5</v>
      </c>
      <c r="ES3" s="12">
        <v>0</v>
      </c>
      <c r="ET3" s="12">
        <v>0.5</v>
      </c>
      <c r="EU3" s="12">
        <v>1</v>
      </c>
      <c r="EV3" s="12">
        <v>0</v>
      </c>
      <c r="EW3">
        <v>0</v>
      </c>
      <c r="EX3">
        <v>0.5</v>
      </c>
      <c r="EY3">
        <v>1</v>
      </c>
      <c r="EZ3">
        <v>0.33333333333333331</v>
      </c>
      <c r="FA3">
        <f t="shared" si="63"/>
        <v>0</v>
      </c>
      <c r="FB3">
        <f t="shared" si="64"/>
        <v>1</v>
      </c>
      <c r="FC3">
        <f t="shared" si="65"/>
        <v>0</v>
      </c>
      <c r="FD3">
        <f t="shared" si="66"/>
        <v>0</v>
      </c>
      <c r="FE3">
        <v>1</v>
      </c>
      <c r="FF3">
        <v>0.5714285714285714</v>
      </c>
      <c r="FG3">
        <v>0.6</v>
      </c>
    </row>
    <row r="4" spans="1:163" customFormat="1" x14ac:dyDescent="0.25">
      <c r="A4" t="s">
        <v>4</v>
      </c>
      <c r="B4">
        <v>1</v>
      </c>
      <c r="C4">
        <v>1</v>
      </c>
      <c r="D4">
        <v>1</v>
      </c>
      <c r="E4">
        <v>1</v>
      </c>
      <c r="F4">
        <v>0</v>
      </c>
      <c r="G4">
        <v>1</v>
      </c>
      <c r="H4">
        <v>1</v>
      </c>
      <c r="I4" s="2" t="s">
        <v>177</v>
      </c>
      <c r="J4" s="2">
        <f t="shared" si="0"/>
        <v>1</v>
      </c>
      <c r="K4">
        <v>3</v>
      </c>
      <c r="L4" s="1">
        <v>4</v>
      </c>
      <c r="M4" s="1" t="str">
        <f t="shared" si="1"/>
        <v>S</v>
      </c>
      <c r="N4" s="1">
        <f t="shared" si="2"/>
        <v>1</v>
      </c>
      <c r="O4">
        <v>1</v>
      </c>
      <c r="P4">
        <v>1</v>
      </c>
      <c r="Q4">
        <v>0</v>
      </c>
      <c r="R4">
        <v>0</v>
      </c>
      <c r="S4">
        <v>1</v>
      </c>
      <c r="T4">
        <v>3</v>
      </c>
      <c r="U4">
        <f t="shared" si="3"/>
        <v>3</v>
      </c>
      <c r="V4" s="2" t="s">
        <v>177</v>
      </c>
      <c r="W4" s="2">
        <f t="shared" si="4"/>
        <v>1</v>
      </c>
      <c r="X4">
        <v>1</v>
      </c>
      <c r="Y4" s="1">
        <v>3</v>
      </c>
      <c r="Z4" s="1" t="str">
        <f t="shared" si="5"/>
        <v>S</v>
      </c>
      <c r="AA4" s="1">
        <f t="shared" si="6"/>
        <v>4</v>
      </c>
      <c r="AB4" s="4">
        <f t="shared" si="7"/>
        <v>-1</v>
      </c>
      <c r="AC4" s="4">
        <f t="shared" si="8"/>
        <v>2</v>
      </c>
      <c r="AD4">
        <v>1</v>
      </c>
      <c r="AE4">
        <v>1</v>
      </c>
      <c r="AF4">
        <v>2</v>
      </c>
      <c r="AG4">
        <v>1</v>
      </c>
      <c r="AH4">
        <v>1</v>
      </c>
      <c r="AI4">
        <v>3</v>
      </c>
      <c r="AJ4" s="2" t="s">
        <v>176</v>
      </c>
      <c r="AK4" s="2">
        <f t="shared" si="9"/>
        <v>1</v>
      </c>
      <c r="AL4">
        <v>3</v>
      </c>
      <c r="AM4" s="1">
        <v>6</v>
      </c>
      <c r="AN4" s="1" t="str">
        <f t="shared" si="10"/>
        <v>M</v>
      </c>
      <c r="AO4" s="1">
        <f t="shared" si="11"/>
        <v>1</v>
      </c>
      <c r="AP4" s="4">
        <f t="shared" si="12"/>
        <v>3</v>
      </c>
      <c r="AQ4" s="4">
        <f t="shared" si="13"/>
        <v>1</v>
      </c>
      <c r="AR4" s="10" t="s">
        <v>319</v>
      </c>
      <c r="AS4" s="10" t="s">
        <v>319</v>
      </c>
      <c r="AT4" s="10" t="str">
        <f t="shared" si="14"/>
        <v>surv</v>
      </c>
      <c r="AU4" s="10" t="str">
        <f t="shared" si="15"/>
        <v>surv</v>
      </c>
      <c r="AV4" s="10">
        <f t="shared" si="16"/>
        <v>4.333333333333333</v>
      </c>
      <c r="AW4" s="10">
        <f t="shared" si="17"/>
        <v>1.0771258050942794</v>
      </c>
      <c r="AX4" s="10">
        <f t="shared" si="18"/>
        <v>1</v>
      </c>
      <c r="AY4" s="10">
        <f t="shared" si="19"/>
        <v>1</v>
      </c>
      <c r="AZ4" s="10" t="str">
        <f t="shared" si="20"/>
        <v>1</v>
      </c>
      <c r="BA4" s="10" t="str">
        <f t="shared" si="21"/>
        <v>1</v>
      </c>
      <c r="BB4" t="s">
        <v>3</v>
      </c>
      <c r="BC4" t="s">
        <v>3</v>
      </c>
      <c r="BD4" t="s">
        <v>3</v>
      </c>
      <c r="BE4" s="5">
        <v>1</v>
      </c>
      <c r="BF4" s="5">
        <v>1</v>
      </c>
      <c r="BG4" s="5">
        <v>2</v>
      </c>
      <c r="BH4" s="5">
        <f t="shared" si="22"/>
        <v>1.3333333333333333</v>
      </c>
      <c r="BI4" s="6">
        <v>1.0771258050942794</v>
      </c>
      <c r="BJ4" s="6">
        <v>1.0771258050942794</v>
      </c>
      <c r="BK4" s="6">
        <v>1.0771258050942794</v>
      </c>
      <c r="BL4" s="6">
        <v>1.0771258050942794</v>
      </c>
      <c r="BM4" s="6" t="str">
        <f t="shared" si="23"/>
        <v>F</v>
      </c>
      <c r="BN4" s="3">
        <f t="shared" si="24"/>
        <v>1</v>
      </c>
      <c r="BO4" s="3">
        <f t="shared" si="25"/>
        <v>0.33333333333333331</v>
      </c>
      <c r="BP4" s="3">
        <f t="shared" si="26"/>
        <v>1</v>
      </c>
      <c r="BQ4" s="3">
        <f t="shared" si="27"/>
        <v>2.3333333333333335</v>
      </c>
      <c r="BR4" s="1">
        <f t="shared" si="28"/>
        <v>4.333333333333333</v>
      </c>
      <c r="BS4" s="1" t="str">
        <f t="shared" si="29"/>
        <v>S</v>
      </c>
      <c r="BT4" s="1">
        <f t="shared" si="30"/>
        <v>2</v>
      </c>
      <c r="BU4" s="4">
        <f t="shared" si="31"/>
        <v>1</v>
      </c>
      <c r="BV4" s="4">
        <f t="shared" si="32"/>
        <v>1.5</v>
      </c>
      <c r="BW4" t="s">
        <v>227</v>
      </c>
      <c r="BX4" t="s">
        <v>178</v>
      </c>
      <c r="BY4" t="s">
        <v>227</v>
      </c>
      <c r="BZ4" t="s">
        <v>227</v>
      </c>
      <c r="CA4" s="2" t="str">
        <f t="shared" si="33"/>
        <v>c</v>
      </c>
      <c r="CB4">
        <v>0</v>
      </c>
      <c r="CC4">
        <v>1</v>
      </c>
      <c r="CD4" s="2" t="str">
        <f t="shared" si="34"/>
        <v>NA</v>
      </c>
      <c r="CE4" s="3">
        <v>0</v>
      </c>
      <c r="CF4" s="3">
        <v>0</v>
      </c>
      <c r="CG4" s="2">
        <v>0</v>
      </c>
      <c r="CH4" s="2">
        <v>0</v>
      </c>
      <c r="CI4" s="2">
        <v>0</v>
      </c>
      <c r="CJ4" s="2">
        <v>1</v>
      </c>
      <c r="CK4" s="2">
        <v>0</v>
      </c>
      <c r="CL4" s="2">
        <v>0</v>
      </c>
      <c r="CM4" s="2">
        <v>0</v>
      </c>
      <c r="CN4" s="2">
        <v>0</v>
      </c>
      <c r="CO4" s="5">
        <v>0</v>
      </c>
      <c r="CP4" s="5">
        <v>0</v>
      </c>
      <c r="CQ4" s="5">
        <v>1</v>
      </c>
      <c r="CR4" s="5">
        <v>1</v>
      </c>
      <c r="CS4" s="5">
        <v>0</v>
      </c>
      <c r="CT4" s="5">
        <v>0</v>
      </c>
      <c r="CU4" s="5">
        <v>0</v>
      </c>
      <c r="CV4" s="5">
        <v>0</v>
      </c>
      <c r="CW4" s="4">
        <v>0</v>
      </c>
      <c r="CX4" s="4">
        <v>1</v>
      </c>
      <c r="CY4" s="4">
        <v>0</v>
      </c>
      <c r="CZ4" s="4">
        <v>0</v>
      </c>
      <c r="DA4" s="4">
        <v>0</v>
      </c>
      <c r="DB4" s="4">
        <v>0</v>
      </c>
      <c r="DC4" s="4">
        <v>0</v>
      </c>
      <c r="DD4" s="4">
        <v>1</v>
      </c>
      <c r="DE4" s="8">
        <v>0</v>
      </c>
      <c r="DF4" s="8">
        <v>1</v>
      </c>
      <c r="DG4" s="8">
        <v>0</v>
      </c>
      <c r="DH4" s="8">
        <v>0</v>
      </c>
      <c r="DI4" s="8">
        <v>0</v>
      </c>
      <c r="DJ4" s="8">
        <v>0</v>
      </c>
      <c r="DK4" s="8">
        <v>0</v>
      </c>
      <c r="DL4" s="8">
        <v>0</v>
      </c>
      <c r="DM4" s="11">
        <f t="shared" si="35"/>
        <v>1</v>
      </c>
      <c r="DN4" s="11">
        <f t="shared" si="36"/>
        <v>1</v>
      </c>
      <c r="DO4" s="11">
        <f t="shared" si="37"/>
        <v>0</v>
      </c>
      <c r="DP4" s="11">
        <f t="shared" si="38"/>
        <v>1</v>
      </c>
      <c r="DQ4" s="5">
        <f t="shared" si="39"/>
        <v>1</v>
      </c>
      <c r="DR4" s="5">
        <f t="shared" si="40"/>
        <v>2</v>
      </c>
      <c r="DS4" s="5">
        <f t="shared" si="41"/>
        <v>0</v>
      </c>
      <c r="DT4" s="5">
        <f t="shared" si="42"/>
        <v>0</v>
      </c>
      <c r="DU4" s="12">
        <f t="shared" si="43"/>
        <v>0</v>
      </c>
      <c r="DV4" s="12">
        <f t="shared" si="44"/>
        <v>0</v>
      </c>
      <c r="DW4" s="12">
        <f t="shared" si="45"/>
        <v>1</v>
      </c>
      <c r="DX4" s="12">
        <f t="shared" si="46"/>
        <v>2</v>
      </c>
      <c r="DY4" s="12">
        <f t="shared" si="47"/>
        <v>0</v>
      </c>
      <c r="DZ4" s="12">
        <f t="shared" si="48"/>
        <v>0</v>
      </c>
      <c r="EA4" s="12">
        <f t="shared" si="49"/>
        <v>0</v>
      </c>
      <c r="EB4" s="12">
        <f t="shared" si="50"/>
        <v>0</v>
      </c>
      <c r="EC4" s="13">
        <f t="shared" si="51"/>
        <v>0</v>
      </c>
      <c r="ED4" s="13">
        <f t="shared" si="52"/>
        <v>2</v>
      </c>
      <c r="EE4" s="13">
        <f t="shared" si="53"/>
        <v>0</v>
      </c>
      <c r="EF4" s="13">
        <f t="shared" si="54"/>
        <v>0</v>
      </c>
      <c r="EG4" s="13">
        <f t="shared" si="55"/>
        <v>0</v>
      </c>
      <c r="EH4" s="13">
        <f t="shared" si="56"/>
        <v>0</v>
      </c>
      <c r="EI4" s="13">
        <f t="shared" si="57"/>
        <v>0</v>
      </c>
      <c r="EJ4" s="13">
        <f t="shared" si="58"/>
        <v>1</v>
      </c>
      <c r="EK4" s="4">
        <f t="shared" si="59"/>
        <v>2</v>
      </c>
      <c r="EL4" s="4">
        <f t="shared" si="60"/>
        <v>3</v>
      </c>
      <c r="EM4" s="4">
        <f t="shared" si="61"/>
        <v>0</v>
      </c>
      <c r="EN4" s="4">
        <f t="shared" si="62"/>
        <v>1</v>
      </c>
      <c r="EO4" s="5">
        <v>0</v>
      </c>
      <c r="EP4" s="5">
        <v>0</v>
      </c>
      <c r="EQ4" s="5" t="s">
        <v>178</v>
      </c>
      <c r="ER4" s="5">
        <v>0</v>
      </c>
      <c r="ES4" s="12">
        <v>0</v>
      </c>
      <c r="ET4" s="12">
        <v>0</v>
      </c>
      <c r="EU4" s="12" t="s">
        <v>178</v>
      </c>
      <c r="EV4" s="12" t="s">
        <v>178</v>
      </c>
      <c r="EW4">
        <v>0</v>
      </c>
      <c r="EX4">
        <v>0</v>
      </c>
      <c r="EY4" t="s">
        <v>178</v>
      </c>
      <c r="EZ4">
        <v>0</v>
      </c>
      <c r="FA4">
        <f t="shared" si="63"/>
        <v>0</v>
      </c>
      <c r="FB4">
        <f t="shared" si="64"/>
        <v>-1</v>
      </c>
      <c r="FC4">
        <f t="shared" si="65"/>
        <v>0</v>
      </c>
      <c r="FD4">
        <f t="shared" si="66"/>
        <v>0</v>
      </c>
      <c r="FE4">
        <v>1.5</v>
      </c>
      <c r="FF4">
        <v>0.5</v>
      </c>
      <c r="FG4">
        <v>0.8</v>
      </c>
    </row>
    <row r="5" spans="1:163" customFormat="1" x14ac:dyDescent="0.25">
      <c r="A5" t="s">
        <v>5</v>
      </c>
      <c r="B5">
        <v>1</v>
      </c>
      <c r="C5">
        <v>1</v>
      </c>
      <c r="D5">
        <v>1</v>
      </c>
      <c r="E5">
        <v>1</v>
      </c>
      <c r="F5">
        <v>3</v>
      </c>
      <c r="G5">
        <v>2</v>
      </c>
      <c r="H5">
        <v>0</v>
      </c>
      <c r="I5" s="2" t="s">
        <v>177</v>
      </c>
      <c r="J5" s="2">
        <f t="shared" si="0"/>
        <v>0</v>
      </c>
      <c r="K5">
        <v>3</v>
      </c>
      <c r="L5" s="1">
        <v>8</v>
      </c>
      <c r="M5" s="1" t="str">
        <f t="shared" si="1"/>
        <v>L</v>
      </c>
      <c r="N5" s="1">
        <f t="shared" si="2"/>
        <v>0</v>
      </c>
      <c r="O5">
        <v>1</v>
      </c>
      <c r="P5">
        <v>1</v>
      </c>
      <c r="Q5">
        <v>0</v>
      </c>
      <c r="R5">
        <v>2</v>
      </c>
      <c r="S5">
        <v>1</v>
      </c>
      <c r="T5">
        <v>1</v>
      </c>
      <c r="U5">
        <f t="shared" si="3"/>
        <v>1</v>
      </c>
      <c r="V5" s="2" t="s">
        <v>177</v>
      </c>
      <c r="W5" s="2">
        <f t="shared" si="4"/>
        <v>1</v>
      </c>
      <c r="X5">
        <v>2</v>
      </c>
      <c r="Y5" s="1">
        <v>5</v>
      </c>
      <c r="Z5" s="1" t="str">
        <f t="shared" si="5"/>
        <v>M</v>
      </c>
      <c r="AA5" s="1">
        <f t="shared" si="6"/>
        <v>0</v>
      </c>
      <c r="AB5" s="4">
        <f t="shared" si="7"/>
        <v>-3</v>
      </c>
      <c r="AC5" s="4">
        <f t="shared" si="8"/>
        <v>1</v>
      </c>
      <c r="AD5">
        <v>1</v>
      </c>
      <c r="AE5">
        <v>1</v>
      </c>
      <c r="AF5">
        <v>1</v>
      </c>
      <c r="AG5">
        <v>1</v>
      </c>
      <c r="AH5">
        <v>2</v>
      </c>
      <c r="AI5">
        <v>2</v>
      </c>
      <c r="AJ5" s="2" t="s">
        <v>177</v>
      </c>
      <c r="AK5" s="2">
        <f t="shared" si="9"/>
        <v>1</v>
      </c>
      <c r="AL5">
        <v>1</v>
      </c>
      <c r="AM5" s="1">
        <v>6</v>
      </c>
      <c r="AN5" s="1" t="str">
        <f t="shared" si="10"/>
        <v>M</v>
      </c>
      <c r="AO5" s="1">
        <f t="shared" si="11"/>
        <v>0</v>
      </c>
      <c r="AP5" s="4">
        <f t="shared" si="12"/>
        <v>1</v>
      </c>
      <c r="AQ5" s="4">
        <f t="shared" si="13"/>
        <v>0</v>
      </c>
      <c r="AR5" s="10" t="s">
        <v>319</v>
      </c>
      <c r="AS5" s="10" t="s">
        <v>319</v>
      </c>
      <c r="AT5" s="10" t="str">
        <f t="shared" si="14"/>
        <v>surv</v>
      </c>
      <c r="AU5" s="10" t="str">
        <f t="shared" si="15"/>
        <v>surv</v>
      </c>
      <c r="AV5" s="10">
        <f t="shared" si="16"/>
        <v>6.333333333333333</v>
      </c>
      <c r="AW5" s="10">
        <f t="shared" si="17"/>
        <v>1.8476678711176999</v>
      </c>
      <c r="AX5" s="10">
        <f t="shared" si="18"/>
        <v>1</v>
      </c>
      <c r="AY5" s="10">
        <f t="shared" si="19"/>
        <v>1</v>
      </c>
      <c r="AZ5" s="10" t="str">
        <f t="shared" si="20"/>
        <v>1</v>
      </c>
      <c r="BA5" s="10" t="str">
        <f t="shared" si="21"/>
        <v>1</v>
      </c>
      <c r="BB5" t="s">
        <v>88</v>
      </c>
      <c r="BC5" t="s">
        <v>137</v>
      </c>
      <c r="BD5" t="s">
        <v>137</v>
      </c>
      <c r="BE5" s="5">
        <v>0</v>
      </c>
      <c r="BF5" s="5">
        <v>1</v>
      </c>
      <c r="BG5" s="5">
        <v>1</v>
      </c>
      <c r="BH5" s="5">
        <f t="shared" si="22"/>
        <v>0.66666666666666663</v>
      </c>
      <c r="BI5" s="6">
        <v>2.0894257584322067</v>
      </c>
      <c r="BJ5" s="6">
        <v>1.7267889274604464</v>
      </c>
      <c r="BK5" s="6">
        <v>1.7267889274604464</v>
      </c>
      <c r="BL5" s="6">
        <v>1.8476678711176999</v>
      </c>
      <c r="BM5" s="6" t="str">
        <f t="shared" si="23"/>
        <v>F</v>
      </c>
      <c r="BN5" s="3">
        <f t="shared" si="24"/>
        <v>0.66666666666666663</v>
      </c>
      <c r="BO5" s="3">
        <f t="shared" si="25"/>
        <v>2</v>
      </c>
      <c r="BP5" s="3">
        <f t="shared" si="26"/>
        <v>1.6666666666666667</v>
      </c>
      <c r="BQ5" s="3">
        <f t="shared" si="27"/>
        <v>1</v>
      </c>
      <c r="BR5" s="1">
        <f t="shared" si="28"/>
        <v>6.333333333333333</v>
      </c>
      <c r="BS5" s="1" t="str">
        <f t="shared" si="29"/>
        <v>M</v>
      </c>
      <c r="BT5" s="1">
        <f t="shared" si="30"/>
        <v>0</v>
      </c>
      <c r="BU5" s="4">
        <f t="shared" si="31"/>
        <v>-1</v>
      </c>
      <c r="BV5" s="4">
        <f t="shared" si="32"/>
        <v>0.5</v>
      </c>
      <c r="BW5" t="s">
        <v>178</v>
      </c>
      <c r="BX5" t="s">
        <v>227</v>
      </c>
      <c r="BY5" t="s">
        <v>227</v>
      </c>
      <c r="BZ5" t="s">
        <v>226</v>
      </c>
      <c r="CA5" s="2" t="str">
        <f t="shared" si="33"/>
        <v>c</v>
      </c>
      <c r="CB5">
        <v>0</v>
      </c>
      <c r="CC5">
        <v>2</v>
      </c>
      <c r="CD5" s="2" t="str">
        <f t="shared" si="34"/>
        <v>NA</v>
      </c>
      <c r="CE5" s="3">
        <v>0</v>
      </c>
      <c r="CF5" s="3">
        <v>0</v>
      </c>
      <c r="CG5" s="2">
        <v>1</v>
      </c>
      <c r="CH5" s="2">
        <v>0</v>
      </c>
      <c r="CI5" s="2">
        <v>0</v>
      </c>
      <c r="CJ5" s="2">
        <v>0</v>
      </c>
      <c r="CK5" s="2">
        <v>0</v>
      </c>
      <c r="CL5" s="2">
        <v>0</v>
      </c>
      <c r="CM5" s="2">
        <v>0</v>
      </c>
      <c r="CN5" s="2">
        <v>1</v>
      </c>
      <c r="CO5" s="5">
        <v>1</v>
      </c>
      <c r="CP5" s="5">
        <v>0</v>
      </c>
      <c r="CQ5" s="5">
        <v>0</v>
      </c>
      <c r="CR5" s="5">
        <v>0</v>
      </c>
      <c r="CS5" s="5">
        <v>0</v>
      </c>
      <c r="CT5" s="5">
        <v>0</v>
      </c>
      <c r="CU5" s="5">
        <v>0</v>
      </c>
      <c r="CV5" s="5">
        <v>0</v>
      </c>
      <c r="CW5" s="4">
        <v>0</v>
      </c>
      <c r="CX5" s="4">
        <v>0</v>
      </c>
      <c r="CY5" s="4">
        <v>0</v>
      </c>
      <c r="CZ5" s="4">
        <v>0</v>
      </c>
      <c r="DA5" s="4">
        <v>0</v>
      </c>
      <c r="DB5" s="4">
        <v>1</v>
      </c>
      <c r="DC5" s="4">
        <v>0</v>
      </c>
      <c r="DD5" s="4">
        <v>0</v>
      </c>
      <c r="DE5" s="8">
        <v>1</v>
      </c>
      <c r="DF5" s="8">
        <v>0</v>
      </c>
      <c r="DG5" s="8">
        <v>1</v>
      </c>
      <c r="DH5" s="8">
        <v>0</v>
      </c>
      <c r="DI5" s="8">
        <v>0</v>
      </c>
      <c r="DJ5" s="8">
        <v>0</v>
      </c>
      <c r="DK5" s="8">
        <v>0</v>
      </c>
      <c r="DL5" s="8">
        <v>0</v>
      </c>
      <c r="DM5" s="11">
        <f t="shared" si="35"/>
        <v>1</v>
      </c>
      <c r="DN5" s="11">
        <f t="shared" si="36"/>
        <v>0</v>
      </c>
      <c r="DO5" s="11">
        <f t="shared" si="37"/>
        <v>1</v>
      </c>
      <c r="DP5" s="11">
        <f t="shared" si="38"/>
        <v>1</v>
      </c>
      <c r="DQ5" s="5">
        <f t="shared" si="39"/>
        <v>2</v>
      </c>
      <c r="DR5" s="5">
        <f t="shared" si="40"/>
        <v>1</v>
      </c>
      <c r="DS5" s="5">
        <f t="shared" si="41"/>
        <v>0</v>
      </c>
      <c r="DT5" s="5">
        <f t="shared" si="42"/>
        <v>0</v>
      </c>
      <c r="DU5" s="12">
        <f t="shared" si="43"/>
        <v>2</v>
      </c>
      <c r="DV5" s="12">
        <f t="shared" si="44"/>
        <v>0</v>
      </c>
      <c r="DW5" s="12">
        <f t="shared" si="45"/>
        <v>0</v>
      </c>
      <c r="DX5" s="12">
        <f t="shared" si="46"/>
        <v>0</v>
      </c>
      <c r="DY5" s="12">
        <f t="shared" si="47"/>
        <v>0</v>
      </c>
      <c r="DZ5" s="12">
        <f t="shared" si="48"/>
        <v>0</v>
      </c>
      <c r="EA5" s="12">
        <f t="shared" si="49"/>
        <v>0</v>
      </c>
      <c r="EB5" s="12">
        <f t="shared" si="50"/>
        <v>1</v>
      </c>
      <c r="EC5" s="13">
        <f t="shared" si="51"/>
        <v>1</v>
      </c>
      <c r="ED5" s="13">
        <f t="shared" si="52"/>
        <v>0</v>
      </c>
      <c r="EE5" s="13">
        <f t="shared" si="53"/>
        <v>1</v>
      </c>
      <c r="EF5" s="13">
        <f t="shared" si="54"/>
        <v>0</v>
      </c>
      <c r="EG5" s="13">
        <f t="shared" si="55"/>
        <v>0</v>
      </c>
      <c r="EH5" s="13">
        <f t="shared" si="56"/>
        <v>1</v>
      </c>
      <c r="EI5" s="13">
        <f t="shared" si="57"/>
        <v>0</v>
      </c>
      <c r="EJ5" s="13">
        <f t="shared" si="58"/>
        <v>0</v>
      </c>
      <c r="EK5" s="4">
        <f t="shared" si="59"/>
        <v>3</v>
      </c>
      <c r="EL5" s="4">
        <f t="shared" si="60"/>
        <v>1</v>
      </c>
      <c r="EM5" s="4">
        <f t="shared" si="61"/>
        <v>1</v>
      </c>
      <c r="EN5" s="4">
        <f t="shared" si="62"/>
        <v>1</v>
      </c>
      <c r="EO5" s="5">
        <v>0</v>
      </c>
      <c r="EP5" s="5" t="s">
        <v>178</v>
      </c>
      <c r="EQ5" s="5">
        <v>0</v>
      </c>
      <c r="ER5" s="5">
        <v>0</v>
      </c>
      <c r="ES5" s="12">
        <v>0.5</v>
      </c>
      <c r="ET5" s="12">
        <v>1</v>
      </c>
      <c r="EU5" s="12" t="s">
        <v>178</v>
      </c>
      <c r="EV5" s="12" t="s">
        <v>178</v>
      </c>
      <c r="EW5">
        <v>0.33333333333333331</v>
      </c>
      <c r="EX5">
        <v>1</v>
      </c>
      <c r="EY5">
        <v>0</v>
      </c>
      <c r="EZ5">
        <v>0</v>
      </c>
      <c r="FA5">
        <f t="shared" si="63"/>
        <v>2</v>
      </c>
      <c r="FB5">
        <f t="shared" si="64"/>
        <v>0</v>
      </c>
      <c r="FC5">
        <f t="shared" si="65"/>
        <v>0</v>
      </c>
      <c r="FD5">
        <f t="shared" si="66"/>
        <v>-1</v>
      </c>
      <c r="FE5">
        <v>0.6</v>
      </c>
      <c r="FF5">
        <v>0.5</v>
      </c>
      <c r="FG5">
        <v>0.6</v>
      </c>
    </row>
    <row r="6" spans="1:163" customFormat="1" x14ac:dyDescent="0.25">
      <c r="A6" t="s">
        <v>6</v>
      </c>
      <c r="B6">
        <v>1</v>
      </c>
      <c r="C6">
        <v>1</v>
      </c>
      <c r="D6">
        <v>1</v>
      </c>
      <c r="E6">
        <v>2</v>
      </c>
      <c r="F6">
        <v>2</v>
      </c>
      <c r="G6">
        <v>2</v>
      </c>
      <c r="H6">
        <v>1</v>
      </c>
      <c r="I6" s="2" t="s">
        <v>177</v>
      </c>
      <c r="J6" s="2">
        <f t="shared" si="0"/>
        <v>1</v>
      </c>
      <c r="K6">
        <v>2</v>
      </c>
      <c r="L6" s="1">
        <v>8</v>
      </c>
      <c r="M6" s="1" t="str">
        <f t="shared" si="1"/>
        <v>L</v>
      </c>
      <c r="N6" s="1">
        <f t="shared" si="2"/>
        <v>1</v>
      </c>
      <c r="O6">
        <v>1</v>
      </c>
      <c r="P6">
        <v>1</v>
      </c>
      <c r="Q6">
        <v>2</v>
      </c>
      <c r="R6">
        <v>1</v>
      </c>
      <c r="S6">
        <v>3</v>
      </c>
      <c r="T6">
        <v>3</v>
      </c>
      <c r="U6">
        <f t="shared" si="3"/>
        <v>3</v>
      </c>
      <c r="V6" s="2" t="s">
        <v>177</v>
      </c>
      <c r="W6" s="2">
        <f t="shared" si="4"/>
        <v>1</v>
      </c>
      <c r="X6">
        <v>1</v>
      </c>
      <c r="Y6" s="1">
        <v>8</v>
      </c>
      <c r="Z6" s="1" t="str">
        <f t="shared" si="5"/>
        <v>L</v>
      </c>
      <c r="AA6" s="1">
        <f t="shared" si="6"/>
        <v>0</v>
      </c>
      <c r="AB6" s="4">
        <f t="shared" si="7"/>
        <v>0</v>
      </c>
      <c r="AC6" s="4">
        <f t="shared" si="8"/>
        <v>3</v>
      </c>
      <c r="AD6">
        <v>1</v>
      </c>
      <c r="AE6">
        <v>1</v>
      </c>
      <c r="AF6">
        <v>2</v>
      </c>
      <c r="AG6">
        <v>2</v>
      </c>
      <c r="AH6">
        <v>2</v>
      </c>
      <c r="AI6">
        <v>3</v>
      </c>
      <c r="AJ6" s="2" t="s">
        <v>176</v>
      </c>
      <c r="AK6" s="2">
        <f t="shared" si="9"/>
        <v>1</v>
      </c>
      <c r="AL6">
        <v>2</v>
      </c>
      <c r="AM6" s="1">
        <v>8</v>
      </c>
      <c r="AN6" s="1" t="str">
        <f t="shared" si="10"/>
        <v>L</v>
      </c>
      <c r="AO6" s="1">
        <f t="shared" si="11"/>
        <v>2</v>
      </c>
      <c r="AP6" s="4">
        <f t="shared" si="12"/>
        <v>0</v>
      </c>
      <c r="AQ6" s="4">
        <f t="shared" si="13"/>
        <v>1</v>
      </c>
      <c r="AR6" s="10" t="s">
        <v>319</v>
      </c>
      <c r="AS6" s="10" t="s">
        <v>319</v>
      </c>
      <c r="AT6" s="10" t="str">
        <f t="shared" si="14"/>
        <v>surv</v>
      </c>
      <c r="AU6" s="10" t="str">
        <f t="shared" si="15"/>
        <v>surv</v>
      </c>
      <c r="AV6" s="10">
        <f t="shared" si="16"/>
        <v>8</v>
      </c>
      <c r="AW6" s="10">
        <f t="shared" si="17"/>
        <v>0.83934498270973201</v>
      </c>
      <c r="AX6" s="10">
        <f t="shared" si="18"/>
        <v>1</v>
      </c>
      <c r="AY6" s="10">
        <f t="shared" si="19"/>
        <v>1</v>
      </c>
      <c r="AZ6" s="10" t="str">
        <f t="shared" si="20"/>
        <v>1</v>
      </c>
      <c r="BA6" s="10" t="str">
        <f t="shared" si="21"/>
        <v>1</v>
      </c>
      <c r="BB6" t="s">
        <v>7</v>
      </c>
      <c r="BC6" t="s">
        <v>7</v>
      </c>
      <c r="BD6" t="s">
        <v>7</v>
      </c>
      <c r="BE6" s="5">
        <v>3</v>
      </c>
      <c r="BF6" s="5">
        <v>3</v>
      </c>
      <c r="BG6" s="5">
        <v>4</v>
      </c>
      <c r="BH6" s="5">
        <f t="shared" si="22"/>
        <v>3.3333333333333335</v>
      </c>
      <c r="BI6" s="6">
        <v>0.83934498270973201</v>
      </c>
      <c r="BJ6" s="6">
        <v>0.83934498270973201</v>
      </c>
      <c r="BK6" s="6">
        <v>0.83934498270973201</v>
      </c>
      <c r="BL6" s="6">
        <v>0.83934498270973201</v>
      </c>
      <c r="BM6" s="6" t="str">
        <f t="shared" si="23"/>
        <v>M</v>
      </c>
      <c r="BN6" s="3">
        <f t="shared" si="24"/>
        <v>2</v>
      </c>
      <c r="BO6" s="3">
        <f t="shared" si="25"/>
        <v>1.6666666666666667</v>
      </c>
      <c r="BP6" s="3">
        <f t="shared" si="26"/>
        <v>2.3333333333333335</v>
      </c>
      <c r="BQ6" s="3">
        <f t="shared" si="27"/>
        <v>2.3333333333333335</v>
      </c>
      <c r="BR6" s="1">
        <f t="shared" si="28"/>
        <v>8</v>
      </c>
      <c r="BS6" s="1" t="str">
        <f t="shared" si="29"/>
        <v>L</v>
      </c>
      <c r="BT6" s="1">
        <f t="shared" si="30"/>
        <v>1</v>
      </c>
      <c r="BU6" s="4">
        <f t="shared" si="31"/>
        <v>0</v>
      </c>
      <c r="BV6" s="4">
        <f t="shared" si="32"/>
        <v>2</v>
      </c>
      <c r="BW6" t="s">
        <v>178</v>
      </c>
      <c r="BX6" t="s">
        <v>178</v>
      </c>
      <c r="BY6" t="s">
        <v>226</v>
      </c>
      <c r="BZ6" t="s">
        <v>226</v>
      </c>
      <c r="CA6" s="2" t="str">
        <f t="shared" si="33"/>
        <v>NA</v>
      </c>
      <c r="CB6">
        <v>0</v>
      </c>
      <c r="CC6">
        <v>0</v>
      </c>
      <c r="CD6" s="2" t="str">
        <f t="shared" si="34"/>
        <v>c</v>
      </c>
      <c r="CE6" s="3">
        <v>0</v>
      </c>
      <c r="CF6" s="3">
        <v>1</v>
      </c>
      <c r="CG6" s="2">
        <v>0</v>
      </c>
      <c r="CH6" s="2">
        <v>0</v>
      </c>
      <c r="CI6" s="2">
        <v>0</v>
      </c>
      <c r="CJ6" s="2">
        <v>0</v>
      </c>
      <c r="CK6" s="2">
        <v>0</v>
      </c>
      <c r="CL6" s="2">
        <v>0</v>
      </c>
      <c r="CM6" s="2">
        <v>0</v>
      </c>
      <c r="CN6" s="2">
        <v>0</v>
      </c>
      <c r="CO6" s="5">
        <v>0</v>
      </c>
      <c r="CP6" s="5">
        <v>0</v>
      </c>
      <c r="CQ6" s="5">
        <v>0</v>
      </c>
      <c r="CR6" s="5">
        <v>0</v>
      </c>
      <c r="CS6" s="5">
        <v>0</v>
      </c>
      <c r="CT6" s="5">
        <v>0</v>
      </c>
      <c r="CU6" s="5">
        <v>0</v>
      </c>
      <c r="CV6" s="5">
        <v>0</v>
      </c>
      <c r="CW6" s="4">
        <v>0</v>
      </c>
      <c r="CX6" s="4">
        <v>0</v>
      </c>
      <c r="CY6" s="4">
        <v>0</v>
      </c>
      <c r="CZ6" s="4">
        <v>0</v>
      </c>
      <c r="DA6" s="4">
        <v>0</v>
      </c>
      <c r="DB6" s="4">
        <v>0</v>
      </c>
      <c r="DC6" s="4">
        <v>0</v>
      </c>
      <c r="DD6" s="4">
        <v>0</v>
      </c>
      <c r="DE6" s="8">
        <v>1</v>
      </c>
      <c r="DF6" s="8">
        <v>0</v>
      </c>
      <c r="DG6" s="8">
        <v>1</v>
      </c>
      <c r="DH6" s="8">
        <v>0</v>
      </c>
      <c r="DI6" s="8">
        <v>0</v>
      </c>
      <c r="DJ6" s="8">
        <v>1</v>
      </c>
      <c r="DK6" s="8">
        <v>0</v>
      </c>
      <c r="DL6" s="8">
        <v>0</v>
      </c>
      <c r="DM6" s="11">
        <f t="shared" si="35"/>
        <v>0</v>
      </c>
      <c r="DN6" s="11">
        <f t="shared" si="36"/>
        <v>0</v>
      </c>
      <c r="DO6" s="11">
        <f t="shared" si="37"/>
        <v>0</v>
      </c>
      <c r="DP6" s="11">
        <f t="shared" si="38"/>
        <v>0</v>
      </c>
      <c r="DQ6" s="5">
        <f t="shared" si="39"/>
        <v>1</v>
      </c>
      <c r="DR6" s="5">
        <f t="shared" si="40"/>
        <v>1</v>
      </c>
      <c r="DS6" s="5">
        <f t="shared" si="41"/>
        <v>1</v>
      </c>
      <c r="DT6" s="5">
        <f t="shared" si="42"/>
        <v>0</v>
      </c>
      <c r="DU6" s="12">
        <f t="shared" si="43"/>
        <v>0</v>
      </c>
      <c r="DV6" s="12">
        <f t="shared" si="44"/>
        <v>0</v>
      </c>
      <c r="DW6" s="12">
        <f t="shared" si="45"/>
        <v>0</v>
      </c>
      <c r="DX6" s="12">
        <f t="shared" si="46"/>
        <v>0</v>
      </c>
      <c r="DY6" s="12">
        <f t="shared" si="47"/>
        <v>0</v>
      </c>
      <c r="DZ6" s="12">
        <f t="shared" si="48"/>
        <v>0</v>
      </c>
      <c r="EA6" s="12">
        <f t="shared" si="49"/>
        <v>0</v>
      </c>
      <c r="EB6" s="12">
        <f t="shared" si="50"/>
        <v>0</v>
      </c>
      <c r="EC6" s="13">
        <f t="shared" si="51"/>
        <v>1</v>
      </c>
      <c r="ED6" s="13">
        <f t="shared" si="52"/>
        <v>0</v>
      </c>
      <c r="EE6" s="13">
        <f t="shared" si="53"/>
        <v>1</v>
      </c>
      <c r="EF6" s="13">
        <f t="shared" si="54"/>
        <v>0</v>
      </c>
      <c r="EG6" s="13">
        <f t="shared" si="55"/>
        <v>0</v>
      </c>
      <c r="EH6" s="13">
        <f t="shared" si="56"/>
        <v>1</v>
      </c>
      <c r="EI6" s="13">
        <f t="shared" si="57"/>
        <v>0</v>
      </c>
      <c r="EJ6" s="13">
        <f t="shared" si="58"/>
        <v>0</v>
      </c>
      <c r="EK6" s="4">
        <f t="shared" si="59"/>
        <v>1</v>
      </c>
      <c r="EL6" s="4">
        <f t="shared" si="60"/>
        <v>1</v>
      </c>
      <c r="EM6" s="4">
        <f t="shared" si="61"/>
        <v>1</v>
      </c>
      <c r="EN6" s="4">
        <f t="shared" si="62"/>
        <v>0</v>
      </c>
      <c r="EO6" s="5" t="s">
        <v>178</v>
      </c>
      <c r="EP6" s="5" t="s">
        <v>178</v>
      </c>
      <c r="EQ6" s="5" t="s">
        <v>178</v>
      </c>
      <c r="ER6" s="5" t="s">
        <v>178</v>
      </c>
      <c r="ES6" s="12">
        <v>1</v>
      </c>
      <c r="ET6" s="12">
        <v>1</v>
      </c>
      <c r="EU6" s="12">
        <v>0</v>
      </c>
      <c r="EV6" s="12" t="s">
        <v>178</v>
      </c>
      <c r="EW6">
        <v>1</v>
      </c>
      <c r="EX6">
        <v>1</v>
      </c>
      <c r="EY6">
        <v>0</v>
      </c>
      <c r="EZ6" t="s">
        <v>178</v>
      </c>
      <c r="FA6">
        <f t="shared" si="63"/>
        <v>0</v>
      </c>
      <c r="FB6">
        <f t="shared" si="64"/>
        <v>0</v>
      </c>
      <c r="FC6">
        <f t="shared" si="65"/>
        <v>0</v>
      </c>
      <c r="FD6">
        <f t="shared" si="66"/>
        <v>0</v>
      </c>
      <c r="FE6">
        <v>0.8</v>
      </c>
      <c r="FF6">
        <v>0.5714285714285714</v>
      </c>
      <c r="FG6">
        <v>0.5714285714285714</v>
      </c>
    </row>
    <row r="7" spans="1:163" customFormat="1" x14ac:dyDescent="0.25">
      <c r="A7" t="s">
        <v>7</v>
      </c>
      <c r="B7">
        <v>1</v>
      </c>
      <c r="C7">
        <v>1</v>
      </c>
      <c r="D7">
        <v>1</v>
      </c>
      <c r="E7">
        <v>2</v>
      </c>
      <c r="F7">
        <v>2</v>
      </c>
      <c r="G7">
        <v>3</v>
      </c>
      <c r="H7">
        <v>0</v>
      </c>
      <c r="I7" s="2" t="s">
        <v>176</v>
      </c>
      <c r="J7" s="2">
        <f t="shared" si="0"/>
        <v>1</v>
      </c>
      <c r="K7">
        <v>2</v>
      </c>
      <c r="L7" s="1">
        <v>9</v>
      </c>
      <c r="M7" s="1" t="str">
        <f t="shared" si="1"/>
        <v>L</v>
      </c>
      <c r="N7" s="1">
        <f t="shared" si="2"/>
        <v>1</v>
      </c>
      <c r="O7">
        <v>1</v>
      </c>
      <c r="P7">
        <v>1</v>
      </c>
      <c r="Q7">
        <v>0</v>
      </c>
      <c r="R7">
        <v>2</v>
      </c>
      <c r="S7">
        <v>5</v>
      </c>
      <c r="T7">
        <v>0</v>
      </c>
      <c r="U7">
        <f t="shared" si="3"/>
        <v>0</v>
      </c>
      <c r="V7" s="2" t="s">
        <v>177</v>
      </c>
      <c r="W7" s="2">
        <f t="shared" si="4"/>
        <v>0</v>
      </c>
      <c r="X7">
        <v>3</v>
      </c>
      <c r="Y7" s="1">
        <v>9</v>
      </c>
      <c r="Z7" s="1" t="str">
        <f t="shared" si="5"/>
        <v>L</v>
      </c>
      <c r="AA7" s="1">
        <f t="shared" si="6"/>
        <v>3</v>
      </c>
      <c r="AB7" s="4">
        <f t="shared" si="7"/>
        <v>0</v>
      </c>
      <c r="AC7" s="4">
        <f t="shared" si="8"/>
        <v>1</v>
      </c>
      <c r="AD7">
        <v>1</v>
      </c>
      <c r="AE7">
        <v>1</v>
      </c>
      <c r="AF7">
        <v>2</v>
      </c>
      <c r="AG7">
        <v>1</v>
      </c>
      <c r="AH7">
        <v>2</v>
      </c>
      <c r="AI7">
        <v>3</v>
      </c>
      <c r="AJ7" s="2" t="s">
        <v>177</v>
      </c>
      <c r="AK7" s="2">
        <f t="shared" si="9"/>
        <v>1</v>
      </c>
      <c r="AL7">
        <v>2</v>
      </c>
      <c r="AM7" s="1">
        <v>7</v>
      </c>
      <c r="AN7" s="1" t="str">
        <f t="shared" si="10"/>
        <v>L</v>
      </c>
      <c r="AO7" s="1">
        <f t="shared" si="11"/>
        <v>2</v>
      </c>
      <c r="AP7" s="4">
        <f t="shared" si="12"/>
        <v>-2</v>
      </c>
      <c r="AQ7" s="4">
        <f t="shared" si="13"/>
        <v>1</v>
      </c>
      <c r="AR7" s="10" t="s">
        <v>319</v>
      </c>
      <c r="AS7" s="10" t="s">
        <v>319</v>
      </c>
      <c r="AT7" s="10" t="str">
        <f t="shared" si="14"/>
        <v>surv</v>
      </c>
      <c r="AU7" s="10" t="str">
        <f t="shared" si="15"/>
        <v>surv</v>
      </c>
      <c r="AV7" s="10">
        <f t="shared" si="16"/>
        <v>8.3333333333333339</v>
      </c>
      <c r="AW7" s="10">
        <f t="shared" si="17"/>
        <v>0.83934498270973201</v>
      </c>
      <c r="AX7" s="10">
        <f t="shared" si="18"/>
        <v>1</v>
      </c>
      <c r="AY7" s="10">
        <f t="shared" si="19"/>
        <v>1</v>
      </c>
      <c r="AZ7" s="10" t="str">
        <f t="shared" si="20"/>
        <v>1</v>
      </c>
      <c r="BA7" s="10" t="str">
        <f t="shared" si="21"/>
        <v>1</v>
      </c>
      <c r="BB7" t="s">
        <v>6</v>
      </c>
      <c r="BC7" t="s">
        <v>6</v>
      </c>
      <c r="BD7" t="s">
        <v>6</v>
      </c>
      <c r="BE7" s="5">
        <v>3</v>
      </c>
      <c r="BF7" s="5">
        <v>3</v>
      </c>
      <c r="BG7" s="5">
        <v>4</v>
      </c>
      <c r="BH7" s="5">
        <f t="shared" si="22"/>
        <v>3.3333333333333335</v>
      </c>
      <c r="BI7" s="6">
        <v>0.83934498270973201</v>
      </c>
      <c r="BJ7" s="6">
        <v>0.83934498270973201</v>
      </c>
      <c r="BK7" s="6">
        <v>0.83934498270973201</v>
      </c>
      <c r="BL7" s="6">
        <v>0.83934498270973201</v>
      </c>
      <c r="BM7" s="6" t="str">
        <f t="shared" si="23"/>
        <v>M</v>
      </c>
      <c r="BN7" s="3">
        <f t="shared" si="24"/>
        <v>1.3333333333333333</v>
      </c>
      <c r="BO7" s="3">
        <f t="shared" si="25"/>
        <v>1.6666666666666667</v>
      </c>
      <c r="BP7" s="3">
        <f t="shared" si="26"/>
        <v>3.3333333333333335</v>
      </c>
      <c r="BQ7" s="3">
        <f t="shared" si="27"/>
        <v>1</v>
      </c>
      <c r="BR7" s="1">
        <f t="shared" si="28"/>
        <v>8.3333333333333339</v>
      </c>
      <c r="BS7" s="1" t="str">
        <f t="shared" si="29"/>
        <v>L</v>
      </c>
      <c r="BT7" s="1">
        <f t="shared" si="30"/>
        <v>2</v>
      </c>
      <c r="BU7" s="4">
        <f t="shared" si="31"/>
        <v>-1</v>
      </c>
      <c r="BV7" s="4">
        <f t="shared" si="32"/>
        <v>1</v>
      </c>
      <c r="BW7" t="s">
        <v>227</v>
      </c>
      <c r="BX7" t="s">
        <v>226</v>
      </c>
      <c r="BY7" t="s">
        <v>227</v>
      </c>
      <c r="BZ7" t="s">
        <v>226</v>
      </c>
      <c r="CA7" s="2" t="str">
        <f t="shared" si="33"/>
        <v>c</v>
      </c>
      <c r="CB7">
        <v>0</v>
      </c>
      <c r="CC7">
        <v>1</v>
      </c>
      <c r="CD7" s="2" t="str">
        <f t="shared" si="34"/>
        <v>NA</v>
      </c>
      <c r="CE7" s="3">
        <v>0</v>
      </c>
      <c r="CF7" s="3">
        <v>0</v>
      </c>
      <c r="CG7" s="2">
        <v>1</v>
      </c>
      <c r="CH7" s="2">
        <v>0</v>
      </c>
      <c r="CI7" s="2">
        <v>0</v>
      </c>
      <c r="CJ7" s="2">
        <v>0</v>
      </c>
      <c r="CK7" s="2">
        <v>0</v>
      </c>
      <c r="CL7" s="2">
        <v>0</v>
      </c>
      <c r="CM7" s="2">
        <v>0</v>
      </c>
      <c r="CN7" s="2">
        <v>0</v>
      </c>
      <c r="CO7" s="5">
        <v>1</v>
      </c>
      <c r="CP7" s="5">
        <v>1</v>
      </c>
      <c r="CQ7" s="5">
        <v>0</v>
      </c>
      <c r="CR7" s="5">
        <v>0</v>
      </c>
      <c r="CS7" s="5">
        <v>0</v>
      </c>
      <c r="CT7" s="5">
        <v>0</v>
      </c>
      <c r="CU7" s="5">
        <v>0</v>
      </c>
      <c r="CV7" s="5">
        <v>0</v>
      </c>
      <c r="CW7" s="4">
        <v>0</v>
      </c>
      <c r="CX7" s="4">
        <v>0</v>
      </c>
      <c r="CY7" s="4">
        <v>1</v>
      </c>
      <c r="CZ7" s="4">
        <v>0</v>
      </c>
      <c r="DA7" s="4">
        <v>0</v>
      </c>
      <c r="DB7" s="4">
        <v>1</v>
      </c>
      <c r="DC7" s="4">
        <v>0</v>
      </c>
      <c r="DD7" s="4">
        <v>0</v>
      </c>
      <c r="DE7" s="8">
        <v>0</v>
      </c>
      <c r="DF7" s="8">
        <v>0</v>
      </c>
      <c r="DG7" s="8">
        <v>1</v>
      </c>
      <c r="DH7" s="8">
        <v>0</v>
      </c>
      <c r="DI7" s="8">
        <v>0</v>
      </c>
      <c r="DJ7" s="8">
        <v>0</v>
      </c>
      <c r="DK7" s="8">
        <v>0</v>
      </c>
      <c r="DL7" s="8">
        <v>0</v>
      </c>
      <c r="DM7" s="11">
        <f t="shared" si="35"/>
        <v>1</v>
      </c>
      <c r="DN7" s="11">
        <f t="shared" si="36"/>
        <v>1</v>
      </c>
      <c r="DO7" s="11">
        <f t="shared" si="37"/>
        <v>1</v>
      </c>
      <c r="DP7" s="11">
        <f t="shared" si="38"/>
        <v>0</v>
      </c>
      <c r="DQ7" s="5">
        <f t="shared" si="39"/>
        <v>2</v>
      </c>
      <c r="DR7" s="5">
        <f t="shared" si="40"/>
        <v>1</v>
      </c>
      <c r="DS7" s="5">
        <f t="shared" si="41"/>
        <v>0</v>
      </c>
      <c r="DT7" s="5">
        <f t="shared" si="42"/>
        <v>0</v>
      </c>
      <c r="DU7" s="12">
        <f t="shared" si="43"/>
        <v>2</v>
      </c>
      <c r="DV7" s="12">
        <f t="shared" si="44"/>
        <v>1</v>
      </c>
      <c r="DW7" s="12">
        <f t="shared" si="45"/>
        <v>0</v>
      </c>
      <c r="DX7" s="12">
        <f t="shared" si="46"/>
        <v>0</v>
      </c>
      <c r="DY7" s="12">
        <f t="shared" si="47"/>
        <v>0</v>
      </c>
      <c r="DZ7" s="12">
        <f t="shared" si="48"/>
        <v>0</v>
      </c>
      <c r="EA7" s="12">
        <f t="shared" si="49"/>
        <v>0</v>
      </c>
      <c r="EB7" s="12">
        <f t="shared" si="50"/>
        <v>0</v>
      </c>
      <c r="EC7" s="13">
        <f t="shared" si="51"/>
        <v>0</v>
      </c>
      <c r="ED7" s="13">
        <f t="shared" si="52"/>
        <v>0</v>
      </c>
      <c r="EE7" s="13">
        <f t="shared" si="53"/>
        <v>2</v>
      </c>
      <c r="EF7" s="13">
        <f t="shared" si="54"/>
        <v>0</v>
      </c>
      <c r="EG7" s="13">
        <f t="shared" si="55"/>
        <v>0</v>
      </c>
      <c r="EH7" s="13">
        <f t="shared" si="56"/>
        <v>1</v>
      </c>
      <c r="EI7" s="13">
        <f t="shared" si="57"/>
        <v>0</v>
      </c>
      <c r="EJ7" s="13">
        <f t="shared" si="58"/>
        <v>0</v>
      </c>
      <c r="EK7" s="4">
        <f t="shared" si="59"/>
        <v>3</v>
      </c>
      <c r="EL7" s="4">
        <f t="shared" si="60"/>
        <v>2</v>
      </c>
      <c r="EM7" s="4">
        <f t="shared" si="61"/>
        <v>1</v>
      </c>
      <c r="EN7" s="4">
        <f t="shared" si="62"/>
        <v>0</v>
      </c>
      <c r="EO7" s="5">
        <v>0</v>
      </c>
      <c r="EP7" s="5">
        <v>1</v>
      </c>
      <c r="EQ7" s="5">
        <v>0</v>
      </c>
      <c r="ER7" s="5" t="s">
        <v>178</v>
      </c>
      <c r="ES7" s="12">
        <v>0</v>
      </c>
      <c r="ET7" s="12">
        <v>1</v>
      </c>
      <c r="EU7" s="12" t="s">
        <v>178</v>
      </c>
      <c r="EV7" s="12" t="s">
        <v>178</v>
      </c>
      <c r="EW7">
        <v>0</v>
      </c>
      <c r="EX7">
        <v>1</v>
      </c>
      <c r="EY7">
        <v>0</v>
      </c>
      <c r="EZ7" t="s">
        <v>178</v>
      </c>
      <c r="FA7">
        <f t="shared" si="63"/>
        <v>1</v>
      </c>
      <c r="FB7">
        <f t="shared" si="64"/>
        <v>0</v>
      </c>
      <c r="FC7">
        <f t="shared" si="65"/>
        <v>0</v>
      </c>
      <c r="FD7">
        <f t="shared" si="66"/>
        <v>0</v>
      </c>
      <c r="FE7">
        <v>0.8</v>
      </c>
      <c r="FF7">
        <v>0.2857142857142857</v>
      </c>
      <c r="FG7">
        <v>0.66666666666666663</v>
      </c>
    </row>
    <row r="8" spans="1:163" customFormat="1" x14ac:dyDescent="0.25">
      <c r="A8" t="s">
        <v>8</v>
      </c>
      <c r="B8">
        <v>1</v>
      </c>
      <c r="C8">
        <v>1</v>
      </c>
      <c r="D8">
        <v>1</v>
      </c>
      <c r="E8">
        <v>1</v>
      </c>
      <c r="F8">
        <v>2</v>
      </c>
      <c r="G8">
        <v>4</v>
      </c>
      <c r="H8">
        <v>0</v>
      </c>
      <c r="I8" s="2" t="s">
        <v>177</v>
      </c>
      <c r="J8" s="2">
        <f t="shared" si="0"/>
        <v>0</v>
      </c>
      <c r="K8">
        <v>2</v>
      </c>
      <c r="L8" s="1">
        <v>9</v>
      </c>
      <c r="M8" s="1" t="str">
        <f t="shared" si="1"/>
        <v>L</v>
      </c>
      <c r="N8" s="1">
        <f t="shared" si="2"/>
        <v>0</v>
      </c>
      <c r="O8">
        <v>1</v>
      </c>
      <c r="P8">
        <v>1</v>
      </c>
      <c r="Q8">
        <v>1</v>
      </c>
      <c r="R8">
        <v>2</v>
      </c>
      <c r="S8">
        <v>6</v>
      </c>
      <c r="T8">
        <v>12</v>
      </c>
      <c r="U8">
        <f t="shared" si="3"/>
        <v>12</v>
      </c>
      <c r="V8" s="2" t="s">
        <v>177</v>
      </c>
      <c r="W8" s="2">
        <f t="shared" si="4"/>
        <v>1</v>
      </c>
      <c r="X8">
        <v>3</v>
      </c>
      <c r="Y8" s="1">
        <v>11</v>
      </c>
      <c r="Z8" s="1" t="str">
        <f t="shared" si="5"/>
        <v>L</v>
      </c>
      <c r="AA8" s="1">
        <f t="shared" si="6"/>
        <v>0</v>
      </c>
      <c r="AB8" s="4">
        <f t="shared" si="7"/>
        <v>2</v>
      </c>
      <c r="AC8" s="4">
        <f t="shared" si="8"/>
        <v>3</v>
      </c>
      <c r="AD8">
        <v>1</v>
      </c>
      <c r="AE8">
        <v>1</v>
      </c>
      <c r="AF8">
        <v>2</v>
      </c>
      <c r="AG8">
        <v>2</v>
      </c>
      <c r="AH8">
        <v>3</v>
      </c>
      <c r="AI8">
        <v>7</v>
      </c>
      <c r="AJ8" s="2" t="s">
        <v>177</v>
      </c>
      <c r="AK8" s="2">
        <f t="shared" si="9"/>
        <v>1</v>
      </c>
      <c r="AL8">
        <v>2</v>
      </c>
      <c r="AM8" s="1">
        <v>9</v>
      </c>
      <c r="AN8" s="1" t="str">
        <f t="shared" si="10"/>
        <v>L</v>
      </c>
      <c r="AO8" s="1">
        <f t="shared" si="11"/>
        <v>1</v>
      </c>
      <c r="AP8" s="4">
        <f t="shared" si="12"/>
        <v>-2</v>
      </c>
      <c r="AQ8" s="4">
        <f t="shared" si="13"/>
        <v>1</v>
      </c>
      <c r="AR8" s="10" t="s">
        <v>319</v>
      </c>
      <c r="AS8" s="10" t="s">
        <v>319</v>
      </c>
      <c r="AT8" s="10" t="str">
        <f t="shared" si="14"/>
        <v>surv</v>
      </c>
      <c r="AU8" s="10" t="str">
        <f t="shared" si="15"/>
        <v>surv</v>
      </c>
      <c r="AV8" s="10">
        <f t="shared" si="16"/>
        <v>9.6666666666666661</v>
      </c>
      <c r="AW8" s="10">
        <f t="shared" si="17"/>
        <v>0.89560035730229537</v>
      </c>
      <c r="AX8" s="10">
        <f t="shared" si="18"/>
        <v>1</v>
      </c>
      <c r="AY8" s="10">
        <f t="shared" si="19"/>
        <v>1</v>
      </c>
      <c r="AZ8" s="10" t="str">
        <f t="shared" si="20"/>
        <v>1</v>
      </c>
      <c r="BA8" s="10" t="str">
        <f t="shared" si="21"/>
        <v>1</v>
      </c>
      <c r="BB8" t="s">
        <v>19</v>
      </c>
      <c r="BC8" t="s">
        <v>19</v>
      </c>
      <c r="BD8" t="s">
        <v>19</v>
      </c>
      <c r="BE8" s="5">
        <v>3</v>
      </c>
      <c r="BF8" s="5">
        <v>3</v>
      </c>
      <c r="BG8" s="5">
        <v>3</v>
      </c>
      <c r="BH8" s="5">
        <f t="shared" si="22"/>
        <v>3</v>
      </c>
      <c r="BI8" s="6">
        <v>0.89560035730229537</v>
      </c>
      <c r="BJ8" s="6">
        <v>0.89560035730229537</v>
      </c>
      <c r="BK8" s="6">
        <v>0.89560035730229537</v>
      </c>
      <c r="BL8" s="6">
        <v>0.89560035730229537</v>
      </c>
      <c r="BM8" s="6" t="str">
        <f t="shared" si="23"/>
        <v>M</v>
      </c>
      <c r="BN8" s="3">
        <f t="shared" si="24"/>
        <v>1.3333333333333333</v>
      </c>
      <c r="BO8" s="3">
        <f t="shared" si="25"/>
        <v>2</v>
      </c>
      <c r="BP8" s="3">
        <f t="shared" si="26"/>
        <v>4.333333333333333</v>
      </c>
      <c r="BQ8" s="3">
        <f t="shared" si="27"/>
        <v>6.333333333333333</v>
      </c>
      <c r="BR8" s="1">
        <f t="shared" si="28"/>
        <v>9.6666666666666661</v>
      </c>
      <c r="BS8" s="1" t="str">
        <f t="shared" si="29"/>
        <v>L</v>
      </c>
      <c r="BT8" s="1">
        <f t="shared" si="30"/>
        <v>0.33333333333333331</v>
      </c>
      <c r="BU8" s="4">
        <f t="shared" si="31"/>
        <v>0</v>
      </c>
      <c r="BV8" s="4">
        <f t="shared" si="32"/>
        <v>2</v>
      </c>
      <c r="BW8" t="s">
        <v>226</v>
      </c>
      <c r="BX8" t="s">
        <v>178</v>
      </c>
      <c r="BY8" t="s">
        <v>226</v>
      </c>
      <c r="BZ8" t="s">
        <v>227</v>
      </c>
      <c r="CA8" s="2" t="str">
        <f t="shared" si="33"/>
        <v>c</v>
      </c>
      <c r="CB8">
        <v>0</v>
      </c>
      <c r="CC8">
        <v>1</v>
      </c>
      <c r="CD8" s="2" t="str">
        <f t="shared" si="34"/>
        <v>NA</v>
      </c>
      <c r="CE8" s="3">
        <v>0</v>
      </c>
      <c r="CF8" s="3">
        <v>0</v>
      </c>
      <c r="CG8" s="2">
        <v>0</v>
      </c>
      <c r="CH8" s="2">
        <v>0</v>
      </c>
      <c r="CI8" s="2">
        <v>0</v>
      </c>
      <c r="CJ8" s="2">
        <v>0</v>
      </c>
      <c r="CK8" s="2">
        <v>0</v>
      </c>
      <c r="CL8" s="2">
        <v>0</v>
      </c>
      <c r="CM8" s="2">
        <v>0</v>
      </c>
      <c r="CN8" s="2">
        <v>0</v>
      </c>
      <c r="CO8" s="5">
        <v>0</v>
      </c>
      <c r="CP8" s="5">
        <v>0</v>
      </c>
      <c r="CQ8" s="5">
        <v>0</v>
      </c>
      <c r="CR8" s="5">
        <v>0</v>
      </c>
      <c r="CS8" s="5">
        <v>0</v>
      </c>
      <c r="CT8" s="5">
        <v>0</v>
      </c>
      <c r="CU8" s="5">
        <v>0</v>
      </c>
      <c r="CV8" s="5">
        <v>0</v>
      </c>
      <c r="CW8" s="4">
        <v>1</v>
      </c>
      <c r="CX8" s="4">
        <v>0</v>
      </c>
      <c r="CY8" s="4">
        <v>0</v>
      </c>
      <c r="CZ8" s="4">
        <v>0</v>
      </c>
      <c r="DA8" s="4">
        <v>0</v>
      </c>
      <c r="DB8" s="4">
        <v>0</v>
      </c>
      <c r="DC8" s="4">
        <v>0</v>
      </c>
      <c r="DD8" s="4">
        <v>1</v>
      </c>
      <c r="DE8" s="8">
        <v>1</v>
      </c>
      <c r="DF8" s="8">
        <v>0</v>
      </c>
      <c r="DG8" s="8">
        <v>0</v>
      </c>
      <c r="DH8" s="8">
        <v>1</v>
      </c>
      <c r="DI8" s="8">
        <v>0</v>
      </c>
      <c r="DJ8" s="8">
        <v>0</v>
      </c>
      <c r="DK8" s="8">
        <v>0</v>
      </c>
      <c r="DL8" s="8">
        <v>0</v>
      </c>
      <c r="DM8" s="11">
        <f t="shared" si="35"/>
        <v>1</v>
      </c>
      <c r="DN8" s="11">
        <f t="shared" si="36"/>
        <v>0</v>
      </c>
      <c r="DO8" s="11">
        <f t="shared" si="37"/>
        <v>0</v>
      </c>
      <c r="DP8" s="11">
        <f t="shared" si="38"/>
        <v>1</v>
      </c>
      <c r="DQ8" s="5">
        <f t="shared" si="39"/>
        <v>1</v>
      </c>
      <c r="DR8" s="5">
        <f t="shared" si="40"/>
        <v>1</v>
      </c>
      <c r="DS8" s="5">
        <f t="shared" si="41"/>
        <v>0</v>
      </c>
      <c r="DT8" s="5">
        <f t="shared" si="42"/>
        <v>0</v>
      </c>
      <c r="DU8" s="12">
        <f t="shared" si="43"/>
        <v>0</v>
      </c>
      <c r="DV8" s="12">
        <f t="shared" si="44"/>
        <v>0</v>
      </c>
      <c r="DW8" s="12">
        <f t="shared" si="45"/>
        <v>0</v>
      </c>
      <c r="DX8" s="12">
        <f t="shared" si="46"/>
        <v>0</v>
      </c>
      <c r="DY8" s="12">
        <f t="shared" si="47"/>
        <v>0</v>
      </c>
      <c r="DZ8" s="12">
        <f t="shared" si="48"/>
        <v>0</v>
      </c>
      <c r="EA8" s="12">
        <f t="shared" si="49"/>
        <v>0</v>
      </c>
      <c r="EB8" s="12">
        <f t="shared" si="50"/>
        <v>0</v>
      </c>
      <c r="EC8" s="13">
        <f t="shared" si="51"/>
        <v>2</v>
      </c>
      <c r="ED8" s="13">
        <f t="shared" si="52"/>
        <v>0</v>
      </c>
      <c r="EE8" s="13">
        <f t="shared" si="53"/>
        <v>0</v>
      </c>
      <c r="EF8" s="13">
        <f t="shared" si="54"/>
        <v>1</v>
      </c>
      <c r="EG8" s="13">
        <f t="shared" si="55"/>
        <v>0</v>
      </c>
      <c r="EH8" s="13">
        <f t="shared" si="56"/>
        <v>0</v>
      </c>
      <c r="EI8" s="13">
        <f t="shared" si="57"/>
        <v>0</v>
      </c>
      <c r="EJ8" s="13">
        <f t="shared" si="58"/>
        <v>1</v>
      </c>
      <c r="EK8" s="4">
        <f t="shared" si="59"/>
        <v>2</v>
      </c>
      <c r="EL8" s="4">
        <f t="shared" si="60"/>
        <v>1</v>
      </c>
      <c r="EM8" s="4">
        <f t="shared" si="61"/>
        <v>0</v>
      </c>
      <c r="EN8" s="4">
        <f t="shared" si="62"/>
        <v>1</v>
      </c>
      <c r="EO8" s="5">
        <v>1</v>
      </c>
      <c r="EP8" s="5" t="s">
        <v>178</v>
      </c>
      <c r="EQ8" s="5" t="s">
        <v>178</v>
      </c>
      <c r="ER8" s="5">
        <v>0</v>
      </c>
      <c r="ES8" s="12">
        <v>1</v>
      </c>
      <c r="ET8" s="12">
        <v>0</v>
      </c>
      <c r="EU8" s="12" t="s">
        <v>178</v>
      </c>
      <c r="EV8" s="12" t="s">
        <v>178</v>
      </c>
      <c r="EW8">
        <v>1</v>
      </c>
      <c r="EX8">
        <v>0</v>
      </c>
      <c r="EY8" t="s">
        <v>178</v>
      </c>
      <c r="EZ8">
        <v>0</v>
      </c>
      <c r="FA8">
        <f t="shared" si="63"/>
        <v>0</v>
      </c>
      <c r="FB8">
        <f t="shared" si="64"/>
        <v>0</v>
      </c>
      <c r="FC8">
        <f t="shared" si="65"/>
        <v>0</v>
      </c>
      <c r="FD8">
        <f t="shared" si="66"/>
        <v>0</v>
      </c>
      <c r="FE8">
        <v>0.5</v>
      </c>
      <c r="FF8">
        <v>0.15</v>
      </c>
      <c r="FG8">
        <v>0.33333333333333331</v>
      </c>
    </row>
    <row r="9" spans="1:163" customFormat="1" x14ac:dyDescent="0.25">
      <c r="A9" t="s">
        <v>9</v>
      </c>
      <c r="B9">
        <v>1</v>
      </c>
      <c r="C9">
        <v>1</v>
      </c>
      <c r="D9">
        <v>1</v>
      </c>
      <c r="E9">
        <v>1</v>
      </c>
      <c r="F9">
        <v>1</v>
      </c>
      <c r="G9">
        <v>2</v>
      </c>
      <c r="H9">
        <v>0</v>
      </c>
      <c r="I9" s="2" t="s">
        <v>177</v>
      </c>
      <c r="J9" s="2">
        <f t="shared" si="0"/>
        <v>0</v>
      </c>
      <c r="K9">
        <v>2</v>
      </c>
      <c r="L9" s="1">
        <v>6</v>
      </c>
      <c r="M9" s="1" t="str">
        <f t="shared" si="1"/>
        <v>M</v>
      </c>
      <c r="N9" s="1">
        <f t="shared" si="2"/>
        <v>1</v>
      </c>
      <c r="O9">
        <v>1</v>
      </c>
      <c r="P9">
        <v>1</v>
      </c>
      <c r="Q9">
        <v>1</v>
      </c>
      <c r="R9">
        <v>1</v>
      </c>
      <c r="S9">
        <v>4</v>
      </c>
      <c r="T9">
        <v>3</v>
      </c>
      <c r="U9">
        <f t="shared" si="3"/>
        <v>3</v>
      </c>
      <c r="V9" s="2" t="s">
        <v>177</v>
      </c>
      <c r="W9" s="2">
        <f t="shared" si="4"/>
        <v>1</v>
      </c>
      <c r="X9">
        <v>3</v>
      </c>
      <c r="Y9" s="1">
        <v>8</v>
      </c>
      <c r="Z9" s="1" t="str">
        <f t="shared" si="5"/>
        <v>L</v>
      </c>
      <c r="AA9" s="1">
        <f t="shared" si="6"/>
        <v>6</v>
      </c>
      <c r="AB9" s="4">
        <f t="shared" si="7"/>
        <v>2</v>
      </c>
      <c r="AC9" s="4">
        <f t="shared" si="8"/>
        <v>3</v>
      </c>
      <c r="AD9">
        <v>1</v>
      </c>
      <c r="AE9">
        <v>0</v>
      </c>
      <c r="AF9">
        <v>0</v>
      </c>
      <c r="AG9">
        <v>0</v>
      </c>
      <c r="AH9">
        <v>1</v>
      </c>
      <c r="AI9">
        <v>1</v>
      </c>
      <c r="AJ9" s="2" t="s">
        <v>177</v>
      </c>
      <c r="AK9" s="2">
        <f t="shared" si="9"/>
        <v>1</v>
      </c>
      <c r="AL9">
        <v>4</v>
      </c>
      <c r="AM9" s="1">
        <v>2</v>
      </c>
      <c r="AN9" s="1" t="str">
        <f t="shared" si="10"/>
        <v>S</v>
      </c>
      <c r="AO9" s="1">
        <f t="shared" si="11"/>
        <v>2</v>
      </c>
      <c r="AP9" s="4">
        <f t="shared" si="12"/>
        <v>-6</v>
      </c>
      <c r="AQ9" s="4">
        <f t="shared" si="13"/>
        <v>1</v>
      </c>
      <c r="AR9" s="10" t="s">
        <v>319</v>
      </c>
      <c r="AS9" s="10" t="s">
        <v>319</v>
      </c>
      <c r="AT9" s="10" t="str">
        <f t="shared" si="14"/>
        <v>surv</v>
      </c>
      <c r="AU9" s="10" t="str">
        <f t="shared" si="15"/>
        <v>surv</v>
      </c>
      <c r="AV9" s="10">
        <f t="shared" si="16"/>
        <v>5.333333333333333</v>
      </c>
      <c r="AW9" s="10">
        <f t="shared" si="17"/>
        <v>0.29154759474226444</v>
      </c>
      <c r="AX9" s="10">
        <f t="shared" si="18"/>
        <v>1</v>
      </c>
      <c r="AY9" s="10">
        <f t="shared" si="19"/>
        <v>1</v>
      </c>
      <c r="AZ9" s="10" t="str">
        <f t="shared" si="20"/>
        <v>1</v>
      </c>
      <c r="BA9" s="10" t="str">
        <f t="shared" si="21"/>
        <v>1</v>
      </c>
      <c r="BB9" t="s">
        <v>98</v>
      </c>
      <c r="BC9" t="s">
        <v>98</v>
      </c>
      <c r="BD9" t="s">
        <v>98</v>
      </c>
      <c r="BE9" s="5">
        <v>1</v>
      </c>
      <c r="BF9" s="5">
        <v>2</v>
      </c>
      <c r="BG9" s="5">
        <v>2</v>
      </c>
      <c r="BH9" s="5">
        <f t="shared" si="22"/>
        <v>1.6666666666666667</v>
      </c>
      <c r="BI9" s="6">
        <v>0.29154759474226444</v>
      </c>
      <c r="BJ9" s="6">
        <v>0.29154759474226444</v>
      </c>
      <c r="BK9" s="6">
        <v>0.29154759474226444</v>
      </c>
      <c r="BL9" s="6">
        <v>0.29154759474226444</v>
      </c>
      <c r="BM9" s="6" t="str">
        <f t="shared" si="23"/>
        <v>N</v>
      </c>
      <c r="BN9" s="3">
        <f t="shared" si="24"/>
        <v>0.66666666666666663</v>
      </c>
      <c r="BO9" s="3">
        <f t="shared" si="25"/>
        <v>0.66666666666666663</v>
      </c>
      <c r="BP9" s="3">
        <f t="shared" si="26"/>
        <v>2.3333333333333335</v>
      </c>
      <c r="BQ9" s="3">
        <f t="shared" si="27"/>
        <v>1.3333333333333333</v>
      </c>
      <c r="BR9" s="1">
        <f t="shared" si="28"/>
        <v>5.333333333333333</v>
      </c>
      <c r="BS9" s="1" t="str">
        <f t="shared" si="29"/>
        <v>NA</v>
      </c>
      <c r="BT9" s="1">
        <f t="shared" si="30"/>
        <v>3</v>
      </c>
      <c r="BU9" s="4">
        <f t="shared" si="31"/>
        <v>-2</v>
      </c>
      <c r="BV9" s="4">
        <f t="shared" si="32"/>
        <v>2</v>
      </c>
      <c r="BW9" t="s">
        <v>178</v>
      </c>
      <c r="BX9" t="s">
        <v>178</v>
      </c>
      <c r="BY9" t="s">
        <v>227</v>
      </c>
      <c r="BZ9" t="s">
        <v>227</v>
      </c>
      <c r="CA9" s="2" t="str">
        <f t="shared" si="33"/>
        <v>NA</v>
      </c>
      <c r="CB9">
        <v>0</v>
      </c>
      <c r="CC9">
        <v>0</v>
      </c>
      <c r="CD9" s="2" t="str">
        <f t="shared" si="34"/>
        <v>NA</v>
      </c>
      <c r="CE9" s="3">
        <v>0</v>
      </c>
      <c r="CF9" s="3">
        <v>0</v>
      </c>
      <c r="CG9" s="2">
        <v>0</v>
      </c>
      <c r="CH9" s="2">
        <v>0</v>
      </c>
      <c r="CI9" s="2">
        <v>0</v>
      </c>
      <c r="CJ9" s="2">
        <v>0</v>
      </c>
      <c r="CK9" s="2">
        <v>0</v>
      </c>
      <c r="CL9" s="2">
        <v>0</v>
      </c>
      <c r="CM9" s="2">
        <v>0</v>
      </c>
      <c r="CN9" s="2">
        <v>0</v>
      </c>
      <c r="CO9" s="5">
        <v>1</v>
      </c>
      <c r="CP9" s="5">
        <v>0</v>
      </c>
      <c r="CQ9" s="5">
        <v>0</v>
      </c>
      <c r="CR9" s="5">
        <v>0</v>
      </c>
      <c r="CS9" s="5">
        <v>0</v>
      </c>
      <c r="CT9" s="5">
        <v>0</v>
      </c>
      <c r="CU9" s="5">
        <v>0</v>
      </c>
      <c r="CV9" s="5">
        <v>0</v>
      </c>
      <c r="CW9" s="4">
        <v>0</v>
      </c>
      <c r="CX9" s="4">
        <v>0</v>
      </c>
      <c r="CY9" s="4">
        <v>0</v>
      </c>
      <c r="CZ9" s="4">
        <v>0</v>
      </c>
      <c r="DA9" s="4">
        <v>0</v>
      </c>
      <c r="DB9" s="4">
        <v>0</v>
      </c>
      <c r="DC9" s="4">
        <v>0</v>
      </c>
      <c r="DD9" s="4">
        <v>0</v>
      </c>
      <c r="DE9" s="8">
        <v>0</v>
      </c>
      <c r="DF9" s="8">
        <v>0</v>
      </c>
      <c r="DG9" s="8">
        <v>0</v>
      </c>
      <c r="DH9" s="8">
        <v>1</v>
      </c>
      <c r="DI9" s="8">
        <v>0</v>
      </c>
      <c r="DJ9" s="8">
        <v>0</v>
      </c>
      <c r="DK9" s="8">
        <v>0</v>
      </c>
      <c r="DL9" s="8">
        <v>0</v>
      </c>
      <c r="DM9" s="11">
        <f t="shared" si="35"/>
        <v>0</v>
      </c>
      <c r="DN9" s="11">
        <f t="shared" si="36"/>
        <v>0</v>
      </c>
      <c r="DO9" s="11">
        <f t="shared" si="37"/>
        <v>0</v>
      </c>
      <c r="DP9" s="11">
        <f t="shared" si="38"/>
        <v>0</v>
      </c>
      <c r="DQ9" s="5">
        <f t="shared" si="39"/>
        <v>1</v>
      </c>
      <c r="DR9" s="5">
        <f t="shared" si="40"/>
        <v>1</v>
      </c>
      <c r="DS9" s="5">
        <f t="shared" si="41"/>
        <v>0</v>
      </c>
      <c r="DT9" s="5">
        <f t="shared" si="42"/>
        <v>0</v>
      </c>
      <c r="DU9" s="12">
        <f t="shared" si="43"/>
        <v>1</v>
      </c>
      <c r="DV9" s="12">
        <f t="shared" si="44"/>
        <v>0</v>
      </c>
      <c r="DW9" s="12">
        <f t="shared" si="45"/>
        <v>0</v>
      </c>
      <c r="DX9" s="12">
        <f t="shared" si="46"/>
        <v>0</v>
      </c>
      <c r="DY9" s="12">
        <f t="shared" si="47"/>
        <v>0</v>
      </c>
      <c r="DZ9" s="12">
        <f t="shared" si="48"/>
        <v>0</v>
      </c>
      <c r="EA9" s="12">
        <f t="shared" si="49"/>
        <v>0</v>
      </c>
      <c r="EB9" s="12">
        <f t="shared" si="50"/>
        <v>0</v>
      </c>
      <c r="EC9" s="13">
        <f t="shared" si="51"/>
        <v>0</v>
      </c>
      <c r="ED9" s="13">
        <f t="shared" si="52"/>
        <v>0</v>
      </c>
      <c r="EE9" s="13">
        <f t="shared" si="53"/>
        <v>0</v>
      </c>
      <c r="EF9" s="13">
        <f t="shared" si="54"/>
        <v>1</v>
      </c>
      <c r="EG9" s="13">
        <f t="shared" si="55"/>
        <v>0</v>
      </c>
      <c r="EH9" s="13">
        <f t="shared" si="56"/>
        <v>0</v>
      </c>
      <c r="EI9" s="13">
        <f t="shared" si="57"/>
        <v>0</v>
      </c>
      <c r="EJ9" s="13">
        <f t="shared" si="58"/>
        <v>0</v>
      </c>
      <c r="EK9" s="4">
        <f t="shared" si="59"/>
        <v>1</v>
      </c>
      <c r="EL9" s="4">
        <f t="shared" si="60"/>
        <v>1</v>
      </c>
      <c r="EM9" s="4">
        <f t="shared" si="61"/>
        <v>0</v>
      </c>
      <c r="EN9" s="4">
        <f t="shared" si="62"/>
        <v>0</v>
      </c>
      <c r="EO9" s="5" t="s">
        <v>178</v>
      </c>
      <c r="EP9" s="5" t="s">
        <v>178</v>
      </c>
      <c r="EQ9" s="5" t="s">
        <v>178</v>
      </c>
      <c r="ER9" s="5" t="s">
        <v>178</v>
      </c>
      <c r="ES9" s="12">
        <v>0</v>
      </c>
      <c r="ET9" s="12">
        <v>0</v>
      </c>
      <c r="EU9" s="12" t="s">
        <v>178</v>
      </c>
      <c r="EV9" s="12" t="s">
        <v>178</v>
      </c>
      <c r="EW9">
        <v>0</v>
      </c>
      <c r="EX9">
        <v>0</v>
      </c>
      <c r="EY9" t="s">
        <v>178</v>
      </c>
      <c r="EZ9" t="s">
        <v>178</v>
      </c>
      <c r="FA9">
        <f t="shared" si="63"/>
        <v>1</v>
      </c>
      <c r="FB9">
        <f t="shared" si="64"/>
        <v>0</v>
      </c>
      <c r="FC9">
        <f t="shared" si="65"/>
        <v>0</v>
      </c>
      <c r="FD9">
        <f t="shared" si="66"/>
        <v>0</v>
      </c>
      <c r="FE9">
        <v>1</v>
      </c>
      <c r="FF9">
        <v>0.375</v>
      </c>
      <c r="FG9">
        <v>0.5</v>
      </c>
    </row>
    <row r="10" spans="1:163" customFormat="1" x14ac:dyDescent="0.25">
      <c r="A10" t="s">
        <v>10</v>
      </c>
      <c r="B10">
        <v>1</v>
      </c>
      <c r="C10">
        <v>1</v>
      </c>
      <c r="D10">
        <v>1</v>
      </c>
      <c r="E10">
        <v>2</v>
      </c>
      <c r="F10">
        <v>2</v>
      </c>
      <c r="G10">
        <v>2</v>
      </c>
      <c r="H10">
        <v>2</v>
      </c>
      <c r="I10" s="2" t="s">
        <v>176</v>
      </c>
      <c r="J10" s="2">
        <f t="shared" si="0"/>
        <v>1</v>
      </c>
      <c r="K10">
        <v>1</v>
      </c>
      <c r="L10" s="1">
        <v>8</v>
      </c>
      <c r="M10" s="1" t="str">
        <f t="shared" si="1"/>
        <v>L</v>
      </c>
      <c r="N10" s="1">
        <f t="shared" si="2"/>
        <v>0</v>
      </c>
      <c r="O10">
        <v>1</v>
      </c>
      <c r="P10">
        <v>1</v>
      </c>
      <c r="Q10">
        <v>1</v>
      </c>
      <c r="R10">
        <v>1</v>
      </c>
      <c r="S10">
        <v>1</v>
      </c>
      <c r="T10">
        <v>1</v>
      </c>
      <c r="U10">
        <f t="shared" si="3"/>
        <v>1</v>
      </c>
      <c r="V10" s="2" t="s">
        <v>177</v>
      </c>
      <c r="W10" s="2">
        <f t="shared" si="4"/>
        <v>1</v>
      </c>
      <c r="X10">
        <v>1</v>
      </c>
      <c r="Y10" s="1">
        <v>5</v>
      </c>
      <c r="Z10" s="1" t="str">
        <f t="shared" si="5"/>
        <v>M</v>
      </c>
      <c r="AA10" s="1">
        <f t="shared" si="6"/>
        <v>1</v>
      </c>
      <c r="AB10" s="4">
        <f t="shared" si="7"/>
        <v>-3</v>
      </c>
      <c r="AC10" s="4">
        <f t="shared" si="8"/>
        <v>2</v>
      </c>
      <c r="AD10">
        <v>1</v>
      </c>
      <c r="AE10">
        <v>1</v>
      </c>
      <c r="AF10">
        <v>2</v>
      </c>
      <c r="AG10">
        <v>1</v>
      </c>
      <c r="AH10">
        <v>1</v>
      </c>
      <c r="AI10">
        <v>3</v>
      </c>
      <c r="AJ10" s="2" t="s">
        <v>177</v>
      </c>
      <c r="AK10" s="2">
        <f t="shared" si="9"/>
        <v>1</v>
      </c>
      <c r="AL10">
        <v>1</v>
      </c>
      <c r="AM10" s="1">
        <v>6</v>
      </c>
      <c r="AN10" s="1" t="str">
        <f t="shared" si="10"/>
        <v>M</v>
      </c>
      <c r="AO10" s="1">
        <f t="shared" si="11"/>
        <v>0</v>
      </c>
      <c r="AP10" s="4">
        <f t="shared" si="12"/>
        <v>1</v>
      </c>
      <c r="AQ10" s="4">
        <f t="shared" si="13"/>
        <v>0</v>
      </c>
      <c r="AR10" s="10" t="s">
        <v>319</v>
      </c>
      <c r="AS10" s="10" t="s">
        <v>319</v>
      </c>
      <c r="AT10" s="10" t="str">
        <f t="shared" si="14"/>
        <v>surv</v>
      </c>
      <c r="AU10" s="10" t="str">
        <f t="shared" si="15"/>
        <v>surv</v>
      </c>
      <c r="AV10" s="10">
        <f t="shared" si="16"/>
        <v>6.333333333333333</v>
      </c>
      <c r="AW10" s="10">
        <f t="shared" si="17"/>
        <v>1.7023806859806649</v>
      </c>
      <c r="AX10" s="10">
        <f t="shared" si="18"/>
        <v>1</v>
      </c>
      <c r="AY10" s="10">
        <f t="shared" si="19"/>
        <v>1</v>
      </c>
      <c r="AZ10" s="10" t="str">
        <f t="shared" si="20"/>
        <v>1</v>
      </c>
      <c r="BA10" s="10" t="str">
        <f t="shared" si="21"/>
        <v>1</v>
      </c>
      <c r="BB10" t="s">
        <v>67</v>
      </c>
      <c r="BC10" t="s">
        <v>67</v>
      </c>
      <c r="BD10" t="s">
        <v>67</v>
      </c>
      <c r="BE10" s="5">
        <v>1</v>
      </c>
      <c r="BF10" s="5">
        <v>1</v>
      </c>
      <c r="BG10" s="5">
        <v>1</v>
      </c>
      <c r="BH10" s="5">
        <f t="shared" si="22"/>
        <v>1</v>
      </c>
      <c r="BI10" s="6">
        <v>1.7023806859806649</v>
      </c>
      <c r="BJ10" s="6">
        <v>1.7023806859806649</v>
      </c>
      <c r="BK10" s="6">
        <v>1.7023806859806649</v>
      </c>
      <c r="BL10" s="6">
        <v>1.7023806859806649</v>
      </c>
      <c r="BM10" s="6" t="str">
        <f t="shared" si="23"/>
        <v>F</v>
      </c>
      <c r="BN10" s="3">
        <f t="shared" si="24"/>
        <v>1.6666666666666667</v>
      </c>
      <c r="BO10" s="3">
        <f t="shared" si="25"/>
        <v>1.3333333333333333</v>
      </c>
      <c r="BP10" s="3">
        <f t="shared" si="26"/>
        <v>1.3333333333333333</v>
      </c>
      <c r="BQ10" s="3">
        <f t="shared" si="27"/>
        <v>2</v>
      </c>
      <c r="BR10" s="1">
        <f t="shared" si="28"/>
        <v>6.333333333333333</v>
      </c>
      <c r="BS10" s="1" t="str">
        <f t="shared" si="29"/>
        <v>M</v>
      </c>
      <c r="BT10" s="1">
        <f t="shared" si="30"/>
        <v>0.33333333333333331</v>
      </c>
      <c r="BU10" s="4">
        <f t="shared" si="31"/>
        <v>-1</v>
      </c>
      <c r="BV10" s="4">
        <f t="shared" si="32"/>
        <v>1</v>
      </c>
      <c r="BW10" t="s">
        <v>226</v>
      </c>
      <c r="BX10" t="s">
        <v>178</v>
      </c>
      <c r="BY10" t="s">
        <v>227</v>
      </c>
      <c r="BZ10" t="s">
        <v>227</v>
      </c>
      <c r="CA10" s="2" t="str">
        <f t="shared" si="33"/>
        <v>NA</v>
      </c>
      <c r="CB10">
        <v>0</v>
      </c>
      <c r="CC10">
        <v>0</v>
      </c>
      <c r="CD10" s="2" t="str">
        <f t="shared" si="34"/>
        <v>NA</v>
      </c>
      <c r="CE10" s="3">
        <v>0</v>
      </c>
      <c r="CF10" s="3">
        <v>0</v>
      </c>
      <c r="CG10" s="2">
        <v>0</v>
      </c>
      <c r="CH10" s="2">
        <v>0</v>
      </c>
      <c r="CI10" s="2">
        <v>0</v>
      </c>
      <c r="CJ10" s="2">
        <v>0</v>
      </c>
      <c r="CK10" s="2">
        <v>0</v>
      </c>
      <c r="CL10" s="2">
        <v>0</v>
      </c>
      <c r="CM10" s="2">
        <v>0</v>
      </c>
      <c r="CN10" s="2">
        <v>0</v>
      </c>
      <c r="CO10" s="5">
        <v>1</v>
      </c>
      <c r="CP10" s="5">
        <v>0</v>
      </c>
      <c r="CQ10" s="5">
        <v>0</v>
      </c>
      <c r="CR10" s="5">
        <v>1</v>
      </c>
      <c r="CS10" s="5">
        <v>0</v>
      </c>
      <c r="CT10" s="5">
        <v>0</v>
      </c>
      <c r="CU10" s="5">
        <v>0</v>
      </c>
      <c r="CV10" s="5">
        <v>0</v>
      </c>
      <c r="CW10" s="4">
        <v>1</v>
      </c>
      <c r="CX10" s="4">
        <v>0</v>
      </c>
      <c r="CY10" s="4">
        <v>0</v>
      </c>
      <c r="CZ10" s="4">
        <v>0</v>
      </c>
      <c r="DA10" s="4">
        <v>0</v>
      </c>
      <c r="DB10" s="4">
        <v>0</v>
      </c>
      <c r="DC10" s="4">
        <v>0</v>
      </c>
      <c r="DD10" s="4">
        <v>0</v>
      </c>
      <c r="DE10" s="8">
        <v>0</v>
      </c>
      <c r="DF10" s="8">
        <v>1</v>
      </c>
      <c r="DG10" s="8">
        <v>1</v>
      </c>
      <c r="DH10" s="8">
        <v>0</v>
      </c>
      <c r="DI10" s="8">
        <v>0</v>
      </c>
      <c r="DJ10" s="8">
        <v>0</v>
      </c>
      <c r="DK10" s="8">
        <v>0</v>
      </c>
      <c r="DL10" s="8">
        <v>0</v>
      </c>
      <c r="DM10" s="11">
        <f t="shared" si="35"/>
        <v>1</v>
      </c>
      <c r="DN10" s="11">
        <f t="shared" si="36"/>
        <v>0</v>
      </c>
      <c r="DO10" s="11">
        <f t="shared" si="37"/>
        <v>0</v>
      </c>
      <c r="DP10" s="11">
        <f t="shared" si="38"/>
        <v>0</v>
      </c>
      <c r="DQ10" s="5">
        <f t="shared" si="39"/>
        <v>2</v>
      </c>
      <c r="DR10" s="5">
        <f t="shared" si="40"/>
        <v>2</v>
      </c>
      <c r="DS10" s="5">
        <f t="shared" si="41"/>
        <v>0</v>
      </c>
      <c r="DT10" s="5">
        <f t="shared" si="42"/>
        <v>0</v>
      </c>
      <c r="DU10" s="12">
        <f t="shared" si="43"/>
        <v>1</v>
      </c>
      <c r="DV10" s="12">
        <f t="shared" si="44"/>
        <v>0</v>
      </c>
      <c r="DW10" s="12">
        <f t="shared" si="45"/>
        <v>0</v>
      </c>
      <c r="DX10" s="12">
        <f t="shared" si="46"/>
        <v>1</v>
      </c>
      <c r="DY10" s="12">
        <f t="shared" si="47"/>
        <v>0</v>
      </c>
      <c r="DZ10" s="12">
        <f t="shared" si="48"/>
        <v>0</v>
      </c>
      <c r="EA10" s="12">
        <f t="shared" si="49"/>
        <v>0</v>
      </c>
      <c r="EB10" s="12">
        <f t="shared" si="50"/>
        <v>0</v>
      </c>
      <c r="EC10" s="13">
        <f t="shared" si="51"/>
        <v>1</v>
      </c>
      <c r="ED10" s="13">
        <f t="shared" si="52"/>
        <v>1</v>
      </c>
      <c r="EE10" s="13">
        <f t="shared" si="53"/>
        <v>1</v>
      </c>
      <c r="EF10" s="13">
        <f t="shared" si="54"/>
        <v>0</v>
      </c>
      <c r="EG10" s="13">
        <f t="shared" si="55"/>
        <v>0</v>
      </c>
      <c r="EH10" s="13">
        <f t="shared" si="56"/>
        <v>0</v>
      </c>
      <c r="EI10" s="13">
        <f t="shared" si="57"/>
        <v>0</v>
      </c>
      <c r="EJ10" s="13">
        <f t="shared" si="58"/>
        <v>0</v>
      </c>
      <c r="EK10" s="4">
        <f t="shared" si="59"/>
        <v>3</v>
      </c>
      <c r="EL10" s="4">
        <f t="shared" si="60"/>
        <v>2</v>
      </c>
      <c r="EM10" s="4">
        <f t="shared" si="61"/>
        <v>0</v>
      </c>
      <c r="EN10" s="4">
        <f t="shared" si="62"/>
        <v>0</v>
      </c>
      <c r="EO10" s="5">
        <v>1</v>
      </c>
      <c r="EP10" s="5" t="s">
        <v>178</v>
      </c>
      <c r="EQ10" s="5" t="s">
        <v>178</v>
      </c>
      <c r="ER10" s="5" t="s">
        <v>178</v>
      </c>
      <c r="ES10" s="12">
        <v>0</v>
      </c>
      <c r="ET10" s="12">
        <v>0.5</v>
      </c>
      <c r="EU10" s="12" t="s">
        <v>178</v>
      </c>
      <c r="EV10" s="12" t="s">
        <v>178</v>
      </c>
      <c r="EW10">
        <v>0.33333333333333331</v>
      </c>
      <c r="EX10">
        <v>0.5</v>
      </c>
      <c r="EY10" t="s">
        <v>178</v>
      </c>
      <c r="EZ10" t="s">
        <v>178</v>
      </c>
      <c r="FA10">
        <f t="shared" si="63"/>
        <v>1</v>
      </c>
      <c r="FB10">
        <f t="shared" si="64"/>
        <v>-1</v>
      </c>
      <c r="FC10">
        <f t="shared" si="65"/>
        <v>0</v>
      </c>
      <c r="FD10">
        <f t="shared" si="66"/>
        <v>0</v>
      </c>
      <c r="FE10">
        <v>0.66666666666666663</v>
      </c>
      <c r="FF10">
        <v>1</v>
      </c>
      <c r="FG10">
        <v>0.8</v>
      </c>
    </row>
    <row r="11" spans="1:163" customFormat="1" x14ac:dyDescent="0.25">
      <c r="A11" t="s">
        <v>11</v>
      </c>
      <c r="B11">
        <v>1</v>
      </c>
      <c r="C11">
        <v>1</v>
      </c>
      <c r="D11">
        <v>1</v>
      </c>
      <c r="E11">
        <v>2</v>
      </c>
      <c r="F11">
        <v>1</v>
      </c>
      <c r="G11">
        <v>7</v>
      </c>
      <c r="H11">
        <v>2</v>
      </c>
      <c r="I11" s="2" t="s">
        <v>176</v>
      </c>
      <c r="J11" s="2">
        <f t="shared" si="0"/>
        <v>1</v>
      </c>
      <c r="K11">
        <v>1</v>
      </c>
      <c r="L11" s="1">
        <v>12</v>
      </c>
      <c r="M11" s="1" t="str">
        <f t="shared" si="1"/>
        <v>L</v>
      </c>
      <c r="N11" s="1">
        <f t="shared" si="2"/>
        <v>1</v>
      </c>
      <c r="O11">
        <v>1</v>
      </c>
      <c r="P11">
        <v>1</v>
      </c>
      <c r="Q11">
        <v>0</v>
      </c>
      <c r="R11">
        <v>1</v>
      </c>
      <c r="S11">
        <v>3</v>
      </c>
      <c r="T11">
        <v>0</v>
      </c>
      <c r="U11">
        <f t="shared" si="3"/>
        <v>0</v>
      </c>
      <c r="V11" s="2" t="s">
        <v>177</v>
      </c>
      <c r="W11" s="2">
        <f t="shared" si="4"/>
        <v>0</v>
      </c>
      <c r="X11">
        <v>1</v>
      </c>
      <c r="Y11" s="1">
        <v>6</v>
      </c>
      <c r="Z11" s="1" t="str">
        <f t="shared" si="5"/>
        <v>M</v>
      </c>
      <c r="AA11" s="1">
        <f t="shared" si="6"/>
        <v>1</v>
      </c>
      <c r="AB11" s="4">
        <f t="shared" si="7"/>
        <v>-6</v>
      </c>
      <c r="AC11" s="4">
        <f t="shared" si="8"/>
        <v>1</v>
      </c>
      <c r="AD11">
        <v>1</v>
      </c>
      <c r="AE11">
        <v>1</v>
      </c>
      <c r="AF11">
        <v>1</v>
      </c>
      <c r="AG11">
        <v>1</v>
      </c>
      <c r="AH11">
        <v>5</v>
      </c>
      <c r="AI11">
        <v>9</v>
      </c>
      <c r="AJ11" s="2" t="s">
        <v>176</v>
      </c>
      <c r="AK11" s="2">
        <f t="shared" si="9"/>
        <v>1</v>
      </c>
      <c r="AL11">
        <v>5</v>
      </c>
      <c r="AM11" s="1">
        <v>9</v>
      </c>
      <c r="AN11" s="1" t="str">
        <f t="shared" si="10"/>
        <v>L</v>
      </c>
      <c r="AO11" s="1">
        <f t="shared" si="11"/>
        <v>1</v>
      </c>
      <c r="AP11" s="4">
        <f t="shared" si="12"/>
        <v>3</v>
      </c>
      <c r="AQ11" s="4">
        <f t="shared" si="13"/>
        <v>1</v>
      </c>
      <c r="AR11" s="10" t="s">
        <v>319</v>
      </c>
      <c r="AS11" s="10" t="s">
        <v>319</v>
      </c>
      <c r="AT11" s="10" t="str">
        <f t="shared" si="14"/>
        <v>surv</v>
      </c>
      <c r="AU11" s="10" t="str">
        <f t="shared" si="15"/>
        <v>surv</v>
      </c>
      <c r="AV11" s="10">
        <f t="shared" si="16"/>
        <v>9</v>
      </c>
      <c r="AW11" s="10">
        <f t="shared" si="17"/>
        <v>1.5120846537148649</v>
      </c>
      <c r="AX11" s="10">
        <f t="shared" si="18"/>
        <v>1</v>
      </c>
      <c r="AY11" s="10">
        <f t="shared" si="19"/>
        <v>1</v>
      </c>
      <c r="AZ11" s="10" t="str">
        <f t="shared" si="20"/>
        <v>1</v>
      </c>
      <c r="BA11" s="10" t="str">
        <f t="shared" si="21"/>
        <v>1</v>
      </c>
      <c r="BB11" t="s">
        <v>13</v>
      </c>
      <c r="BC11" t="s">
        <v>13</v>
      </c>
      <c r="BD11" t="s">
        <v>13</v>
      </c>
      <c r="BE11" s="5">
        <v>2</v>
      </c>
      <c r="BF11" s="5">
        <v>2</v>
      </c>
      <c r="BG11" s="5">
        <v>2</v>
      </c>
      <c r="BH11" s="5">
        <f t="shared" si="22"/>
        <v>2</v>
      </c>
      <c r="BI11" s="6">
        <v>1.5120846537148649</v>
      </c>
      <c r="BJ11" s="6">
        <v>1.5120846537148649</v>
      </c>
      <c r="BK11" s="6">
        <v>1.5120846537148649</v>
      </c>
      <c r="BL11" s="6">
        <v>1.5120846537148649</v>
      </c>
      <c r="BM11" s="6" t="str">
        <f t="shared" si="23"/>
        <v>F</v>
      </c>
      <c r="BN11" s="3">
        <f t="shared" si="24"/>
        <v>1</v>
      </c>
      <c r="BO11" s="3">
        <f t="shared" si="25"/>
        <v>1</v>
      </c>
      <c r="BP11" s="3">
        <f t="shared" si="26"/>
        <v>5</v>
      </c>
      <c r="BQ11" s="3">
        <f t="shared" si="27"/>
        <v>3.6666666666666665</v>
      </c>
      <c r="BR11" s="1">
        <f t="shared" si="28"/>
        <v>9</v>
      </c>
      <c r="BS11" s="1" t="str">
        <f t="shared" si="29"/>
        <v>L</v>
      </c>
      <c r="BT11" s="1">
        <f t="shared" si="30"/>
        <v>1</v>
      </c>
      <c r="BU11" s="4">
        <f t="shared" si="31"/>
        <v>-1.5</v>
      </c>
      <c r="BV11" s="4">
        <f t="shared" si="32"/>
        <v>1</v>
      </c>
      <c r="BW11" t="s">
        <v>226</v>
      </c>
      <c r="BX11" t="s">
        <v>227</v>
      </c>
      <c r="BY11" t="s">
        <v>227</v>
      </c>
      <c r="BZ11" t="s">
        <v>227</v>
      </c>
      <c r="CA11" s="2" t="str">
        <f t="shared" si="33"/>
        <v>c</v>
      </c>
      <c r="CB11">
        <v>0</v>
      </c>
      <c r="CC11">
        <v>1</v>
      </c>
      <c r="CD11" s="2" t="str">
        <f t="shared" si="34"/>
        <v>NA</v>
      </c>
      <c r="CE11" s="3">
        <v>0</v>
      </c>
      <c r="CF11" s="3">
        <v>0</v>
      </c>
      <c r="CG11" s="2">
        <v>0</v>
      </c>
      <c r="CH11" s="2">
        <v>0</v>
      </c>
      <c r="CI11" s="2">
        <v>1</v>
      </c>
      <c r="CJ11" s="2">
        <v>0</v>
      </c>
      <c r="CK11" s="2">
        <v>0</v>
      </c>
      <c r="CL11" s="2">
        <v>0</v>
      </c>
      <c r="CM11" s="2">
        <v>0</v>
      </c>
      <c r="CN11" s="2">
        <v>0</v>
      </c>
      <c r="CO11" s="5">
        <v>1</v>
      </c>
      <c r="CP11" s="5">
        <v>0</v>
      </c>
      <c r="CQ11" s="5">
        <v>0</v>
      </c>
      <c r="CR11" s="5">
        <v>0</v>
      </c>
      <c r="CS11" s="5">
        <v>0</v>
      </c>
      <c r="CT11" s="5">
        <v>0</v>
      </c>
      <c r="CU11" s="5">
        <v>0</v>
      </c>
      <c r="CV11" s="5">
        <v>0</v>
      </c>
      <c r="CW11" s="4">
        <v>1</v>
      </c>
      <c r="CX11" s="4">
        <v>0</v>
      </c>
      <c r="CY11" s="4">
        <v>0</v>
      </c>
      <c r="CZ11" s="4">
        <v>1</v>
      </c>
      <c r="DA11" s="4">
        <v>0</v>
      </c>
      <c r="DB11" s="4">
        <v>1</v>
      </c>
      <c r="DC11" s="4">
        <v>0</v>
      </c>
      <c r="DD11" s="4">
        <v>0</v>
      </c>
      <c r="DE11" s="8">
        <v>0</v>
      </c>
      <c r="DF11" s="8">
        <v>2</v>
      </c>
      <c r="DG11" s="8">
        <v>0</v>
      </c>
      <c r="DH11" s="8">
        <v>0</v>
      </c>
      <c r="DI11" s="8">
        <v>0</v>
      </c>
      <c r="DJ11" s="8">
        <v>0</v>
      </c>
      <c r="DK11" s="8">
        <v>0</v>
      </c>
      <c r="DL11" s="8">
        <v>0</v>
      </c>
      <c r="DM11" s="11">
        <f t="shared" si="35"/>
        <v>1</v>
      </c>
      <c r="DN11" s="11">
        <f t="shared" si="36"/>
        <v>2</v>
      </c>
      <c r="DO11" s="11">
        <f t="shared" si="37"/>
        <v>1</v>
      </c>
      <c r="DP11" s="11">
        <f t="shared" si="38"/>
        <v>0</v>
      </c>
      <c r="DQ11" s="5">
        <f t="shared" si="39"/>
        <v>3</v>
      </c>
      <c r="DR11" s="5">
        <f t="shared" si="40"/>
        <v>0</v>
      </c>
      <c r="DS11" s="5">
        <f t="shared" si="41"/>
        <v>0</v>
      </c>
      <c r="DT11" s="5">
        <f t="shared" si="42"/>
        <v>0</v>
      </c>
      <c r="DU11" s="12">
        <f t="shared" si="43"/>
        <v>1</v>
      </c>
      <c r="DV11" s="12">
        <f t="shared" si="44"/>
        <v>0</v>
      </c>
      <c r="DW11" s="12">
        <f t="shared" si="45"/>
        <v>1</v>
      </c>
      <c r="DX11" s="12">
        <f t="shared" si="46"/>
        <v>0</v>
      </c>
      <c r="DY11" s="12">
        <f t="shared" si="47"/>
        <v>0</v>
      </c>
      <c r="DZ11" s="12">
        <f t="shared" si="48"/>
        <v>0</v>
      </c>
      <c r="EA11" s="12">
        <f t="shared" si="49"/>
        <v>0</v>
      </c>
      <c r="EB11" s="12">
        <f t="shared" si="50"/>
        <v>0</v>
      </c>
      <c r="EC11" s="13">
        <f t="shared" si="51"/>
        <v>1</v>
      </c>
      <c r="ED11" s="13">
        <f t="shared" si="52"/>
        <v>2</v>
      </c>
      <c r="EE11" s="13">
        <f t="shared" si="53"/>
        <v>0</v>
      </c>
      <c r="EF11" s="13">
        <f t="shared" si="54"/>
        <v>1</v>
      </c>
      <c r="EG11" s="13">
        <f t="shared" si="55"/>
        <v>0</v>
      </c>
      <c r="EH11" s="13">
        <f t="shared" si="56"/>
        <v>1</v>
      </c>
      <c r="EI11" s="13">
        <f t="shared" si="57"/>
        <v>0</v>
      </c>
      <c r="EJ11" s="13">
        <f t="shared" si="58"/>
        <v>0</v>
      </c>
      <c r="EK11" s="4">
        <f t="shared" si="59"/>
        <v>4</v>
      </c>
      <c r="EL11" s="4">
        <f t="shared" si="60"/>
        <v>2</v>
      </c>
      <c r="EM11" s="4">
        <f t="shared" si="61"/>
        <v>1</v>
      </c>
      <c r="EN11" s="4">
        <f t="shared" si="62"/>
        <v>0</v>
      </c>
      <c r="EO11" s="5">
        <v>1</v>
      </c>
      <c r="EP11" s="5">
        <v>0</v>
      </c>
      <c r="EQ11" s="5">
        <v>0</v>
      </c>
      <c r="ER11" s="5" t="s">
        <v>178</v>
      </c>
      <c r="ES11" s="12">
        <v>0</v>
      </c>
      <c r="ET11" s="12" t="s">
        <v>178</v>
      </c>
      <c r="EU11" s="12" t="s">
        <v>178</v>
      </c>
      <c r="EV11" s="12" t="s">
        <v>178</v>
      </c>
      <c r="EW11">
        <v>0.25</v>
      </c>
      <c r="EX11">
        <v>0</v>
      </c>
      <c r="EY11">
        <v>0</v>
      </c>
      <c r="EZ11" t="s">
        <v>178</v>
      </c>
      <c r="FA11">
        <f t="shared" si="63"/>
        <v>1</v>
      </c>
      <c r="FB11">
        <f t="shared" si="64"/>
        <v>1</v>
      </c>
      <c r="FC11">
        <f t="shared" si="65"/>
        <v>0</v>
      </c>
      <c r="FD11">
        <f t="shared" si="66"/>
        <v>0</v>
      </c>
      <c r="FE11">
        <v>0.4</v>
      </c>
      <c r="FF11">
        <v>0.5</v>
      </c>
      <c r="FG11">
        <v>0.2</v>
      </c>
    </row>
    <row r="12" spans="1:163" customFormat="1" x14ac:dyDescent="0.25">
      <c r="A12" t="s">
        <v>12</v>
      </c>
      <c r="B12">
        <v>1</v>
      </c>
      <c r="C12">
        <v>1</v>
      </c>
      <c r="D12">
        <v>1</v>
      </c>
      <c r="E12">
        <v>4</v>
      </c>
      <c r="F12">
        <v>2</v>
      </c>
      <c r="G12">
        <v>3</v>
      </c>
      <c r="H12">
        <v>0</v>
      </c>
      <c r="I12" s="2" t="s">
        <v>176</v>
      </c>
      <c r="J12" s="2">
        <f t="shared" si="0"/>
        <v>1</v>
      </c>
      <c r="K12">
        <v>5</v>
      </c>
      <c r="L12" s="1">
        <v>11</v>
      </c>
      <c r="M12" s="1" t="str">
        <f t="shared" si="1"/>
        <v>L</v>
      </c>
      <c r="N12" s="1">
        <f t="shared" si="2"/>
        <v>1</v>
      </c>
      <c r="O12">
        <v>1</v>
      </c>
      <c r="P12">
        <v>1</v>
      </c>
      <c r="Q12">
        <v>2</v>
      </c>
      <c r="R12">
        <v>2</v>
      </c>
      <c r="S12">
        <v>1</v>
      </c>
      <c r="T12">
        <v>3</v>
      </c>
      <c r="U12">
        <f t="shared" si="3"/>
        <v>3</v>
      </c>
      <c r="V12" s="2" t="s">
        <v>177</v>
      </c>
      <c r="W12" s="2">
        <f t="shared" si="4"/>
        <v>1</v>
      </c>
      <c r="X12">
        <v>7</v>
      </c>
      <c r="Y12" s="1">
        <v>7</v>
      </c>
      <c r="Z12" s="1" t="str">
        <f t="shared" si="5"/>
        <v>L</v>
      </c>
      <c r="AA12" s="1">
        <f t="shared" si="6"/>
        <v>3</v>
      </c>
      <c r="AB12" s="4">
        <f t="shared" si="7"/>
        <v>-4</v>
      </c>
      <c r="AC12" s="4">
        <f t="shared" si="8"/>
        <v>7</v>
      </c>
      <c r="AD12">
        <v>1</v>
      </c>
      <c r="AE12">
        <v>1</v>
      </c>
      <c r="AF12">
        <v>1</v>
      </c>
      <c r="AG12">
        <v>2</v>
      </c>
      <c r="AH12">
        <v>3</v>
      </c>
      <c r="AI12">
        <v>7</v>
      </c>
      <c r="AJ12" s="2" t="s">
        <v>177</v>
      </c>
      <c r="AK12" s="2">
        <f t="shared" si="9"/>
        <v>1</v>
      </c>
      <c r="AL12">
        <v>5</v>
      </c>
      <c r="AM12" s="1">
        <v>8</v>
      </c>
      <c r="AN12" s="1" t="str">
        <f t="shared" si="10"/>
        <v>L</v>
      </c>
      <c r="AO12" s="1">
        <f t="shared" si="11"/>
        <v>2</v>
      </c>
      <c r="AP12" s="4">
        <f t="shared" si="12"/>
        <v>1</v>
      </c>
      <c r="AQ12" s="4">
        <f t="shared" si="13"/>
        <v>1</v>
      </c>
      <c r="AR12" s="10" t="s">
        <v>319</v>
      </c>
      <c r="AS12" s="10" t="s">
        <v>319</v>
      </c>
      <c r="AT12" s="10" t="str">
        <f t="shared" si="14"/>
        <v>surv</v>
      </c>
      <c r="AU12" s="10" t="str">
        <f t="shared" si="15"/>
        <v>surv</v>
      </c>
      <c r="AV12" s="10">
        <f t="shared" si="16"/>
        <v>8.6666666666666661</v>
      </c>
      <c r="AW12" s="10">
        <f t="shared" si="17"/>
        <v>0.46097722286464166</v>
      </c>
      <c r="AX12" s="10">
        <f t="shared" si="18"/>
        <v>1</v>
      </c>
      <c r="AY12" s="10">
        <f t="shared" si="19"/>
        <v>1</v>
      </c>
      <c r="AZ12" s="10" t="str">
        <f t="shared" si="20"/>
        <v>1</v>
      </c>
      <c r="BA12" s="10" t="str">
        <f t="shared" si="21"/>
        <v>1</v>
      </c>
      <c r="BB12" t="s">
        <v>127</v>
      </c>
      <c r="BC12" t="s">
        <v>127</v>
      </c>
      <c r="BD12" t="s">
        <v>127</v>
      </c>
      <c r="BE12" s="5">
        <v>9</v>
      </c>
      <c r="BF12" s="5">
        <v>10</v>
      </c>
      <c r="BG12" s="5">
        <v>14</v>
      </c>
      <c r="BH12" s="5">
        <f t="shared" si="22"/>
        <v>11</v>
      </c>
      <c r="BI12" s="6">
        <v>0.46097722286464166</v>
      </c>
      <c r="BJ12" s="6">
        <v>0.46097722286464166</v>
      </c>
      <c r="BK12" s="6">
        <v>0.46097722286464166</v>
      </c>
      <c r="BL12" s="6">
        <v>0.46097722286464166</v>
      </c>
      <c r="BM12" s="6" t="str">
        <f t="shared" si="23"/>
        <v>N</v>
      </c>
      <c r="BN12" s="3">
        <f t="shared" si="24"/>
        <v>2.3333333333333335</v>
      </c>
      <c r="BO12" s="3">
        <f t="shared" si="25"/>
        <v>2</v>
      </c>
      <c r="BP12" s="3">
        <f t="shared" si="26"/>
        <v>2.3333333333333335</v>
      </c>
      <c r="BQ12" s="3">
        <f t="shared" si="27"/>
        <v>3.3333333333333335</v>
      </c>
      <c r="BR12" s="1">
        <f t="shared" si="28"/>
        <v>8.6666666666666661</v>
      </c>
      <c r="BS12" s="1" t="str">
        <f t="shared" si="29"/>
        <v>L</v>
      </c>
      <c r="BT12" s="1">
        <f t="shared" si="30"/>
        <v>2</v>
      </c>
      <c r="BU12" s="4">
        <f t="shared" si="31"/>
        <v>-1.5</v>
      </c>
      <c r="BV12" s="4">
        <f t="shared" si="32"/>
        <v>4</v>
      </c>
      <c r="BW12" t="s">
        <v>178</v>
      </c>
      <c r="BX12" t="s">
        <v>227</v>
      </c>
      <c r="BY12" t="s">
        <v>226</v>
      </c>
      <c r="BZ12" t="s">
        <v>226</v>
      </c>
      <c r="CA12" s="2" t="str">
        <f t="shared" si="33"/>
        <v>e</v>
      </c>
      <c r="CB12">
        <v>1</v>
      </c>
      <c r="CC12">
        <v>1</v>
      </c>
      <c r="CD12" s="2" t="str">
        <f t="shared" si="34"/>
        <v>NA</v>
      </c>
      <c r="CE12" s="3">
        <v>0</v>
      </c>
      <c r="CF12" s="3">
        <v>0</v>
      </c>
      <c r="CG12" s="2">
        <v>0</v>
      </c>
      <c r="CH12" s="2">
        <v>0</v>
      </c>
      <c r="CI12" s="2">
        <v>0</v>
      </c>
      <c r="CJ12" s="2">
        <v>0</v>
      </c>
      <c r="CK12" s="2">
        <v>0</v>
      </c>
      <c r="CL12" s="2">
        <v>0</v>
      </c>
      <c r="CM12" s="2">
        <v>0</v>
      </c>
      <c r="CN12" s="2">
        <v>0</v>
      </c>
      <c r="CO12" s="5">
        <v>0</v>
      </c>
      <c r="CP12" s="5">
        <v>0</v>
      </c>
      <c r="CQ12" s="5">
        <v>0</v>
      </c>
      <c r="CR12" s="5">
        <v>0</v>
      </c>
      <c r="CS12" s="5">
        <v>0</v>
      </c>
      <c r="CT12" s="5">
        <v>0</v>
      </c>
      <c r="CU12" s="5">
        <v>0</v>
      </c>
      <c r="CV12" s="5">
        <v>0</v>
      </c>
      <c r="CW12" s="4">
        <v>0</v>
      </c>
      <c r="CX12" s="4">
        <v>0</v>
      </c>
      <c r="CY12" s="4">
        <v>0</v>
      </c>
      <c r="CZ12" s="4">
        <v>0</v>
      </c>
      <c r="DA12" s="4">
        <v>0</v>
      </c>
      <c r="DB12" s="4">
        <v>0</v>
      </c>
      <c r="DC12" s="4">
        <v>1</v>
      </c>
      <c r="DD12" s="4">
        <v>1</v>
      </c>
      <c r="DE12" s="8">
        <v>1</v>
      </c>
      <c r="DF12" s="8">
        <v>0</v>
      </c>
      <c r="DG12" s="8">
        <v>1</v>
      </c>
      <c r="DH12" s="8">
        <v>0</v>
      </c>
      <c r="DI12" s="8">
        <v>0</v>
      </c>
      <c r="DJ12" s="8">
        <v>0</v>
      </c>
      <c r="DK12" s="8">
        <v>0</v>
      </c>
      <c r="DL12" s="8">
        <v>0</v>
      </c>
      <c r="DM12" s="11">
        <f t="shared" si="35"/>
        <v>0</v>
      </c>
      <c r="DN12" s="11">
        <f t="shared" si="36"/>
        <v>0</v>
      </c>
      <c r="DO12" s="11">
        <f t="shared" si="37"/>
        <v>0</v>
      </c>
      <c r="DP12" s="11">
        <f t="shared" si="38"/>
        <v>2</v>
      </c>
      <c r="DQ12" s="5">
        <f t="shared" si="39"/>
        <v>1</v>
      </c>
      <c r="DR12" s="5">
        <f t="shared" si="40"/>
        <v>1</v>
      </c>
      <c r="DS12" s="5">
        <f t="shared" si="41"/>
        <v>0</v>
      </c>
      <c r="DT12" s="5">
        <f t="shared" si="42"/>
        <v>0</v>
      </c>
      <c r="DU12" s="12">
        <f t="shared" si="43"/>
        <v>0</v>
      </c>
      <c r="DV12" s="12">
        <f t="shared" si="44"/>
        <v>0</v>
      </c>
      <c r="DW12" s="12">
        <f t="shared" si="45"/>
        <v>0</v>
      </c>
      <c r="DX12" s="12">
        <f t="shared" si="46"/>
        <v>0</v>
      </c>
      <c r="DY12" s="12">
        <f t="shared" si="47"/>
        <v>0</v>
      </c>
      <c r="DZ12" s="12">
        <f t="shared" si="48"/>
        <v>0</v>
      </c>
      <c r="EA12" s="12">
        <f t="shared" si="49"/>
        <v>0</v>
      </c>
      <c r="EB12" s="12">
        <f t="shared" si="50"/>
        <v>0</v>
      </c>
      <c r="EC12" s="13">
        <f t="shared" si="51"/>
        <v>1</v>
      </c>
      <c r="ED12" s="13">
        <f t="shared" si="52"/>
        <v>0</v>
      </c>
      <c r="EE12" s="13">
        <f t="shared" si="53"/>
        <v>1</v>
      </c>
      <c r="EF12" s="13">
        <f t="shared" si="54"/>
        <v>0</v>
      </c>
      <c r="EG12" s="13">
        <f t="shared" si="55"/>
        <v>0</v>
      </c>
      <c r="EH12" s="13">
        <f t="shared" si="56"/>
        <v>0</v>
      </c>
      <c r="EI12" s="13">
        <f t="shared" si="57"/>
        <v>1</v>
      </c>
      <c r="EJ12" s="13">
        <f t="shared" si="58"/>
        <v>1</v>
      </c>
      <c r="EK12" s="4">
        <f t="shared" si="59"/>
        <v>1</v>
      </c>
      <c r="EL12" s="4">
        <f t="shared" si="60"/>
        <v>1</v>
      </c>
      <c r="EM12" s="4">
        <f t="shared" si="61"/>
        <v>0</v>
      </c>
      <c r="EN12" s="4">
        <f t="shared" si="62"/>
        <v>2</v>
      </c>
      <c r="EO12" s="5" t="s">
        <v>178</v>
      </c>
      <c r="EP12" s="5" t="s">
        <v>178</v>
      </c>
      <c r="EQ12" s="5" t="s">
        <v>178</v>
      </c>
      <c r="ER12" s="5">
        <v>0.5</v>
      </c>
      <c r="ES12" s="12">
        <v>1</v>
      </c>
      <c r="ET12" s="12">
        <v>1</v>
      </c>
      <c r="EU12" s="12" t="s">
        <v>178</v>
      </c>
      <c r="EV12" s="12" t="s">
        <v>178</v>
      </c>
      <c r="EW12">
        <v>1</v>
      </c>
      <c r="EX12">
        <v>1</v>
      </c>
      <c r="EY12" t="s">
        <v>178</v>
      </c>
      <c r="EZ12">
        <v>0.5</v>
      </c>
      <c r="FA12">
        <f t="shared" si="63"/>
        <v>0</v>
      </c>
      <c r="FB12">
        <f t="shared" si="64"/>
        <v>0</v>
      </c>
      <c r="FC12">
        <f t="shared" si="65"/>
        <v>0</v>
      </c>
      <c r="FD12">
        <f t="shared" si="66"/>
        <v>0</v>
      </c>
      <c r="FE12">
        <v>1.2</v>
      </c>
      <c r="FF12">
        <v>0.66666666666666663</v>
      </c>
      <c r="FG12">
        <v>0.25</v>
      </c>
    </row>
    <row r="13" spans="1:163" customFormat="1" x14ac:dyDescent="0.25">
      <c r="A13" t="s">
        <v>13</v>
      </c>
      <c r="B13">
        <v>1</v>
      </c>
      <c r="C13">
        <v>1</v>
      </c>
      <c r="D13">
        <v>1</v>
      </c>
      <c r="E13">
        <v>2</v>
      </c>
      <c r="F13">
        <v>3</v>
      </c>
      <c r="G13">
        <v>2</v>
      </c>
      <c r="H13">
        <v>5</v>
      </c>
      <c r="I13" s="2" t="s">
        <v>177</v>
      </c>
      <c r="J13" s="2">
        <f t="shared" si="0"/>
        <v>1</v>
      </c>
      <c r="K13">
        <v>2</v>
      </c>
      <c r="L13" s="1">
        <v>9</v>
      </c>
      <c r="M13" s="1" t="str">
        <f t="shared" si="1"/>
        <v>L</v>
      </c>
      <c r="N13" s="1">
        <f t="shared" si="2"/>
        <v>1</v>
      </c>
      <c r="O13">
        <v>1</v>
      </c>
      <c r="P13">
        <v>1</v>
      </c>
      <c r="Q13">
        <v>0</v>
      </c>
      <c r="R13">
        <v>1</v>
      </c>
      <c r="S13">
        <v>1</v>
      </c>
      <c r="T13">
        <v>1</v>
      </c>
      <c r="U13">
        <f t="shared" si="3"/>
        <v>1</v>
      </c>
      <c r="V13" s="2" t="s">
        <v>177</v>
      </c>
      <c r="W13" s="2">
        <f t="shared" si="4"/>
        <v>1</v>
      </c>
      <c r="X13">
        <v>1</v>
      </c>
      <c r="Y13" s="1">
        <v>4</v>
      </c>
      <c r="Z13" s="1" t="str">
        <f t="shared" si="5"/>
        <v>S</v>
      </c>
      <c r="AA13" s="1">
        <f t="shared" si="6"/>
        <v>1</v>
      </c>
      <c r="AB13" s="4">
        <f t="shared" si="7"/>
        <v>-5</v>
      </c>
      <c r="AC13" s="4">
        <f t="shared" si="8"/>
        <v>7</v>
      </c>
      <c r="AD13">
        <v>1</v>
      </c>
      <c r="AE13">
        <v>1</v>
      </c>
      <c r="AF13">
        <v>1</v>
      </c>
      <c r="AG13">
        <v>1</v>
      </c>
      <c r="AH13">
        <v>1</v>
      </c>
      <c r="AI13">
        <v>1</v>
      </c>
      <c r="AJ13" s="2" t="s">
        <v>177</v>
      </c>
      <c r="AK13" s="2">
        <f t="shared" si="9"/>
        <v>1</v>
      </c>
      <c r="AL13">
        <v>5</v>
      </c>
      <c r="AM13" s="1">
        <v>5</v>
      </c>
      <c r="AN13" s="1" t="str">
        <f t="shared" si="10"/>
        <v>M</v>
      </c>
      <c r="AO13" s="1">
        <f t="shared" si="11"/>
        <v>3</v>
      </c>
      <c r="AP13" s="4">
        <f t="shared" si="12"/>
        <v>1</v>
      </c>
      <c r="AQ13" s="4">
        <f t="shared" si="13"/>
        <v>1</v>
      </c>
      <c r="AR13" s="10" t="s">
        <v>319</v>
      </c>
      <c r="AS13" s="10" t="s">
        <v>319</v>
      </c>
      <c r="AT13" s="10" t="str">
        <f t="shared" si="14"/>
        <v>surv</v>
      </c>
      <c r="AU13" s="10" t="str">
        <f t="shared" si="15"/>
        <v>surv</v>
      </c>
      <c r="AV13" s="10">
        <f t="shared" si="16"/>
        <v>6</v>
      </c>
      <c r="AW13" s="10">
        <f t="shared" si="17"/>
        <v>0.63134776470658449</v>
      </c>
      <c r="AX13" s="10">
        <f t="shared" si="18"/>
        <v>1</v>
      </c>
      <c r="AY13" s="10">
        <f t="shared" si="19"/>
        <v>1</v>
      </c>
      <c r="AZ13" s="10" t="str">
        <f t="shared" si="20"/>
        <v>1</v>
      </c>
      <c r="BA13" s="10" t="str">
        <f t="shared" si="21"/>
        <v>1</v>
      </c>
      <c r="BB13" t="s">
        <v>15</v>
      </c>
      <c r="BC13" t="s">
        <v>15</v>
      </c>
      <c r="BD13" t="s">
        <v>15</v>
      </c>
      <c r="BE13" s="5">
        <v>10</v>
      </c>
      <c r="BF13" s="5">
        <v>11</v>
      </c>
      <c r="BG13" s="5">
        <v>11</v>
      </c>
      <c r="BH13" s="5">
        <f t="shared" si="22"/>
        <v>10.666666666666666</v>
      </c>
      <c r="BI13" s="6">
        <v>0.63134776470658449</v>
      </c>
      <c r="BJ13" s="6">
        <v>0.63134776470658449</v>
      </c>
      <c r="BK13" s="6">
        <v>0.63134776470658449</v>
      </c>
      <c r="BL13" s="6">
        <v>0.63134776470658449</v>
      </c>
      <c r="BM13" s="6" t="str">
        <f t="shared" si="23"/>
        <v>M</v>
      </c>
      <c r="BN13" s="3">
        <f t="shared" si="24"/>
        <v>1</v>
      </c>
      <c r="BO13" s="3">
        <f t="shared" si="25"/>
        <v>1.6666666666666667</v>
      </c>
      <c r="BP13" s="3">
        <f t="shared" si="26"/>
        <v>1.3333333333333333</v>
      </c>
      <c r="BQ13" s="3">
        <f t="shared" si="27"/>
        <v>2.3333333333333335</v>
      </c>
      <c r="BR13" s="1">
        <f t="shared" si="28"/>
        <v>6</v>
      </c>
      <c r="BS13" s="1" t="str">
        <f t="shared" si="29"/>
        <v>M</v>
      </c>
      <c r="BT13" s="1">
        <f t="shared" si="30"/>
        <v>1.6666666666666667</v>
      </c>
      <c r="BU13" s="4">
        <f t="shared" si="31"/>
        <v>-2</v>
      </c>
      <c r="BV13" s="4">
        <f t="shared" si="32"/>
        <v>4</v>
      </c>
      <c r="BW13" t="s">
        <v>178</v>
      </c>
      <c r="BX13" t="s">
        <v>227</v>
      </c>
      <c r="BY13" t="s">
        <v>227</v>
      </c>
      <c r="BZ13" t="s">
        <v>178</v>
      </c>
      <c r="CA13" s="2" t="str">
        <f t="shared" si="33"/>
        <v>c</v>
      </c>
      <c r="CB13">
        <v>0</v>
      </c>
      <c r="CC13">
        <v>3</v>
      </c>
      <c r="CD13" s="2" t="str">
        <f t="shared" si="34"/>
        <v>NA</v>
      </c>
      <c r="CE13" s="3">
        <v>0</v>
      </c>
      <c r="CF13" s="3">
        <v>0</v>
      </c>
      <c r="CG13" s="2">
        <v>0</v>
      </c>
      <c r="CH13" s="2">
        <v>0</v>
      </c>
      <c r="CI13" s="2">
        <v>0</v>
      </c>
      <c r="CJ13" s="2">
        <v>0</v>
      </c>
      <c r="CK13" s="2">
        <v>0</v>
      </c>
      <c r="CL13" s="2">
        <v>0</v>
      </c>
      <c r="CM13" s="2">
        <v>0</v>
      </c>
      <c r="CN13" s="2">
        <v>0</v>
      </c>
      <c r="CO13" s="5">
        <v>1</v>
      </c>
      <c r="CP13" s="5">
        <v>0</v>
      </c>
      <c r="CQ13" s="5">
        <v>0</v>
      </c>
      <c r="CR13" s="5">
        <v>0</v>
      </c>
      <c r="CS13" s="5">
        <v>0</v>
      </c>
      <c r="CT13" s="5">
        <v>0</v>
      </c>
      <c r="CU13" s="5">
        <v>0</v>
      </c>
      <c r="CV13" s="5">
        <v>0</v>
      </c>
      <c r="CW13" s="4">
        <v>0</v>
      </c>
      <c r="CX13" s="4">
        <v>0</v>
      </c>
      <c r="CY13" s="4">
        <v>0</v>
      </c>
      <c r="CZ13" s="4">
        <v>2</v>
      </c>
      <c r="DA13" s="4">
        <v>0</v>
      </c>
      <c r="DB13" s="4">
        <v>2</v>
      </c>
      <c r="DC13" s="4">
        <v>0</v>
      </c>
      <c r="DD13" s="4">
        <v>0</v>
      </c>
      <c r="DE13" s="8">
        <v>0</v>
      </c>
      <c r="DF13" s="8">
        <v>0</v>
      </c>
      <c r="DG13" s="8">
        <v>0</v>
      </c>
      <c r="DH13" s="8">
        <v>0</v>
      </c>
      <c r="DI13" s="8">
        <v>0</v>
      </c>
      <c r="DJ13" s="8">
        <v>0</v>
      </c>
      <c r="DK13" s="8">
        <v>0</v>
      </c>
      <c r="DL13" s="8">
        <v>0</v>
      </c>
      <c r="DM13" s="11">
        <f t="shared" si="35"/>
        <v>0</v>
      </c>
      <c r="DN13" s="11">
        <f t="shared" si="36"/>
        <v>2</v>
      </c>
      <c r="DO13" s="11">
        <f t="shared" si="37"/>
        <v>2</v>
      </c>
      <c r="DP13" s="11">
        <f t="shared" si="38"/>
        <v>0</v>
      </c>
      <c r="DQ13" s="5">
        <f t="shared" si="39"/>
        <v>1</v>
      </c>
      <c r="DR13" s="5">
        <f t="shared" si="40"/>
        <v>0</v>
      </c>
      <c r="DS13" s="5">
        <f t="shared" si="41"/>
        <v>0</v>
      </c>
      <c r="DT13" s="5">
        <f t="shared" si="42"/>
        <v>0</v>
      </c>
      <c r="DU13" s="12">
        <f t="shared" si="43"/>
        <v>1</v>
      </c>
      <c r="DV13" s="12">
        <f t="shared" si="44"/>
        <v>0</v>
      </c>
      <c r="DW13" s="12">
        <f t="shared" si="45"/>
        <v>0</v>
      </c>
      <c r="DX13" s="12">
        <f t="shared" si="46"/>
        <v>0</v>
      </c>
      <c r="DY13" s="12">
        <f t="shared" si="47"/>
        <v>0</v>
      </c>
      <c r="DZ13" s="12">
        <f t="shared" si="48"/>
        <v>0</v>
      </c>
      <c r="EA13" s="12">
        <f t="shared" si="49"/>
        <v>0</v>
      </c>
      <c r="EB13" s="12">
        <f t="shared" si="50"/>
        <v>0</v>
      </c>
      <c r="EC13" s="13">
        <f t="shared" si="51"/>
        <v>0</v>
      </c>
      <c r="ED13" s="13">
        <f t="shared" si="52"/>
        <v>0</v>
      </c>
      <c r="EE13" s="13">
        <f t="shared" si="53"/>
        <v>0</v>
      </c>
      <c r="EF13" s="13">
        <f t="shared" si="54"/>
        <v>2</v>
      </c>
      <c r="EG13" s="13">
        <f t="shared" si="55"/>
        <v>0</v>
      </c>
      <c r="EH13" s="13">
        <f t="shared" si="56"/>
        <v>2</v>
      </c>
      <c r="EI13" s="13">
        <f t="shared" si="57"/>
        <v>0</v>
      </c>
      <c r="EJ13" s="13">
        <f t="shared" si="58"/>
        <v>0</v>
      </c>
      <c r="EK13" s="4">
        <f t="shared" si="59"/>
        <v>1</v>
      </c>
      <c r="EL13" s="4">
        <f t="shared" si="60"/>
        <v>2</v>
      </c>
      <c r="EM13" s="4">
        <f t="shared" si="61"/>
        <v>2</v>
      </c>
      <c r="EN13" s="4">
        <f t="shared" si="62"/>
        <v>0</v>
      </c>
      <c r="EO13" s="5" t="s">
        <v>178</v>
      </c>
      <c r="EP13" s="5">
        <v>0</v>
      </c>
      <c r="EQ13" s="5">
        <v>0</v>
      </c>
      <c r="ER13" s="5" t="s">
        <v>178</v>
      </c>
      <c r="ES13" s="12">
        <v>0</v>
      </c>
      <c r="ET13" s="12" t="s">
        <v>178</v>
      </c>
      <c r="EU13" s="12" t="s">
        <v>178</v>
      </c>
      <c r="EV13" s="12" t="s">
        <v>178</v>
      </c>
      <c r="EW13">
        <v>0</v>
      </c>
      <c r="EX13">
        <v>0</v>
      </c>
      <c r="EY13">
        <v>0</v>
      </c>
      <c r="EZ13" t="s">
        <v>178</v>
      </c>
      <c r="FA13">
        <f t="shared" si="63"/>
        <v>1</v>
      </c>
      <c r="FB13">
        <f t="shared" si="64"/>
        <v>0</v>
      </c>
      <c r="FC13">
        <f t="shared" si="65"/>
        <v>0</v>
      </c>
      <c r="FD13">
        <f t="shared" si="66"/>
        <v>0</v>
      </c>
      <c r="FE13">
        <v>0.4</v>
      </c>
      <c r="FF13">
        <v>0.66666666666666663</v>
      </c>
      <c r="FG13">
        <v>1</v>
      </c>
    </row>
    <row r="14" spans="1:163" customFormat="1" x14ac:dyDescent="0.25">
      <c r="A14" t="s">
        <v>14</v>
      </c>
      <c r="B14">
        <v>1</v>
      </c>
      <c r="C14">
        <v>1</v>
      </c>
      <c r="D14">
        <v>1</v>
      </c>
      <c r="E14">
        <v>2</v>
      </c>
      <c r="F14">
        <v>2</v>
      </c>
      <c r="G14">
        <v>4</v>
      </c>
      <c r="H14">
        <v>3</v>
      </c>
      <c r="I14" s="2" t="s">
        <v>176</v>
      </c>
      <c r="J14" s="2">
        <f t="shared" si="0"/>
        <v>1</v>
      </c>
      <c r="K14">
        <v>2</v>
      </c>
      <c r="L14" s="1">
        <v>10</v>
      </c>
      <c r="M14" s="1" t="str">
        <f t="shared" si="1"/>
        <v>L</v>
      </c>
      <c r="N14" s="1">
        <f t="shared" si="2"/>
        <v>1</v>
      </c>
      <c r="O14">
        <v>1</v>
      </c>
      <c r="P14">
        <v>1</v>
      </c>
      <c r="Q14">
        <v>0</v>
      </c>
      <c r="R14">
        <v>1</v>
      </c>
      <c r="S14">
        <v>2</v>
      </c>
      <c r="T14">
        <v>4</v>
      </c>
      <c r="U14">
        <f t="shared" si="3"/>
        <v>4</v>
      </c>
      <c r="V14" s="2" t="s">
        <v>176</v>
      </c>
      <c r="W14" s="2">
        <f t="shared" si="4"/>
        <v>1</v>
      </c>
      <c r="X14">
        <v>7</v>
      </c>
      <c r="Y14" s="1">
        <v>5</v>
      </c>
      <c r="Z14" s="1" t="str">
        <f t="shared" si="5"/>
        <v>M</v>
      </c>
      <c r="AA14" s="1">
        <f t="shared" si="6"/>
        <v>1</v>
      </c>
      <c r="AB14" s="4">
        <f t="shared" si="7"/>
        <v>-5</v>
      </c>
      <c r="AC14" s="4">
        <f t="shared" si="8"/>
        <v>1</v>
      </c>
      <c r="AD14">
        <v>1</v>
      </c>
      <c r="AE14">
        <v>1</v>
      </c>
      <c r="AF14">
        <v>1</v>
      </c>
      <c r="AG14">
        <v>2</v>
      </c>
      <c r="AH14">
        <v>1</v>
      </c>
      <c r="AI14">
        <v>0</v>
      </c>
      <c r="AJ14" s="2" t="s">
        <v>177</v>
      </c>
      <c r="AK14" s="2">
        <f t="shared" si="9"/>
        <v>0</v>
      </c>
      <c r="AL14">
        <v>5</v>
      </c>
      <c r="AM14" s="1">
        <v>6</v>
      </c>
      <c r="AN14" s="1" t="str">
        <f t="shared" si="10"/>
        <v>M</v>
      </c>
      <c r="AO14" s="1">
        <f t="shared" si="11"/>
        <v>1</v>
      </c>
      <c r="AP14" s="4">
        <f t="shared" si="12"/>
        <v>1</v>
      </c>
      <c r="AQ14" s="4">
        <f t="shared" si="13"/>
        <v>1</v>
      </c>
      <c r="AR14" s="10" t="s">
        <v>319</v>
      </c>
      <c r="AS14" s="10" t="s">
        <v>319</v>
      </c>
      <c r="AT14" s="10" t="str">
        <f t="shared" si="14"/>
        <v>surv</v>
      </c>
      <c r="AU14" s="10" t="str">
        <f t="shared" si="15"/>
        <v>surv</v>
      </c>
      <c r="AV14" s="10">
        <f t="shared" si="16"/>
        <v>7</v>
      </c>
      <c r="AW14" s="10">
        <f t="shared" si="17"/>
        <v>0.87132083643168035</v>
      </c>
      <c r="AX14" s="10">
        <f t="shared" si="18"/>
        <v>1</v>
      </c>
      <c r="AY14" s="10">
        <f t="shared" si="19"/>
        <v>1</v>
      </c>
      <c r="AZ14" s="10" t="str">
        <f t="shared" si="20"/>
        <v>1</v>
      </c>
      <c r="BA14" s="10" t="str">
        <f t="shared" si="21"/>
        <v>1</v>
      </c>
      <c r="BB14" t="s">
        <v>13</v>
      </c>
      <c r="BC14" t="s">
        <v>13</v>
      </c>
      <c r="BD14" t="s">
        <v>13</v>
      </c>
      <c r="BE14" s="5">
        <v>5</v>
      </c>
      <c r="BF14" s="5">
        <v>5</v>
      </c>
      <c r="BG14" s="5">
        <v>5</v>
      </c>
      <c r="BH14" s="5">
        <f t="shared" si="22"/>
        <v>5</v>
      </c>
      <c r="BI14" s="6">
        <v>0.87132083643168035</v>
      </c>
      <c r="BJ14" s="6">
        <v>0.87132083643168035</v>
      </c>
      <c r="BK14" s="6">
        <v>0.87132083643168035</v>
      </c>
      <c r="BL14" s="6">
        <v>0.87132083643168035</v>
      </c>
      <c r="BM14" s="6" t="str">
        <f t="shared" si="23"/>
        <v>M</v>
      </c>
      <c r="BN14" s="3">
        <f t="shared" si="24"/>
        <v>1</v>
      </c>
      <c r="BO14" s="3">
        <f t="shared" si="25"/>
        <v>1.6666666666666667</v>
      </c>
      <c r="BP14" s="3">
        <f t="shared" si="26"/>
        <v>2.3333333333333335</v>
      </c>
      <c r="BQ14" s="3">
        <f t="shared" si="27"/>
        <v>2.3333333333333335</v>
      </c>
      <c r="BR14" s="1">
        <f t="shared" si="28"/>
        <v>7</v>
      </c>
      <c r="BS14" s="1" t="str">
        <f t="shared" si="29"/>
        <v>L</v>
      </c>
      <c r="BT14" s="1">
        <f t="shared" si="30"/>
        <v>1</v>
      </c>
      <c r="BU14" s="4">
        <f t="shared" si="31"/>
        <v>-2</v>
      </c>
      <c r="BV14" s="4">
        <f t="shared" si="32"/>
        <v>1</v>
      </c>
      <c r="BW14" t="s">
        <v>227</v>
      </c>
      <c r="BX14" t="s">
        <v>227</v>
      </c>
      <c r="BY14" t="s">
        <v>227</v>
      </c>
      <c r="BZ14" t="s">
        <v>226</v>
      </c>
      <c r="CA14" s="2" t="str">
        <f t="shared" si="33"/>
        <v>c</v>
      </c>
      <c r="CB14">
        <v>1</v>
      </c>
      <c r="CC14">
        <v>2</v>
      </c>
      <c r="CD14" s="2" t="str">
        <f t="shared" si="34"/>
        <v>NA</v>
      </c>
      <c r="CE14" s="3">
        <v>0</v>
      </c>
      <c r="CF14" s="3">
        <v>0</v>
      </c>
      <c r="CG14" s="2">
        <v>0</v>
      </c>
      <c r="CH14" s="2">
        <v>0</v>
      </c>
      <c r="CI14" s="2">
        <v>0</v>
      </c>
      <c r="CJ14" s="2">
        <v>0</v>
      </c>
      <c r="CK14" s="2">
        <v>0</v>
      </c>
      <c r="CL14" s="2">
        <v>1</v>
      </c>
      <c r="CM14" s="2">
        <v>0</v>
      </c>
      <c r="CN14" s="2">
        <v>0</v>
      </c>
      <c r="CO14" s="5">
        <v>1</v>
      </c>
      <c r="CP14" s="5">
        <v>0</v>
      </c>
      <c r="CQ14" s="5">
        <v>0</v>
      </c>
      <c r="CR14" s="5">
        <v>0</v>
      </c>
      <c r="CS14" s="5">
        <v>0</v>
      </c>
      <c r="CT14" s="5">
        <v>0</v>
      </c>
      <c r="CU14" s="5">
        <v>0</v>
      </c>
      <c r="CV14" s="5">
        <v>0</v>
      </c>
      <c r="CW14" s="4">
        <v>0</v>
      </c>
      <c r="CX14" s="4">
        <v>1</v>
      </c>
      <c r="CY14" s="4">
        <v>0</v>
      </c>
      <c r="CZ14" s="4">
        <v>1</v>
      </c>
      <c r="DA14" s="4">
        <v>0</v>
      </c>
      <c r="DB14" s="4">
        <v>0</v>
      </c>
      <c r="DC14" s="4">
        <v>1</v>
      </c>
      <c r="DD14" s="4">
        <v>0</v>
      </c>
      <c r="DE14" s="8">
        <v>0</v>
      </c>
      <c r="DF14" s="8">
        <v>0</v>
      </c>
      <c r="DG14" s="8">
        <v>1</v>
      </c>
      <c r="DH14" s="8">
        <v>0</v>
      </c>
      <c r="DI14" s="8">
        <v>0</v>
      </c>
      <c r="DJ14" s="8">
        <v>0</v>
      </c>
      <c r="DK14" s="8">
        <v>0</v>
      </c>
      <c r="DL14" s="8">
        <v>0</v>
      </c>
      <c r="DM14" s="11">
        <f t="shared" si="35"/>
        <v>1</v>
      </c>
      <c r="DN14" s="11">
        <f t="shared" si="36"/>
        <v>1</v>
      </c>
      <c r="DO14" s="11">
        <f t="shared" si="37"/>
        <v>1</v>
      </c>
      <c r="DP14" s="11">
        <f t="shared" si="38"/>
        <v>1</v>
      </c>
      <c r="DQ14" s="5">
        <f t="shared" si="39"/>
        <v>1</v>
      </c>
      <c r="DR14" s="5">
        <f t="shared" si="40"/>
        <v>1</v>
      </c>
      <c r="DS14" s="5">
        <f t="shared" si="41"/>
        <v>0</v>
      </c>
      <c r="DT14" s="5">
        <f t="shared" si="42"/>
        <v>0</v>
      </c>
      <c r="DU14" s="12">
        <f t="shared" si="43"/>
        <v>1</v>
      </c>
      <c r="DV14" s="12">
        <f t="shared" si="44"/>
        <v>0</v>
      </c>
      <c r="DW14" s="12">
        <f t="shared" si="45"/>
        <v>0</v>
      </c>
      <c r="DX14" s="12">
        <f t="shared" si="46"/>
        <v>0</v>
      </c>
      <c r="DY14" s="12">
        <f t="shared" si="47"/>
        <v>0</v>
      </c>
      <c r="DZ14" s="12">
        <f t="shared" si="48"/>
        <v>1</v>
      </c>
      <c r="EA14" s="12">
        <f t="shared" si="49"/>
        <v>0</v>
      </c>
      <c r="EB14" s="12">
        <f t="shared" si="50"/>
        <v>0</v>
      </c>
      <c r="EC14" s="13">
        <f t="shared" si="51"/>
        <v>0</v>
      </c>
      <c r="ED14" s="13">
        <f t="shared" si="52"/>
        <v>1</v>
      </c>
      <c r="EE14" s="13">
        <f t="shared" si="53"/>
        <v>1</v>
      </c>
      <c r="EF14" s="13">
        <f t="shared" si="54"/>
        <v>1</v>
      </c>
      <c r="EG14" s="13">
        <f t="shared" si="55"/>
        <v>0</v>
      </c>
      <c r="EH14" s="13">
        <f t="shared" si="56"/>
        <v>0</v>
      </c>
      <c r="EI14" s="13">
        <f t="shared" si="57"/>
        <v>1</v>
      </c>
      <c r="EJ14" s="13">
        <f t="shared" si="58"/>
        <v>0</v>
      </c>
      <c r="EK14" s="4">
        <f t="shared" si="59"/>
        <v>2</v>
      </c>
      <c r="EL14" s="4">
        <f t="shared" si="60"/>
        <v>2</v>
      </c>
      <c r="EM14" s="4">
        <f t="shared" si="61"/>
        <v>1</v>
      </c>
      <c r="EN14" s="4">
        <f t="shared" si="62"/>
        <v>1</v>
      </c>
      <c r="EO14" s="5">
        <v>0</v>
      </c>
      <c r="EP14" s="5">
        <v>0</v>
      </c>
      <c r="EQ14" s="5">
        <v>0</v>
      </c>
      <c r="ER14" s="5">
        <v>1</v>
      </c>
      <c r="ES14" s="12">
        <v>0</v>
      </c>
      <c r="ET14" s="12">
        <v>1</v>
      </c>
      <c r="EU14" s="12" t="s">
        <v>178</v>
      </c>
      <c r="EV14" s="12" t="s">
        <v>178</v>
      </c>
      <c r="EW14">
        <v>0</v>
      </c>
      <c r="EX14">
        <v>0.5</v>
      </c>
      <c r="EY14">
        <v>0</v>
      </c>
      <c r="EZ14">
        <v>1</v>
      </c>
      <c r="FA14">
        <f t="shared" si="63"/>
        <v>1</v>
      </c>
      <c r="FB14">
        <f t="shared" si="64"/>
        <v>0</v>
      </c>
      <c r="FC14">
        <f t="shared" si="65"/>
        <v>-1</v>
      </c>
      <c r="FD14">
        <f t="shared" si="66"/>
        <v>0</v>
      </c>
      <c r="FE14">
        <v>0.44444444444444442</v>
      </c>
      <c r="FF14">
        <v>0.2857142857142857</v>
      </c>
      <c r="FG14">
        <v>1</v>
      </c>
    </row>
    <row r="15" spans="1:163" customFormat="1" x14ac:dyDescent="0.25">
      <c r="A15" t="s">
        <v>15</v>
      </c>
      <c r="B15">
        <v>1</v>
      </c>
      <c r="C15">
        <v>1</v>
      </c>
      <c r="D15">
        <v>1</v>
      </c>
      <c r="E15">
        <v>3</v>
      </c>
      <c r="F15">
        <v>1</v>
      </c>
      <c r="G15">
        <v>5</v>
      </c>
      <c r="H15">
        <v>0</v>
      </c>
      <c r="I15" s="2" t="s">
        <v>176</v>
      </c>
      <c r="J15" s="2">
        <f t="shared" si="0"/>
        <v>1</v>
      </c>
      <c r="K15">
        <v>5</v>
      </c>
      <c r="L15" s="1">
        <v>11</v>
      </c>
      <c r="M15" s="1" t="str">
        <f t="shared" si="1"/>
        <v>L</v>
      </c>
      <c r="N15" s="1">
        <f t="shared" si="2"/>
        <v>0</v>
      </c>
      <c r="O15">
        <v>1</v>
      </c>
      <c r="P15">
        <v>1</v>
      </c>
      <c r="Q15">
        <v>0</v>
      </c>
      <c r="R15">
        <v>3</v>
      </c>
      <c r="S15">
        <v>2</v>
      </c>
      <c r="T15">
        <v>1</v>
      </c>
      <c r="U15">
        <f t="shared" si="3"/>
        <v>1</v>
      </c>
      <c r="V15" s="2" t="s">
        <v>177</v>
      </c>
      <c r="W15" s="2">
        <f t="shared" si="4"/>
        <v>1</v>
      </c>
      <c r="X15">
        <v>7</v>
      </c>
      <c r="Y15" s="1">
        <v>7</v>
      </c>
      <c r="Z15" s="1" t="str">
        <f t="shared" si="5"/>
        <v>L</v>
      </c>
      <c r="AA15" s="1">
        <f t="shared" si="6"/>
        <v>0</v>
      </c>
      <c r="AB15" s="4">
        <f t="shared" si="7"/>
        <v>-4</v>
      </c>
      <c r="AC15" s="4">
        <f t="shared" si="8"/>
        <v>7</v>
      </c>
      <c r="AD15">
        <v>1</v>
      </c>
      <c r="AE15">
        <v>1</v>
      </c>
      <c r="AF15">
        <v>1</v>
      </c>
      <c r="AG15">
        <v>1</v>
      </c>
      <c r="AH15">
        <v>3</v>
      </c>
      <c r="AI15">
        <v>1</v>
      </c>
      <c r="AJ15" s="2" t="s">
        <v>177</v>
      </c>
      <c r="AK15" s="2">
        <f t="shared" si="9"/>
        <v>1</v>
      </c>
      <c r="AL15">
        <v>5</v>
      </c>
      <c r="AM15" s="1">
        <v>7</v>
      </c>
      <c r="AN15" s="1" t="str">
        <f t="shared" si="10"/>
        <v>L</v>
      </c>
      <c r="AO15" s="1">
        <f t="shared" si="11"/>
        <v>0</v>
      </c>
      <c r="AP15" s="4">
        <f t="shared" si="12"/>
        <v>0</v>
      </c>
      <c r="AQ15" s="4">
        <f t="shared" si="13"/>
        <v>0</v>
      </c>
      <c r="AR15" s="10" t="s">
        <v>319</v>
      </c>
      <c r="AS15" s="10" t="s">
        <v>319</v>
      </c>
      <c r="AT15" s="10" t="str">
        <f t="shared" si="14"/>
        <v>surv</v>
      </c>
      <c r="AU15" s="10" t="str">
        <f t="shared" si="15"/>
        <v>surv</v>
      </c>
      <c r="AV15" s="10">
        <f t="shared" si="16"/>
        <v>8.3333333333333339</v>
      </c>
      <c r="AW15" s="10">
        <f t="shared" si="17"/>
        <v>0.44407206622348988</v>
      </c>
      <c r="AX15" s="10">
        <f t="shared" si="18"/>
        <v>1</v>
      </c>
      <c r="AY15" s="10">
        <f t="shared" si="19"/>
        <v>1</v>
      </c>
      <c r="AZ15" s="10" t="str">
        <f t="shared" si="20"/>
        <v>1</v>
      </c>
      <c r="BA15" s="10" t="str">
        <f t="shared" si="21"/>
        <v>1</v>
      </c>
      <c r="BB15" t="s">
        <v>128</v>
      </c>
      <c r="BC15" t="s">
        <v>128</v>
      </c>
      <c r="BD15" t="s">
        <v>128</v>
      </c>
      <c r="BE15" s="5">
        <v>11</v>
      </c>
      <c r="BF15" s="5">
        <v>12</v>
      </c>
      <c r="BG15" s="5">
        <v>14</v>
      </c>
      <c r="BH15" s="5">
        <f t="shared" si="22"/>
        <v>12.333333333333334</v>
      </c>
      <c r="BI15" s="6">
        <v>0.44407206622348988</v>
      </c>
      <c r="BJ15" s="6">
        <v>0.44407206622348988</v>
      </c>
      <c r="BK15" s="6">
        <v>0.44407206622348988</v>
      </c>
      <c r="BL15" s="6">
        <v>0.44407206622348988</v>
      </c>
      <c r="BM15" s="6" t="str">
        <f t="shared" si="23"/>
        <v>N</v>
      </c>
      <c r="BN15" s="3">
        <f t="shared" si="24"/>
        <v>1.3333333333333333</v>
      </c>
      <c r="BO15" s="3">
        <f t="shared" si="25"/>
        <v>1.6666666666666667</v>
      </c>
      <c r="BP15" s="3">
        <f t="shared" si="26"/>
        <v>3.3333333333333335</v>
      </c>
      <c r="BQ15" s="3">
        <f t="shared" si="27"/>
        <v>0.66666666666666663</v>
      </c>
      <c r="BR15" s="1">
        <f t="shared" si="28"/>
        <v>8.3333333333333339</v>
      </c>
      <c r="BS15" s="1" t="str">
        <f t="shared" si="29"/>
        <v>L</v>
      </c>
      <c r="BT15" s="1">
        <f t="shared" si="30"/>
        <v>0</v>
      </c>
      <c r="BU15" s="4">
        <f t="shared" si="31"/>
        <v>-2</v>
      </c>
      <c r="BV15" s="4">
        <f t="shared" si="32"/>
        <v>3.5</v>
      </c>
      <c r="BW15" t="s">
        <v>178</v>
      </c>
      <c r="BX15" t="s">
        <v>227</v>
      </c>
      <c r="BY15" t="s">
        <v>227</v>
      </c>
      <c r="BZ15" t="s">
        <v>227</v>
      </c>
      <c r="CA15" s="2" t="str">
        <f t="shared" si="33"/>
        <v>c</v>
      </c>
      <c r="CB15">
        <v>0</v>
      </c>
      <c r="CC15">
        <v>2</v>
      </c>
      <c r="CD15" s="2" t="str">
        <f t="shared" si="34"/>
        <v>NA</v>
      </c>
      <c r="CE15" s="3">
        <v>0</v>
      </c>
      <c r="CF15" s="3">
        <v>0</v>
      </c>
      <c r="CG15" s="2">
        <v>0</v>
      </c>
      <c r="CH15" s="2">
        <v>0</v>
      </c>
      <c r="CI15" s="2">
        <v>0</v>
      </c>
      <c r="CJ15" s="2">
        <v>0</v>
      </c>
      <c r="CK15" s="2">
        <v>0</v>
      </c>
      <c r="CL15" s="2">
        <v>0</v>
      </c>
      <c r="CM15" s="2">
        <v>0</v>
      </c>
      <c r="CN15" s="2">
        <v>0</v>
      </c>
      <c r="CO15" s="5">
        <v>1</v>
      </c>
      <c r="CP15" s="5">
        <v>1</v>
      </c>
      <c r="CQ15" s="5">
        <v>0</v>
      </c>
      <c r="CR15" s="5">
        <v>0</v>
      </c>
      <c r="CS15" s="5">
        <v>0</v>
      </c>
      <c r="CT15" s="5">
        <v>0</v>
      </c>
      <c r="CU15" s="5">
        <v>0</v>
      </c>
      <c r="CV15" s="5">
        <v>0</v>
      </c>
      <c r="CW15" s="4">
        <v>0</v>
      </c>
      <c r="CX15" s="4">
        <v>0</v>
      </c>
      <c r="CY15" s="4">
        <v>0</v>
      </c>
      <c r="CZ15" s="4">
        <v>1</v>
      </c>
      <c r="DA15" s="4">
        <v>0</v>
      </c>
      <c r="DB15" s="4">
        <v>1</v>
      </c>
      <c r="DC15" s="4">
        <v>0</v>
      </c>
      <c r="DD15" s="4">
        <v>1</v>
      </c>
      <c r="DE15" s="8">
        <v>0</v>
      </c>
      <c r="DF15" s="8">
        <v>0</v>
      </c>
      <c r="DG15" s="8">
        <v>0</v>
      </c>
      <c r="DH15" s="8">
        <v>1</v>
      </c>
      <c r="DI15" s="8">
        <v>0</v>
      </c>
      <c r="DJ15" s="8">
        <v>0</v>
      </c>
      <c r="DK15" s="8">
        <v>0</v>
      </c>
      <c r="DL15" s="8">
        <v>0</v>
      </c>
      <c r="DM15" s="11">
        <f t="shared" si="35"/>
        <v>0</v>
      </c>
      <c r="DN15" s="11">
        <f t="shared" si="36"/>
        <v>1</v>
      </c>
      <c r="DO15" s="11">
        <f t="shared" si="37"/>
        <v>1</v>
      </c>
      <c r="DP15" s="11">
        <f t="shared" si="38"/>
        <v>1</v>
      </c>
      <c r="DQ15" s="5">
        <f t="shared" si="39"/>
        <v>2</v>
      </c>
      <c r="DR15" s="5">
        <f t="shared" si="40"/>
        <v>1</v>
      </c>
      <c r="DS15" s="5">
        <f t="shared" si="41"/>
        <v>0</v>
      </c>
      <c r="DT15" s="5">
        <f t="shared" si="42"/>
        <v>0</v>
      </c>
      <c r="DU15" s="12">
        <f t="shared" si="43"/>
        <v>1</v>
      </c>
      <c r="DV15" s="12">
        <f t="shared" si="44"/>
        <v>1</v>
      </c>
      <c r="DW15" s="12">
        <f t="shared" si="45"/>
        <v>0</v>
      </c>
      <c r="DX15" s="12">
        <f t="shared" si="46"/>
        <v>0</v>
      </c>
      <c r="DY15" s="12">
        <f t="shared" si="47"/>
        <v>0</v>
      </c>
      <c r="DZ15" s="12">
        <f t="shared" si="48"/>
        <v>0</v>
      </c>
      <c r="EA15" s="12">
        <f t="shared" si="49"/>
        <v>0</v>
      </c>
      <c r="EB15" s="12">
        <f t="shared" si="50"/>
        <v>0</v>
      </c>
      <c r="EC15" s="13">
        <f t="shared" si="51"/>
        <v>0</v>
      </c>
      <c r="ED15" s="13">
        <f t="shared" si="52"/>
        <v>0</v>
      </c>
      <c r="EE15" s="13">
        <f t="shared" si="53"/>
        <v>0</v>
      </c>
      <c r="EF15" s="13">
        <f t="shared" si="54"/>
        <v>2</v>
      </c>
      <c r="EG15" s="13">
        <f t="shared" si="55"/>
        <v>0</v>
      </c>
      <c r="EH15" s="13">
        <f t="shared" si="56"/>
        <v>1</v>
      </c>
      <c r="EI15" s="13">
        <f t="shared" si="57"/>
        <v>0</v>
      </c>
      <c r="EJ15" s="13">
        <f t="shared" si="58"/>
        <v>1</v>
      </c>
      <c r="EK15" s="4">
        <f t="shared" si="59"/>
        <v>2</v>
      </c>
      <c r="EL15" s="4">
        <f t="shared" si="60"/>
        <v>2</v>
      </c>
      <c r="EM15" s="4">
        <f t="shared" si="61"/>
        <v>1</v>
      </c>
      <c r="EN15" s="4">
        <f t="shared" si="62"/>
        <v>1</v>
      </c>
      <c r="EO15" s="5" t="s">
        <v>178</v>
      </c>
      <c r="EP15" s="5">
        <v>0</v>
      </c>
      <c r="EQ15" s="5">
        <v>0</v>
      </c>
      <c r="ER15" s="5">
        <v>0</v>
      </c>
      <c r="ES15" s="12">
        <v>0</v>
      </c>
      <c r="ET15" s="12">
        <v>0</v>
      </c>
      <c r="EU15" s="12" t="s">
        <v>178</v>
      </c>
      <c r="EV15" s="12" t="s">
        <v>178</v>
      </c>
      <c r="EW15">
        <v>0</v>
      </c>
      <c r="EX15">
        <v>0</v>
      </c>
      <c r="EY15">
        <v>0</v>
      </c>
      <c r="EZ15">
        <v>0</v>
      </c>
      <c r="FA15">
        <f t="shared" si="63"/>
        <v>0</v>
      </c>
      <c r="FB15">
        <f t="shared" si="64"/>
        <v>0</v>
      </c>
      <c r="FC15">
        <f t="shared" si="65"/>
        <v>0</v>
      </c>
      <c r="FD15">
        <f t="shared" si="66"/>
        <v>0</v>
      </c>
      <c r="FE15">
        <v>0.83333333333333337</v>
      </c>
      <c r="FF15">
        <v>0.33333333333333331</v>
      </c>
      <c r="FG15">
        <v>0.6</v>
      </c>
    </row>
    <row r="16" spans="1:163" customFormat="1" x14ac:dyDescent="0.25">
      <c r="A16" t="s">
        <v>16</v>
      </c>
      <c r="B16">
        <v>1</v>
      </c>
      <c r="C16">
        <v>1</v>
      </c>
      <c r="D16">
        <v>1</v>
      </c>
      <c r="E16">
        <v>2</v>
      </c>
      <c r="F16">
        <v>3</v>
      </c>
      <c r="G16">
        <v>11</v>
      </c>
      <c r="H16">
        <v>1</v>
      </c>
      <c r="I16" s="2" t="s">
        <v>176</v>
      </c>
      <c r="J16" s="2">
        <f t="shared" si="0"/>
        <v>1</v>
      </c>
      <c r="K16">
        <v>2</v>
      </c>
      <c r="L16" s="1">
        <v>18</v>
      </c>
      <c r="M16" s="1" t="str">
        <f t="shared" si="1"/>
        <v>L</v>
      </c>
      <c r="N16" s="1">
        <f t="shared" si="2"/>
        <v>1</v>
      </c>
      <c r="O16">
        <v>1</v>
      </c>
      <c r="P16">
        <v>1</v>
      </c>
      <c r="Q16">
        <v>2</v>
      </c>
      <c r="R16">
        <v>5</v>
      </c>
      <c r="S16">
        <v>5</v>
      </c>
      <c r="T16">
        <v>3</v>
      </c>
      <c r="U16">
        <f t="shared" si="3"/>
        <v>3</v>
      </c>
      <c r="V16" s="2" t="s">
        <v>176</v>
      </c>
      <c r="W16" s="2">
        <f t="shared" si="4"/>
        <v>1</v>
      </c>
      <c r="X16">
        <v>7</v>
      </c>
      <c r="Y16" s="1">
        <v>14</v>
      </c>
      <c r="Z16" s="1" t="str">
        <f t="shared" si="5"/>
        <v>L</v>
      </c>
      <c r="AA16" s="1">
        <f t="shared" si="6"/>
        <v>2</v>
      </c>
      <c r="AB16" s="4">
        <f t="shared" si="7"/>
        <v>-4</v>
      </c>
      <c r="AC16" s="4">
        <f t="shared" si="8"/>
        <v>2</v>
      </c>
      <c r="AD16">
        <v>1</v>
      </c>
      <c r="AE16">
        <v>1</v>
      </c>
      <c r="AF16">
        <v>3</v>
      </c>
      <c r="AG16">
        <v>3</v>
      </c>
      <c r="AH16">
        <v>3</v>
      </c>
      <c r="AI16">
        <v>2</v>
      </c>
      <c r="AJ16" s="2" t="s">
        <v>176</v>
      </c>
      <c r="AK16" s="2">
        <f t="shared" si="9"/>
        <v>1</v>
      </c>
      <c r="AL16">
        <v>1</v>
      </c>
      <c r="AM16" s="1">
        <v>11</v>
      </c>
      <c r="AN16" s="1" t="str">
        <f t="shared" si="10"/>
        <v>L</v>
      </c>
      <c r="AO16" s="1">
        <f t="shared" si="11"/>
        <v>1</v>
      </c>
      <c r="AP16" s="4">
        <f t="shared" si="12"/>
        <v>-3</v>
      </c>
      <c r="AQ16" s="4">
        <f t="shared" si="13"/>
        <v>1</v>
      </c>
      <c r="AR16" s="10" t="s">
        <v>319</v>
      </c>
      <c r="AS16" s="10" t="s">
        <v>319</v>
      </c>
      <c r="AT16" s="10" t="str">
        <f t="shared" si="14"/>
        <v>surv</v>
      </c>
      <c r="AU16" s="10" t="str">
        <f t="shared" si="15"/>
        <v>surv</v>
      </c>
      <c r="AV16" s="10">
        <f t="shared" si="16"/>
        <v>14.333333333333334</v>
      </c>
      <c r="AW16" s="10">
        <f t="shared" si="17"/>
        <v>0.53450912059571232</v>
      </c>
      <c r="AX16" s="10">
        <f t="shared" si="18"/>
        <v>1</v>
      </c>
      <c r="AY16" s="10">
        <f t="shared" si="19"/>
        <v>1</v>
      </c>
      <c r="AZ16" s="10" t="str">
        <f t="shared" si="20"/>
        <v>1</v>
      </c>
      <c r="BA16" s="10" t="str">
        <f t="shared" si="21"/>
        <v>1</v>
      </c>
      <c r="BB16" t="s">
        <v>20</v>
      </c>
      <c r="BC16" t="s">
        <v>20</v>
      </c>
      <c r="BD16" t="s">
        <v>20</v>
      </c>
      <c r="BE16" s="5">
        <v>13</v>
      </c>
      <c r="BF16" s="5">
        <v>14</v>
      </c>
      <c r="BG16" s="5">
        <v>15</v>
      </c>
      <c r="BH16" s="5">
        <f t="shared" si="22"/>
        <v>14</v>
      </c>
      <c r="BI16" s="6">
        <v>0.53450912059571232</v>
      </c>
      <c r="BJ16" s="6">
        <v>0.53450912059571232</v>
      </c>
      <c r="BK16" s="6">
        <v>0.53450912059571232</v>
      </c>
      <c r="BL16" s="6">
        <v>0.53450912059571232</v>
      </c>
      <c r="BM16" s="6" t="str">
        <f t="shared" si="23"/>
        <v>M</v>
      </c>
      <c r="BN16" s="3">
        <f t="shared" si="24"/>
        <v>2.3333333333333335</v>
      </c>
      <c r="BO16" s="3">
        <f t="shared" si="25"/>
        <v>3.6666666666666665</v>
      </c>
      <c r="BP16" s="3">
        <f t="shared" si="26"/>
        <v>6.333333333333333</v>
      </c>
      <c r="BQ16" s="3">
        <f t="shared" si="27"/>
        <v>2</v>
      </c>
      <c r="BR16" s="1">
        <f t="shared" si="28"/>
        <v>14.333333333333334</v>
      </c>
      <c r="BS16" s="1" t="str">
        <f t="shared" si="29"/>
        <v>L</v>
      </c>
      <c r="BT16" s="1">
        <f t="shared" si="30"/>
        <v>1.3333333333333333</v>
      </c>
      <c r="BU16" s="4">
        <f t="shared" si="31"/>
        <v>-3.5</v>
      </c>
      <c r="BV16" s="4">
        <f t="shared" si="32"/>
        <v>1.5</v>
      </c>
      <c r="BW16" t="s">
        <v>178</v>
      </c>
      <c r="BX16" t="s">
        <v>178</v>
      </c>
      <c r="BY16" t="s">
        <v>227</v>
      </c>
      <c r="BZ16" t="s">
        <v>226</v>
      </c>
      <c r="CA16" s="2" t="str">
        <f t="shared" si="33"/>
        <v>c</v>
      </c>
      <c r="CB16">
        <v>0</v>
      </c>
      <c r="CC16">
        <v>1</v>
      </c>
      <c r="CD16" s="2" t="str">
        <f t="shared" si="34"/>
        <v>c</v>
      </c>
      <c r="CE16" s="3">
        <v>0</v>
      </c>
      <c r="CF16" s="3">
        <v>1</v>
      </c>
      <c r="CG16" s="2">
        <v>0</v>
      </c>
      <c r="CH16" s="2">
        <v>0</v>
      </c>
      <c r="CI16" s="2">
        <v>0</v>
      </c>
      <c r="CJ16" s="2">
        <v>0</v>
      </c>
      <c r="CK16" s="2">
        <v>0</v>
      </c>
      <c r="CL16" s="2">
        <v>0</v>
      </c>
      <c r="CM16" s="2">
        <v>0</v>
      </c>
      <c r="CN16" s="2">
        <v>0</v>
      </c>
      <c r="CO16" s="5">
        <v>1</v>
      </c>
      <c r="CP16" s="5">
        <v>0</v>
      </c>
      <c r="CQ16" s="5">
        <v>0</v>
      </c>
      <c r="CR16" s="5">
        <v>0</v>
      </c>
      <c r="CS16" s="5">
        <v>0</v>
      </c>
      <c r="CT16" s="5">
        <v>0</v>
      </c>
      <c r="CU16" s="5">
        <v>0</v>
      </c>
      <c r="CV16" s="5">
        <v>1</v>
      </c>
      <c r="CW16" s="4">
        <v>0</v>
      </c>
      <c r="CX16" s="4">
        <v>0</v>
      </c>
      <c r="CY16" s="4">
        <v>0</v>
      </c>
      <c r="CZ16" s="4">
        <v>0</v>
      </c>
      <c r="DA16" s="4">
        <v>0</v>
      </c>
      <c r="DB16" s="4">
        <v>0</v>
      </c>
      <c r="DC16" s="4">
        <v>0</v>
      </c>
      <c r="DD16" s="4">
        <v>1</v>
      </c>
      <c r="DE16" s="8">
        <v>0</v>
      </c>
      <c r="DF16" s="8">
        <v>0</v>
      </c>
      <c r="DG16" s="8">
        <v>1</v>
      </c>
      <c r="DH16" s="8">
        <v>0</v>
      </c>
      <c r="DI16" s="8">
        <v>0</v>
      </c>
      <c r="DJ16" s="8">
        <v>0</v>
      </c>
      <c r="DK16" s="8">
        <v>0</v>
      </c>
      <c r="DL16" s="8">
        <v>0</v>
      </c>
      <c r="DM16" s="11">
        <f t="shared" si="35"/>
        <v>0</v>
      </c>
      <c r="DN16" s="11">
        <f t="shared" si="36"/>
        <v>0</v>
      </c>
      <c r="DO16" s="11">
        <f t="shared" si="37"/>
        <v>0</v>
      </c>
      <c r="DP16" s="11">
        <f t="shared" si="38"/>
        <v>1</v>
      </c>
      <c r="DQ16" s="5">
        <f t="shared" si="39"/>
        <v>1</v>
      </c>
      <c r="DR16" s="5">
        <f t="shared" si="40"/>
        <v>1</v>
      </c>
      <c r="DS16" s="5">
        <f t="shared" si="41"/>
        <v>0</v>
      </c>
      <c r="DT16" s="5">
        <f t="shared" si="42"/>
        <v>1</v>
      </c>
      <c r="DU16" s="12">
        <f t="shared" si="43"/>
        <v>1</v>
      </c>
      <c r="DV16" s="12">
        <f t="shared" si="44"/>
        <v>0</v>
      </c>
      <c r="DW16" s="12">
        <f t="shared" si="45"/>
        <v>0</v>
      </c>
      <c r="DX16" s="12">
        <f t="shared" si="46"/>
        <v>0</v>
      </c>
      <c r="DY16" s="12">
        <f t="shared" si="47"/>
        <v>0</v>
      </c>
      <c r="DZ16" s="12">
        <f t="shared" si="48"/>
        <v>0</v>
      </c>
      <c r="EA16" s="12">
        <f t="shared" si="49"/>
        <v>0</v>
      </c>
      <c r="EB16" s="12">
        <f t="shared" si="50"/>
        <v>1</v>
      </c>
      <c r="EC16" s="13">
        <f t="shared" si="51"/>
        <v>0</v>
      </c>
      <c r="ED16" s="13">
        <f t="shared" si="52"/>
        <v>0</v>
      </c>
      <c r="EE16" s="13">
        <f t="shared" si="53"/>
        <v>1</v>
      </c>
      <c r="EF16" s="13">
        <f t="shared" si="54"/>
        <v>0</v>
      </c>
      <c r="EG16" s="13">
        <f t="shared" si="55"/>
        <v>0</v>
      </c>
      <c r="EH16" s="13">
        <f t="shared" si="56"/>
        <v>0</v>
      </c>
      <c r="EI16" s="13">
        <f t="shared" si="57"/>
        <v>0</v>
      </c>
      <c r="EJ16" s="13">
        <f t="shared" si="58"/>
        <v>1</v>
      </c>
      <c r="EK16" s="4">
        <f t="shared" si="59"/>
        <v>1</v>
      </c>
      <c r="EL16" s="4">
        <f t="shared" si="60"/>
        <v>1</v>
      </c>
      <c r="EM16" s="4">
        <f t="shared" si="61"/>
        <v>0</v>
      </c>
      <c r="EN16" s="4">
        <f t="shared" si="62"/>
        <v>2</v>
      </c>
      <c r="EO16" s="5" t="s">
        <v>178</v>
      </c>
      <c r="EP16" s="5" t="s">
        <v>178</v>
      </c>
      <c r="EQ16" s="5" t="s">
        <v>178</v>
      </c>
      <c r="ER16" s="5">
        <v>0</v>
      </c>
      <c r="ES16" s="12">
        <v>0</v>
      </c>
      <c r="ET16" s="12">
        <v>1</v>
      </c>
      <c r="EU16" s="12" t="s">
        <v>178</v>
      </c>
      <c r="EV16" s="12">
        <v>0</v>
      </c>
      <c r="EW16">
        <v>0</v>
      </c>
      <c r="EX16">
        <v>1</v>
      </c>
      <c r="EY16" t="s">
        <v>178</v>
      </c>
      <c r="EZ16">
        <v>0</v>
      </c>
      <c r="FA16">
        <f t="shared" si="63"/>
        <v>1</v>
      </c>
      <c r="FB16">
        <f t="shared" si="64"/>
        <v>0</v>
      </c>
      <c r="FC16">
        <f t="shared" si="65"/>
        <v>0</v>
      </c>
      <c r="FD16">
        <f t="shared" si="66"/>
        <v>-1</v>
      </c>
      <c r="FE16">
        <v>0.26666666666666666</v>
      </c>
      <c r="FF16">
        <v>0.30769230769230771</v>
      </c>
      <c r="FG16">
        <v>0.625</v>
      </c>
    </row>
    <row r="17" spans="1:163" customFormat="1" x14ac:dyDescent="0.25">
      <c r="A17" t="s">
        <v>17</v>
      </c>
      <c r="B17">
        <v>1</v>
      </c>
      <c r="C17">
        <v>1</v>
      </c>
      <c r="D17">
        <v>1</v>
      </c>
      <c r="E17">
        <v>0</v>
      </c>
      <c r="F17">
        <v>1</v>
      </c>
      <c r="G17">
        <v>1</v>
      </c>
      <c r="H17">
        <v>0</v>
      </c>
      <c r="I17" s="2" t="s">
        <v>176</v>
      </c>
      <c r="J17" s="2">
        <f t="shared" si="0"/>
        <v>1</v>
      </c>
      <c r="K17">
        <v>2</v>
      </c>
      <c r="L17" s="1">
        <v>4</v>
      </c>
      <c r="M17" s="1" t="str">
        <f t="shared" si="1"/>
        <v>S</v>
      </c>
      <c r="N17" s="1">
        <f t="shared" si="2"/>
        <v>1</v>
      </c>
      <c r="O17">
        <v>1</v>
      </c>
      <c r="P17">
        <v>1</v>
      </c>
      <c r="Q17">
        <v>1</v>
      </c>
      <c r="R17">
        <v>1</v>
      </c>
      <c r="S17">
        <v>3</v>
      </c>
      <c r="T17">
        <v>0</v>
      </c>
      <c r="U17">
        <f t="shared" si="3"/>
        <v>0</v>
      </c>
      <c r="V17" s="2" t="s">
        <v>177</v>
      </c>
      <c r="W17" s="2">
        <f t="shared" si="4"/>
        <v>0</v>
      </c>
      <c r="X17">
        <v>2</v>
      </c>
      <c r="Y17" s="1">
        <v>7</v>
      </c>
      <c r="Z17" s="1" t="str">
        <f t="shared" si="5"/>
        <v>L</v>
      </c>
      <c r="AA17" s="1">
        <f t="shared" si="6"/>
        <v>3</v>
      </c>
      <c r="AB17" s="4">
        <f t="shared" si="7"/>
        <v>3</v>
      </c>
      <c r="AC17" s="4">
        <f t="shared" si="8"/>
        <v>7</v>
      </c>
      <c r="AD17">
        <v>1</v>
      </c>
      <c r="AE17">
        <v>1</v>
      </c>
      <c r="AF17">
        <v>1</v>
      </c>
      <c r="AG17">
        <v>2</v>
      </c>
      <c r="AH17">
        <v>5</v>
      </c>
      <c r="AI17">
        <v>4</v>
      </c>
      <c r="AJ17" s="2" t="s">
        <v>176</v>
      </c>
      <c r="AK17" s="2">
        <f t="shared" si="9"/>
        <v>1</v>
      </c>
      <c r="AL17">
        <v>2</v>
      </c>
      <c r="AM17" s="1">
        <v>10</v>
      </c>
      <c r="AN17" s="1" t="str">
        <f t="shared" si="10"/>
        <v>L</v>
      </c>
      <c r="AO17" s="1">
        <f t="shared" si="11"/>
        <v>3</v>
      </c>
      <c r="AP17" s="4">
        <f t="shared" si="12"/>
        <v>3</v>
      </c>
      <c r="AQ17" s="4">
        <f t="shared" si="13"/>
        <v>1</v>
      </c>
      <c r="AR17" s="10" t="s">
        <v>319</v>
      </c>
      <c r="AS17" s="10" t="s">
        <v>319</v>
      </c>
      <c r="AT17" s="10" t="str">
        <f t="shared" si="14"/>
        <v>surv</v>
      </c>
      <c r="AU17" s="10" t="str">
        <f t="shared" si="15"/>
        <v>surv</v>
      </c>
      <c r="AV17" s="10">
        <f t="shared" si="16"/>
        <v>7</v>
      </c>
      <c r="AW17" s="10">
        <f t="shared" si="17"/>
        <v>0.61846584384265046</v>
      </c>
      <c r="AX17" s="10">
        <f t="shared" si="18"/>
        <v>1</v>
      </c>
      <c r="AY17" s="10">
        <f t="shared" si="19"/>
        <v>1</v>
      </c>
      <c r="AZ17" s="10" t="str">
        <f t="shared" si="20"/>
        <v>1</v>
      </c>
      <c r="BA17" s="10" t="str">
        <f t="shared" si="21"/>
        <v>1</v>
      </c>
      <c r="BB17" t="s">
        <v>12</v>
      </c>
      <c r="BC17" t="s">
        <v>12</v>
      </c>
      <c r="BD17" t="s">
        <v>12</v>
      </c>
      <c r="BE17" s="5">
        <v>7</v>
      </c>
      <c r="BF17" s="5">
        <v>8</v>
      </c>
      <c r="BG17" s="5">
        <v>12</v>
      </c>
      <c r="BH17" s="5">
        <f t="shared" si="22"/>
        <v>9</v>
      </c>
      <c r="BI17" s="6">
        <v>0.61846584384265046</v>
      </c>
      <c r="BJ17" s="6">
        <v>0.61846584384265046</v>
      </c>
      <c r="BK17" s="6">
        <v>0.61846584384265046</v>
      </c>
      <c r="BL17" s="6">
        <v>0.61846584384265046</v>
      </c>
      <c r="BM17" s="6" t="str">
        <f t="shared" si="23"/>
        <v>M</v>
      </c>
      <c r="BN17" s="3">
        <f t="shared" si="24"/>
        <v>0.66666666666666663</v>
      </c>
      <c r="BO17" s="3">
        <f t="shared" si="25"/>
        <v>1.3333333333333333</v>
      </c>
      <c r="BP17" s="3">
        <f t="shared" si="26"/>
        <v>3</v>
      </c>
      <c r="BQ17" s="3">
        <f t="shared" si="27"/>
        <v>1.3333333333333333</v>
      </c>
      <c r="BR17" s="1">
        <f t="shared" si="28"/>
        <v>7</v>
      </c>
      <c r="BS17" s="1" t="str">
        <f t="shared" si="29"/>
        <v>L</v>
      </c>
      <c r="BT17" s="1">
        <f t="shared" si="30"/>
        <v>2.3333333333333335</v>
      </c>
      <c r="BU17" s="4">
        <f t="shared" si="31"/>
        <v>3</v>
      </c>
      <c r="BV17" s="4">
        <f t="shared" si="32"/>
        <v>4</v>
      </c>
      <c r="BW17" t="s">
        <v>178</v>
      </c>
      <c r="BX17" t="s">
        <v>226</v>
      </c>
      <c r="BY17" t="s">
        <v>226</v>
      </c>
      <c r="BZ17" t="s">
        <v>226</v>
      </c>
      <c r="CA17" s="2" t="str">
        <f t="shared" si="33"/>
        <v>NA</v>
      </c>
      <c r="CB17">
        <v>0</v>
      </c>
      <c r="CC17">
        <v>0</v>
      </c>
      <c r="CD17" s="2" t="str">
        <f t="shared" si="34"/>
        <v>NA</v>
      </c>
      <c r="CE17" s="3">
        <v>0</v>
      </c>
      <c r="CF17" s="3">
        <v>0</v>
      </c>
      <c r="CG17" s="2">
        <v>0</v>
      </c>
      <c r="CH17" s="2">
        <v>0</v>
      </c>
      <c r="CI17" s="2">
        <v>0</v>
      </c>
      <c r="CJ17" s="2">
        <v>0</v>
      </c>
      <c r="CK17" s="2">
        <v>0</v>
      </c>
      <c r="CL17" s="2">
        <v>0</v>
      </c>
      <c r="CM17" s="2">
        <v>0</v>
      </c>
      <c r="CN17" s="2">
        <v>0</v>
      </c>
      <c r="CO17" s="5">
        <v>0</v>
      </c>
      <c r="CP17" s="5">
        <v>0</v>
      </c>
      <c r="CQ17" s="5">
        <v>0</v>
      </c>
      <c r="CR17" s="5">
        <v>0</v>
      </c>
      <c r="CS17" s="5">
        <v>0</v>
      </c>
      <c r="CT17" s="5">
        <v>0</v>
      </c>
      <c r="CU17" s="5">
        <v>0</v>
      </c>
      <c r="CV17" s="5">
        <v>0</v>
      </c>
      <c r="CW17" s="4">
        <v>0</v>
      </c>
      <c r="CX17" s="4">
        <v>0</v>
      </c>
      <c r="CY17" s="4">
        <v>1</v>
      </c>
      <c r="CZ17" s="4">
        <v>0</v>
      </c>
      <c r="DA17" s="4">
        <v>0</v>
      </c>
      <c r="DB17" s="4">
        <v>0</v>
      </c>
      <c r="DC17" s="4">
        <v>0</v>
      </c>
      <c r="DD17" s="4">
        <v>0</v>
      </c>
      <c r="DE17" s="8">
        <v>1</v>
      </c>
      <c r="DF17" s="8">
        <v>0</v>
      </c>
      <c r="DG17" s="8">
        <v>1</v>
      </c>
      <c r="DH17" s="8">
        <v>0</v>
      </c>
      <c r="DI17" s="8">
        <v>0</v>
      </c>
      <c r="DJ17" s="8">
        <v>0</v>
      </c>
      <c r="DK17" s="8">
        <v>0</v>
      </c>
      <c r="DL17" s="8">
        <v>0</v>
      </c>
      <c r="DM17" s="11">
        <f t="shared" si="35"/>
        <v>0</v>
      </c>
      <c r="DN17" s="11">
        <f t="shared" si="36"/>
        <v>1</v>
      </c>
      <c r="DO17" s="11">
        <f t="shared" si="37"/>
        <v>0</v>
      </c>
      <c r="DP17" s="11">
        <f t="shared" si="38"/>
        <v>0</v>
      </c>
      <c r="DQ17" s="5">
        <f t="shared" si="39"/>
        <v>1</v>
      </c>
      <c r="DR17" s="5">
        <f t="shared" si="40"/>
        <v>1</v>
      </c>
      <c r="DS17" s="5">
        <f t="shared" si="41"/>
        <v>0</v>
      </c>
      <c r="DT17" s="5">
        <f t="shared" si="42"/>
        <v>0</v>
      </c>
      <c r="DU17" s="12">
        <f t="shared" si="43"/>
        <v>0</v>
      </c>
      <c r="DV17" s="12">
        <f t="shared" si="44"/>
        <v>0</v>
      </c>
      <c r="DW17" s="12">
        <f t="shared" si="45"/>
        <v>0</v>
      </c>
      <c r="DX17" s="12">
        <f t="shared" si="46"/>
        <v>0</v>
      </c>
      <c r="DY17" s="12">
        <f t="shared" si="47"/>
        <v>0</v>
      </c>
      <c r="DZ17" s="12">
        <f t="shared" si="48"/>
        <v>0</v>
      </c>
      <c r="EA17" s="12">
        <f t="shared" si="49"/>
        <v>0</v>
      </c>
      <c r="EB17" s="12">
        <f t="shared" si="50"/>
        <v>0</v>
      </c>
      <c r="EC17" s="13">
        <f t="shared" si="51"/>
        <v>1</v>
      </c>
      <c r="ED17" s="13">
        <f t="shared" si="52"/>
        <v>0</v>
      </c>
      <c r="EE17" s="13">
        <f t="shared" si="53"/>
        <v>2</v>
      </c>
      <c r="EF17" s="13">
        <f t="shared" si="54"/>
        <v>0</v>
      </c>
      <c r="EG17" s="13">
        <f t="shared" si="55"/>
        <v>0</v>
      </c>
      <c r="EH17" s="13">
        <f t="shared" si="56"/>
        <v>0</v>
      </c>
      <c r="EI17" s="13">
        <f t="shared" si="57"/>
        <v>0</v>
      </c>
      <c r="EJ17" s="13">
        <f t="shared" si="58"/>
        <v>0</v>
      </c>
      <c r="EK17" s="4">
        <f t="shared" si="59"/>
        <v>1</v>
      </c>
      <c r="EL17" s="4">
        <f t="shared" si="60"/>
        <v>2</v>
      </c>
      <c r="EM17" s="4">
        <f t="shared" si="61"/>
        <v>0</v>
      </c>
      <c r="EN17" s="4">
        <f t="shared" si="62"/>
        <v>0</v>
      </c>
      <c r="EO17" s="5" t="s">
        <v>178</v>
      </c>
      <c r="EP17" s="5">
        <v>1</v>
      </c>
      <c r="EQ17" s="5" t="s">
        <v>178</v>
      </c>
      <c r="ER17" s="5" t="s">
        <v>178</v>
      </c>
      <c r="ES17" s="12">
        <v>1</v>
      </c>
      <c r="ET17" s="12">
        <v>1</v>
      </c>
      <c r="EU17" s="12" t="s">
        <v>178</v>
      </c>
      <c r="EV17" s="12" t="s">
        <v>178</v>
      </c>
      <c r="EW17">
        <v>1</v>
      </c>
      <c r="EX17">
        <v>1</v>
      </c>
      <c r="EY17" t="s">
        <v>178</v>
      </c>
      <c r="EZ17" t="s">
        <v>178</v>
      </c>
      <c r="FA17">
        <f t="shared" si="63"/>
        <v>0</v>
      </c>
      <c r="FB17">
        <f t="shared" si="64"/>
        <v>0</v>
      </c>
      <c r="FC17">
        <f t="shared" si="65"/>
        <v>0</v>
      </c>
      <c r="FD17">
        <f t="shared" si="66"/>
        <v>0</v>
      </c>
      <c r="FE17">
        <v>1</v>
      </c>
      <c r="FF17">
        <v>0.75</v>
      </c>
      <c r="FG17">
        <v>0.27272727272727271</v>
      </c>
    </row>
    <row r="18" spans="1:163" customFormat="1" x14ac:dyDescent="0.25">
      <c r="A18" t="s">
        <v>18</v>
      </c>
      <c r="B18">
        <v>1</v>
      </c>
      <c r="C18">
        <v>1</v>
      </c>
      <c r="D18">
        <v>1</v>
      </c>
      <c r="E18">
        <v>1</v>
      </c>
      <c r="F18">
        <v>1</v>
      </c>
      <c r="G18">
        <v>2</v>
      </c>
      <c r="H18">
        <v>0</v>
      </c>
      <c r="I18" s="2" t="s">
        <v>176</v>
      </c>
      <c r="J18" s="2">
        <f t="shared" si="0"/>
        <v>1</v>
      </c>
      <c r="K18">
        <v>2</v>
      </c>
      <c r="L18" s="1">
        <v>6</v>
      </c>
      <c r="M18" s="1" t="str">
        <f t="shared" si="1"/>
        <v>M</v>
      </c>
      <c r="N18" s="1">
        <f t="shared" si="2"/>
        <v>1</v>
      </c>
      <c r="O18">
        <v>1</v>
      </c>
      <c r="P18">
        <v>1</v>
      </c>
      <c r="Q18">
        <v>1</v>
      </c>
      <c r="R18">
        <v>2</v>
      </c>
      <c r="S18">
        <v>2</v>
      </c>
      <c r="T18">
        <v>1</v>
      </c>
      <c r="U18">
        <f t="shared" si="3"/>
        <v>1</v>
      </c>
      <c r="V18" s="2" t="s">
        <v>177</v>
      </c>
      <c r="W18" s="2">
        <f t="shared" si="4"/>
        <v>1</v>
      </c>
      <c r="X18">
        <v>2</v>
      </c>
      <c r="Y18" s="1">
        <v>7</v>
      </c>
      <c r="Z18" s="1" t="str">
        <f t="shared" si="5"/>
        <v>L</v>
      </c>
      <c r="AA18" s="1">
        <f t="shared" si="6"/>
        <v>0</v>
      </c>
      <c r="AB18" s="4">
        <f t="shared" si="7"/>
        <v>1</v>
      </c>
      <c r="AC18" s="4">
        <f t="shared" si="8"/>
        <v>2</v>
      </c>
      <c r="AD18">
        <v>1</v>
      </c>
      <c r="AE18">
        <v>1</v>
      </c>
      <c r="AF18">
        <v>1</v>
      </c>
      <c r="AG18">
        <v>2</v>
      </c>
      <c r="AH18">
        <v>4</v>
      </c>
      <c r="AI18">
        <v>2</v>
      </c>
      <c r="AJ18" s="2" t="s">
        <v>177</v>
      </c>
      <c r="AK18" s="2">
        <f t="shared" si="9"/>
        <v>1</v>
      </c>
      <c r="AL18">
        <v>2</v>
      </c>
      <c r="AM18" s="1">
        <v>9</v>
      </c>
      <c r="AN18" s="1" t="str">
        <f t="shared" si="10"/>
        <v>L</v>
      </c>
      <c r="AO18" s="1">
        <f t="shared" si="11"/>
        <v>5</v>
      </c>
      <c r="AP18" s="4">
        <f t="shared" si="12"/>
        <v>2</v>
      </c>
      <c r="AQ18" s="4">
        <f t="shared" si="13"/>
        <v>1</v>
      </c>
      <c r="AR18" s="10" t="s">
        <v>319</v>
      </c>
      <c r="AS18" s="10" t="s">
        <v>319</v>
      </c>
      <c r="AT18" s="10" t="str">
        <f t="shared" si="14"/>
        <v>surv</v>
      </c>
      <c r="AU18" s="10" t="str">
        <f t="shared" si="15"/>
        <v>surv</v>
      </c>
      <c r="AV18" s="10">
        <f t="shared" si="16"/>
        <v>7.333333333333333</v>
      </c>
      <c r="AW18" s="10">
        <f t="shared" si="17"/>
        <v>0.70342021580275904</v>
      </c>
      <c r="AX18" s="10">
        <f t="shared" si="18"/>
        <v>1</v>
      </c>
      <c r="AY18" s="10">
        <f t="shared" si="19"/>
        <v>1</v>
      </c>
      <c r="AZ18" s="10" t="str">
        <f t="shared" si="20"/>
        <v>1</v>
      </c>
      <c r="BA18" s="10" t="str">
        <f t="shared" si="21"/>
        <v>1</v>
      </c>
      <c r="BB18" t="s">
        <v>17</v>
      </c>
      <c r="BC18" t="s">
        <v>17</v>
      </c>
      <c r="BD18" t="s">
        <v>17</v>
      </c>
      <c r="BE18" s="5">
        <v>10</v>
      </c>
      <c r="BF18" s="5">
        <v>11</v>
      </c>
      <c r="BG18" s="5">
        <v>15</v>
      </c>
      <c r="BH18" s="5">
        <f t="shared" si="22"/>
        <v>12</v>
      </c>
      <c r="BI18" s="6">
        <v>0.70342021580275904</v>
      </c>
      <c r="BJ18" s="6">
        <v>0.70342021580275904</v>
      </c>
      <c r="BK18" s="6">
        <v>0.70342021580275904</v>
      </c>
      <c r="BL18" s="6">
        <v>0.70342021580275904</v>
      </c>
      <c r="BM18" s="6" t="str">
        <f t="shared" si="23"/>
        <v>M</v>
      </c>
      <c r="BN18" s="3">
        <f t="shared" si="24"/>
        <v>1</v>
      </c>
      <c r="BO18" s="3">
        <f t="shared" si="25"/>
        <v>1.6666666666666667</v>
      </c>
      <c r="BP18" s="3">
        <f t="shared" si="26"/>
        <v>2.6666666666666665</v>
      </c>
      <c r="BQ18" s="3">
        <f t="shared" si="27"/>
        <v>1</v>
      </c>
      <c r="BR18" s="1">
        <f t="shared" si="28"/>
        <v>7.333333333333333</v>
      </c>
      <c r="BS18" s="1" t="str">
        <f t="shared" si="29"/>
        <v>L</v>
      </c>
      <c r="BT18" s="1">
        <f t="shared" si="30"/>
        <v>2</v>
      </c>
      <c r="BU18" s="4">
        <f t="shared" si="31"/>
        <v>1.5</v>
      </c>
      <c r="BV18" s="4">
        <f t="shared" si="32"/>
        <v>1.5</v>
      </c>
      <c r="BW18" t="s">
        <v>227</v>
      </c>
      <c r="BX18" t="s">
        <v>178</v>
      </c>
      <c r="BY18" t="s">
        <v>226</v>
      </c>
      <c r="BZ18" t="s">
        <v>226</v>
      </c>
      <c r="CA18" s="2" t="str">
        <f t="shared" si="33"/>
        <v>s</v>
      </c>
      <c r="CB18">
        <v>1</v>
      </c>
      <c r="CC18">
        <v>0</v>
      </c>
      <c r="CD18" s="2" t="str">
        <f t="shared" si="34"/>
        <v>c</v>
      </c>
      <c r="CE18" s="3">
        <v>0</v>
      </c>
      <c r="CF18" s="3">
        <v>1</v>
      </c>
      <c r="CG18" s="2">
        <v>0</v>
      </c>
      <c r="CH18" s="2">
        <v>0</v>
      </c>
      <c r="CI18" s="2">
        <v>0</v>
      </c>
      <c r="CJ18" s="2">
        <v>0</v>
      </c>
      <c r="CK18" s="2">
        <v>0</v>
      </c>
      <c r="CL18" s="2">
        <v>0</v>
      </c>
      <c r="CM18" s="2">
        <v>0</v>
      </c>
      <c r="CN18" s="2">
        <v>0</v>
      </c>
      <c r="CO18" s="5">
        <v>0</v>
      </c>
      <c r="CP18" s="5">
        <v>0</v>
      </c>
      <c r="CQ18" s="5">
        <v>0</v>
      </c>
      <c r="CR18" s="5">
        <v>0</v>
      </c>
      <c r="CS18" s="5">
        <v>0</v>
      </c>
      <c r="CT18" s="5">
        <v>0</v>
      </c>
      <c r="CU18" s="5">
        <v>0</v>
      </c>
      <c r="CV18" s="5">
        <v>0</v>
      </c>
      <c r="CW18" s="4">
        <v>0</v>
      </c>
      <c r="CX18" s="4">
        <v>1</v>
      </c>
      <c r="CY18" s="4">
        <v>0</v>
      </c>
      <c r="CZ18" s="4">
        <v>0</v>
      </c>
      <c r="DA18" s="4">
        <v>1</v>
      </c>
      <c r="DB18" s="4">
        <v>0</v>
      </c>
      <c r="DC18" s="4">
        <v>0</v>
      </c>
      <c r="DD18" s="4">
        <v>0</v>
      </c>
      <c r="DE18" s="8">
        <v>1</v>
      </c>
      <c r="DF18" s="8">
        <v>1</v>
      </c>
      <c r="DG18" s="8">
        <v>0</v>
      </c>
      <c r="DH18" s="8">
        <v>0</v>
      </c>
      <c r="DI18" s="8">
        <v>0</v>
      </c>
      <c r="DJ18" s="8">
        <v>1</v>
      </c>
      <c r="DK18" s="8">
        <v>0</v>
      </c>
      <c r="DL18" s="8">
        <v>0</v>
      </c>
      <c r="DM18" s="11">
        <f t="shared" si="35"/>
        <v>1</v>
      </c>
      <c r="DN18" s="11">
        <f t="shared" si="36"/>
        <v>0</v>
      </c>
      <c r="DO18" s="11">
        <f t="shared" si="37"/>
        <v>1</v>
      </c>
      <c r="DP18" s="11">
        <f t="shared" si="38"/>
        <v>0</v>
      </c>
      <c r="DQ18" s="5">
        <f t="shared" si="39"/>
        <v>2</v>
      </c>
      <c r="DR18" s="5">
        <f t="shared" si="40"/>
        <v>0</v>
      </c>
      <c r="DS18" s="5">
        <f t="shared" si="41"/>
        <v>1</v>
      </c>
      <c r="DT18" s="5">
        <f t="shared" si="42"/>
        <v>0</v>
      </c>
      <c r="DU18" s="12">
        <f t="shared" si="43"/>
        <v>0</v>
      </c>
      <c r="DV18" s="12">
        <f t="shared" si="44"/>
        <v>0</v>
      </c>
      <c r="DW18" s="12">
        <f t="shared" si="45"/>
        <v>0</v>
      </c>
      <c r="DX18" s="12">
        <f t="shared" si="46"/>
        <v>0</v>
      </c>
      <c r="DY18" s="12">
        <f t="shared" si="47"/>
        <v>0</v>
      </c>
      <c r="DZ18" s="12">
        <f t="shared" si="48"/>
        <v>0</v>
      </c>
      <c r="EA18" s="12">
        <f t="shared" si="49"/>
        <v>0</v>
      </c>
      <c r="EB18" s="12">
        <f t="shared" si="50"/>
        <v>0</v>
      </c>
      <c r="EC18" s="13">
        <f t="shared" si="51"/>
        <v>1</v>
      </c>
      <c r="ED18" s="13">
        <f t="shared" si="52"/>
        <v>2</v>
      </c>
      <c r="EE18" s="13">
        <f t="shared" si="53"/>
        <v>0</v>
      </c>
      <c r="EF18" s="13">
        <f t="shared" si="54"/>
        <v>0</v>
      </c>
      <c r="EG18" s="13">
        <f t="shared" si="55"/>
        <v>1</v>
      </c>
      <c r="EH18" s="13">
        <f t="shared" si="56"/>
        <v>1</v>
      </c>
      <c r="EI18" s="13">
        <f t="shared" si="57"/>
        <v>0</v>
      </c>
      <c r="EJ18" s="13">
        <f t="shared" si="58"/>
        <v>0</v>
      </c>
      <c r="EK18" s="4">
        <f t="shared" si="59"/>
        <v>3</v>
      </c>
      <c r="EL18" s="4">
        <f t="shared" si="60"/>
        <v>0</v>
      </c>
      <c r="EM18" s="4">
        <f t="shared" si="61"/>
        <v>2</v>
      </c>
      <c r="EN18" s="4">
        <f t="shared" si="62"/>
        <v>0</v>
      </c>
      <c r="EO18" s="5">
        <v>0</v>
      </c>
      <c r="EP18" s="5" t="s">
        <v>178</v>
      </c>
      <c r="EQ18" s="5">
        <v>1</v>
      </c>
      <c r="ER18" s="5" t="s">
        <v>178</v>
      </c>
      <c r="ES18" s="12">
        <v>0.5</v>
      </c>
      <c r="ET18" s="12" t="s">
        <v>178</v>
      </c>
      <c r="EU18" s="12">
        <v>0</v>
      </c>
      <c r="EV18" s="12" t="s">
        <v>178</v>
      </c>
      <c r="EW18">
        <v>0.33333333333333331</v>
      </c>
      <c r="EX18" t="s">
        <v>178</v>
      </c>
      <c r="EY18">
        <v>0.5</v>
      </c>
      <c r="EZ18" t="s">
        <v>178</v>
      </c>
      <c r="FA18">
        <f t="shared" si="63"/>
        <v>0</v>
      </c>
      <c r="FB18">
        <f t="shared" si="64"/>
        <v>0</v>
      </c>
      <c r="FC18">
        <f t="shared" si="65"/>
        <v>0</v>
      </c>
      <c r="FD18">
        <f t="shared" si="66"/>
        <v>0</v>
      </c>
      <c r="FE18">
        <v>1</v>
      </c>
      <c r="FF18">
        <v>0.6</v>
      </c>
      <c r="FG18">
        <v>0.375</v>
      </c>
    </row>
    <row r="19" spans="1:163" customFormat="1" x14ac:dyDescent="0.25">
      <c r="A19" t="s">
        <v>19</v>
      </c>
      <c r="B19">
        <v>1</v>
      </c>
      <c r="C19">
        <v>1</v>
      </c>
      <c r="D19">
        <v>0</v>
      </c>
      <c r="E19">
        <v>0</v>
      </c>
      <c r="F19">
        <v>1</v>
      </c>
      <c r="G19">
        <v>0</v>
      </c>
      <c r="H19">
        <v>0</v>
      </c>
      <c r="I19" s="2" t="s">
        <v>177</v>
      </c>
      <c r="J19" s="2">
        <f t="shared" si="0"/>
        <v>0</v>
      </c>
      <c r="K19">
        <v>2</v>
      </c>
      <c r="L19" s="1">
        <v>2</v>
      </c>
      <c r="M19" s="1" t="str">
        <f t="shared" si="1"/>
        <v>S</v>
      </c>
      <c r="N19" s="1">
        <f t="shared" si="2"/>
        <v>0</v>
      </c>
      <c r="O19">
        <v>1</v>
      </c>
      <c r="P19">
        <v>1</v>
      </c>
      <c r="Q19">
        <v>1</v>
      </c>
      <c r="R19">
        <v>1</v>
      </c>
      <c r="S19">
        <v>2</v>
      </c>
      <c r="T19">
        <v>0</v>
      </c>
      <c r="U19">
        <f t="shared" si="3"/>
        <v>0</v>
      </c>
      <c r="V19" s="2" t="s">
        <v>177</v>
      </c>
      <c r="W19" s="2">
        <f t="shared" si="4"/>
        <v>0</v>
      </c>
      <c r="X19">
        <v>3</v>
      </c>
      <c r="Y19" s="1">
        <v>6</v>
      </c>
      <c r="Z19" s="1" t="str">
        <f t="shared" si="5"/>
        <v>M</v>
      </c>
      <c r="AA19" s="1">
        <f t="shared" si="6"/>
        <v>12</v>
      </c>
      <c r="AB19" s="4">
        <f t="shared" si="7"/>
        <v>4</v>
      </c>
      <c r="AC19" s="4">
        <f t="shared" si="8"/>
        <v>3</v>
      </c>
      <c r="AD19">
        <v>1</v>
      </c>
      <c r="AE19">
        <v>1</v>
      </c>
      <c r="AF19">
        <v>3</v>
      </c>
      <c r="AG19">
        <v>1</v>
      </c>
      <c r="AH19">
        <v>1</v>
      </c>
      <c r="AI19">
        <v>3</v>
      </c>
      <c r="AJ19" s="2" t="s">
        <v>177</v>
      </c>
      <c r="AK19" s="2">
        <f t="shared" si="9"/>
        <v>1</v>
      </c>
      <c r="AL19">
        <v>2</v>
      </c>
      <c r="AM19" s="1">
        <v>7</v>
      </c>
      <c r="AN19" s="1" t="str">
        <f t="shared" si="10"/>
        <v>L</v>
      </c>
      <c r="AO19" s="1">
        <f t="shared" si="11"/>
        <v>3</v>
      </c>
      <c r="AP19" s="4">
        <f t="shared" si="12"/>
        <v>1</v>
      </c>
      <c r="AQ19" s="4">
        <f t="shared" si="13"/>
        <v>1</v>
      </c>
      <c r="AR19" s="10" t="s">
        <v>319</v>
      </c>
      <c r="AS19" s="10" t="s">
        <v>319</v>
      </c>
      <c r="AT19" s="10" t="str">
        <f t="shared" si="14"/>
        <v>surv</v>
      </c>
      <c r="AU19" s="10" t="str">
        <f t="shared" si="15"/>
        <v>surv</v>
      </c>
      <c r="AV19" s="10">
        <f t="shared" si="16"/>
        <v>5</v>
      </c>
      <c r="AW19" s="10">
        <f t="shared" si="17"/>
        <v>0.89560035730229537</v>
      </c>
      <c r="AX19" s="10">
        <f t="shared" si="18"/>
        <v>1</v>
      </c>
      <c r="AY19" s="10">
        <f t="shared" si="19"/>
        <v>1</v>
      </c>
      <c r="AZ19" s="10" t="str">
        <f t="shared" si="20"/>
        <v>1</v>
      </c>
      <c r="BA19" s="10" t="str">
        <f t="shared" si="21"/>
        <v>1</v>
      </c>
      <c r="BB19" t="s">
        <v>8</v>
      </c>
      <c r="BC19" t="s">
        <v>8</v>
      </c>
      <c r="BD19" t="s">
        <v>8</v>
      </c>
      <c r="BE19" s="5">
        <v>3</v>
      </c>
      <c r="BF19" s="5">
        <v>3</v>
      </c>
      <c r="BG19" s="5">
        <v>3</v>
      </c>
      <c r="BH19" s="5">
        <f t="shared" si="22"/>
        <v>3</v>
      </c>
      <c r="BI19" s="6">
        <v>0.89560035730229537</v>
      </c>
      <c r="BJ19" s="6">
        <v>0.89560035730229537</v>
      </c>
      <c r="BK19" s="6">
        <v>0.89560035730229537</v>
      </c>
      <c r="BL19" s="6">
        <v>0.89560035730229537</v>
      </c>
      <c r="BM19" s="6" t="str">
        <f t="shared" si="23"/>
        <v>M</v>
      </c>
      <c r="BN19" s="3">
        <f t="shared" si="24"/>
        <v>1.3333333333333333</v>
      </c>
      <c r="BO19" s="3">
        <f t="shared" si="25"/>
        <v>1</v>
      </c>
      <c r="BP19" s="3">
        <f t="shared" si="26"/>
        <v>1</v>
      </c>
      <c r="BQ19" s="3">
        <f t="shared" si="27"/>
        <v>1</v>
      </c>
      <c r="BR19" s="1">
        <f t="shared" si="28"/>
        <v>5</v>
      </c>
      <c r="BS19" s="1" t="str">
        <f t="shared" si="29"/>
        <v>NA</v>
      </c>
      <c r="BT19" s="1">
        <f t="shared" si="30"/>
        <v>5</v>
      </c>
      <c r="BU19" s="4">
        <f t="shared" si="31"/>
        <v>2.5</v>
      </c>
      <c r="BV19" s="4">
        <f t="shared" si="32"/>
        <v>2</v>
      </c>
      <c r="BW19" t="s">
        <v>226</v>
      </c>
      <c r="BX19" t="s">
        <v>178</v>
      </c>
      <c r="BY19" t="s">
        <v>226</v>
      </c>
      <c r="BZ19" t="s">
        <v>226</v>
      </c>
      <c r="CA19" s="2" t="str">
        <f t="shared" si="33"/>
        <v>NA</v>
      </c>
      <c r="CB19">
        <v>0</v>
      </c>
      <c r="CC19">
        <v>0</v>
      </c>
      <c r="CD19" s="2" t="str">
        <f t="shared" si="34"/>
        <v>NA</v>
      </c>
      <c r="CE19" s="3">
        <v>0</v>
      </c>
      <c r="CF19" s="3">
        <v>0</v>
      </c>
      <c r="CG19" s="2">
        <v>0</v>
      </c>
      <c r="CH19" s="2">
        <v>0</v>
      </c>
      <c r="CI19" s="2">
        <v>0</v>
      </c>
      <c r="CJ19" s="2">
        <v>0</v>
      </c>
      <c r="CK19" s="2">
        <v>0</v>
      </c>
      <c r="CL19" s="2">
        <v>0</v>
      </c>
      <c r="CM19" s="2">
        <v>0</v>
      </c>
      <c r="CN19" s="2">
        <v>0</v>
      </c>
      <c r="CO19" s="5">
        <v>0</v>
      </c>
      <c r="CP19" s="5">
        <v>0</v>
      </c>
      <c r="CQ19" s="5">
        <v>0</v>
      </c>
      <c r="CR19" s="5">
        <v>0</v>
      </c>
      <c r="CS19" s="5">
        <v>0</v>
      </c>
      <c r="CT19" s="5">
        <v>0</v>
      </c>
      <c r="CU19" s="5">
        <v>0</v>
      </c>
      <c r="CV19" s="5">
        <v>0</v>
      </c>
      <c r="CW19" s="4">
        <v>1</v>
      </c>
      <c r="CX19" s="4">
        <v>0</v>
      </c>
      <c r="CY19" s="4">
        <v>0</v>
      </c>
      <c r="CZ19" s="4">
        <v>0</v>
      </c>
      <c r="DA19" s="4">
        <v>0</v>
      </c>
      <c r="DB19" s="4">
        <v>0</v>
      </c>
      <c r="DC19" s="4">
        <v>0</v>
      </c>
      <c r="DD19" s="4">
        <v>0</v>
      </c>
      <c r="DE19" s="8">
        <v>1</v>
      </c>
      <c r="DF19" s="8">
        <v>0</v>
      </c>
      <c r="DG19" s="8">
        <v>1</v>
      </c>
      <c r="DH19" s="8">
        <v>0</v>
      </c>
      <c r="DI19" s="8">
        <v>0</v>
      </c>
      <c r="DJ19" s="8">
        <v>0</v>
      </c>
      <c r="DK19" s="8">
        <v>0</v>
      </c>
      <c r="DL19" s="8">
        <v>0</v>
      </c>
      <c r="DM19" s="11">
        <f t="shared" si="35"/>
        <v>1</v>
      </c>
      <c r="DN19" s="11">
        <f t="shared" si="36"/>
        <v>0</v>
      </c>
      <c r="DO19" s="11">
        <f t="shared" si="37"/>
        <v>0</v>
      </c>
      <c r="DP19" s="11">
        <f t="shared" si="38"/>
        <v>0</v>
      </c>
      <c r="DQ19" s="5">
        <f t="shared" si="39"/>
        <v>1</v>
      </c>
      <c r="DR19" s="5">
        <f t="shared" si="40"/>
        <v>1</v>
      </c>
      <c r="DS19" s="5">
        <f t="shared" si="41"/>
        <v>0</v>
      </c>
      <c r="DT19" s="5">
        <f t="shared" si="42"/>
        <v>0</v>
      </c>
      <c r="DU19" s="12">
        <f t="shared" si="43"/>
        <v>0</v>
      </c>
      <c r="DV19" s="12">
        <f t="shared" si="44"/>
        <v>0</v>
      </c>
      <c r="DW19" s="12">
        <f t="shared" si="45"/>
        <v>0</v>
      </c>
      <c r="DX19" s="12">
        <f t="shared" si="46"/>
        <v>0</v>
      </c>
      <c r="DY19" s="12">
        <f t="shared" si="47"/>
        <v>0</v>
      </c>
      <c r="DZ19" s="12">
        <f t="shared" si="48"/>
        <v>0</v>
      </c>
      <c r="EA19" s="12">
        <f t="shared" si="49"/>
        <v>0</v>
      </c>
      <c r="EB19" s="12">
        <f t="shared" si="50"/>
        <v>0</v>
      </c>
      <c r="EC19" s="13">
        <f t="shared" si="51"/>
        <v>2</v>
      </c>
      <c r="ED19" s="13">
        <f t="shared" si="52"/>
        <v>0</v>
      </c>
      <c r="EE19" s="13">
        <f t="shared" si="53"/>
        <v>1</v>
      </c>
      <c r="EF19" s="13">
        <f t="shared" si="54"/>
        <v>0</v>
      </c>
      <c r="EG19" s="13">
        <f t="shared" si="55"/>
        <v>0</v>
      </c>
      <c r="EH19" s="13">
        <f t="shared" si="56"/>
        <v>0</v>
      </c>
      <c r="EI19" s="13">
        <f t="shared" si="57"/>
        <v>0</v>
      </c>
      <c r="EJ19" s="13">
        <f t="shared" si="58"/>
        <v>0</v>
      </c>
      <c r="EK19" s="4">
        <f t="shared" si="59"/>
        <v>2</v>
      </c>
      <c r="EL19" s="4">
        <f t="shared" si="60"/>
        <v>1</v>
      </c>
      <c r="EM19" s="4">
        <f t="shared" si="61"/>
        <v>0</v>
      </c>
      <c r="EN19" s="4">
        <f t="shared" si="62"/>
        <v>0</v>
      </c>
      <c r="EO19" s="5">
        <v>1</v>
      </c>
      <c r="EP19" s="5" t="s">
        <v>178</v>
      </c>
      <c r="EQ19" s="5" t="s">
        <v>178</v>
      </c>
      <c r="ER19" s="5" t="s">
        <v>178</v>
      </c>
      <c r="ES19" s="12">
        <v>1</v>
      </c>
      <c r="ET19" s="12">
        <v>1</v>
      </c>
      <c r="EU19" s="12" t="s">
        <v>178</v>
      </c>
      <c r="EV19" s="12" t="s">
        <v>178</v>
      </c>
      <c r="EW19">
        <v>1</v>
      </c>
      <c r="EX19">
        <v>1</v>
      </c>
      <c r="EY19" t="s">
        <v>178</v>
      </c>
      <c r="EZ19" t="s">
        <v>178</v>
      </c>
      <c r="FA19">
        <f t="shared" si="63"/>
        <v>0</v>
      </c>
      <c r="FB19">
        <f t="shared" si="64"/>
        <v>0</v>
      </c>
      <c r="FC19">
        <f t="shared" si="65"/>
        <v>0</v>
      </c>
      <c r="FD19">
        <f t="shared" si="66"/>
        <v>0</v>
      </c>
      <c r="FE19">
        <v>1</v>
      </c>
      <c r="FF19">
        <v>1</v>
      </c>
      <c r="FG19">
        <v>1</v>
      </c>
    </row>
    <row r="20" spans="1:163" customFormat="1" x14ac:dyDescent="0.25">
      <c r="A20" t="s">
        <v>20</v>
      </c>
      <c r="B20">
        <v>1</v>
      </c>
      <c r="C20">
        <v>1</v>
      </c>
      <c r="D20">
        <v>1</v>
      </c>
      <c r="E20">
        <v>2</v>
      </c>
      <c r="F20">
        <v>1</v>
      </c>
      <c r="G20">
        <v>3</v>
      </c>
      <c r="H20">
        <v>6</v>
      </c>
      <c r="I20" s="2" t="s">
        <v>177</v>
      </c>
      <c r="J20" s="2">
        <f t="shared" si="0"/>
        <v>1</v>
      </c>
      <c r="K20">
        <v>2</v>
      </c>
      <c r="L20" s="1">
        <v>8</v>
      </c>
      <c r="M20" s="1" t="str">
        <f t="shared" si="1"/>
        <v>L</v>
      </c>
      <c r="N20" s="1">
        <f t="shared" si="2"/>
        <v>0</v>
      </c>
      <c r="O20">
        <v>1</v>
      </c>
      <c r="P20">
        <v>1</v>
      </c>
      <c r="Q20">
        <v>0</v>
      </c>
      <c r="R20">
        <v>1</v>
      </c>
      <c r="S20">
        <v>3</v>
      </c>
      <c r="T20">
        <v>2</v>
      </c>
      <c r="U20">
        <f t="shared" si="3"/>
        <v>2</v>
      </c>
      <c r="V20" s="2" t="s">
        <v>177</v>
      </c>
      <c r="W20" s="2">
        <f t="shared" si="4"/>
        <v>1</v>
      </c>
      <c r="X20">
        <v>2</v>
      </c>
      <c r="Y20" s="1">
        <v>6</v>
      </c>
      <c r="Z20" s="1" t="str">
        <f t="shared" si="5"/>
        <v>M</v>
      </c>
      <c r="AA20" s="1">
        <f t="shared" si="6"/>
        <v>2</v>
      </c>
      <c r="AB20" s="4">
        <f t="shared" si="7"/>
        <v>-2</v>
      </c>
      <c r="AC20" s="4">
        <f t="shared" si="8"/>
        <v>4</v>
      </c>
      <c r="AD20">
        <v>1</v>
      </c>
      <c r="AE20">
        <v>1</v>
      </c>
      <c r="AF20">
        <v>1</v>
      </c>
      <c r="AG20">
        <v>1</v>
      </c>
      <c r="AH20">
        <v>1</v>
      </c>
      <c r="AI20">
        <v>3</v>
      </c>
      <c r="AJ20" s="2" t="s">
        <v>176</v>
      </c>
      <c r="AK20" s="2">
        <f t="shared" si="9"/>
        <v>1</v>
      </c>
      <c r="AL20">
        <v>3</v>
      </c>
      <c r="AM20" s="1">
        <v>5</v>
      </c>
      <c r="AN20" s="1" t="str">
        <f t="shared" si="10"/>
        <v>M</v>
      </c>
      <c r="AO20" s="1">
        <f t="shared" si="11"/>
        <v>2</v>
      </c>
      <c r="AP20" s="4">
        <f t="shared" si="12"/>
        <v>-1</v>
      </c>
      <c r="AQ20" s="4">
        <f t="shared" si="13"/>
        <v>1</v>
      </c>
      <c r="AR20" s="10" t="s">
        <v>319</v>
      </c>
      <c r="AS20" s="10" t="s">
        <v>319</v>
      </c>
      <c r="AT20" s="10" t="str">
        <f t="shared" si="14"/>
        <v>surv</v>
      </c>
      <c r="AU20" s="10" t="str">
        <f t="shared" si="15"/>
        <v>surv</v>
      </c>
      <c r="AV20" s="10">
        <f t="shared" si="16"/>
        <v>6.333333333333333</v>
      </c>
      <c r="AW20" s="10">
        <f t="shared" si="17"/>
        <v>0.47160388808340753</v>
      </c>
      <c r="AX20" s="10">
        <f t="shared" si="18"/>
        <v>1</v>
      </c>
      <c r="AY20" s="10">
        <f t="shared" si="19"/>
        <v>1</v>
      </c>
      <c r="AZ20" s="10" t="str">
        <f t="shared" si="20"/>
        <v>1</v>
      </c>
      <c r="BA20" s="10" t="str">
        <f t="shared" si="21"/>
        <v>1</v>
      </c>
      <c r="BB20" t="s">
        <v>21</v>
      </c>
      <c r="BC20" t="s">
        <v>153</v>
      </c>
      <c r="BD20" t="s">
        <v>153</v>
      </c>
      <c r="BE20" s="5">
        <v>13</v>
      </c>
      <c r="BF20" s="5">
        <v>14</v>
      </c>
      <c r="BG20" s="5">
        <v>17</v>
      </c>
      <c r="BH20" s="5">
        <f t="shared" si="22"/>
        <v>14.666666666666666</v>
      </c>
      <c r="BI20" s="6">
        <v>0.52038447325030746</v>
      </c>
      <c r="BJ20" s="6">
        <v>0.44721359549995754</v>
      </c>
      <c r="BK20" s="6">
        <v>0.44721359549995754</v>
      </c>
      <c r="BL20" s="6">
        <v>0.47160388808340753</v>
      </c>
      <c r="BM20" s="6" t="str">
        <f t="shared" si="23"/>
        <v>N</v>
      </c>
      <c r="BN20" s="3">
        <f t="shared" si="24"/>
        <v>1</v>
      </c>
      <c r="BO20" s="3">
        <f t="shared" si="25"/>
        <v>1</v>
      </c>
      <c r="BP20" s="3">
        <f t="shared" si="26"/>
        <v>2.3333333333333335</v>
      </c>
      <c r="BQ20" s="3">
        <f t="shared" si="27"/>
        <v>3.6666666666666665</v>
      </c>
      <c r="BR20" s="1">
        <f t="shared" si="28"/>
        <v>6.333333333333333</v>
      </c>
      <c r="BS20" s="1" t="str">
        <f t="shared" si="29"/>
        <v>M</v>
      </c>
      <c r="BT20" s="1">
        <f t="shared" si="30"/>
        <v>1.3333333333333333</v>
      </c>
      <c r="BU20" s="4">
        <f t="shared" si="31"/>
        <v>-1.5</v>
      </c>
      <c r="BV20" s="4">
        <f t="shared" si="32"/>
        <v>2.5</v>
      </c>
      <c r="BW20" t="s">
        <v>178</v>
      </c>
      <c r="BX20" t="s">
        <v>226</v>
      </c>
      <c r="BY20" t="s">
        <v>226</v>
      </c>
      <c r="BZ20" t="s">
        <v>226</v>
      </c>
      <c r="CA20" s="2" t="str">
        <f t="shared" si="33"/>
        <v>c</v>
      </c>
      <c r="CB20">
        <v>0</v>
      </c>
      <c r="CC20">
        <v>2</v>
      </c>
      <c r="CD20" s="2" t="str">
        <f t="shared" si="34"/>
        <v>NA</v>
      </c>
      <c r="CE20" s="3">
        <v>0</v>
      </c>
      <c r="CF20" s="3">
        <v>0</v>
      </c>
      <c r="CG20" s="2">
        <v>0</v>
      </c>
      <c r="CH20" s="2">
        <v>0</v>
      </c>
      <c r="CI20" s="2">
        <v>0</v>
      </c>
      <c r="CJ20" s="2">
        <v>0</v>
      </c>
      <c r="CK20" s="2">
        <v>0</v>
      </c>
      <c r="CL20" s="2">
        <v>1</v>
      </c>
      <c r="CM20" s="2">
        <v>0</v>
      </c>
      <c r="CN20" s="2">
        <v>1</v>
      </c>
      <c r="CO20" s="5">
        <v>0</v>
      </c>
      <c r="CP20" s="5">
        <v>0</v>
      </c>
      <c r="CQ20" s="5">
        <v>0</v>
      </c>
      <c r="CR20" s="5">
        <v>0</v>
      </c>
      <c r="CS20" s="5">
        <v>0</v>
      </c>
      <c r="CT20" s="5">
        <v>0</v>
      </c>
      <c r="CU20" s="5">
        <v>0</v>
      </c>
      <c r="CV20" s="5">
        <v>0</v>
      </c>
      <c r="CW20" s="4">
        <v>0</v>
      </c>
      <c r="CX20" s="4">
        <v>0</v>
      </c>
      <c r="CY20" s="4">
        <v>1</v>
      </c>
      <c r="CZ20" s="4">
        <v>0</v>
      </c>
      <c r="DA20" s="4">
        <v>0</v>
      </c>
      <c r="DB20" s="4">
        <v>0</v>
      </c>
      <c r="DC20" s="4">
        <v>0</v>
      </c>
      <c r="DD20" s="4">
        <v>0</v>
      </c>
      <c r="DE20" s="8">
        <v>1</v>
      </c>
      <c r="DF20" s="8">
        <v>0</v>
      </c>
      <c r="DG20" s="8">
        <v>1</v>
      </c>
      <c r="DH20" s="8">
        <v>0</v>
      </c>
      <c r="DI20" s="8">
        <v>0</v>
      </c>
      <c r="DJ20" s="8">
        <v>0</v>
      </c>
      <c r="DK20" s="8">
        <v>0</v>
      </c>
      <c r="DL20" s="8">
        <v>0</v>
      </c>
      <c r="DM20" s="11">
        <f t="shared" si="35"/>
        <v>0</v>
      </c>
      <c r="DN20" s="11">
        <f t="shared" si="36"/>
        <v>1</v>
      </c>
      <c r="DO20" s="11">
        <f t="shared" si="37"/>
        <v>1</v>
      </c>
      <c r="DP20" s="11">
        <f t="shared" si="38"/>
        <v>1</v>
      </c>
      <c r="DQ20" s="5">
        <f t="shared" si="39"/>
        <v>1</v>
      </c>
      <c r="DR20" s="5">
        <f t="shared" si="40"/>
        <v>1</v>
      </c>
      <c r="DS20" s="5">
        <f t="shared" si="41"/>
        <v>0</v>
      </c>
      <c r="DT20" s="5">
        <f t="shared" si="42"/>
        <v>0</v>
      </c>
      <c r="DU20" s="12">
        <f t="shared" si="43"/>
        <v>0</v>
      </c>
      <c r="DV20" s="12">
        <f t="shared" si="44"/>
        <v>0</v>
      </c>
      <c r="DW20" s="12">
        <f t="shared" si="45"/>
        <v>0</v>
      </c>
      <c r="DX20" s="12">
        <f t="shared" si="46"/>
        <v>0</v>
      </c>
      <c r="DY20" s="12">
        <f t="shared" si="47"/>
        <v>0</v>
      </c>
      <c r="DZ20" s="12">
        <f t="shared" si="48"/>
        <v>1</v>
      </c>
      <c r="EA20" s="12">
        <f t="shared" si="49"/>
        <v>0</v>
      </c>
      <c r="EB20" s="12">
        <f t="shared" si="50"/>
        <v>1</v>
      </c>
      <c r="EC20" s="13">
        <f t="shared" si="51"/>
        <v>1</v>
      </c>
      <c r="ED20" s="13">
        <f t="shared" si="52"/>
        <v>0</v>
      </c>
      <c r="EE20" s="13">
        <f t="shared" si="53"/>
        <v>2</v>
      </c>
      <c r="EF20" s="13">
        <f t="shared" si="54"/>
        <v>0</v>
      </c>
      <c r="EG20" s="13">
        <f t="shared" si="55"/>
        <v>0</v>
      </c>
      <c r="EH20" s="13">
        <f t="shared" si="56"/>
        <v>0</v>
      </c>
      <c r="EI20" s="13">
        <f t="shared" si="57"/>
        <v>0</v>
      </c>
      <c r="EJ20" s="13">
        <f t="shared" si="58"/>
        <v>0</v>
      </c>
      <c r="EK20" s="4">
        <f t="shared" si="59"/>
        <v>1</v>
      </c>
      <c r="EL20" s="4">
        <f t="shared" si="60"/>
        <v>2</v>
      </c>
      <c r="EM20" s="4">
        <f t="shared" si="61"/>
        <v>1</v>
      </c>
      <c r="EN20" s="4">
        <f t="shared" si="62"/>
        <v>1</v>
      </c>
      <c r="EO20" s="5" t="s">
        <v>178</v>
      </c>
      <c r="EP20" s="5">
        <v>1</v>
      </c>
      <c r="EQ20" s="5">
        <v>0</v>
      </c>
      <c r="ER20" s="5">
        <v>0</v>
      </c>
      <c r="ES20" s="12">
        <v>1</v>
      </c>
      <c r="ET20" s="12">
        <v>1</v>
      </c>
      <c r="EU20" s="12" t="s">
        <v>178</v>
      </c>
      <c r="EV20" s="12" t="s">
        <v>178</v>
      </c>
      <c r="EW20">
        <v>1</v>
      </c>
      <c r="EX20">
        <v>1</v>
      </c>
      <c r="EY20">
        <v>0</v>
      </c>
      <c r="EZ20">
        <v>0</v>
      </c>
      <c r="FA20">
        <f t="shared" si="63"/>
        <v>0</v>
      </c>
      <c r="FB20">
        <f t="shared" si="64"/>
        <v>0</v>
      </c>
      <c r="FC20">
        <f t="shared" si="65"/>
        <v>-1</v>
      </c>
      <c r="FD20">
        <f t="shared" si="66"/>
        <v>-1</v>
      </c>
      <c r="FE20">
        <v>0.4</v>
      </c>
      <c r="FF20">
        <v>0.33333333333333331</v>
      </c>
      <c r="FG20">
        <v>0.6</v>
      </c>
    </row>
    <row r="21" spans="1:163" customFormat="1" x14ac:dyDescent="0.25">
      <c r="A21" t="s">
        <v>21</v>
      </c>
      <c r="B21">
        <v>1</v>
      </c>
      <c r="C21">
        <v>1</v>
      </c>
      <c r="D21">
        <v>1</v>
      </c>
      <c r="E21">
        <v>1</v>
      </c>
      <c r="F21">
        <v>2</v>
      </c>
      <c r="G21">
        <v>3</v>
      </c>
      <c r="H21">
        <v>0</v>
      </c>
      <c r="I21" s="2" t="s">
        <v>177</v>
      </c>
      <c r="J21" s="2">
        <f t="shared" si="0"/>
        <v>0</v>
      </c>
      <c r="K21">
        <v>3</v>
      </c>
      <c r="L21" s="1">
        <v>8</v>
      </c>
      <c r="M21" s="1" t="str">
        <f t="shared" si="1"/>
        <v>L</v>
      </c>
      <c r="N21" s="1">
        <f t="shared" si="2"/>
        <v>0</v>
      </c>
      <c r="O21">
        <v>1</v>
      </c>
      <c r="P21">
        <v>1</v>
      </c>
      <c r="Q21">
        <v>0</v>
      </c>
      <c r="R21">
        <v>3</v>
      </c>
      <c r="S21">
        <v>1</v>
      </c>
      <c r="T21">
        <v>0</v>
      </c>
      <c r="U21">
        <f t="shared" si="3"/>
        <v>0</v>
      </c>
      <c r="V21" s="2" t="s">
        <v>177</v>
      </c>
      <c r="W21" s="2">
        <f t="shared" si="4"/>
        <v>0</v>
      </c>
      <c r="X21">
        <v>4</v>
      </c>
      <c r="Y21" s="1">
        <v>6</v>
      </c>
      <c r="Z21" s="1" t="str">
        <f t="shared" si="5"/>
        <v>M</v>
      </c>
      <c r="AA21" s="1">
        <f t="shared" si="6"/>
        <v>1</v>
      </c>
      <c r="AB21" s="4">
        <f t="shared" si="7"/>
        <v>-2</v>
      </c>
      <c r="AC21" s="4">
        <f t="shared" si="8"/>
        <v>4</v>
      </c>
      <c r="AD21">
        <v>1</v>
      </c>
      <c r="AE21">
        <v>1</v>
      </c>
      <c r="AF21">
        <v>2</v>
      </c>
      <c r="AG21">
        <v>1</v>
      </c>
      <c r="AH21">
        <v>1</v>
      </c>
      <c r="AI21">
        <v>4</v>
      </c>
      <c r="AJ21" s="2" t="s">
        <v>177</v>
      </c>
      <c r="AK21" s="2">
        <f t="shared" si="9"/>
        <v>1</v>
      </c>
      <c r="AL21">
        <v>2</v>
      </c>
      <c r="AM21" s="1">
        <v>6</v>
      </c>
      <c r="AN21" s="1" t="str">
        <f t="shared" si="10"/>
        <v>M</v>
      </c>
      <c r="AO21" s="1">
        <f t="shared" si="11"/>
        <v>1</v>
      </c>
      <c r="AP21" s="4">
        <f t="shared" si="12"/>
        <v>0</v>
      </c>
      <c r="AQ21" s="4">
        <f t="shared" si="13"/>
        <v>1</v>
      </c>
      <c r="AR21" s="10" t="s">
        <v>319</v>
      </c>
      <c r="AS21" s="10" t="s">
        <v>319</v>
      </c>
      <c r="AT21" s="10" t="str">
        <f t="shared" si="14"/>
        <v>surv</v>
      </c>
      <c r="AU21" s="10" t="str">
        <f t="shared" si="15"/>
        <v>surv</v>
      </c>
      <c r="AV21" s="10">
        <f t="shared" si="16"/>
        <v>6.666666666666667</v>
      </c>
      <c r="AW21" s="10">
        <f t="shared" si="17"/>
        <v>0.46690470119715033</v>
      </c>
      <c r="AX21" s="10">
        <f t="shared" si="18"/>
        <v>1</v>
      </c>
      <c r="AY21" s="10">
        <f t="shared" si="19"/>
        <v>1</v>
      </c>
      <c r="AZ21" s="10" t="str">
        <f t="shared" si="20"/>
        <v>1</v>
      </c>
      <c r="BA21" s="10" t="str">
        <f t="shared" si="21"/>
        <v>1</v>
      </c>
      <c r="BB21" t="s">
        <v>22</v>
      </c>
      <c r="BC21" t="s">
        <v>22</v>
      </c>
      <c r="BD21" t="s">
        <v>22</v>
      </c>
      <c r="BE21" s="5">
        <v>12</v>
      </c>
      <c r="BF21" s="5">
        <v>13</v>
      </c>
      <c r="BG21" s="5">
        <v>14</v>
      </c>
      <c r="BH21" s="5">
        <f t="shared" si="22"/>
        <v>13</v>
      </c>
      <c r="BI21" s="6">
        <v>0.46690470119715033</v>
      </c>
      <c r="BJ21" s="6">
        <v>0.46690470119715033</v>
      </c>
      <c r="BK21" s="6">
        <v>0.46690470119715033</v>
      </c>
      <c r="BL21" s="6">
        <v>0.46690470119715033</v>
      </c>
      <c r="BM21" s="6" t="str">
        <f t="shared" si="23"/>
        <v>N</v>
      </c>
      <c r="BN21" s="3">
        <f t="shared" si="24"/>
        <v>1</v>
      </c>
      <c r="BO21" s="3">
        <f t="shared" si="25"/>
        <v>2</v>
      </c>
      <c r="BP21" s="3">
        <f t="shared" si="26"/>
        <v>1.6666666666666667</v>
      </c>
      <c r="BQ21" s="3">
        <f t="shared" si="27"/>
        <v>1.3333333333333333</v>
      </c>
      <c r="BR21" s="1">
        <f t="shared" si="28"/>
        <v>6.666666666666667</v>
      </c>
      <c r="BS21" s="1" t="str">
        <f t="shared" si="29"/>
        <v>M</v>
      </c>
      <c r="BT21" s="1">
        <f t="shared" si="30"/>
        <v>0.66666666666666663</v>
      </c>
      <c r="BU21" s="4">
        <f t="shared" si="31"/>
        <v>-1</v>
      </c>
      <c r="BV21" s="4">
        <f t="shared" si="32"/>
        <v>2.5</v>
      </c>
      <c r="BW21" t="s">
        <v>227</v>
      </c>
      <c r="BX21" t="s">
        <v>227</v>
      </c>
      <c r="BY21" t="s">
        <v>227</v>
      </c>
      <c r="BZ21" t="s">
        <v>227</v>
      </c>
      <c r="CA21" s="2" t="str">
        <f t="shared" si="33"/>
        <v>c</v>
      </c>
      <c r="CB21">
        <v>0</v>
      </c>
      <c r="CC21">
        <v>1</v>
      </c>
      <c r="CD21" s="2" t="str">
        <f t="shared" si="34"/>
        <v>NA</v>
      </c>
      <c r="CE21" s="3">
        <v>0</v>
      </c>
      <c r="CF21" s="3">
        <v>0</v>
      </c>
      <c r="CG21" s="2">
        <v>1</v>
      </c>
      <c r="CH21" s="2">
        <v>0</v>
      </c>
      <c r="CI21" s="2">
        <v>1</v>
      </c>
      <c r="CJ21" s="2">
        <v>0</v>
      </c>
      <c r="CK21" s="2">
        <v>0</v>
      </c>
      <c r="CL21" s="2">
        <v>0</v>
      </c>
      <c r="CM21" s="2">
        <v>0</v>
      </c>
      <c r="CN21" s="2">
        <v>1</v>
      </c>
      <c r="CO21" s="5">
        <v>1</v>
      </c>
      <c r="CP21" s="5">
        <v>1</v>
      </c>
      <c r="CQ21" s="5">
        <v>0</v>
      </c>
      <c r="CR21" s="5">
        <v>0</v>
      </c>
      <c r="CS21" s="5">
        <v>0</v>
      </c>
      <c r="CT21" s="5">
        <v>0</v>
      </c>
      <c r="CU21" s="5">
        <v>0</v>
      </c>
      <c r="CV21" s="5">
        <v>0</v>
      </c>
      <c r="CW21" s="4">
        <v>0</v>
      </c>
      <c r="CX21" s="4">
        <v>0</v>
      </c>
      <c r="CY21" s="4">
        <v>0</v>
      </c>
      <c r="CZ21" s="4">
        <v>0</v>
      </c>
      <c r="DA21" s="4">
        <v>0</v>
      </c>
      <c r="DB21" s="4">
        <v>0</v>
      </c>
      <c r="DC21" s="4">
        <v>0</v>
      </c>
      <c r="DD21" s="4">
        <v>0</v>
      </c>
      <c r="DE21" s="8">
        <v>0</v>
      </c>
      <c r="DF21" s="8">
        <v>1</v>
      </c>
      <c r="DG21" s="8">
        <v>1</v>
      </c>
      <c r="DH21" s="8">
        <v>0</v>
      </c>
      <c r="DI21" s="8">
        <v>0</v>
      </c>
      <c r="DJ21" s="8">
        <v>0</v>
      </c>
      <c r="DK21" s="8">
        <v>0</v>
      </c>
      <c r="DL21" s="8">
        <v>0</v>
      </c>
      <c r="DM21" s="11">
        <f t="shared" si="35"/>
        <v>1</v>
      </c>
      <c r="DN21" s="11">
        <f t="shared" si="36"/>
        <v>1</v>
      </c>
      <c r="DO21" s="11">
        <f t="shared" si="37"/>
        <v>0</v>
      </c>
      <c r="DP21" s="11">
        <f t="shared" si="38"/>
        <v>1</v>
      </c>
      <c r="DQ21" s="5">
        <f t="shared" si="39"/>
        <v>3</v>
      </c>
      <c r="DR21" s="5">
        <f t="shared" si="40"/>
        <v>1</v>
      </c>
      <c r="DS21" s="5">
        <f t="shared" si="41"/>
        <v>0</v>
      </c>
      <c r="DT21" s="5">
        <f t="shared" si="42"/>
        <v>0</v>
      </c>
      <c r="DU21" s="12">
        <f t="shared" si="43"/>
        <v>2</v>
      </c>
      <c r="DV21" s="12">
        <f t="shared" si="44"/>
        <v>1</v>
      </c>
      <c r="DW21" s="12">
        <f t="shared" si="45"/>
        <v>1</v>
      </c>
      <c r="DX21" s="12">
        <f t="shared" si="46"/>
        <v>0</v>
      </c>
      <c r="DY21" s="12">
        <f t="shared" si="47"/>
        <v>0</v>
      </c>
      <c r="DZ21" s="12">
        <f t="shared" si="48"/>
        <v>0</v>
      </c>
      <c r="EA21" s="12">
        <f t="shared" si="49"/>
        <v>0</v>
      </c>
      <c r="EB21" s="12">
        <f t="shared" si="50"/>
        <v>1</v>
      </c>
      <c r="EC21" s="13">
        <f t="shared" si="51"/>
        <v>0</v>
      </c>
      <c r="ED21" s="13">
        <f t="shared" si="52"/>
        <v>1</v>
      </c>
      <c r="EE21" s="13">
        <f t="shared" si="53"/>
        <v>1</v>
      </c>
      <c r="EF21" s="13">
        <f t="shared" si="54"/>
        <v>0</v>
      </c>
      <c r="EG21" s="13">
        <f t="shared" si="55"/>
        <v>0</v>
      </c>
      <c r="EH21" s="13">
        <f t="shared" si="56"/>
        <v>0</v>
      </c>
      <c r="EI21" s="13">
        <f t="shared" si="57"/>
        <v>0</v>
      </c>
      <c r="EJ21" s="13">
        <f t="shared" si="58"/>
        <v>0</v>
      </c>
      <c r="EK21" s="4">
        <f t="shared" si="59"/>
        <v>4</v>
      </c>
      <c r="EL21" s="4">
        <f t="shared" si="60"/>
        <v>2</v>
      </c>
      <c r="EM21" s="4">
        <f t="shared" si="61"/>
        <v>0</v>
      </c>
      <c r="EN21" s="4">
        <f t="shared" si="62"/>
        <v>1</v>
      </c>
      <c r="EO21" s="5">
        <v>0</v>
      </c>
      <c r="EP21" s="5">
        <v>0</v>
      </c>
      <c r="EQ21" s="5" t="s">
        <v>178</v>
      </c>
      <c r="ER21" s="5">
        <v>0</v>
      </c>
      <c r="ES21" s="12">
        <v>0</v>
      </c>
      <c r="ET21" s="12">
        <v>1</v>
      </c>
      <c r="EU21" s="12" t="s">
        <v>178</v>
      </c>
      <c r="EV21" s="12" t="s">
        <v>178</v>
      </c>
      <c r="EW21">
        <v>0</v>
      </c>
      <c r="EX21">
        <v>0.5</v>
      </c>
      <c r="EY21" t="s">
        <v>178</v>
      </c>
      <c r="EZ21">
        <v>0</v>
      </c>
      <c r="FA21">
        <f t="shared" si="63"/>
        <v>1</v>
      </c>
      <c r="FB21">
        <f t="shared" si="64"/>
        <v>1</v>
      </c>
      <c r="FC21">
        <f t="shared" si="65"/>
        <v>0</v>
      </c>
      <c r="FD21">
        <f t="shared" si="66"/>
        <v>-1</v>
      </c>
      <c r="FE21">
        <v>0.6</v>
      </c>
      <c r="FF21">
        <v>0.5</v>
      </c>
      <c r="FG21">
        <v>0.66666666666666663</v>
      </c>
    </row>
    <row r="22" spans="1:163" customFormat="1" x14ac:dyDescent="0.25">
      <c r="A22" t="s">
        <v>22</v>
      </c>
      <c r="B22">
        <v>1</v>
      </c>
      <c r="C22">
        <v>1</v>
      </c>
      <c r="D22">
        <v>1</v>
      </c>
      <c r="E22">
        <v>1</v>
      </c>
      <c r="F22">
        <v>3</v>
      </c>
      <c r="G22">
        <v>2</v>
      </c>
      <c r="H22">
        <v>0</v>
      </c>
      <c r="I22" s="2" t="s">
        <v>177</v>
      </c>
      <c r="J22" s="2">
        <f t="shared" si="0"/>
        <v>0</v>
      </c>
      <c r="K22">
        <v>3</v>
      </c>
      <c r="L22" s="1">
        <v>8</v>
      </c>
      <c r="M22" s="1" t="str">
        <f t="shared" si="1"/>
        <v>L</v>
      </c>
      <c r="N22" s="1">
        <f t="shared" si="2"/>
        <v>0</v>
      </c>
      <c r="O22">
        <v>1</v>
      </c>
      <c r="P22">
        <v>1</v>
      </c>
      <c r="Q22">
        <v>0</v>
      </c>
      <c r="R22">
        <v>1</v>
      </c>
      <c r="S22">
        <v>3</v>
      </c>
      <c r="T22">
        <v>1</v>
      </c>
      <c r="U22">
        <f t="shared" si="3"/>
        <v>1</v>
      </c>
      <c r="V22" s="2" t="s">
        <v>177</v>
      </c>
      <c r="W22" s="2">
        <f t="shared" si="4"/>
        <v>1</v>
      </c>
      <c r="X22">
        <v>4</v>
      </c>
      <c r="Y22" s="1">
        <v>6</v>
      </c>
      <c r="Z22" s="1" t="str">
        <f t="shared" si="5"/>
        <v>M</v>
      </c>
      <c r="AA22" s="1">
        <f t="shared" si="6"/>
        <v>0</v>
      </c>
      <c r="AB22" s="4">
        <f t="shared" si="7"/>
        <v>-2</v>
      </c>
      <c r="AC22" s="4">
        <f t="shared" si="8"/>
        <v>4</v>
      </c>
      <c r="AD22">
        <v>1</v>
      </c>
      <c r="AE22">
        <v>1</v>
      </c>
      <c r="AF22">
        <v>0</v>
      </c>
      <c r="AG22">
        <v>2</v>
      </c>
      <c r="AH22">
        <v>1</v>
      </c>
      <c r="AI22">
        <v>3</v>
      </c>
      <c r="AJ22" s="2" t="s">
        <v>177</v>
      </c>
      <c r="AK22" s="2">
        <f t="shared" si="9"/>
        <v>1</v>
      </c>
      <c r="AL22">
        <v>2</v>
      </c>
      <c r="AM22" s="1">
        <v>5</v>
      </c>
      <c r="AN22" s="1" t="str">
        <f t="shared" si="10"/>
        <v>M</v>
      </c>
      <c r="AO22" s="1">
        <f t="shared" si="11"/>
        <v>1</v>
      </c>
      <c r="AP22" s="4">
        <f t="shared" si="12"/>
        <v>-1</v>
      </c>
      <c r="AQ22" s="4">
        <f t="shared" si="13"/>
        <v>1</v>
      </c>
      <c r="AR22" s="10" t="s">
        <v>319</v>
      </c>
      <c r="AS22" s="10" t="s">
        <v>319</v>
      </c>
      <c r="AT22" s="10" t="str">
        <f t="shared" si="14"/>
        <v>surv</v>
      </c>
      <c r="AU22" s="10" t="str">
        <f t="shared" si="15"/>
        <v>surv</v>
      </c>
      <c r="AV22" s="10">
        <f t="shared" si="16"/>
        <v>6.333333333333333</v>
      </c>
      <c r="AW22" s="10">
        <f t="shared" si="17"/>
        <v>0.46690470119715033</v>
      </c>
      <c r="AX22" s="10">
        <f t="shared" si="18"/>
        <v>1</v>
      </c>
      <c r="AY22" s="10">
        <f t="shared" si="19"/>
        <v>1</v>
      </c>
      <c r="AZ22" s="10" t="str">
        <f t="shared" si="20"/>
        <v>1</v>
      </c>
      <c r="BA22" s="10" t="str">
        <f t="shared" si="21"/>
        <v>1</v>
      </c>
      <c r="BB22" t="s">
        <v>21</v>
      </c>
      <c r="BC22" t="s">
        <v>21</v>
      </c>
      <c r="BD22" t="s">
        <v>21</v>
      </c>
      <c r="BE22" s="5">
        <v>8</v>
      </c>
      <c r="BF22" s="5">
        <v>9</v>
      </c>
      <c r="BG22" s="5">
        <v>10</v>
      </c>
      <c r="BH22" s="5">
        <f t="shared" si="22"/>
        <v>9</v>
      </c>
      <c r="BI22" s="6">
        <v>0.46690470119715033</v>
      </c>
      <c r="BJ22" s="6">
        <v>0.46690470119715033</v>
      </c>
      <c r="BK22" s="6">
        <v>0.46690470119715033</v>
      </c>
      <c r="BL22" s="6">
        <v>0.46690470119715033</v>
      </c>
      <c r="BM22" s="6" t="str">
        <f t="shared" si="23"/>
        <v>N</v>
      </c>
      <c r="BN22" s="3">
        <f t="shared" si="24"/>
        <v>0.33333333333333331</v>
      </c>
      <c r="BO22" s="3">
        <f t="shared" si="25"/>
        <v>2</v>
      </c>
      <c r="BP22" s="3">
        <f t="shared" si="26"/>
        <v>2</v>
      </c>
      <c r="BQ22" s="3">
        <f t="shared" si="27"/>
        <v>1.3333333333333333</v>
      </c>
      <c r="BR22" s="1">
        <f t="shared" si="28"/>
        <v>6.333333333333333</v>
      </c>
      <c r="BS22" s="1" t="str">
        <f t="shared" si="29"/>
        <v>M</v>
      </c>
      <c r="BT22" s="1">
        <f t="shared" si="30"/>
        <v>0.33333333333333331</v>
      </c>
      <c r="BU22" s="4">
        <f t="shared" si="31"/>
        <v>-1.5</v>
      </c>
      <c r="BV22" s="4">
        <f t="shared" si="32"/>
        <v>2.5</v>
      </c>
      <c r="BW22" t="s">
        <v>227</v>
      </c>
      <c r="BX22" t="s">
        <v>227</v>
      </c>
      <c r="BY22" t="s">
        <v>227</v>
      </c>
      <c r="BZ22" t="s">
        <v>226</v>
      </c>
      <c r="CA22" s="2" t="str">
        <f t="shared" si="33"/>
        <v>s</v>
      </c>
      <c r="CB22">
        <v>1</v>
      </c>
      <c r="CC22">
        <v>0</v>
      </c>
      <c r="CD22" s="2" t="str">
        <f t="shared" si="34"/>
        <v>c</v>
      </c>
      <c r="CE22" s="3">
        <v>0</v>
      </c>
      <c r="CF22" s="3">
        <v>1</v>
      </c>
      <c r="CG22" s="2">
        <v>1</v>
      </c>
      <c r="CH22" s="2">
        <v>0</v>
      </c>
      <c r="CI22" s="2">
        <v>0</v>
      </c>
      <c r="CJ22" s="2">
        <v>0</v>
      </c>
      <c r="CK22" s="2">
        <v>0</v>
      </c>
      <c r="CL22" s="2">
        <v>0</v>
      </c>
      <c r="CM22" s="2">
        <v>0</v>
      </c>
      <c r="CN22" s="2">
        <v>0</v>
      </c>
      <c r="CO22" s="5">
        <v>0</v>
      </c>
      <c r="CP22" s="5">
        <v>1</v>
      </c>
      <c r="CQ22" s="5">
        <v>0</v>
      </c>
      <c r="CR22" s="5">
        <v>0</v>
      </c>
      <c r="CS22" s="5">
        <v>1</v>
      </c>
      <c r="CT22" s="5">
        <v>0</v>
      </c>
      <c r="CU22" s="5">
        <v>0</v>
      </c>
      <c r="CV22" s="5">
        <v>1</v>
      </c>
      <c r="CW22" s="4">
        <v>0</v>
      </c>
      <c r="CX22" s="4">
        <v>0</v>
      </c>
      <c r="CY22" s="4">
        <v>0</v>
      </c>
      <c r="CZ22" s="4">
        <v>1</v>
      </c>
      <c r="DA22" s="4">
        <v>0</v>
      </c>
      <c r="DB22" s="4">
        <v>1</v>
      </c>
      <c r="DC22" s="4">
        <v>1</v>
      </c>
      <c r="DD22" s="4">
        <v>0</v>
      </c>
      <c r="DE22" s="8">
        <v>0</v>
      </c>
      <c r="DF22" s="8">
        <v>0</v>
      </c>
      <c r="DG22" s="8">
        <v>1</v>
      </c>
      <c r="DH22" s="8">
        <v>0</v>
      </c>
      <c r="DI22" s="8">
        <v>0</v>
      </c>
      <c r="DJ22" s="8">
        <v>0</v>
      </c>
      <c r="DK22" s="8">
        <v>0</v>
      </c>
      <c r="DL22" s="8">
        <v>0</v>
      </c>
      <c r="DM22" s="11">
        <f t="shared" si="35"/>
        <v>1</v>
      </c>
      <c r="DN22" s="11">
        <f t="shared" si="36"/>
        <v>1</v>
      </c>
      <c r="DO22" s="11">
        <f t="shared" si="37"/>
        <v>1</v>
      </c>
      <c r="DP22" s="11">
        <f t="shared" si="38"/>
        <v>1</v>
      </c>
      <c r="DQ22" s="5">
        <f t="shared" si="39"/>
        <v>1</v>
      </c>
      <c r="DR22" s="5">
        <f t="shared" si="40"/>
        <v>1</v>
      </c>
      <c r="DS22" s="5">
        <f t="shared" si="41"/>
        <v>1</v>
      </c>
      <c r="DT22" s="5">
        <f t="shared" si="42"/>
        <v>1</v>
      </c>
      <c r="DU22" s="12">
        <f t="shared" si="43"/>
        <v>1</v>
      </c>
      <c r="DV22" s="12">
        <f t="shared" si="44"/>
        <v>1</v>
      </c>
      <c r="DW22" s="12">
        <f t="shared" si="45"/>
        <v>0</v>
      </c>
      <c r="DX22" s="12">
        <f t="shared" si="46"/>
        <v>0</v>
      </c>
      <c r="DY22" s="12">
        <f t="shared" si="47"/>
        <v>1</v>
      </c>
      <c r="DZ22" s="12">
        <f t="shared" si="48"/>
        <v>0</v>
      </c>
      <c r="EA22" s="12">
        <f t="shared" si="49"/>
        <v>0</v>
      </c>
      <c r="EB22" s="12">
        <f t="shared" si="50"/>
        <v>1</v>
      </c>
      <c r="EC22" s="13">
        <f t="shared" si="51"/>
        <v>0</v>
      </c>
      <c r="ED22" s="13">
        <f t="shared" si="52"/>
        <v>0</v>
      </c>
      <c r="EE22" s="13">
        <f t="shared" si="53"/>
        <v>1</v>
      </c>
      <c r="EF22" s="13">
        <f t="shared" si="54"/>
        <v>1</v>
      </c>
      <c r="EG22" s="13">
        <f t="shared" si="55"/>
        <v>0</v>
      </c>
      <c r="EH22" s="13">
        <f t="shared" si="56"/>
        <v>1</v>
      </c>
      <c r="EI22" s="13">
        <f t="shared" si="57"/>
        <v>1</v>
      </c>
      <c r="EJ22" s="13">
        <f t="shared" si="58"/>
        <v>0</v>
      </c>
      <c r="EK22" s="4">
        <f t="shared" si="59"/>
        <v>2</v>
      </c>
      <c r="EL22" s="4">
        <f t="shared" si="60"/>
        <v>2</v>
      </c>
      <c r="EM22" s="4">
        <f t="shared" si="61"/>
        <v>2</v>
      </c>
      <c r="EN22" s="4">
        <f t="shared" si="62"/>
        <v>2</v>
      </c>
      <c r="EO22" s="5">
        <v>0</v>
      </c>
      <c r="EP22" s="5">
        <v>0</v>
      </c>
      <c r="EQ22" s="5">
        <v>0</v>
      </c>
      <c r="ER22" s="5">
        <v>1</v>
      </c>
      <c r="ES22" s="12">
        <v>0</v>
      </c>
      <c r="ET22" s="12">
        <v>1</v>
      </c>
      <c r="EU22" s="12">
        <v>0</v>
      </c>
      <c r="EV22" s="12">
        <v>0</v>
      </c>
      <c r="EW22">
        <v>0</v>
      </c>
      <c r="EX22">
        <v>0.5</v>
      </c>
      <c r="EY22">
        <v>0</v>
      </c>
      <c r="EZ22">
        <v>0.5</v>
      </c>
      <c r="FA22">
        <f t="shared" si="63"/>
        <v>0</v>
      </c>
      <c r="FB22">
        <f t="shared" si="64"/>
        <v>0</v>
      </c>
      <c r="FC22">
        <f t="shared" si="65"/>
        <v>1</v>
      </c>
      <c r="FD22">
        <f t="shared" si="66"/>
        <v>-1</v>
      </c>
      <c r="FE22">
        <v>0.6</v>
      </c>
      <c r="FF22">
        <v>0.4</v>
      </c>
      <c r="FG22">
        <v>0.33333333333333331</v>
      </c>
    </row>
    <row r="23" spans="1:163" customFormat="1" x14ac:dyDescent="0.25">
      <c r="A23" t="s">
        <v>23</v>
      </c>
      <c r="B23">
        <v>1</v>
      </c>
      <c r="C23">
        <v>1</v>
      </c>
      <c r="D23">
        <v>1</v>
      </c>
      <c r="E23">
        <v>2</v>
      </c>
      <c r="F23">
        <v>0</v>
      </c>
      <c r="G23">
        <v>0</v>
      </c>
      <c r="H23">
        <v>0</v>
      </c>
      <c r="I23" s="2" t="s">
        <v>177</v>
      </c>
      <c r="J23" s="2">
        <f t="shared" si="0"/>
        <v>0</v>
      </c>
      <c r="K23">
        <v>1</v>
      </c>
      <c r="L23" s="1">
        <v>4</v>
      </c>
      <c r="M23" s="1" t="str">
        <f t="shared" si="1"/>
        <v>S</v>
      </c>
      <c r="N23" s="1">
        <f t="shared" si="2"/>
        <v>1</v>
      </c>
      <c r="O23">
        <v>0</v>
      </c>
      <c r="P23">
        <v>0</v>
      </c>
      <c r="Q23">
        <v>0</v>
      </c>
      <c r="R23">
        <v>0</v>
      </c>
      <c r="S23">
        <v>0</v>
      </c>
      <c r="T23">
        <v>0</v>
      </c>
      <c r="U23" t="str">
        <f t="shared" si="3"/>
        <v>NA</v>
      </c>
      <c r="V23" s="2" t="s">
        <v>177</v>
      </c>
      <c r="W23" s="2">
        <f t="shared" si="4"/>
        <v>0</v>
      </c>
      <c r="X23">
        <v>0</v>
      </c>
      <c r="Y23" s="1" t="s">
        <v>178</v>
      </c>
      <c r="Z23" s="1" t="str">
        <f t="shared" si="5"/>
        <v>NA</v>
      </c>
      <c r="AA23" s="1" t="str">
        <f t="shared" si="6"/>
        <v>NA</v>
      </c>
      <c r="AB23" s="4" t="str">
        <f t="shared" si="7"/>
        <v>NA</v>
      </c>
      <c r="AC23" s="4">
        <f t="shared" si="8"/>
        <v>1</v>
      </c>
      <c r="AD23">
        <v>0</v>
      </c>
      <c r="AE23">
        <v>0</v>
      </c>
      <c r="AF23">
        <v>0</v>
      </c>
      <c r="AG23">
        <v>0</v>
      </c>
      <c r="AH23">
        <v>0</v>
      </c>
      <c r="AI23">
        <v>0</v>
      </c>
      <c r="AJ23" s="2" t="s">
        <v>177</v>
      </c>
      <c r="AK23" s="2">
        <f t="shared" si="9"/>
        <v>0</v>
      </c>
      <c r="AL23">
        <v>0</v>
      </c>
      <c r="AM23" s="1" t="s">
        <v>178</v>
      </c>
      <c r="AN23" s="1" t="str">
        <f t="shared" si="10"/>
        <v>NA</v>
      </c>
      <c r="AO23" s="1" t="str">
        <f t="shared" si="11"/>
        <v>NA</v>
      </c>
      <c r="AP23" s="4" t="str">
        <f t="shared" si="12"/>
        <v>NA</v>
      </c>
      <c r="AQ23" s="4">
        <f t="shared" si="13"/>
        <v>1</v>
      </c>
      <c r="AR23" s="10" t="s">
        <v>320</v>
      </c>
      <c r="AS23" s="10" t="s">
        <v>321</v>
      </c>
      <c r="AT23" s="10" t="s">
        <v>320</v>
      </c>
      <c r="AU23" s="10" t="str">
        <f t="shared" si="15"/>
        <v>ext</v>
      </c>
      <c r="AV23" s="10">
        <f t="shared" si="16"/>
        <v>4</v>
      </c>
      <c r="AW23" s="10">
        <f t="shared" si="17"/>
        <v>1.9617339269126184</v>
      </c>
      <c r="AX23" s="10">
        <f t="shared" si="18"/>
        <v>0</v>
      </c>
      <c r="AY23" s="10" t="str">
        <f t="shared" si="19"/>
        <v>NA</v>
      </c>
      <c r="AZ23" s="10" t="str">
        <f t="shared" si="20"/>
        <v>0</v>
      </c>
      <c r="BA23" s="10" t="str">
        <f t="shared" si="21"/>
        <v>NA</v>
      </c>
      <c r="BB23" t="s">
        <v>24</v>
      </c>
      <c r="BC23" t="s">
        <v>24</v>
      </c>
      <c r="BD23" t="s">
        <v>24</v>
      </c>
      <c r="BE23" s="5">
        <v>1</v>
      </c>
      <c r="BF23" s="5">
        <v>1</v>
      </c>
      <c r="BG23" s="5">
        <v>1</v>
      </c>
      <c r="BH23" s="5">
        <f t="shared" si="22"/>
        <v>1</v>
      </c>
      <c r="BI23" s="6">
        <v>1.9617339269126184</v>
      </c>
      <c r="BJ23" s="6" t="s">
        <v>178</v>
      </c>
      <c r="BK23" s="6" t="s">
        <v>178</v>
      </c>
      <c r="BL23" s="6">
        <v>1.9617339269126184</v>
      </c>
      <c r="BM23" s="6" t="str">
        <f t="shared" si="23"/>
        <v>F</v>
      </c>
      <c r="BN23" s="3">
        <f t="shared" si="24"/>
        <v>0.66666666666666663</v>
      </c>
      <c r="BO23" s="3">
        <f t="shared" si="25"/>
        <v>0</v>
      </c>
      <c r="BP23" s="3">
        <f t="shared" si="26"/>
        <v>0</v>
      </c>
      <c r="BQ23" s="3">
        <f t="shared" si="27"/>
        <v>0</v>
      </c>
      <c r="BR23" s="1">
        <f t="shared" si="28"/>
        <v>4</v>
      </c>
      <c r="BS23" s="1" t="str">
        <f t="shared" si="29"/>
        <v>S</v>
      </c>
      <c r="BT23" s="1">
        <f t="shared" si="30"/>
        <v>1</v>
      </c>
      <c r="BU23" s="4" t="str">
        <f t="shared" si="31"/>
        <v>NA</v>
      </c>
      <c r="BV23" s="4" t="str">
        <f t="shared" si="32"/>
        <v>NA</v>
      </c>
      <c r="BW23" t="s">
        <v>178</v>
      </c>
      <c r="BX23" t="s">
        <v>178</v>
      </c>
      <c r="BY23" t="s">
        <v>178</v>
      </c>
      <c r="BZ23" t="s">
        <v>178</v>
      </c>
      <c r="CA23" s="2" t="str">
        <f t="shared" si="33"/>
        <v>c</v>
      </c>
      <c r="CB23">
        <v>0</v>
      </c>
      <c r="CC23">
        <v>1</v>
      </c>
      <c r="CD23" s="2" t="str">
        <f t="shared" si="34"/>
        <v>NA</v>
      </c>
      <c r="CE23" s="3">
        <v>0</v>
      </c>
      <c r="CF23" s="3">
        <v>0</v>
      </c>
      <c r="CG23" s="2">
        <v>0</v>
      </c>
      <c r="CH23" s="2">
        <v>0</v>
      </c>
      <c r="CI23" s="2">
        <v>0</v>
      </c>
      <c r="CJ23" s="2">
        <v>0</v>
      </c>
      <c r="CK23" s="2">
        <v>0</v>
      </c>
      <c r="CL23" s="2">
        <v>0</v>
      </c>
      <c r="CM23" s="2">
        <v>0</v>
      </c>
      <c r="CN23" s="2">
        <v>0</v>
      </c>
      <c r="CO23" s="5">
        <v>0</v>
      </c>
      <c r="CP23" s="5">
        <v>0</v>
      </c>
      <c r="CQ23" s="5">
        <v>0</v>
      </c>
      <c r="CR23" s="5">
        <v>0</v>
      </c>
      <c r="CS23" s="5">
        <v>0</v>
      </c>
      <c r="CT23" s="5">
        <v>0</v>
      </c>
      <c r="CU23" s="5">
        <v>0</v>
      </c>
      <c r="CV23" s="5">
        <v>0</v>
      </c>
      <c r="CW23" s="4">
        <v>0</v>
      </c>
      <c r="CX23" s="4">
        <v>0</v>
      </c>
      <c r="CY23" s="4">
        <v>0</v>
      </c>
      <c r="CZ23" s="4">
        <v>0</v>
      </c>
      <c r="DA23" s="4">
        <v>0</v>
      </c>
      <c r="DB23" s="4">
        <v>0</v>
      </c>
      <c r="DC23" s="4">
        <v>0</v>
      </c>
      <c r="DD23" s="4">
        <v>1</v>
      </c>
      <c r="DE23" s="8">
        <v>0</v>
      </c>
      <c r="DF23" s="8">
        <v>0</v>
      </c>
      <c r="DG23" s="8">
        <v>0</v>
      </c>
      <c r="DH23" s="8">
        <v>0</v>
      </c>
      <c r="DI23" s="8">
        <v>0</v>
      </c>
      <c r="DJ23" s="8">
        <v>0</v>
      </c>
      <c r="DK23" s="8">
        <v>0</v>
      </c>
      <c r="DL23" s="8">
        <v>0</v>
      </c>
      <c r="DM23" s="11">
        <f t="shared" si="35"/>
        <v>0</v>
      </c>
      <c r="DN23" s="11">
        <f t="shared" si="36"/>
        <v>0</v>
      </c>
      <c r="DO23" s="11">
        <f t="shared" si="37"/>
        <v>0</v>
      </c>
      <c r="DP23" s="11">
        <f t="shared" si="38"/>
        <v>1</v>
      </c>
      <c r="DQ23" s="5">
        <f t="shared" si="39"/>
        <v>0</v>
      </c>
      <c r="DR23" s="5">
        <f t="shared" si="40"/>
        <v>0</v>
      </c>
      <c r="DS23" s="5">
        <f t="shared" si="41"/>
        <v>0</v>
      </c>
      <c r="DT23" s="5">
        <f t="shared" si="42"/>
        <v>0</v>
      </c>
      <c r="DU23" s="12">
        <f t="shared" si="43"/>
        <v>0</v>
      </c>
      <c r="DV23" s="12">
        <f t="shared" si="44"/>
        <v>0</v>
      </c>
      <c r="DW23" s="12">
        <f t="shared" si="45"/>
        <v>0</v>
      </c>
      <c r="DX23" s="12">
        <f t="shared" si="46"/>
        <v>0</v>
      </c>
      <c r="DY23" s="12">
        <f t="shared" si="47"/>
        <v>0</v>
      </c>
      <c r="DZ23" s="12">
        <f t="shared" si="48"/>
        <v>0</v>
      </c>
      <c r="EA23" s="12">
        <f t="shared" si="49"/>
        <v>0</v>
      </c>
      <c r="EB23" s="12">
        <f t="shared" si="50"/>
        <v>0</v>
      </c>
      <c r="EC23" s="13">
        <f t="shared" si="51"/>
        <v>0</v>
      </c>
      <c r="ED23" s="13">
        <f t="shared" si="52"/>
        <v>0</v>
      </c>
      <c r="EE23" s="13">
        <f t="shared" si="53"/>
        <v>0</v>
      </c>
      <c r="EF23" s="13">
        <f t="shared" si="54"/>
        <v>0</v>
      </c>
      <c r="EG23" s="13">
        <f t="shared" si="55"/>
        <v>0</v>
      </c>
      <c r="EH23" s="13">
        <f t="shared" si="56"/>
        <v>0</v>
      </c>
      <c r="EI23" s="13">
        <f t="shared" si="57"/>
        <v>0</v>
      </c>
      <c r="EJ23" s="13">
        <f t="shared" si="58"/>
        <v>1</v>
      </c>
      <c r="EK23" s="4">
        <f t="shared" si="59"/>
        <v>0</v>
      </c>
      <c r="EL23" s="4">
        <f t="shared" si="60"/>
        <v>0</v>
      </c>
      <c r="EM23" s="4">
        <f t="shared" si="61"/>
        <v>0</v>
      </c>
      <c r="EN23" s="4">
        <f t="shared" si="62"/>
        <v>1</v>
      </c>
      <c r="EO23" s="5" t="s">
        <v>178</v>
      </c>
      <c r="EP23" s="5" t="s">
        <v>178</v>
      </c>
      <c r="EQ23" s="5" t="s">
        <v>178</v>
      </c>
      <c r="ER23" s="5">
        <v>0</v>
      </c>
      <c r="ES23" s="12" t="s">
        <v>178</v>
      </c>
      <c r="ET23" s="12" t="s">
        <v>178</v>
      </c>
      <c r="EU23" s="12" t="s">
        <v>178</v>
      </c>
      <c r="EV23" s="12" t="s">
        <v>178</v>
      </c>
      <c r="EW23" t="s">
        <v>178</v>
      </c>
      <c r="EX23" t="s">
        <v>178</v>
      </c>
      <c r="EY23" t="s">
        <v>178</v>
      </c>
      <c r="EZ23">
        <v>0</v>
      </c>
      <c r="FA23">
        <f t="shared" si="63"/>
        <v>0</v>
      </c>
      <c r="FB23">
        <f t="shared" si="64"/>
        <v>0</v>
      </c>
      <c r="FC23">
        <f t="shared" si="65"/>
        <v>0</v>
      </c>
      <c r="FD23">
        <f t="shared" si="66"/>
        <v>0</v>
      </c>
      <c r="FE23" t="s">
        <v>178</v>
      </c>
      <c r="FF23" t="s">
        <v>178</v>
      </c>
      <c r="FG23" t="s">
        <v>178</v>
      </c>
    </row>
    <row r="24" spans="1:163" customFormat="1" x14ac:dyDescent="0.25">
      <c r="A24" t="s">
        <v>24</v>
      </c>
      <c r="B24">
        <v>1</v>
      </c>
      <c r="C24">
        <v>1</v>
      </c>
      <c r="D24">
        <v>1</v>
      </c>
      <c r="E24">
        <v>3</v>
      </c>
      <c r="F24">
        <v>3</v>
      </c>
      <c r="G24">
        <v>2</v>
      </c>
      <c r="H24">
        <v>2</v>
      </c>
      <c r="I24" s="2" t="s">
        <v>176</v>
      </c>
      <c r="J24" s="2">
        <f t="shared" si="0"/>
        <v>1</v>
      </c>
      <c r="K24">
        <v>1</v>
      </c>
      <c r="L24" s="1">
        <v>10</v>
      </c>
      <c r="M24" s="1" t="str">
        <f t="shared" si="1"/>
        <v>L</v>
      </c>
      <c r="N24" s="1">
        <f t="shared" si="2"/>
        <v>0</v>
      </c>
      <c r="O24">
        <v>1</v>
      </c>
      <c r="P24">
        <v>1</v>
      </c>
      <c r="Q24">
        <v>2</v>
      </c>
      <c r="R24">
        <v>1</v>
      </c>
      <c r="S24">
        <v>1</v>
      </c>
      <c r="T24">
        <v>3</v>
      </c>
      <c r="U24">
        <f t="shared" si="3"/>
        <v>3</v>
      </c>
      <c r="V24" s="2" t="s">
        <v>177</v>
      </c>
      <c r="W24" s="2">
        <f t="shared" si="4"/>
        <v>1</v>
      </c>
      <c r="X24">
        <v>1</v>
      </c>
      <c r="Y24" s="1">
        <v>6</v>
      </c>
      <c r="Z24" s="1" t="str">
        <f t="shared" si="5"/>
        <v>M</v>
      </c>
      <c r="AA24" s="1">
        <f t="shared" si="6"/>
        <v>0</v>
      </c>
      <c r="AB24" s="4">
        <f t="shared" si="7"/>
        <v>-4</v>
      </c>
      <c r="AC24" s="4">
        <f t="shared" si="8"/>
        <v>0</v>
      </c>
      <c r="AD24">
        <v>1</v>
      </c>
      <c r="AE24">
        <v>1</v>
      </c>
      <c r="AF24">
        <v>1</v>
      </c>
      <c r="AG24">
        <v>2</v>
      </c>
      <c r="AH24">
        <v>1</v>
      </c>
      <c r="AI24">
        <v>1</v>
      </c>
      <c r="AJ24" s="2" t="s">
        <v>176</v>
      </c>
      <c r="AK24" s="2">
        <f t="shared" si="9"/>
        <v>1</v>
      </c>
      <c r="AL24">
        <v>1</v>
      </c>
      <c r="AM24" s="1">
        <v>6</v>
      </c>
      <c r="AN24" s="1" t="str">
        <f t="shared" si="10"/>
        <v>M</v>
      </c>
      <c r="AO24" s="1">
        <f t="shared" si="11"/>
        <v>1</v>
      </c>
      <c r="AP24" s="4">
        <f t="shared" si="12"/>
        <v>0</v>
      </c>
      <c r="AQ24" s="4">
        <f t="shared" si="13"/>
        <v>1</v>
      </c>
      <c r="AR24" s="10" t="s">
        <v>319</v>
      </c>
      <c r="AS24" s="10" t="s">
        <v>319</v>
      </c>
      <c r="AT24" s="10" t="str">
        <f t="shared" ref="AT24:AT33" si="67">IF(AR24=AS24,AS24,"")</f>
        <v>surv</v>
      </c>
      <c r="AU24" s="10" t="str">
        <f t="shared" si="15"/>
        <v>surv</v>
      </c>
      <c r="AV24" s="10">
        <f t="shared" si="16"/>
        <v>7.333333333333333</v>
      </c>
      <c r="AW24" s="10">
        <f t="shared" si="17"/>
        <v>2.7766035198724488</v>
      </c>
      <c r="AX24" s="10">
        <f t="shared" si="18"/>
        <v>1</v>
      </c>
      <c r="AY24" s="10">
        <f t="shared" si="19"/>
        <v>1</v>
      </c>
      <c r="AZ24" s="10" t="str">
        <f t="shared" si="20"/>
        <v>1</v>
      </c>
      <c r="BA24" s="10" t="str">
        <f t="shared" si="21"/>
        <v>1</v>
      </c>
      <c r="BB24" t="s">
        <v>23</v>
      </c>
      <c r="BC24" t="s">
        <v>140</v>
      </c>
      <c r="BD24" t="s">
        <v>140</v>
      </c>
      <c r="BE24" s="5">
        <v>1</v>
      </c>
      <c r="BF24" s="5">
        <v>0</v>
      </c>
      <c r="BG24" s="5">
        <v>0</v>
      </c>
      <c r="BH24" s="5">
        <f t="shared" si="22"/>
        <v>0.33333333333333331</v>
      </c>
      <c r="BI24" s="6">
        <v>1.9617339269126184</v>
      </c>
      <c r="BJ24" s="6">
        <v>3.1840383163523645</v>
      </c>
      <c r="BK24" s="6">
        <v>3.1840383163523645</v>
      </c>
      <c r="BL24" s="6">
        <v>2.7766035198724488</v>
      </c>
      <c r="BM24" s="6" t="str">
        <f t="shared" si="23"/>
        <v>F</v>
      </c>
      <c r="BN24" s="3">
        <f t="shared" si="24"/>
        <v>2</v>
      </c>
      <c r="BO24" s="3">
        <f t="shared" si="25"/>
        <v>2</v>
      </c>
      <c r="BP24" s="3">
        <f t="shared" si="26"/>
        <v>1.3333333333333333</v>
      </c>
      <c r="BQ24" s="3">
        <f t="shared" si="27"/>
        <v>2</v>
      </c>
      <c r="BR24" s="1">
        <f t="shared" si="28"/>
        <v>7.333333333333333</v>
      </c>
      <c r="BS24" s="1" t="str">
        <f t="shared" si="29"/>
        <v>L</v>
      </c>
      <c r="BT24" s="1">
        <f t="shared" si="30"/>
        <v>0.33333333333333331</v>
      </c>
      <c r="BU24" s="4">
        <f t="shared" si="31"/>
        <v>-2</v>
      </c>
      <c r="BV24" s="4">
        <f t="shared" si="32"/>
        <v>0.5</v>
      </c>
      <c r="BW24" t="s">
        <v>178</v>
      </c>
      <c r="BX24" t="s">
        <v>226</v>
      </c>
      <c r="BY24" t="s">
        <v>227</v>
      </c>
      <c r="BZ24" t="s">
        <v>226</v>
      </c>
      <c r="CA24" s="2" t="str">
        <f t="shared" si="33"/>
        <v>s</v>
      </c>
      <c r="CB24">
        <v>1</v>
      </c>
      <c r="CC24">
        <v>0</v>
      </c>
      <c r="CD24" s="2" t="str">
        <f t="shared" si="34"/>
        <v>s</v>
      </c>
      <c r="CE24" s="3">
        <v>1</v>
      </c>
      <c r="CF24" s="3">
        <v>0</v>
      </c>
      <c r="CG24" s="2">
        <v>0</v>
      </c>
      <c r="CH24" s="2">
        <v>0</v>
      </c>
      <c r="CI24" s="2">
        <v>0</v>
      </c>
      <c r="CJ24" s="2">
        <v>0</v>
      </c>
      <c r="CK24" s="2">
        <v>0</v>
      </c>
      <c r="CL24" s="2">
        <v>0</v>
      </c>
      <c r="CM24" s="2">
        <v>0</v>
      </c>
      <c r="CN24" s="2">
        <v>0</v>
      </c>
      <c r="CO24" s="5">
        <v>0</v>
      </c>
      <c r="CP24" s="5">
        <v>0</v>
      </c>
      <c r="CQ24" s="5">
        <v>0</v>
      </c>
      <c r="CR24" s="5">
        <v>0</v>
      </c>
      <c r="CS24" s="5">
        <v>1</v>
      </c>
      <c r="CT24" s="5">
        <v>1</v>
      </c>
      <c r="CU24" s="5">
        <v>0</v>
      </c>
      <c r="CV24" s="5">
        <v>0</v>
      </c>
      <c r="CW24" s="4">
        <v>0</v>
      </c>
      <c r="CX24" s="4">
        <v>0</v>
      </c>
      <c r="CY24" s="4">
        <v>1</v>
      </c>
      <c r="CZ24" s="4">
        <v>0</v>
      </c>
      <c r="DA24" s="4">
        <v>1</v>
      </c>
      <c r="DB24" s="4">
        <v>0</v>
      </c>
      <c r="DC24" s="4">
        <v>0</v>
      </c>
      <c r="DD24" s="4">
        <v>0</v>
      </c>
      <c r="DE24" s="8">
        <v>0</v>
      </c>
      <c r="DF24" s="8">
        <v>0</v>
      </c>
      <c r="DG24" s="8">
        <v>1</v>
      </c>
      <c r="DH24" s="8">
        <v>0</v>
      </c>
      <c r="DI24" s="8">
        <v>0</v>
      </c>
      <c r="DJ24" s="8">
        <v>0</v>
      </c>
      <c r="DK24" s="8">
        <v>0</v>
      </c>
      <c r="DL24" s="8">
        <v>0</v>
      </c>
      <c r="DM24" s="11">
        <f t="shared" si="35"/>
        <v>0</v>
      </c>
      <c r="DN24" s="11">
        <f t="shared" si="36"/>
        <v>1</v>
      </c>
      <c r="DO24" s="11">
        <f t="shared" si="37"/>
        <v>1</v>
      </c>
      <c r="DP24" s="11">
        <f t="shared" si="38"/>
        <v>0</v>
      </c>
      <c r="DQ24" s="5">
        <f t="shared" si="39"/>
        <v>0</v>
      </c>
      <c r="DR24" s="5">
        <f t="shared" si="40"/>
        <v>1</v>
      </c>
      <c r="DS24" s="5">
        <f t="shared" si="41"/>
        <v>2</v>
      </c>
      <c r="DT24" s="5">
        <f t="shared" si="42"/>
        <v>0</v>
      </c>
      <c r="DU24" s="12">
        <f t="shared" si="43"/>
        <v>0</v>
      </c>
      <c r="DV24" s="12">
        <f t="shared" si="44"/>
        <v>0</v>
      </c>
      <c r="DW24" s="12">
        <f t="shared" si="45"/>
        <v>0</v>
      </c>
      <c r="DX24" s="12">
        <f t="shared" si="46"/>
        <v>0</v>
      </c>
      <c r="DY24" s="12">
        <f t="shared" si="47"/>
        <v>1</v>
      </c>
      <c r="DZ24" s="12">
        <f t="shared" si="48"/>
        <v>1</v>
      </c>
      <c r="EA24" s="12">
        <f t="shared" si="49"/>
        <v>0</v>
      </c>
      <c r="EB24" s="12">
        <f t="shared" si="50"/>
        <v>0</v>
      </c>
      <c r="EC24" s="13">
        <f t="shared" si="51"/>
        <v>0</v>
      </c>
      <c r="ED24" s="13">
        <f t="shared" si="52"/>
        <v>0</v>
      </c>
      <c r="EE24" s="13">
        <f t="shared" si="53"/>
        <v>2</v>
      </c>
      <c r="EF24" s="13">
        <f t="shared" si="54"/>
        <v>0</v>
      </c>
      <c r="EG24" s="13">
        <f t="shared" si="55"/>
        <v>1</v>
      </c>
      <c r="EH24" s="13">
        <f t="shared" si="56"/>
        <v>0</v>
      </c>
      <c r="EI24" s="13">
        <f t="shared" si="57"/>
        <v>0</v>
      </c>
      <c r="EJ24" s="13">
        <f t="shared" si="58"/>
        <v>0</v>
      </c>
      <c r="EK24" s="4">
        <f t="shared" si="59"/>
        <v>0</v>
      </c>
      <c r="EL24" s="4">
        <f t="shared" si="60"/>
        <v>2</v>
      </c>
      <c r="EM24" s="4">
        <f t="shared" si="61"/>
        <v>3</v>
      </c>
      <c r="EN24" s="4">
        <f t="shared" si="62"/>
        <v>0</v>
      </c>
      <c r="EO24" s="5" t="s">
        <v>178</v>
      </c>
      <c r="EP24" s="5">
        <v>1</v>
      </c>
      <c r="EQ24" s="5">
        <v>1</v>
      </c>
      <c r="ER24" s="5" t="s">
        <v>178</v>
      </c>
      <c r="ES24" s="12" t="s">
        <v>178</v>
      </c>
      <c r="ET24" s="12">
        <v>1</v>
      </c>
      <c r="EU24" s="12">
        <v>0</v>
      </c>
      <c r="EV24" s="12" t="s">
        <v>178</v>
      </c>
      <c r="EW24" t="s">
        <v>178</v>
      </c>
      <c r="EX24">
        <v>1</v>
      </c>
      <c r="EY24">
        <v>0.33333333333333331</v>
      </c>
      <c r="EZ24" t="s">
        <v>178</v>
      </c>
      <c r="FA24">
        <f t="shared" si="63"/>
        <v>0</v>
      </c>
      <c r="FB24">
        <f t="shared" si="64"/>
        <v>0</v>
      </c>
      <c r="FC24">
        <f t="shared" si="65"/>
        <v>0</v>
      </c>
      <c r="FD24">
        <f t="shared" si="66"/>
        <v>0</v>
      </c>
      <c r="FE24">
        <v>0.7142857142857143</v>
      </c>
      <c r="FF24">
        <v>0.8</v>
      </c>
      <c r="FG24">
        <v>0.75</v>
      </c>
    </row>
    <row r="25" spans="1:163" customFormat="1" x14ac:dyDescent="0.25">
      <c r="A25" t="s">
        <v>25</v>
      </c>
      <c r="B25">
        <v>1</v>
      </c>
      <c r="C25">
        <v>1</v>
      </c>
      <c r="D25">
        <v>1</v>
      </c>
      <c r="E25">
        <v>3</v>
      </c>
      <c r="F25">
        <v>3</v>
      </c>
      <c r="G25">
        <v>6</v>
      </c>
      <c r="H25">
        <v>1</v>
      </c>
      <c r="I25" s="2" t="s">
        <v>176</v>
      </c>
      <c r="J25" s="2">
        <f t="shared" si="0"/>
        <v>1</v>
      </c>
      <c r="K25">
        <v>1</v>
      </c>
      <c r="L25" s="1">
        <v>14</v>
      </c>
      <c r="M25" s="1" t="str">
        <f t="shared" si="1"/>
        <v>L</v>
      </c>
      <c r="N25" s="1">
        <f t="shared" si="2"/>
        <v>1</v>
      </c>
      <c r="O25">
        <v>1</v>
      </c>
      <c r="P25">
        <v>1</v>
      </c>
      <c r="Q25">
        <v>0</v>
      </c>
      <c r="R25">
        <v>3</v>
      </c>
      <c r="S25">
        <v>3</v>
      </c>
      <c r="T25">
        <v>0</v>
      </c>
      <c r="U25">
        <f t="shared" si="3"/>
        <v>0</v>
      </c>
      <c r="V25" s="2" t="s">
        <v>177</v>
      </c>
      <c r="W25" s="2">
        <f t="shared" si="4"/>
        <v>0</v>
      </c>
      <c r="X25">
        <v>1</v>
      </c>
      <c r="Y25" s="1">
        <v>8</v>
      </c>
      <c r="Z25" s="1" t="str">
        <f t="shared" si="5"/>
        <v>L</v>
      </c>
      <c r="AA25" s="1">
        <f t="shared" si="6"/>
        <v>0</v>
      </c>
      <c r="AB25" s="4">
        <f t="shared" si="7"/>
        <v>-6</v>
      </c>
      <c r="AC25" s="4">
        <f t="shared" si="8"/>
        <v>2</v>
      </c>
      <c r="AD25">
        <v>1</v>
      </c>
      <c r="AE25">
        <v>1</v>
      </c>
      <c r="AF25">
        <v>3</v>
      </c>
      <c r="AG25">
        <v>2</v>
      </c>
      <c r="AH25">
        <v>1</v>
      </c>
      <c r="AI25">
        <v>2</v>
      </c>
      <c r="AJ25" s="2" t="s">
        <v>177</v>
      </c>
      <c r="AK25" s="2">
        <f t="shared" si="9"/>
        <v>1</v>
      </c>
      <c r="AL25">
        <v>1</v>
      </c>
      <c r="AM25" s="1">
        <v>8</v>
      </c>
      <c r="AN25" s="1" t="str">
        <f t="shared" si="10"/>
        <v>L</v>
      </c>
      <c r="AO25" s="1">
        <f t="shared" si="11"/>
        <v>1</v>
      </c>
      <c r="AP25" s="4">
        <f t="shared" si="12"/>
        <v>0</v>
      </c>
      <c r="AQ25" s="4">
        <f t="shared" si="13"/>
        <v>1</v>
      </c>
      <c r="AR25" s="10" t="s">
        <v>319</v>
      </c>
      <c r="AS25" s="10" t="s">
        <v>319</v>
      </c>
      <c r="AT25" s="10" t="str">
        <f t="shared" si="67"/>
        <v>surv</v>
      </c>
      <c r="AU25" s="10" t="str">
        <f t="shared" si="15"/>
        <v>surv</v>
      </c>
      <c r="AV25" s="10">
        <f t="shared" si="16"/>
        <v>10</v>
      </c>
      <c r="AW25" s="10">
        <f t="shared" si="17"/>
        <v>0.6824954212300639</v>
      </c>
      <c r="AX25" s="10">
        <f t="shared" si="18"/>
        <v>1</v>
      </c>
      <c r="AY25" s="10">
        <f t="shared" si="19"/>
        <v>1</v>
      </c>
      <c r="AZ25" s="10" t="str">
        <f t="shared" si="20"/>
        <v>1</v>
      </c>
      <c r="BA25" s="10" t="str">
        <f t="shared" si="21"/>
        <v>1</v>
      </c>
      <c r="BB25" t="s">
        <v>103</v>
      </c>
      <c r="BC25" t="s">
        <v>103</v>
      </c>
      <c r="BD25" t="s">
        <v>103</v>
      </c>
      <c r="BE25" s="5">
        <v>6</v>
      </c>
      <c r="BF25" s="5">
        <v>7</v>
      </c>
      <c r="BG25" s="5">
        <v>6</v>
      </c>
      <c r="BH25" s="5">
        <f t="shared" si="22"/>
        <v>6.333333333333333</v>
      </c>
      <c r="BI25" s="6">
        <v>0.68249542123006379</v>
      </c>
      <c r="BJ25" s="6">
        <v>0.68249542123006379</v>
      </c>
      <c r="BK25" s="6">
        <v>0.68249542123006379</v>
      </c>
      <c r="BL25" s="6">
        <v>0.6824954212300639</v>
      </c>
      <c r="BM25" s="6" t="str">
        <f t="shared" si="23"/>
        <v>M</v>
      </c>
      <c r="BN25" s="3">
        <f t="shared" si="24"/>
        <v>2</v>
      </c>
      <c r="BO25" s="3">
        <f t="shared" si="25"/>
        <v>2.6666666666666665</v>
      </c>
      <c r="BP25" s="3">
        <f t="shared" si="26"/>
        <v>3.3333333333333335</v>
      </c>
      <c r="BQ25" s="3">
        <f t="shared" si="27"/>
        <v>1</v>
      </c>
      <c r="BR25" s="1">
        <f t="shared" si="28"/>
        <v>10</v>
      </c>
      <c r="BS25" s="1" t="str">
        <f t="shared" si="29"/>
        <v>L</v>
      </c>
      <c r="BT25" s="1">
        <f t="shared" si="30"/>
        <v>0.66666666666666663</v>
      </c>
      <c r="BU25" s="4">
        <f t="shared" si="31"/>
        <v>-3</v>
      </c>
      <c r="BV25" s="4">
        <f t="shared" si="32"/>
        <v>1.5</v>
      </c>
      <c r="BW25" t="s">
        <v>178</v>
      </c>
      <c r="BX25" t="s">
        <v>178</v>
      </c>
      <c r="BY25" t="s">
        <v>226</v>
      </c>
      <c r="BZ25" t="s">
        <v>226</v>
      </c>
      <c r="CA25" s="2" t="str">
        <f t="shared" si="33"/>
        <v>c</v>
      </c>
      <c r="CB25">
        <v>0</v>
      </c>
      <c r="CC25">
        <v>3</v>
      </c>
      <c r="CD25" s="2" t="str">
        <f t="shared" si="34"/>
        <v>NA</v>
      </c>
      <c r="CE25" s="3">
        <v>0</v>
      </c>
      <c r="CF25" s="3">
        <v>0</v>
      </c>
      <c r="CG25" s="2">
        <v>0</v>
      </c>
      <c r="CH25" s="2">
        <v>0</v>
      </c>
      <c r="CI25" s="2">
        <v>0</v>
      </c>
      <c r="CJ25" s="2">
        <v>0</v>
      </c>
      <c r="CK25" s="2">
        <v>0</v>
      </c>
      <c r="CL25" s="2">
        <v>1</v>
      </c>
      <c r="CM25" s="2">
        <v>0</v>
      </c>
      <c r="CN25" s="2">
        <v>0</v>
      </c>
      <c r="CO25" s="5">
        <v>0</v>
      </c>
      <c r="CP25" s="5">
        <v>0</v>
      </c>
      <c r="CQ25" s="5">
        <v>0</v>
      </c>
      <c r="CR25" s="5">
        <v>0</v>
      </c>
      <c r="CS25" s="5">
        <v>0</v>
      </c>
      <c r="CT25" s="5">
        <v>0</v>
      </c>
      <c r="CU25" s="5">
        <v>0</v>
      </c>
      <c r="CV25" s="5">
        <v>0</v>
      </c>
      <c r="CW25" s="4">
        <v>0</v>
      </c>
      <c r="CX25" s="4">
        <v>0</v>
      </c>
      <c r="CY25" s="4">
        <v>0</v>
      </c>
      <c r="CZ25" s="4">
        <v>0</v>
      </c>
      <c r="DA25" s="4">
        <v>0</v>
      </c>
      <c r="DB25" s="4">
        <v>0</v>
      </c>
      <c r="DC25" s="4">
        <v>0</v>
      </c>
      <c r="DD25" s="4">
        <v>2</v>
      </c>
      <c r="DE25" s="8">
        <v>1</v>
      </c>
      <c r="DF25" s="8">
        <v>1</v>
      </c>
      <c r="DG25" s="8">
        <v>0</v>
      </c>
      <c r="DH25" s="8">
        <v>0</v>
      </c>
      <c r="DI25" s="8">
        <v>0</v>
      </c>
      <c r="DJ25" s="8">
        <v>0</v>
      </c>
      <c r="DK25" s="8">
        <v>0</v>
      </c>
      <c r="DL25" s="8">
        <v>0</v>
      </c>
      <c r="DM25" s="11">
        <f t="shared" si="35"/>
        <v>0</v>
      </c>
      <c r="DN25" s="11">
        <f t="shared" si="36"/>
        <v>0</v>
      </c>
      <c r="DO25" s="11">
        <f t="shared" si="37"/>
        <v>1</v>
      </c>
      <c r="DP25" s="11">
        <f t="shared" si="38"/>
        <v>2</v>
      </c>
      <c r="DQ25" s="5">
        <f t="shared" si="39"/>
        <v>2</v>
      </c>
      <c r="DR25" s="5">
        <f t="shared" si="40"/>
        <v>0</v>
      </c>
      <c r="DS25" s="5">
        <f t="shared" si="41"/>
        <v>0</v>
      </c>
      <c r="DT25" s="5">
        <f t="shared" si="42"/>
        <v>0</v>
      </c>
      <c r="DU25" s="12">
        <f t="shared" si="43"/>
        <v>0</v>
      </c>
      <c r="DV25" s="12">
        <f t="shared" si="44"/>
        <v>0</v>
      </c>
      <c r="DW25" s="12">
        <f t="shared" si="45"/>
        <v>0</v>
      </c>
      <c r="DX25" s="12">
        <f t="shared" si="46"/>
        <v>0</v>
      </c>
      <c r="DY25" s="12">
        <f t="shared" si="47"/>
        <v>0</v>
      </c>
      <c r="DZ25" s="12">
        <f t="shared" si="48"/>
        <v>1</v>
      </c>
      <c r="EA25" s="12">
        <f t="shared" si="49"/>
        <v>0</v>
      </c>
      <c r="EB25" s="12">
        <f t="shared" si="50"/>
        <v>0</v>
      </c>
      <c r="EC25" s="13">
        <f t="shared" si="51"/>
        <v>1</v>
      </c>
      <c r="ED25" s="13">
        <f t="shared" si="52"/>
        <v>1</v>
      </c>
      <c r="EE25" s="13">
        <f t="shared" si="53"/>
        <v>0</v>
      </c>
      <c r="EF25" s="13">
        <f t="shared" si="54"/>
        <v>0</v>
      </c>
      <c r="EG25" s="13">
        <f t="shared" si="55"/>
        <v>0</v>
      </c>
      <c r="EH25" s="13">
        <f t="shared" si="56"/>
        <v>0</v>
      </c>
      <c r="EI25" s="13">
        <f t="shared" si="57"/>
        <v>0</v>
      </c>
      <c r="EJ25" s="13">
        <f t="shared" si="58"/>
        <v>2</v>
      </c>
      <c r="EK25" s="4">
        <f t="shared" si="59"/>
        <v>2</v>
      </c>
      <c r="EL25" s="4">
        <f t="shared" si="60"/>
        <v>0</v>
      </c>
      <c r="EM25" s="4">
        <f t="shared" si="61"/>
        <v>1</v>
      </c>
      <c r="EN25" s="4">
        <f t="shared" si="62"/>
        <v>2</v>
      </c>
      <c r="EO25" s="5" t="s">
        <v>178</v>
      </c>
      <c r="EP25" s="5" t="s">
        <v>178</v>
      </c>
      <c r="EQ25" s="5">
        <v>0</v>
      </c>
      <c r="ER25" s="5">
        <v>0</v>
      </c>
      <c r="ES25" s="12">
        <v>0.5</v>
      </c>
      <c r="ET25" s="12" t="s">
        <v>178</v>
      </c>
      <c r="EU25" s="12" t="s">
        <v>178</v>
      </c>
      <c r="EV25" s="12" t="s">
        <v>178</v>
      </c>
      <c r="EW25">
        <v>0.5</v>
      </c>
      <c r="EX25" t="s">
        <v>178</v>
      </c>
      <c r="EY25">
        <v>0</v>
      </c>
      <c r="EZ25">
        <v>0</v>
      </c>
      <c r="FA25">
        <f t="shared" si="63"/>
        <v>0</v>
      </c>
      <c r="FB25">
        <f t="shared" si="64"/>
        <v>0</v>
      </c>
      <c r="FC25">
        <f t="shared" si="65"/>
        <v>-1</v>
      </c>
      <c r="FD25">
        <f t="shared" si="66"/>
        <v>0</v>
      </c>
      <c r="FE25">
        <v>0.5</v>
      </c>
      <c r="FF25">
        <v>0.33333333333333331</v>
      </c>
      <c r="FG25">
        <v>1</v>
      </c>
    </row>
    <row r="26" spans="1:163" customFormat="1" x14ac:dyDescent="0.25">
      <c r="A26" t="s">
        <v>26</v>
      </c>
      <c r="B26">
        <v>1</v>
      </c>
      <c r="C26">
        <v>1</v>
      </c>
      <c r="D26">
        <v>1</v>
      </c>
      <c r="E26">
        <v>1</v>
      </c>
      <c r="F26">
        <v>1</v>
      </c>
      <c r="G26">
        <v>2</v>
      </c>
      <c r="H26">
        <v>3</v>
      </c>
      <c r="I26" s="2" t="s">
        <v>176</v>
      </c>
      <c r="J26" s="2">
        <f t="shared" si="0"/>
        <v>1</v>
      </c>
      <c r="K26">
        <v>2</v>
      </c>
      <c r="L26" s="1">
        <v>6</v>
      </c>
      <c r="M26" s="1" t="str">
        <f t="shared" si="1"/>
        <v>M</v>
      </c>
      <c r="N26" s="1">
        <f t="shared" si="2"/>
        <v>0</v>
      </c>
      <c r="O26">
        <v>1</v>
      </c>
      <c r="P26">
        <v>1</v>
      </c>
      <c r="Q26">
        <v>1</v>
      </c>
      <c r="R26">
        <v>1</v>
      </c>
      <c r="S26">
        <v>0</v>
      </c>
      <c r="T26">
        <v>3</v>
      </c>
      <c r="U26">
        <f t="shared" si="3"/>
        <v>3</v>
      </c>
      <c r="V26" s="2" t="s">
        <v>177</v>
      </c>
      <c r="W26" s="2">
        <f t="shared" si="4"/>
        <v>1</v>
      </c>
      <c r="X26">
        <v>1</v>
      </c>
      <c r="Y26" s="1">
        <v>4</v>
      </c>
      <c r="Z26" s="1" t="str">
        <f t="shared" si="5"/>
        <v>S</v>
      </c>
      <c r="AA26" s="1">
        <f t="shared" si="6"/>
        <v>0</v>
      </c>
      <c r="AB26" s="4">
        <f t="shared" si="7"/>
        <v>-2</v>
      </c>
      <c r="AC26" s="4">
        <f t="shared" si="8"/>
        <v>2</v>
      </c>
      <c r="AD26">
        <v>1</v>
      </c>
      <c r="AE26">
        <v>1</v>
      </c>
      <c r="AF26">
        <v>0</v>
      </c>
      <c r="AG26">
        <v>1</v>
      </c>
      <c r="AH26">
        <v>1</v>
      </c>
      <c r="AI26">
        <v>1</v>
      </c>
      <c r="AJ26" s="2" t="s">
        <v>177</v>
      </c>
      <c r="AK26" s="2">
        <f t="shared" si="9"/>
        <v>1</v>
      </c>
      <c r="AL26">
        <v>2</v>
      </c>
      <c r="AM26" s="1">
        <v>4</v>
      </c>
      <c r="AN26" s="1" t="str">
        <f t="shared" si="10"/>
        <v>S</v>
      </c>
      <c r="AO26" s="1">
        <f t="shared" si="11"/>
        <v>0</v>
      </c>
      <c r="AP26" s="4">
        <f t="shared" si="12"/>
        <v>0</v>
      </c>
      <c r="AQ26" s="4">
        <f t="shared" si="13"/>
        <v>0</v>
      </c>
      <c r="AR26" s="10" t="s">
        <v>319</v>
      </c>
      <c r="AS26" s="10" t="s">
        <v>319</v>
      </c>
      <c r="AT26" s="10" t="str">
        <f t="shared" si="67"/>
        <v>surv</v>
      </c>
      <c r="AU26" s="10" t="str">
        <f t="shared" si="15"/>
        <v>surv</v>
      </c>
      <c r="AV26" s="10">
        <f t="shared" si="16"/>
        <v>4.666666666666667</v>
      </c>
      <c r="AW26" s="10">
        <f t="shared" si="17"/>
        <v>0.3584689665786987</v>
      </c>
      <c r="AX26" s="10">
        <f t="shared" si="18"/>
        <v>1</v>
      </c>
      <c r="AY26" s="10">
        <f t="shared" si="19"/>
        <v>1</v>
      </c>
      <c r="AZ26" s="10" t="str">
        <f t="shared" si="20"/>
        <v>1</v>
      </c>
      <c r="BA26" s="10" t="str">
        <f t="shared" si="21"/>
        <v>1</v>
      </c>
      <c r="BB26" t="s">
        <v>27</v>
      </c>
      <c r="BC26" t="s">
        <v>27</v>
      </c>
      <c r="BD26" t="s">
        <v>27</v>
      </c>
      <c r="BE26" s="5">
        <v>15</v>
      </c>
      <c r="BF26" s="5">
        <v>18</v>
      </c>
      <c r="BG26" s="5">
        <v>16</v>
      </c>
      <c r="BH26" s="5">
        <f t="shared" si="22"/>
        <v>16.333333333333332</v>
      </c>
      <c r="BI26" s="6">
        <v>0.3584689665786987</v>
      </c>
      <c r="BJ26" s="6">
        <v>0.3584689665786987</v>
      </c>
      <c r="BK26" s="6">
        <v>0.3584689665786987</v>
      </c>
      <c r="BL26" s="6">
        <v>0.3584689665786987</v>
      </c>
      <c r="BM26" s="6" t="str">
        <f t="shared" si="23"/>
        <v>N</v>
      </c>
      <c r="BN26" s="3">
        <f t="shared" si="24"/>
        <v>0.66666666666666663</v>
      </c>
      <c r="BO26" s="3">
        <f t="shared" si="25"/>
        <v>1</v>
      </c>
      <c r="BP26" s="3">
        <f t="shared" si="26"/>
        <v>1</v>
      </c>
      <c r="BQ26" s="3">
        <f t="shared" si="27"/>
        <v>2.3333333333333335</v>
      </c>
      <c r="BR26" s="1">
        <f t="shared" si="28"/>
        <v>4.666666666666667</v>
      </c>
      <c r="BS26" s="1" t="str">
        <f t="shared" si="29"/>
        <v>S</v>
      </c>
      <c r="BT26" s="1">
        <f t="shared" si="30"/>
        <v>0</v>
      </c>
      <c r="BU26" s="4">
        <f t="shared" si="31"/>
        <v>-1</v>
      </c>
      <c r="BV26" s="4">
        <f t="shared" si="32"/>
        <v>1</v>
      </c>
      <c r="BW26" t="s">
        <v>178</v>
      </c>
      <c r="BX26" t="s">
        <v>178</v>
      </c>
      <c r="BY26" t="s">
        <v>178</v>
      </c>
      <c r="BZ26" t="s">
        <v>178</v>
      </c>
      <c r="CA26" s="2" t="str">
        <f t="shared" si="33"/>
        <v>c</v>
      </c>
      <c r="CB26">
        <v>0</v>
      </c>
      <c r="CC26">
        <v>1</v>
      </c>
      <c r="CD26" s="2" t="str">
        <f t="shared" si="34"/>
        <v>NA</v>
      </c>
      <c r="CE26" s="3">
        <v>0</v>
      </c>
      <c r="CF26" s="3">
        <v>0</v>
      </c>
      <c r="CG26" s="2">
        <v>0</v>
      </c>
      <c r="CH26" s="2">
        <v>0</v>
      </c>
      <c r="CI26" s="2">
        <v>0</v>
      </c>
      <c r="CJ26" s="2">
        <v>0</v>
      </c>
      <c r="CK26" s="2">
        <v>0</v>
      </c>
      <c r="CL26" s="2">
        <v>0</v>
      </c>
      <c r="CM26" s="2">
        <v>0</v>
      </c>
      <c r="CN26" s="2">
        <v>0</v>
      </c>
      <c r="CO26" s="5">
        <v>0</v>
      </c>
      <c r="CP26" s="5">
        <v>0</v>
      </c>
      <c r="CQ26" s="5">
        <v>0</v>
      </c>
      <c r="CR26" s="5">
        <v>0</v>
      </c>
      <c r="CS26" s="5">
        <v>0</v>
      </c>
      <c r="CT26" s="5">
        <v>0</v>
      </c>
      <c r="CU26" s="5">
        <v>0</v>
      </c>
      <c r="CV26" s="5">
        <v>0</v>
      </c>
      <c r="CW26" s="4">
        <v>0</v>
      </c>
      <c r="CX26" s="4">
        <v>0</v>
      </c>
      <c r="CY26" s="4">
        <v>0</v>
      </c>
      <c r="CZ26" s="4">
        <v>0</v>
      </c>
      <c r="DA26" s="4">
        <v>0</v>
      </c>
      <c r="DB26" s="4">
        <v>0</v>
      </c>
      <c r="DC26" s="4">
        <v>0</v>
      </c>
      <c r="DD26" s="4">
        <v>1</v>
      </c>
      <c r="DE26" s="8">
        <v>0</v>
      </c>
      <c r="DF26" s="8">
        <v>0</v>
      </c>
      <c r="DG26" s="8">
        <v>0</v>
      </c>
      <c r="DH26" s="8">
        <v>0</v>
      </c>
      <c r="DI26" s="8">
        <v>0</v>
      </c>
      <c r="DJ26" s="8">
        <v>0</v>
      </c>
      <c r="DK26" s="8">
        <v>0</v>
      </c>
      <c r="DL26" s="8">
        <v>0</v>
      </c>
      <c r="DM26" s="11">
        <f t="shared" si="35"/>
        <v>0</v>
      </c>
      <c r="DN26" s="11">
        <f t="shared" si="36"/>
        <v>0</v>
      </c>
      <c r="DO26" s="11">
        <f t="shared" si="37"/>
        <v>0</v>
      </c>
      <c r="DP26" s="11">
        <f t="shared" si="38"/>
        <v>1</v>
      </c>
      <c r="DQ26" s="5">
        <f t="shared" si="39"/>
        <v>0</v>
      </c>
      <c r="DR26" s="5">
        <f t="shared" si="40"/>
        <v>0</v>
      </c>
      <c r="DS26" s="5">
        <f t="shared" si="41"/>
        <v>0</v>
      </c>
      <c r="DT26" s="5">
        <f t="shared" si="42"/>
        <v>0</v>
      </c>
      <c r="DU26" s="12">
        <f t="shared" si="43"/>
        <v>0</v>
      </c>
      <c r="DV26" s="12">
        <f t="shared" si="44"/>
        <v>0</v>
      </c>
      <c r="DW26" s="12">
        <f t="shared" si="45"/>
        <v>0</v>
      </c>
      <c r="DX26" s="12">
        <f t="shared" si="46"/>
        <v>0</v>
      </c>
      <c r="DY26" s="12">
        <f t="shared" si="47"/>
        <v>0</v>
      </c>
      <c r="DZ26" s="12">
        <f t="shared" si="48"/>
        <v>0</v>
      </c>
      <c r="EA26" s="12">
        <f t="shared" si="49"/>
        <v>0</v>
      </c>
      <c r="EB26" s="12">
        <f t="shared" si="50"/>
        <v>0</v>
      </c>
      <c r="EC26" s="13">
        <f t="shared" si="51"/>
        <v>0</v>
      </c>
      <c r="ED26" s="13">
        <f t="shared" si="52"/>
        <v>0</v>
      </c>
      <c r="EE26" s="13">
        <f t="shared" si="53"/>
        <v>0</v>
      </c>
      <c r="EF26" s="13">
        <f t="shared" si="54"/>
        <v>0</v>
      </c>
      <c r="EG26" s="13">
        <f t="shared" si="55"/>
        <v>0</v>
      </c>
      <c r="EH26" s="13">
        <f t="shared" si="56"/>
        <v>0</v>
      </c>
      <c r="EI26" s="13">
        <f t="shared" si="57"/>
        <v>0</v>
      </c>
      <c r="EJ26" s="13">
        <f t="shared" si="58"/>
        <v>1</v>
      </c>
      <c r="EK26" s="4">
        <f t="shared" si="59"/>
        <v>0</v>
      </c>
      <c r="EL26" s="4">
        <f t="shared" si="60"/>
        <v>0</v>
      </c>
      <c r="EM26" s="4">
        <f t="shared" si="61"/>
        <v>0</v>
      </c>
      <c r="EN26" s="4">
        <f t="shared" si="62"/>
        <v>1</v>
      </c>
      <c r="EO26" s="5" t="s">
        <v>178</v>
      </c>
      <c r="EP26" s="5" t="s">
        <v>178</v>
      </c>
      <c r="EQ26" s="5" t="s">
        <v>178</v>
      </c>
      <c r="ER26" s="5">
        <v>0</v>
      </c>
      <c r="ES26" s="12" t="s">
        <v>178</v>
      </c>
      <c r="ET26" s="12" t="s">
        <v>178</v>
      </c>
      <c r="EU26" s="12" t="s">
        <v>178</v>
      </c>
      <c r="EV26" s="12" t="s">
        <v>178</v>
      </c>
      <c r="EW26" t="s">
        <v>178</v>
      </c>
      <c r="EX26" t="s">
        <v>178</v>
      </c>
      <c r="EY26" t="s">
        <v>178</v>
      </c>
      <c r="EZ26">
        <v>0</v>
      </c>
      <c r="FA26">
        <f t="shared" si="63"/>
        <v>0</v>
      </c>
      <c r="FB26">
        <f t="shared" si="64"/>
        <v>0</v>
      </c>
      <c r="FC26">
        <f t="shared" si="65"/>
        <v>0</v>
      </c>
      <c r="FD26">
        <f t="shared" si="66"/>
        <v>0</v>
      </c>
      <c r="FE26">
        <v>0.5</v>
      </c>
      <c r="FF26">
        <v>0.75</v>
      </c>
      <c r="FG26">
        <v>0.66666666666666663</v>
      </c>
    </row>
    <row r="27" spans="1:163" customFormat="1" x14ac:dyDescent="0.25">
      <c r="A27" t="s">
        <v>27</v>
      </c>
      <c r="B27">
        <v>1</v>
      </c>
      <c r="C27">
        <v>1</v>
      </c>
      <c r="D27">
        <v>1</v>
      </c>
      <c r="E27">
        <v>2</v>
      </c>
      <c r="F27">
        <v>1</v>
      </c>
      <c r="G27">
        <v>3</v>
      </c>
      <c r="H27">
        <v>0</v>
      </c>
      <c r="I27" s="2" t="s">
        <v>177</v>
      </c>
      <c r="J27" s="2">
        <f t="shared" si="0"/>
        <v>0</v>
      </c>
      <c r="K27">
        <v>2</v>
      </c>
      <c r="L27" s="1">
        <v>8</v>
      </c>
      <c r="M27" s="1" t="str">
        <f t="shared" si="1"/>
        <v>L</v>
      </c>
      <c r="N27" s="1">
        <f t="shared" si="2"/>
        <v>0</v>
      </c>
      <c r="O27">
        <v>1</v>
      </c>
      <c r="P27">
        <v>1</v>
      </c>
      <c r="Q27">
        <v>2</v>
      </c>
      <c r="R27">
        <v>1</v>
      </c>
      <c r="S27">
        <v>0</v>
      </c>
      <c r="T27">
        <v>0</v>
      </c>
      <c r="U27">
        <f t="shared" si="3"/>
        <v>0</v>
      </c>
      <c r="V27" s="2" t="s">
        <v>177</v>
      </c>
      <c r="W27" s="2">
        <f t="shared" si="4"/>
        <v>0</v>
      </c>
      <c r="X27">
        <v>2</v>
      </c>
      <c r="Y27" s="1">
        <v>5</v>
      </c>
      <c r="Z27" s="1" t="str">
        <f t="shared" si="5"/>
        <v>M</v>
      </c>
      <c r="AA27" s="1">
        <f t="shared" si="6"/>
        <v>3</v>
      </c>
      <c r="AB27" s="4">
        <f t="shared" si="7"/>
        <v>-3</v>
      </c>
      <c r="AC27" s="4">
        <f t="shared" si="8"/>
        <v>3</v>
      </c>
      <c r="AD27">
        <v>1</v>
      </c>
      <c r="AE27">
        <v>1</v>
      </c>
      <c r="AF27">
        <v>0</v>
      </c>
      <c r="AG27">
        <v>1</v>
      </c>
      <c r="AH27">
        <v>0</v>
      </c>
      <c r="AI27">
        <v>0</v>
      </c>
      <c r="AJ27" s="2" t="s">
        <v>177</v>
      </c>
      <c r="AK27" s="2">
        <f t="shared" si="9"/>
        <v>0</v>
      </c>
      <c r="AL27">
        <v>1</v>
      </c>
      <c r="AM27" s="1">
        <v>3</v>
      </c>
      <c r="AN27" s="1" t="str">
        <f t="shared" si="10"/>
        <v>S</v>
      </c>
      <c r="AO27" s="1">
        <f t="shared" si="11"/>
        <v>2</v>
      </c>
      <c r="AP27" s="4">
        <f t="shared" si="12"/>
        <v>-2</v>
      </c>
      <c r="AQ27" s="4">
        <f t="shared" si="13"/>
        <v>1</v>
      </c>
      <c r="AR27" s="10" t="s">
        <v>319</v>
      </c>
      <c r="AS27" s="10" t="s">
        <v>319</v>
      </c>
      <c r="AT27" s="10" t="str">
        <f t="shared" si="67"/>
        <v>surv</v>
      </c>
      <c r="AU27" s="10" t="str">
        <f t="shared" si="15"/>
        <v>surv</v>
      </c>
      <c r="AV27" s="10">
        <f t="shared" si="16"/>
        <v>5.333333333333333</v>
      </c>
      <c r="AW27" s="10">
        <f t="shared" si="17"/>
        <v>0.33060550509632908</v>
      </c>
      <c r="AX27" s="10">
        <f t="shared" si="18"/>
        <v>1</v>
      </c>
      <c r="AY27" s="10">
        <f t="shared" si="19"/>
        <v>1</v>
      </c>
      <c r="AZ27" s="10" t="str">
        <f t="shared" si="20"/>
        <v>1</v>
      </c>
      <c r="BA27" s="10" t="str">
        <f t="shared" si="21"/>
        <v>1</v>
      </c>
      <c r="BB27" t="s">
        <v>104</v>
      </c>
      <c r="BC27" t="s">
        <v>104</v>
      </c>
      <c r="BD27" t="s">
        <v>104</v>
      </c>
      <c r="BE27" s="5">
        <v>18</v>
      </c>
      <c r="BF27" s="5">
        <v>21</v>
      </c>
      <c r="BG27" s="5">
        <v>19</v>
      </c>
      <c r="BH27" s="5">
        <f t="shared" si="22"/>
        <v>19.333333333333332</v>
      </c>
      <c r="BI27" s="6">
        <v>0.33060550509632908</v>
      </c>
      <c r="BJ27" s="6">
        <v>0.33060550509632908</v>
      </c>
      <c r="BK27" s="6">
        <v>0.33060550509632908</v>
      </c>
      <c r="BL27" s="6">
        <v>0.33060550509632908</v>
      </c>
      <c r="BM27" s="6" t="str">
        <f t="shared" si="23"/>
        <v>N</v>
      </c>
      <c r="BN27" s="3">
        <f t="shared" si="24"/>
        <v>1.3333333333333333</v>
      </c>
      <c r="BO27" s="3">
        <f t="shared" si="25"/>
        <v>1</v>
      </c>
      <c r="BP27" s="3">
        <f t="shared" si="26"/>
        <v>1</v>
      </c>
      <c r="BQ27" s="3">
        <f t="shared" si="27"/>
        <v>0</v>
      </c>
      <c r="BR27" s="1">
        <f t="shared" si="28"/>
        <v>5.333333333333333</v>
      </c>
      <c r="BS27" s="1" t="str">
        <f t="shared" si="29"/>
        <v>NA</v>
      </c>
      <c r="BT27" s="1">
        <f t="shared" si="30"/>
        <v>1.6666666666666667</v>
      </c>
      <c r="BU27" s="4">
        <f t="shared" si="31"/>
        <v>-2.5</v>
      </c>
      <c r="BV27" s="4">
        <f t="shared" si="32"/>
        <v>2</v>
      </c>
      <c r="BW27" t="s">
        <v>178</v>
      </c>
      <c r="BX27" t="s">
        <v>178</v>
      </c>
      <c r="BY27" t="s">
        <v>178</v>
      </c>
      <c r="BZ27" t="s">
        <v>178</v>
      </c>
      <c r="CA27" s="2" t="str">
        <f t="shared" si="33"/>
        <v>c</v>
      </c>
      <c r="CB27">
        <v>0</v>
      </c>
      <c r="CC27">
        <v>1</v>
      </c>
      <c r="CD27" s="2" t="str">
        <f t="shared" si="34"/>
        <v>NA</v>
      </c>
      <c r="CE27" s="3">
        <v>0</v>
      </c>
      <c r="CF27" s="3">
        <v>0</v>
      </c>
      <c r="CG27" s="2">
        <v>0</v>
      </c>
      <c r="CH27" s="2">
        <v>0</v>
      </c>
      <c r="CI27" s="2">
        <v>0</v>
      </c>
      <c r="CJ27" s="2">
        <v>0</v>
      </c>
      <c r="CK27" s="2">
        <v>0</v>
      </c>
      <c r="CL27" s="2">
        <v>0</v>
      </c>
      <c r="CM27" s="2">
        <v>0</v>
      </c>
      <c r="CN27" s="2">
        <v>0</v>
      </c>
      <c r="CO27" s="5">
        <v>0</v>
      </c>
      <c r="CP27" s="5">
        <v>0</v>
      </c>
      <c r="CQ27" s="5">
        <v>0</v>
      </c>
      <c r="CR27" s="5">
        <v>0</v>
      </c>
      <c r="CS27" s="5">
        <v>0</v>
      </c>
      <c r="CT27" s="5">
        <v>0</v>
      </c>
      <c r="CU27" s="5">
        <v>0</v>
      </c>
      <c r="CV27" s="5">
        <v>0</v>
      </c>
      <c r="CW27" s="4">
        <v>0</v>
      </c>
      <c r="CX27" s="4">
        <v>0</v>
      </c>
      <c r="CY27" s="4">
        <v>0</v>
      </c>
      <c r="CZ27" s="4">
        <v>0</v>
      </c>
      <c r="DA27" s="4">
        <v>0</v>
      </c>
      <c r="DB27" s="4">
        <v>0</v>
      </c>
      <c r="DC27" s="4">
        <v>0</v>
      </c>
      <c r="DD27" s="4">
        <v>1</v>
      </c>
      <c r="DE27" s="8">
        <v>0</v>
      </c>
      <c r="DF27" s="8">
        <v>0</v>
      </c>
      <c r="DG27" s="8">
        <v>0</v>
      </c>
      <c r="DH27" s="8">
        <v>0</v>
      </c>
      <c r="DI27" s="8">
        <v>0</v>
      </c>
      <c r="DJ27" s="8">
        <v>0</v>
      </c>
      <c r="DK27" s="8">
        <v>0</v>
      </c>
      <c r="DL27" s="8">
        <v>0</v>
      </c>
      <c r="DM27" s="11">
        <f t="shared" si="35"/>
        <v>0</v>
      </c>
      <c r="DN27" s="11">
        <f t="shared" si="36"/>
        <v>0</v>
      </c>
      <c r="DO27" s="11">
        <f t="shared" si="37"/>
        <v>0</v>
      </c>
      <c r="DP27" s="11">
        <f t="shared" si="38"/>
        <v>1</v>
      </c>
      <c r="DQ27" s="5">
        <f t="shared" si="39"/>
        <v>0</v>
      </c>
      <c r="DR27" s="5">
        <f t="shared" si="40"/>
        <v>0</v>
      </c>
      <c r="DS27" s="5">
        <f t="shared" si="41"/>
        <v>0</v>
      </c>
      <c r="DT27" s="5">
        <f t="shared" si="42"/>
        <v>0</v>
      </c>
      <c r="DU27" s="12">
        <f t="shared" si="43"/>
        <v>0</v>
      </c>
      <c r="DV27" s="12">
        <f t="shared" si="44"/>
        <v>0</v>
      </c>
      <c r="DW27" s="12">
        <f t="shared" si="45"/>
        <v>0</v>
      </c>
      <c r="DX27" s="12">
        <f t="shared" si="46"/>
        <v>0</v>
      </c>
      <c r="DY27" s="12">
        <f t="shared" si="47"/>
        <v>0</v>
      </c>
      <c r="DZ27" s="12">
        <f t="shared" si="48"/>
        <v>0</v>
      </c>
      <c r="EA27" s="12">
        <f t="shared" si="49"/>
        <v>0</v>
      </c>
      <c r="EB27" s="12">
        <f t="shared" si="50"/>
        <v>0</v>
      </c>
      <c r="EC27" s="13">
        <f t="shared" si="51"/>
        <v>0</v>
      </c>
      <c r="ED27" s="13">
        <f t="shared" si="52"/>
        <v>0</v>
      </c>
      <c r="EE27" s="13">
        <f t="shared" si="53"/>
        <v>0</v>
      </c>
      <c r="EF27" s="13">
        <f t="shared" si="54"/>
        <v>0</v>
      </c>
      <c r="EG27" s="13">
        <f t="shared" si="55"/>
        <v>0</v>
      </c>
      <c r="EH27" s="13">
        <f t="shared" si="56"/>
        <v>0</v>
      </c>
      <c r="EI27" s="13">
        <f t="shared" si="57"/>
        <v>0</v>
      </c>
      <c r="EJ27" s="13">
        <f t="shared" si="58"/>
        <v>1</v>
      </c>
      <c r="EK27" s="4">
        <f t="shared" si="59"/>
        <v>0</v>
      </c>
      <c r="EL27" s="4">
        <f t="shared" si="60"/>
        <v>0</v>
      </c>
      <c r="EM27" s="4">
        <f t="shared" si="61"/>
        <v>0</v>
      </c>
      <c r="EN27" s="4">
        <f t="shared" si="62"/>
        <v>1</v>
      </c>
      <c r="EO27" s="5" t="s">
        <v>178</v>
      </c>
      <c r="EP27" s="5" t="s">
        <v>178</v>
      </c>
      <c r="EQ27" s="5" t="s">
        <v>178</v>
      </c>
      <c r="ER27" s="5">
        <v>0</v>
      </c>
      <c r="ES27" s="12" t="s">
        <v>178</v>
      </c>
      <c r="ET27" s="12" t="s">
        <v>178</v>
      </c>
      <c r="EU27" s="12" t="s">
        <v>178</v>
      </c>
      <c r="EV27" s="12" t="s">
        <v>178</v>
      </c>
      <c r="EW27" t="s">
        <v>178</v>
      </c>
      <c r="EX27" t="s">
        <v>178</v>
      </c>
      <c r="EY27" t="s">
        <v>178</v>
      </c>
      <c r="EZ27">
        <v>0</v>
      </c>
      <c r="FA27">
        <f t="shared" si="63"/>
        <v>0</v>
      </c>
      <c r="FB27">
        <f t="shared" si="64"/>
        <v>0</v>
      </c>
      <c r="FC27">
        <f t="shared" si="65"/>
        <v>0</v>
      </c>
      <c r="FD27">
        <f t="shared" si="66"/>
        <v>0</v>
      </c>
      <c r="FE27">
        <v>1</v>
      </c>
      <c r="FF27">
        <v>4</v>
      </c>
      <c r="FG27">
        <v>2</v>
      </c>
    </row>
    <row r="28" spans="1:163" customFormat="1" x14ac:dyDescent="0.25">
      <c r="A28" t="s">
        <v>28</v>
      </c>
      <c r="B28">
        <v>1</v>
      </c>
      <c r="C28">
        <v>1</v>
      </c>
      <c r="D28">
        <v>1</v>
      </c>
      <c r="E28">
        <v>4</v>
      </c>
      <c r="F28">
        <v>2</v>
      </c>
      <c r="G28">
        <v>5</v>
      </c>
      <c r="H28">
        <v>0</v>
      </c>
      <c r="I28" s="2" t="s">
        <v>177</v>
      </c>
      <c r="J28" s="2">
        <f t="shared" si="0"/>
        <v>0</v>
      </c>
      <c r="K28">
        <v>2</v>
      </c>
      <c r="L28" s="1">
        <v>13</v>
      </c>
      <c r="M28" s="1" t="str">
        <f t="shared" si="1"/>
        <v>L</v>
      </c>
      <c r="N28" s="1">
        <f t="shared" si="2"/>
        <v>0</v>
      </c>
      <c r="O28">
        <v>1</v>
      </c>
      <c r="P28">
        <v>1</v>
      </c>
      <c r="Q28">
        <v>2</v>
      </c>
      <c r="R28">
        <v>1</v>
      </c>
      <c r="S28">
        <v>2</v>
      </c>
      <c r="T28">
        <v>1</v>
      </c>
      <c r="U28">
        <f t="shared" si="3"/>
        <v>1</v>
      </c>
      <c r="V28" s="2" t="s">
        <v>177</v>
      </c>
      <c r="W28" s="2">
        <f t="shared" si="4"/>
        <v>1</v>
      </c>
      <c r="X28">
        <v>3</v>
      </c>
      <c r="Y28" s="1">
        <v>7</v>
      </c>
      <c r="Z28" s="1" t="str">
        <f t="shared" si="5"/>
        <v>L</v>
      </c>
      <c r="AA28" s="1">
        <f t="shared" si="6"/>
        <v>2</v>
      </c>
      <c r="AB28" s="4">
        <f t="shared" si="7"/>
        <v>-6</v>
      </c>
      <c r="AC28" s="4">
        <f t="shared" si="8"/>
        <v>2</v>
      </c>
      <c r="AD28">
        <v>1</v>
      </c>
      <c r="AE28">
        <v>1</v>
      </c>
      <c r="AF28">
        <v>1</v>
      </c>
      <c r="AG28">
        <v>2</v>
      </c>
      <c r="AH28">
        <v>3</v>
      </c>
      <c r="AI28">
        <v>4</v>
      </c>
      <c r="AJ28" s="2" t="s">
        <v>177</v>
      </c>
      <c r="AK28" s="2">
        <f t="shared" si="9"/>
        <v>1</v>
      </c>
      <c r="AL28">
        <v>1</v>
      </c>
      <c r="AM28" s="1">
        <v>8</v>
      </c>
      <c r="AN28" s="1" t="str">
        <f t="shared" si="10"/>
        <v>L</v>
      </c>
      <c r="AO28" s="1">
        <f t="shared" si="11"/>
        <v>2</v>
      </c>
      <c r="AP28" s="4">
        <f t="shared" si="12"/>
        <v>1</v>
      </c>
      <c r="AQ28" s="4">
        <f t="shared" si="13"/>
        <v>1</v>
      </c>
      <c r="AR28" s="10" t="s">
        <v>319</v>
      </c>
      <c r="AS28" s="10" t="s">
        <v>319</v>
      </c>
      <c r="AT28" s="10" t="str">
        <f t="shared" si="67"/>
        <v>surv</v>
      </c>
      <c r="AU28" s="10" t="str">
        <f t="shared" si="15"/>
        <v>surv</v>
      </c>
      <c r="AV28" s="10">
        <f t="shared" si="16"/>
        <v>9.3333333333333339</v>
      </c>
      <c r="AW28" s="10">
        <f t="shared" si="17"/>
        <v>0.32649655434628955</v>
      </c>
      <c r="AX28" s="10">
        <f t="shared" si="18"/>
        <v>1</v>
      </c>
      <c r="AY28" s="10">
        <f t="shared" si="19"/>
        <v>1</v>
      </c>
      <c r="AZ28" s="10" t="str">
        <f t="shared" si="20"/>
        <v>1</v>
      </c>
      <c r="BA28" s="10" t="str">
        <f t="shared" si="21"/>
        <v>1</v>
      </c>
      <c r="BB28" t="s">
        <v>123</v>
      </c>
      <c r="BC28" t="s">
        <v>123</v>
      </c>
      <c r="BD28" t="s">
        <v>123</v>
      </c>
      <c r="BE28" s="5">
        <v>17</v>
      </c>
      <c r="BF28" s="5">
        <v>20</v>
      </c>
      <c r="BG28" s="5">
        <v>20</v>
      </c>
      <c r="BH28" s="5">
        <f t="shared" si="22"/>
        <v>19</v>
      </c>
      <c r="BI28" s="6">
        <v>0.32649655434628955</v>
      </c>
      <c r="BJ28" s="6">
        <v>0.32649655434628955</v>
      </c>
      <c r="BK28" s="6">
        <v>0.32649655434628955</v>
      </c>
      <c r="BL28" s="6">
        <v>0.32649655434628955</v>
      </c>
      <c r="BM28" s="6" t="str">
        <f t="shared" si="23"/>
        <v>N</v>
      </c>
      <c r="BN28" s="3">
        <f t="shared" si="24"/>
        <v>2.3333333333333335</v>
      </c>
      <c r="BO28" s="3">
        <f t="shared" si="25"/>
        <v>1.6666666666666667</v>
      </c>
      <c r="BP28" s="3">
        <f t="shared" si="26"/>
        <v>3.3333333333333335</v>
      </c>
      <c r="BQ28" s="3">
        <f t="shared" si="27"/>
        <v>1.6666666666666667</v>
      </c>
      <c r="BR28" s="1">
        <f t="shared" si="28"/>
        <v>9.3333333333333339</v>
      </c>
      <c r="BS28" s="1" t="str">
        <f t="shared" si="29"/>
        <v>L</v>
      </c>
      <c r="BT28" s="1">
        <f t="shared" si="30"/>
        <v>1.3333333333333333</v>
      </c>
      <c r="BU28" s="4">
        <f t="shared" si="31"/>
        <v>-2.5</v>
      </c>
      <c r="BV28" s="4">
        <f t="shared" si="32"/>
        <v>1.5</v>
      </c>
      <c r="BW28" t="s">
        <v>178</v>
      </c>
      <c r="BX28" t="s">
        <v>178</v>
      </c>
      <c r="BY28" t="s">
        <v>227</v>
      </c>
      <c r="BZ28" t="s">
        <v>226</v>
      </c>
      <c r="CA28" s="2" t="str">
        <f t="shared" si="33"/>
        <v>NA</v>
      </c>
      <c r="CB28">
        <v>0</v>
      </c>
      <c r="CC28">
        <v>0</v>
      </c>
      <c r="CD28" s="2" t="str">
        <f t="shared" si="34"/>
        <v>NA</v>
      </c>
      <c r="CE28" s="3">
        <v>0</v>
      </c>
      <c r="CF28" s="3">
        <v>0</v>
      </c>
      <c r="CG28" s="2">
        <v>0</v>
      </c>
      <c r="CH28" s="2">
        <v>0</v>
      </c>
      <c r="CI28" s="2">
        <v>0</v>
      </c>
      <c r="CJ28" s="2">
        <v>0</v>
      </c>
      <c r="CK28" s="2">
        <v>0</v>
      </c>
      <c r="CL28" s="2">
        <v>0</v>
      </c>
      <c r="CM28" s="2">
        <v>0</v>
      </c>
      <c r="CN28" s="2">
        <v>0</v>
      </c>
      <c r="CO28" s="5">
        <v>0</v>
      </c>
      <c r="CP28" s="5">
        <v>0</v>
      </c>
      <c r="CQ28" s="5">
        <v>0</v>
      </c>
      <c r="CR28" s="5">
        <v>0</v>
      </c>
      <c r="CS28" s="5">
        <v>0</v>
      </c>
      <c r="CT28" s="5">
        <v>0</v>
      </c>
      <c r="CU28" s="5">
        <v>0</v>
      </c>
      <c r="CV28" s="5">
        <v>0</v>
      </c>
      <c r="CW28" s="4">
        <v>0</v>
      </c>
      <c r="CX28" s="4">
        <v>0</v>
      </c>
      <c r="CY28" s="4">
        <v>0</v>
      </c>
      <c r="CZ28" s="4">
        <v>0</v>
      </c>
      <c r="DA28" s="4">
        <v>0</v>
      </c>
      <c r="DB28" s="4">
        <v>0</v>
      </c>
      <c r="DC28" s="4">
        <v>0</v>
      </c>
      <c r="DD28" s="4">
        <v>0</v>
      </c>
      <c r="DE28" s="8">
        <v>0</v>
      </c>
      <c r="DF28" s="8">
        <v>1</v>
      </c>
      <c r="DG28" s="8">
        <v>1</v>
      </c>
      <c r="DH28" s="8">
        <v>0</v>
      </c>
      <c r="DI28" s="8">
        <v>0</v>
      </c>
      <c r="DJ28" s="8">
        <v>0</v>
      </c>
      <c r="DK28" s="8">
        <v>0</v>
      </c>
      <c r="DL28" s="8">
        <v>0</v>
      </c>
      <c r="DM28" s="11">
        <f t="shared" si="35"/>
        <v>0</v>
      </c>
      <c r="DN28" s="11">
        <f t="shared" si="36"/>
        <v>0</v>
      </c>
      <c r="DO28" s="11">
        <f t="shared" si="37"/>
        <v>0</v>
      </c>
      <c r="DP28" s="11">
        <f t="shared" si="38"/>
        <v>0</v>
      </c>
      <c r="DQ28" s="5">
        <f t="shared" si="39"/>
        <v>1</v>
      </c>
      <c r="DR28" s="5">
        <f t="shared" si="40"/>
        <v>1</v>
      </c>
      <c r="DS28" s="5">
        <f t="shared" si="41"/>
        <v>0</v>
      </c>
      <c r="DT28" s="5">
        <f t="shared" si="42"/>
        <v>0</v>
      </c>
      <c r="DU28" s="12">
        <f t="shared" si="43"/>
        <v>0</v>
      </c>
      <c r="DV28" s="12">
        <f t="shared" si="44"/>
        <v>0</v>
      </c>
      <c r="DW28" s="12">
        <f t="shared" si="45"/>
        <v>0</v>
      </c>
      <c r="DX28" s="12">
        <f t="shared" si="46"/>
        <v>0</v>
      </c>
      <c r="DY28" s="12">
        <f t="shared" si="47"/>
        <v>0</v>
      </c>
      <c r="DZ28" s="12">
        <f t="shared" si="48"/>
        <v>0</v>
      </c>
      <c r="EA28" s="12">
        <f t="shared" si="49"/>
        <v>0</v>
      </c>
      <c r="EB28" s="12">
        <f t="shared" si="50"/>
        <v>0</v>
      </c>
      <c r="EC28" s="13">
        <f t="shared" si="51"/>
        <v>0</v>
      </c>
      <c r="ED28" s="13">
        <f t="shared" si="52"/>
        <v>1</v>
      </c>
      <c r="EE28" s="13">
        <f t="shared" si="53"/>
        <v>1</v>
      </c>
      <c r="EF28" s="13">
        <f t="shared" si="54"/>
        <v>0</v>
      </c>
      <c r="EG28" s="13">
        <f t="shared" si="55"/>
        <v>0</v>
      </c>
      <c r="EH28" s="13">
        <f t="shared" si="56"/>
        <v>0</v>
      </c>
      <c r="EI28" s="13">
        <f t="shared" si="57"/>
        <v>0</v>
      </c>
      <c r="EJ28" s="13">
        <f t="shared" si="58"/>
        <v>0</v>
      </c>
      <c r="EK28" s="4">
        <f t="shared" si="59"/>
        <v>1</v>
      </c>
      <c r="EL28" s="4">
        <f t="shared" si="60"/>
        <v>1</v>
      </c>
      <c r="EM28" s="4">
        <f t="shared" si="61"/>
        <v>0</v>
      </c>
      <c r="EN28" s="4">
        <f t="shared" si="62"/>
        <v>0</v>
      </c>
      <c r="EO28" s="5" t="s">
        <v>178</v>
      </c>
      <c r="EP28" s="5" t="s">
        <v>178</v>
      </c>
      <c r="EQ28" s="5" t="s">
        <v>178</v>
      </c>
      <c r="ER28" s="5" t="s">
        <v>178</v>
      </c>
      <c r="ES28" s="12">
        <v>0</v>
      </c>
      <c r="ET28" s="12">
        <v>1</v>
      </c>
      <c r="EU28" s="12" t="s">
        <v>178</v>
      </c>
      <c r="EV28" s="12" t="s">
        <v>178</v>
      </c>
      <c r="EW28">
        <v>0</v>
      </c>
      <c r="EX28">
        <v>1</v>
      </c>
      <c r="EY28" t="s">
        <v>178</v>
      </c>
      <c r="EZ28" t="s">
        <v>178</v>
      </c>
      <c r="FA28">
        <f t="shared" si="63"/>
        <v>0</v>
      </c>
      <c r="FB28">
        <f t="shared" si="64"/>
        <v>0</v>
      </c>
      <c r="FC28">
        <f t="shared" si="65"/>
        <v>0</v>
      </c>
      <c r="FD28">
        <f t="shared" si="66"/>
        <v>0</v>
      </c>
      <c r="FE28">
        <v>0.8571428571428571</v>
      </c>
      <c r="FF28">
        <v>1</v>
      </c>
      <c r="FG28">
        <v>0.33333333333333331</v>
      </c>
    </row>
    <row r="29" spans="1:163" customFormat="1" x14ac:dyDescent="0.25">
      <c r="A29" t="s">
        <v>29</v>
      </c>
      <c r="B29">
        <v>1</v>
      </c>
      <c r="C29">
        <v>1</v>
      </c>
      <c r="D29">
        <v>1</v>
      </c>
      <c r="E29">
        <v>1</v>
      </c>
      <c r="F29">
        <v>1</v>
      </c>
      <c r="G29">
        <v>1</v>
      </c>
      <c r="H29">
        <v>0</v>
      </c>
      <c r="I29" s="2" t="s">
        <v>177</v>
      </c>
      <c r="J29" s="2">
        <f t="shared" si="0"/>
        <v>0</v>
      </c>
      <c r="K29">
        <v>1</v>
      </c>
      <c r="L29" s="1">
        <v>5</v>
      </c>
      <c r="M29" s="1" t="str">
        <f t="shared" si="1"/>
        <v>M</v>
      </c>
      <c r="N29" s="1">
        <f t="shared" si="2"/>
        <v>1</v>
      </c>
      <c r="O29">
        <v>1</v>
      </c>
      <c r="P29">
        <v>1</v>
      </c>
      <c r="Q29">
        <v>1</v>
      </c>
      <c r="R29">
        <v>0</v>
      </c>
      <c r="S29">
        <v>1</v>
      </c>
      <c r="T29">
        <v>0</v>
      </c>
      <c r="U29">
        <f t="shared" si="3"/>
        <v>0</v>
      </c>
      <c r="V29" s="2" t="s">
        <v>177</v>
      </c>
      <c r="W29" s="2">
        <f t="shared" si="4"/>
        <v>0</v>
      </c>
      <c r="X29">
        <v>2</v>
      </c>
      <c r="Y29" s="1">
        <v>4</v>
      </c>
      <c r="Z29" s="1" t="str">
        <f t="shared" si="5"/>
        <v>S</v>
      </c>
      <c r="AA29" s="1">
        <f t="shared" si="6"/>
        <v>0</v>
      </c>
      <c r="AB29" s="4">
        <f t="shared" si="7"/>
        <v>-1</v>
      </c>
      <c r="AC29" s="4">
        <f t="shared" si="8"/>
        <v>2</v>
      </c>
      <c r="AD29">
        <v>1</v>
      </c>
      <c r="AE29">
        <v>1</v>
      </c>
      <c r="AF29">
        <v>0</v>
      </c>
      <c r="AG29">
        <v>1</v>
      </c>
      <c r="AH29">
        <v>0</v>
      </c>
      <c r="AI29">
        <v>1</v>
      </c>
      <c r="AJ29" s="2" t="s">
        <v>177</v>
      </c>
      <c r="AK29" s="2">
        <f t="shared" si="9"/>
        <v>1</v>
      </c>
      <c r="AL29">
        <v>3</v>
      </c>
      <c r="AM29" s="1">
        <v>3</v>
      </c>
      <c r="AN29" s="1" t="str">
        <f t="shared" si="10"/>
        <v>S</v>
      </c>
      <c r="AO29" s="1">
        <f t="shared" si="11"/>
        <v>1</v>
      </c>
      <c r="AP29" s="4">
        <f t="shared" si="12"/>
        <v>-1</v>
      </c>
      <c r="AQ29" s="4">
        <f t="shared" si="13"/>
        <v>0</v>
      </c>
      <c r="AR29" s="10" t="s">
        <v>319</v>
      </c>
      <c r="AS29" s="10" t="s">
        <v>319</v>
      </c>
      <c r="AT29" s="10" t="str">
        <f t="shared" si="67"/>
        <v>surv</v>
      </c>
      <c r="AU29" s="10" t="str">
        <f t="shared" si="15"/>
        <v>surv</v>
      </c>
      <c r="AV29" s="10">
        <f t="shared" si="16"/>
        <v>4</v>
      </c>
      <c r="AW29" s="10">
        <f t="shared" si="17"/>
        <v>0.50990195135927951</v>
      </c>
      <c r="AX29" s="10">
        <f t="shared" si="18"/>
        <v>1</v>
      </c>
      <c r="AY29" s="10">
        <f t="shared" si="19"/>
        <v>1</v>
      </c>
      <c r="AZ29" s="10" t="str">
        <f t="shared" si="20"/>
        <v>1</v>
      </c>
      <c r="BA29" s="10" t="str">
        <f t="shared" si="21"/>
        <v>1</v>
      </c>
      <c r="BB29" t="s">
        <v>135</v>
      </c>
      <c r="BC29" t="s">
        <v>135</v>
      </c>
      <c r="BD29" t="s">
        <v>135</v>
      </c>
      <c r="BE29" s="5">
        <v>13</v>
      </c>
      <c r="BF29" s="5">
        <v>15</v>
      </c>
      <c r="BG29" s="5">
        <v>15</v>
      </c>
      <c r="BH29" s="5">
        <f t="shared" si="22"/>
        <v>14.333333333333334</v>
      </c>
      <c r="BI29" s="6">
        <v>0.50990195135927951</v>
      </c>
      <c r="BJ29" s="6">
        <v>0.50990195135927951</v>
      </c>
      <c r="BK29" s="6">
        <v>0.50990195135927951</v>
      </c>
      <c r="BL29" s="6">
        <v>0.50990195135927951</v>
      </c>
      <c r="BM29" s="6" t="str">
        <f t="shared" si="23"/>
        <v>M</v>
      </c>
      <c r="BN29" s="3">
        <f t="shared" si="24"/>
        <v>0.66666666666666663</v>
      </c>
      <c r="BO29" s="3">
        <f t="shared" si="25"/>
        <v>0.66666666666666663</v>
      </c>
      <c r="BP29" s="3">
        <f t="shared" si="26"/>
        <v>0.66666666666666663</v>
      </c>
      <c r="BQ29" s="3">
        <f t="shared" si="27"/>
        <v>0.33333333333333331</v>
      </c>
      <c r="BR29" s="1">
        <f t="shared" si="28"/>
        <v>4</v>
      </c>
      <c r="BS29" s="1" t="str">
        <f t="shared" si="29"/>
        <v>S</v>
      </c>
      <c r="BT29" s="1">
        <f t="shared" si="30"/>
        <v>0.66666666666666663</v>
      </c>
      <c r="BU29" s="4">
        <f t="shared" si="31"/>
        <v>-1</v>
      </c>
      <c r="BV29" s="4">
        <f t="shared" si="32"/>
        <v>1</v>
      </c>
      <c r="BW29" t="s">
        <v>178</v>
      </c>
      <c r="BX29" t="s">
        <v>178</v>
      </c>
      <c r="BY29" t="s">
        <v>178</v>
      </c>
      <c r="BZ29" t="s">
        <v>178</v>
      </c>
      <c r="CA29" s="2" t="str">
        <f t="shared" si="33"/>
        <v>NA</v>
      </c>
      <c r="CB29">
        <v>0</v>
      </c>
      <c r="CC29">
        <v>0</v>
      </c>
      <c r="CD29" s="2" t="str">
        <f t="shared" si="34"/>
        <v>NA</v>
      </c>
      <c r="CE29" s="3">
        <v>0</v>
      </c>
      <c r="CF29" s="3">
        <v>0</v>
      </c>
      <c r="CG29" s="2">
        <v>0</v>
      </c>
      <c r="CH29" s="2">
        <v>0</v>
      </c>
      <c r="CI29" s="2">
        <v>0</v>
      </c>
      <c r="CJ29" s="2">
        <v>0</v>
      </c>
      <c r="CK29" s="2">
        <v>0</v>
      </c>
      <c r="CL29" s="2">
        <v>0</v>
      </c>
      <c r="CM29" s="2">
        <v>0</v>
      </c>
      <c r="CN29" s="2">
        <v>0</v>
      </c>
      <c r="CO29" s="5">
        <v>0</v>
      </c>
      <c r="CP29" s="5">
        <v>0</v>
      </c>
      <c r="CQ29" s="5">
        <v>0</v>
      </c>
      <c r="CR29" s="5">
        <v>0</v>
      </c>
      <c r="CS29" s="5">
        <v>0</v>
      </c>
      <c r="CT29" s="5">
        <v>0</v>
      </c>
      <c r="CU29" s="5">
        <v>0</v>
      </c>
      <c r="CV29" s="5">
        <v>0</v>
      </c>
      <c r="CW29" s="4">
        <v>0</v>
      </c>
      <c r="CX29" s="4">
        <v>0</v>
      </c>
      <c r="CY29" s="4">
        <v>0</v>
      </c>
      <c r="CZ29" s="4">
        <v>0</v>
      </c>
      <c r="DA29" s="4">
        <v>0</v>
      </c>
      <c r="DB29" s="4">
        <v>0</v>
      </c>
      <c r="DC29" s="4">
        <v>0</v>
      </c>
      <c r="DD29" s="4">
        <v>0</v>
      </c>
      <c r="DE29" s="8">
        <v>0</v>
      </c>
      <c r="DF29" s="8">
        <v>0</v>
      </c>
      <c r="DG29" s="8">
        <v>0</v>
      </c>
      <c r="DH29" s="8">
        <v>0</v>
      </c>
      <c r="DI29" s="8">
        <v>0</v>
      </c>
      <c r="DJ29" s="8">
        <v>0</v>
      </c>
      <c r="DK29" s="8">
        <v>0</v>
      </c>
      <c r="DL29" s="8">
        <v>0</v>
      </c>
      <c r="DM29" s="11">
        <f t="shared" si="35"/>
        <v>0</v>
      </c>
      <c r="DN29" s="11">
        <f t="shared" si="36"/>
        <v>0</v>
      </c>
      <c r="DO29" s="11">
        <f t="shared" si="37"/>
        <v>0</v>
      </c>
      <c r="DP29" s="11">
        <f t="shared" si="38"/>
        <v>0</v>
      </c>
      <c r="DQ29" s="5">
        <f t="shared" si="39"/>
        <v>0</v>
      </c>
      <c r="DR29" s="5">
        <f t="shared" si="40"/>
        <v>0</v>
      </c>
      <c r="DS29" s="5">
        <f t="shared" si="41"/>
        <v>0</v>
      </c>
      <c r="DT29" s="5">
        <f t="shared" si="42"/>
        <v>0</v>
      </c>
      <c r="DU29" s="12">
        <f t="shared" si="43"/>
        <v>0</v>
      </c>
      <c r="DV29" s="12">
        <f t="shared" si="44"/>
        <v>0</v>
      </c>
      <c r="DW29" s="12">
        <f t="shared" si="45"/>
        <v>0</v>
      </c>
      <c r="DX29" s="12">
        <f t="shared" si="46"/>
        <v>0</v>
      </c>
      <c r="DY29" s="12">
        <f t="shared" si="47"/>
        <v>0</v>
      </c>
      <c r="DZ29" s="12">
        <f t="shared" si="48"/>
        <v>0</v>
      </c>
      <c r="EA29" s="12">
        <f t="shared" si="49"/>
        <v>0</v>
      </c>
      <c r="EB29" s="12">
        <f t="shared" si="50"/>
        <v>0</v>
      </c>
      <c r="EC29" s="13">
        <f t="shared" si="51"/>
        <v>0</v>
      </c>
      <c r="ED29" s="13">
        <f t="shared" si="52"/>
        <v>0</v>
      </c>
      <c r="EE29" s="13">
        <f t="shared" si="53"/>
        <v>0</v>
      </c>
      <c r="EF29" s="13">
        <f t="shared" si="54"/>
        <v>0</v>
      </c>
      <c r="EG29" s="13">
        <f t="shared" si="55"/>
        <v>0</v>
      </c>
      <c r="EH29" s="13">
        <f t="shared" si="56"/>
        <v>0</v>
      </c>
      <c r="EI29" s="13">
        <f t="shared" si="57"/>
        <v>0</v>
      </c>
      <c r="EJ29" s="13">
        <f t="shared" si="58"/>
        <v>0</v>
      </c>
      <c r="EK29" s="4">
        <f t="shared" si="59"/>
        <v>0</v>
      </c>
      <c r="EL29" s="4">
        <f t="shared" si="60"/>
        <v>0</v>
      </c>
      <c r="EM29" s="4">
        <f t="shared" si="61"/>
        <v>0</v>
      </c>
      <c r="EN29" s="4">
        <f t="shared" si="62"/>
        <v>0</v>
      </c>
      <c r="EO29" s="5" t="s">
        <v>178</v>
      </c>
      <c r="EP29" s="5" t="s">
        <v>178</v>
      </c>
      <c r="EQ29" s="5" t="s">
        <v>178</v>
      </c>
      <c r="ER29" s="5" t="s">
        <v>178</v>
      </c>
      <c r="ES29" s="12" t="s">
        <v>178</v>
      </c>
      <c r="ET29" s="12" t="s">
        <v>178</v>
      </c>
      <c r="EU29" s="12" t="s">
        <v>178</v>
      </c>
      <c r="EV29" s="12" t="s">
        <v>178</v>
      </c>
      <c r="EW29" t="s">
        <v>178</v>
      </c>
      <c r="EX29" t="s">
        <v>178</v>
      </c>
      <c r="EY29" t="s">
        <v>178</v>
      </c>
      <c r="EZ29" t="s">
        <v>178</v>
      </c>
      <c r="FA29">
        <f t="shared" si="63"/>
        <v>0</v>
      </c>
      <c r="FB29">
        <f t="shared" si="64"/>
        <v>0</v>
      </c>
      <c r="FC29">
        <f t="shared" si="65"/>
        <v>0</v>
      </c>
      <c r="FD29">
        <f t="shared" si="66"/>
        <v>0</v>
      </c>
      <c r="FE29">
        <v>1.5</v>
      </c>
      <c r="FF29">
        <v>3</v>
      </c>
      <c r="FG29">
        <v>1</v>
      </c>
    </row>
    <row r="30" spans="1:163" customFormat="1" x14ac:dyDescent="0.25">
      <c r="A30" t="s">
        <v>30</v>
      </c>
      <c r="B30">
        <v>1</v>
      </c>
      <c r="C30">
        <v>1</v>
      </c>
      <c r="D30">
        <v>1</v>
      </c>
      <c r="E30">
        <v>3</v>
      </c>
      <c r="F30">
        <v>0</v>
      </c>
      <c r="G30">
        <v>1</v>
      </c>
      <c r="H30">
        <v>0</v>
      </c>
      <c r="I30" s="2" t="s">
        <v>177</v>
      </c>
      <c r="J30" s="2">
        <f t="shared" si="0"/>
        <v>0</v>
      </c>
      <c r="K30">
        <v>2</v>
      </c>
      <c r="L30" s="1">
        <v>6</v>
      </c>
      <c r="M30" s="1" t="str">
        <f t="shared" si="1"/>
        <v>M</v>
      </c>
      <c r="N30" s="1">
        <f t="shared" si="2"/>
        <v>0</v>
      </c>
      <c r="O30">
        <v>1</v>
      </c>
      <c r="P30">
        <v>1</v>
      </c>
      <c r="Q30">
        <v>1</v>
      </c>
      <c r="R30">
        <v>1</v>
      </c>
      <c r="S30">
        <v>1</v>
      </c>
      <c r="T30">
        <v>0</v>
      </c>
      <c r="U30">
        <f t="shared" si="3"/>
        <v>0</v>
      </c>
      <c r="V30" s="2" t="s">
        <v>177</v>
      </c>
      <c r="W30" s="2">
        <f t="shared" si="4"/>
        <v>0</v>
      </c>
      <c r="X30">
        <v>3</v>
      </c>
      <c r="Y30" s="1">
        <v>5</v>
      </c>
      <c r="Z30" s="1" t="str">
        <f t="shared" si="5"/>
        <v>M</v>
      </c>
      <c r="AA30" s="1">
        <f t="shared" si="6"/>
        <v>1</v>
      </c>
      <c r="AB30" s="4">
        <f t="shared" si="7"/>
        <v>-1</v>
      </c>
      <c r="AC30" s="4">
        <f t="shared" si="8"/>
        <v>3</v>
      </c>
      <c r="AD30">
        <v>1</v>
      </c>
      <c r="AE30">
        <v>1</v>
      </c>
      <c r="AF30">
        <v>1</v>
      </c>
      <c r="AG30">
        <v>0</v>
      </c>
      <c r="AH30">
        <v>1</v>
      </c>
      <c r="AI30">
        <v>2</v>
      </c>
      <c r="AJ30" s="2" t="s">
        <v>177</v>
      </c>
      <c r="AK30" s="2">
        <f t="shared" si="9"/>
        <v>1</v>
      </c>
      <c r="AL30">
        <v>2</v>
      </c>
      <c r="AM30" s="1">
        <v>4</v>
      </c>
      <c r="AN30" s="1" t="str">
        <f t="shared" si="10"/>
        <v>S</v>
      </c>
      <c r="AO30" s="1">
        <f t="shared" si="11"/>
        <v>3</v>
      </c>
      <c r="AP30" s="4">
        <f t="shared" si="12"/>
        <v>-1</v>
      </c>
      <c r="AQ30" s="4">
        <f t="shared" si="13"/>
        <v>1</v>
      </c>
      <c r="AR30" s="10" t="s">
        <v>319</v>
      </c>
      <c r="AS30" s="10" t="s">
        <v>319</v>
      </c>
      <c r="AT30" s="10" t="str">
        <f t="shared" si="67"/>
        <v>surv</v>
      </c>
      <c r="AU30" s="10" t="str">
        <f t="shared" si="15"/>
        <v>surv</v>
      </c>
      <c r="AV30" s="10">
        <f t="shared" si="16"/>
        <v>5</v>
      </c>
      <c r="AW30" s="10">
        <f t="shared" si="17"/>
        <v>1.4020698984002198</v>
      </c>
      <c r="AX30" s="10">
        <f t="shared" si="18"/>
        <v>1</v>
      </c>
      <c r="AY30" s="10">
        <f t="shared" si="19"/>
        <v>1</v>
      </c>
      <c r="AZ30" s="10" t="str">
        <f t="shared" si="20"/>
        <v>1</v>
      </c>
      <c r="BA30" s="10" t="str">
        <f t="shared" si="21"/>
        <v>1</v>
      </c>
      <c r="BB30" t="s">
        <v>121</v>
      </c>
      <c r="BC30" t="s">
        <v>121</v>
      </c>
      <c r="BD30" t="s">
        <v>121</v>
      </c>
      <c r="BE30" s="5">
        <v>1</v>
      </c>
      <c r="BF30" s="5">
        <v>1</v>
      </c>
      <c r="BG30" s="5">
        <v>1</v>
      </c>
      <c r="BH30" s="5">
        <f t="shared" si="22"/>
        <v>1</v>
      </c>
      <c r="BI30" s="6">
        <v>1.4020698984002196</v>
      </c>
      <c r="BJ30" s="6">
        <v>1.4020698984002196</v>
      </c>
      <c r="BK30" s="6">
        <v>1.4020698984002196</v>
      </c>
      <c r="BL30" s="6">
        <v>1.4020698984002198</v>
      </c>
      <c r="BM30" s="6" t="str">
        <f t="shared" si="23"/>
        <v>F</v>
      </c>
      <c r="BN30" s="3">
        <f t="shared" si="24"/>
        <v>1.6666666666666667</v>
      </c>
      <c r="BO30" s="3">
        <f t="shared" si="25"/>
        <v>0.33333333333333331</v>
      </c>
      <c r="BP30" s="3">
        <f t="shared" si="26"/>
        <v>1</v>
      </c>
      <c r="BQ30" s="3">
        <f t="shared" si="27"/>
        <v>0.66666666666666663</v>
      </c>
      <c r="BR30" s="1">
        <f t="shared" si="28"/>
        <v>5</v>
      </c>
      <c r="BS30" s="1" t="str">
        <f t="shared" si="29"/>
        <v>NA</v>
      </c>
      <c r="BT30" s="1">
        <f t="shared" si="30"/>
        <v>1.3333333333333333</v>
      </c>
      <c r="BU30" s="4">
        <f t="shared" si="31"/>
        <v>-1</v>
      </c>
      <c r="BV30" s="4">
        <f t="shared" si="32"/>
        <v>2</v>
      </c>
      <c r="BW30" t="s">
        <v>178</v>
      </c>
      <c r="BX30" t="s">
        <v>178</v>
      </c>
      <c r="BY30" t="s">
        <v>226</v>
      </c>
      <c r="BZ30" t="s">
        <v>178</v>
      </c>
      <c r="CA30" s="2" t="str">
        <f t="shared" si="33"/>
        <v>c</v>
      </c>
      <c r="CB30">
        <v>0</v>
      </c>
      <c r="CC30">
        <v>2</v>
      </c>
      <c r="CD30" s="2" t="str">
        <f t="shared" si="34"/>
        <v>NA</v>
      </c>
      <c r="CE30" s="3">
        <v>0</v>
      </c>
      <c r="CF30" s="3">
        <v>0</v>
      </c>
      <c r="CG30" s="2">
        <v>0</v>
      </c>
      <c r="CH30" s="2">
        <v>0</v>
      </c>
      <c r="CI30" s="2">
        <v>0</v>
      </c>
      <c r="CJ30" s="2">
        <v>0</v>
      </c>
      <c r="CK30" s="2">
        <v>0</v>
      </c>
      <c r="CL30" s="2">
        <v>1</v>
      </c>
      <c r="CM30" s="2">
        <v>0</v>
      </c>
      <c r="CN30" s="2">
        <v>0</v>
      </c>
      <c r="CO30" s="5">
        <v>0</v>
      </c>
      <c r="CP30" s="5">
        <v>0</v>
      </c>
      <c r="CQ30" s="5">
        <v>0</v>
      </c>
      <c r="CR30" s="5">
        <v>0</v>
      </c>
      <c r="CS30" s="5">
        <v>0</v>
      </c>
      <c r="CT30" s="5">
        <v>0</v>
      </c>
      <c r="CU30" s="5">
        <v>0</v>
      </c>
      <c r="CV30" s="5">
        <v>0</v>
      </c>
      <c r="CW30" s="4">
        <v>0</v>
      </c>
      <c r="CX30" s="4">
        <v>0</v>
      </c>
      <c r="CY30" s="4">
        <v>0</v>
      </c>
      <c r="CZ30" s="4">
        <v>0</v>
      </c>
      <c r="DA30" s="4">
        <v>0</v>
      </c>
      <c r="DB30" s="4">
        <v>1</v>
      </c>
      <c r="DC30" s="4">
        <v>0</v>
      </c>
      <c r="DD30" s="4">
        <v>0</v>
      </c>
      <c r="DE30" s="8">
        <v>1</v>
      </c>
      <c r="DF30" s="8">
        <v>0</v>
      </c>
      <c r="DG30" s="8">
        <v>1</v>
      </c>
      <c r="DH30" s="8">
        <v>0</v>
      </c>
      <c r="DI30" s="8">
        <v>0</v>
      </c>
      <c r="DJ30" s="8">
        <v>0</v>
      </c>
      <c r="DK30" s="8">
        <v>0</v>
      </c>
      <c r="DL30" s="8">
        <v>0</v>
      </c>
      <c r="DM30" s="11">
        <f t="shared" si="35"/>
        <v>0</v>
      </c>
      <c r="DN30" s="11">
        <f t="shared" si="36"/>
        <v>0</v>
      </c>
      <c r="DO30" s="11">
        <f t="shared" si="37"/>
        <v>2</v>
      </c>
      <c r="DP30" s="11">
        <f t="shared" si="38"/>
        <v>0</v>
      </c>
      <c r="DQ30" s="5">
        <f t="shared" si="39"/>
        <v>1</v>
      </c>
      <c r="DR30" s="5">
        <f t="shared" si="40"/>
        <v>1</v>
      </c>
      <c r="DS30" s="5">
        <f t="shared" si="41"/>
        <v>0</v>
      </c>
      <c r="DT30" s="5">
        <f t="shared" si="42"/>
        <v>0</v>
      </c>
      <c r="DU30" s="12">
        <f t="shared" si="43"/>
        <v>0</v>
      </c>
      <c r="DV30" s="12">
        <f t="shared" si="44"/>
        <v>0</v>
      </c>
      <c r="DW30" s="12">
        <f t="shared" si="45"/>
        <v>0</v>
      </c>
      <c r="DX30" s="12">
        <f t="shared" si="46"/>
        <v>0</v>
      </c>
      <c r="DY30" s="12">
        <f t="shared" si="47"/>
        <v>0</v>
      </c>
      <c r="DZ30" s="12">
        <f t="shared" si="48"/>
        <v>1</v>
      </c>
      <c r="EA30" s="12">
        <f t="shared" si="49"/>
        <v>0</v>
      </c>
      <c r="EB30" s="12">
        <f t="shared" si="50"/>
        <v>0</v>
      </c>
      <c r="EC30" s="13">
        <f t="shared" si="51"/>
        <v>1</v>
      </c>
      <c r="ED30" s="13">
        <f t="shared" si="52"/>
        <v>0</v>
      </c>
      <c r="EE30" s="13">
        <f t="shared" si="53"/>
        <v>1</v>
      </c>
      <c r="EF30" s="13">
        <f t="shared" si="54"/>
        <v>0</v>
      </c>
      <c r="EG30" s="13">
        <f t="shared" si="55"/>
        <v>0</v>
      </c>
      <c r="EH30" s="13">
        <f t="shared" si="56"/>
        <v>1</v>
      </c>
      <c r="EI30" s="13">
        <f t="shared" si="57"/>
        <v>0</v>
      </c>
      <c r="EJ30" s="13">
        <f t="shared" si="58"/>
        <v>0</v>
      </c>
      <c r="EK30" s="4">
        <f t="shared" si="59"/>
        <v>1</v>
      </c>
      <c r="EL30" s="4">
        <f t="shared" si="60"/>
        <v>1</v>
      </c>
      <c r="EM30" s="4">
        <f t="shared" si="61"/>
        <v>2</v>
      </c>
      <c r="EN30" s="4">
        <f t="shared" si="62"/>
        <v>0</v>
      </c>
      <c r="EO30" s="5" t="s">
        <v>178</v>
      </c>
      <c r="EP30" s="5" t="s">
        <v>178</v>
      </c>
      <c r="EQ30" s="5">
        <v>0</v>
      </c>
      <c r="ER30" s="5" t="s">
        <v>178</v>
      </c>
      <c r="ES30" s="12">
        <v>1</v>
      </c>
      <c r="ET30" s="12">
        <v>1</v>
      </c>
      <c r="EU30" s="12" t="s">
        <v>178</v>
      </c>
      <c r="EV30" s="12" t="s">
        <v>178</v>
      </c>
      <c r="EW30">
        <v>1</v>
      </c>
      <c r="EX30">
        <v>1</v>
      </c>
      <c r="EY30">
        <v>0</v>
      </c>
      <c r="EZ30" t="s">
        <v>178</v>
      </c>
      <c r="FA30">
        <f t="shared" si="63"/>
        <v>0</v>
      </c>
      <c r="FB30">
        <f t="shared" si="64"/>
        <v>0</v>
      </c>
      <c r="FC30">
        <f t="shared" si="65"/>
        <v>-1</v>
      </c>
      <c r="FD30">
        <f t="shared" si="66"/>
        <v>0</v>
      </c>
      <c r="FE30">
        <v>5</v>
      </c>
      <c r="FF30">
        <v>1.5</v>
      </c>
      <c r="FG30">
        <v>1</v>
      </c>
    </row>
    <row r="31" spans="1:163" customFormat="1" x14ac:dyDescent="0.25">
      <c r="A31" t="s">
        <v>31</v>
      </c>
      <c r="B31">
        <v>1</v>
      </c>
      <c r="C31">
        <v>1</v>
      </c>
      <c r="D31">
        <v>1</v>
      </c>
      <c r="E31">
        <v>4</v>
      </c>
      <c r="F31">
        <v>2</v>
      </c>
      <c r="G31">
        <v>3</v>
      </c>
      <c r="H31">
        <v>0</v>
      </c>
      <c r="I31" s="2" t="s">
        <v>176</v>
      </c>
      <c r="J31" s="2">
        <f t="shared" si="0"/>
        <v>1</v>
      </c>
      <c r="K31">
        <v>2</v>
      </c>
      <c r="L31" s="1">
        <v>11</v>
      </c>
      <c r="M31" s="1" t="str">
        <f t="shared" si="1"/>
        <v>L</v>
      </c>
      <c r="N31" s="1">
        <f t="shared" si="2"/>
        <v>0</v>
      </c>
      <c r="O31">
        <v>1</v>
      </c>
      <c r="P31">
        <v>1</v>
      </c>
      <c r="Q31">
        <v>0</v>
      </c>
      <c r="R31">
        <v>1</v>
      </c>
      <c r="S31">
        <v>0</v>
      </c>
      <c r="T31">
        <v>2</v>
      </c>
      <c r="U31">
        <f t="shared" si="3"/>
        <v>2</v>
      </c>
      <c r="V31" s="2" t="s">
        <v>177</v>
      </c>
      <c r="W31" s="2">
        <f t="shared" si="4"/>
        <v>1</v>
      </c>
      <c r="X31">
        <v>2</v>
      </c>
      <c r="Y31" s="1">
        <v>3</v>
      </c>
      <c r="Z31" s="1" t="str">
        <f t="shared" si="5"/>
        <v>S</v>
      </c>
      <c r="AA31" s="1">
        <f t="shared" si="6"/>
        <v>1</v>
      </c>
      <c r="AB31" s="4">
        <f t="shared" si="7"/>
        <v>-8</v>
      </c>
      <c r="AC31" s="4">
        <f t="shared" si="8"/>
        <v>2</v>
      </c>
      <c r="AD31">
        <v>1</v>
      </c>
      <c r="AE31">
        <v>1</v>
      </c>
      <c r="AF31">
        <v>0</v>
      </c>
      <c r="AG31">
        <v>0</v>
      </c>
      <c r="AH31">
        <v>1</v>
      </c>
      <c r="AI31">
        <v>3</v>
      </c>
      <c r="AJ31" s="2" t="s">
        <v>177</v>
      </c>
      <c r="AK31" s="2">
        <f t="shared" si="9"/>
        <v>1</v>
      </c>
      <c r="AL31">
        <v>2</v>
      </c>
      <c r="AM31" s="1">
        <v>3</v>
      </c>
      <c r="AN31" s="1" t="str">
        <f t="shared" si="10"/>
        <v>S</v>
      </c>
      <c r="AO31" s="1">
        <f t="shared" si="11"/>
        <v>0</v>
      </c>
      <c r="AP31" s="4">
        <f t="shared" si="12"/>
        <v>0</v>
      </c>
      <c r="AQ31" s="4">
        <f t="shared" si="13"/>
        <v>0</v>
      </c>
      <c r="AR31" s="10" t="s">
        <v>319</v>
      </c>
      <c r="AS31" s="10" t="s">
        <v>319</v>
      </c>
      <c r="AT31" s="10" t="str">
        <f t="shared" si="67"/>
        <v>surv</v>
      </c>
      <c r="AU31" s="10" t="str">
        <f t="shared" si="15"/>
        <v>surv</v>
      </c>
      <c r="AV31" s="10">
        <f t="shared" si="16"/>
        <v>5.666666666666667</v>
      </c>
      <c r="AW31" s="10">
        <f t="shared" si="17"/>
        <v>0.74330343736592619</v>
      </c>
      <c r="AX31" s="10">
        <f t="shared" si="18"/>
        <v>1</v>
      </c>
      <c r="AY31" s="10">
        <f t="shared" si="19"/>
        <v>1</v>
      </c>
      <c r="AZ31" s="10" t="str">
        <f t="shared" si="20"/>
        <v>1</v>
      </c>
      <c r="BA31" s="10" t="str">
        <f t="shared" si="21"/>
        <v>1</v>
      </c>
      <c r="BB31" t="s">
        <v>33</v>
      </c>
      <c r="BC31" t="s">
        <v>33</v>
      </c>
      <c r="BD31" t="s">
        <v>33</v>
      </c>
      <c r="BE31" s="5">
        <v>3</v>
      </c>
      <c r="BF31" s="5">
        <v>2</v>
      </c>
      <c r="BG31" s="5">
        <v>2</v>
      </c>
      <c r="BH31" s="5">
        <f t="shared" si="22"/>
        <v>2.3333333333333335</v>
      </c>
      <c r="BI31" s="6">
        <v>0.74330343736592619</v>
      </c>
      <c r="BJ31" s="6">
        <v>0.74330343736592619</v>
      </c>
      <c r="BK31" s="6">
        <v>0.74330343736592619</v>
      </c>
      <c r="BL31" s="6">
        <v>0.74330343736592619</v>
      </c>
      <c r="BM31" s="6" t="str">
        <f t="shared" si="23"/>
        <v>M</v>
      </c>
      <c r="BN31" s="3">
        <f t="shared" si="24"/>
        <v>1.3333333333333333</v>
      </c>
      <c r="BO31" s="3">
        <f t="shared" si="25"/>
        <v>1</v>
      </c>
      <c r="BP31" s="3">
        <f t="shared" si="26"/>
        <v>1.3333333333333333</v>
      </c>
      <c r="BQ31" s="3">
        <f t="shared" si="27"/>
        <v>1.6666666666666667</v>
      </c>
      <c r="BR31" s="1">
        <f t="shared" si="28"/>
        <v>5.666666666666667</v>
      </c>
      <c r="BS31" s="1" t="str">
        <f t="shared" si="29"/>
        <v>NA</v>
      </c>
      <c r="BT31" s="1">
        <f t="shared" si="30"/>
        <v>0.33333333333333331</v>
      </c>
      <c r="BU31" s="4">
        <f t="shared" si="31"/>
        <v>-4</v>
      </c>
      <c r="BV31" s="4">
        <f t="shared" si="32"/>
        <v>1</v>
      </c>
      <c r="BW31" t="s">
        <v>227</v>
      </c>
      <c r="BX31" t="s">
        <v>227</v>
      </c>
      <c r="BY31" t="s">
        <v>226</v>
      </c>
      <c r="BZ31" t="s">
        <v>178</v>
      </c>
      <c r="CA31" s="2" t="str">
        <f t="shared" si="33"/>
        <v>c</v>
      </c>
      <c r="CB31">
        <v>0</v>
      </c>
      <c r="CC31">
        <v>1</v>
      </c>
      <c r="CD31" s="2" t="str">
        <f t="shared" si="34"/>
        <v>NA</v>
      </c>
      <c r="CE31" s="3">
        <v>0</v>
      </c>
      <c r="CF31" s="3">
        <v>0</v>
      </c>
      <c r="CG31" s="2">
        <v>1</v>
      </c>
      <c r="CH31" s="2">
        <v>0</v>
      </c>
      <c r="CI31" s="2">
        <v>0</v>
      </c>
      <c r="CJ31" s="2">
        <v>0</v>
      </c>
      <c r="CK31" s="2">
        <v>0</v>
      </c>
      <c r="CL31" s="2">
        <v>0</v>
      </c>
      <c r="CM31" s="2">
        <v>0</v>
      </c>
      <c r="CN31" s="2">
        <v>0</v>
      </c>
      <c r="CO31" s="5">
        <v>0</v>
      </c>
      <c r="CP31" s="5">
        <v>0</v>
      </c>
      <c r="CQ31" s="5">
        <v>0</v>
      </c>
      <c r="CR31" s="5">
        <v>0</v>
      </c>
      <c r="CS31" s="5">
        <v>0</v>
      </c>
      <c r="CT31" s="5">
        <v>0</v>
      </c>
      <c r="CU31" s="5">
        <v>0</v>
      </c>
      <c r="CV31" s="5">
        <v>0</v>
      </c>
      <c r="CW31" s="4">
        <v>0</v>
      </c>
      <c r="CX31" s="4">
        <v>0</v>
      </c>
      <c r="CY31" s="4">
        <v>0</v>
      </c>
      <c r="CZ31" s="4">
        <v>1</v>
      </c>
      <c r="DA31" s="4">
        <v>0</v>
      </c>
      <c r="DB31" s="4">
        <v>0</v>
      </c>
      <c r="DC31" s="4">
        <v>0</v>
      </c>
      <c r="DD31" s="4">
        <v>1</v>
      </c>
      <c r="DE31" s="8">
        <v>1</v>
      </c>
      <c r="DF31" s="8">
        <v>0</v>
      </c>
      <c r="DG31" s="8">
        <v>0</v>
      </c>
      <c r="DH31" s="8">
        <v>0</v>
      </c>
      <c r="DI31" s="8">
        <v>0</v>
      </c>
      <c r="DJ31" s="8">
        <v>0</v>
      </c>
      <c r="DK31" s="8">
        <v>0</v>
      </c>
      <c r="DL31" s="8">
        <v>0</v>
      </c>
      <c r="DM31" s="11">
        <f t="shared" si="35"/>
        <v>1</v>
      </c>
      <c r="DN31" s="11">
        <f t="shared" si="36"/>
        <v>1</v>
      </c>
      <c r="DO31" s="11">
        <f t="shared" si="37"/>
        <v>0</v>
      </c>
      <c r="DP31" s="11">
        <f t="shared" si="38"/>
        <v>1</v>
      </c>
      <c r="DQ31" s="5">
        <f t="shared" si="39"/>
        <v>1</v>
      </c>
      <c r="DR31" s="5">
        <f t="shared" si="40"/>
        <v>0</v>
      </c>
      <c r="DS31" s="5">
        <f t="shared" si="41"/>
        <v>0</v>
      </c>
      <c r="DT31" s="5">
        <f t="shared" si="42"/>
        <v>0</v>
      </c>
      <c r="DU31" s="12">
        <f t="shared" si="43"/>
        <v>1</v>
      </c>
      <c r="DV31" s="12">
        <f t="shared" si="44"/>
        <v>0</v>
      </c>
      <c r="DW31" s="12">
        <f t="shared" si="45"/>
        <v>0</v>
      </c>
      <c r="DX31" s="12">
        <f t="shared" si="46"/>
        <v>0</v>
      </c>
      <c r="DY31" s="12">
        <f t="shared" si="47"/>
        <v>0</v>
      </c>
      <c r="DZ31" s="12">
        <f t="shared" si="48"/>
        <v>0</v>
      </c>
      <c r="EA31" s="12">
        <f t="shared" si="49"/>
        <v>0</v>
      </c>
      <c r="EB31" s="12">
        <f t="shared" si="50"/>
        <v>0</v>
      </c>
      <c r="EC31" s="13">
        <f t="shared" si="51"/>
        <v>1</v>
      </c>
      <c r="ED31" s="13">
        <f t="shared" si="52"/>
        <v>0</v>
      </c>
      <c r="EE31" s="13">
        <f t="shared" si="53"/>
        <v>0</v>
      </c>
      <c r="EF31" s="13">
        <f t="shared" si="54"/>
        <v>1</v>
      </c>
      <c r="EG31" s="13">
        <f t="shared" si="55"/>
        <v>0</v>
      </c>
      <c r="EH31" s="13">
        <f t="shared" si="56"/>
        <v>0</v>
      </c>
      <c r="EI31" s="13">
        <f t="shared" si="57"/>
        <v>0</v>
      </c>
      <c r="EJ31" s="13">
        <f t="shared" si="58"/>
        <v>1</v>
      </c>
      <c r="EK31" s="4">
        <f t="shared" si="59"/>
        <v>2</v>
      </c>
      <c r="EL31" s="4">
        <f t="shared" si="60"/>
        <v>1</v>
      </c>
      <c r="EM31" s="4">
        <f t="shared" si="61"/>
        <v>0</v>
      </c>
      <c r="EN31" s="4">
        <f t="shared" si="62"/>
        <v>1</v>
      </c>
      <c r="EO31" s="5">
        <v>0</v>
      </c>
      <c r="EP31" s="5">
        <v>0</v>
      </c>
      <c r="EQ31" s="5" t="s">
        <v>178</v>
      </c>
      <c r="ER31" s="5">
        <v>0</v>
      </c>
      <c r="ES31" s="12">
        <v>1</v>
      </c>
      <c r="ET31" s="12" t="s">
        <v>178</v>
      </c>
      <c r="EU31" s="12" t="s">
        <v>178</v>
      </c>
      <c r="EV31" s="12" t="s">
        <v>178</v>
      </c>
      <c r="EW31">
        <v>0.5</v>
      </c>
      <c r="EX31">
        <v>0</v>
      </c>
      <c r="EY31" t="s">
        <v>178</v>
      </c>
      <c r="EZ31">
        <v>0</v>
      </c>
      <c r="FA31">
        <f t="shared" si="63"/>
        <v>1</v>
      </c>
      <c r="FB31">
        <f t="shared" si="64"/>
        <v>0</v>
      </c>
      <c r="FC31">
        <f t="shared" si="65"/>
        <v>0</v>
      </c>
      <c r="FD31">
        <f t="shared" si="66"/>
        <v>0</v>
      </c>
      <c r="FE31">
        <v>1.2</v>
      </c>
      <c r="FF31">
        <v>0.66666666666666663</v>
      </c>
      <c r="FG31">
        <v>0.5</v>
      </c>
    </row>
    <row r="32" spans="1:163" customFormat="1" x14ac:dyDescent="0.25">
      <c r="A32" t="s">
        <v>32</v>
      </c>
      <c r="B32">
        <v>1</v>
      </c>
      <c r="C32">
        <v>1</v>
      </c>
      <c r="D32">
        <v>1</v>
      </c>
      <c r="E32">
        <v>0</v>
      </c>
      <c r="F32">
        <v>0</v>
      </c>
      <c r="G32">
        <v>0</v>
      </c>
      <c r="H32">
        <v>0</v>
      </c>
      <c r="I32" s="2" t="s">
        <v>177</v>
      </c>
      <c r="J32" s="2">
        <f t="shared" si="0"/>
        <v>0</v>
      </c>
      <c r="K32">
        <v>1</v>
      </c>
      <c r="L32" s="1">
        <v>2</v>
      </c>
      <c r="M32" s="1" t="str">
        <f t="shared" si="1"/>
        <v>S</v>
      </c>
      <c r="N32" s="1">
        <f t="shared" si="2"/>
        <v>0</v>
      </c>
      <c r="O32">
        <v>1</v>
      </c>
      <c r="P32">
        <v>0</v>
      </c>
      <c r="Q32">
        <v>0</v>
      </c>
      <c r="R32">
        <v>0</v>
      </c>
      <c r="S32">
        <v>0</v>
      </c>
      <c r="T32">
        <v>0</v>
      </c>
      <c r="U32">
        <f t="shared" si="3"/>
        <v>0</v>
      </c>
      <c r="V32" s="2" t="s">
        <v>177</v>
      </c>
      <c r="W32" s="2">
        <f t="shared" si="4"/>
        <v>0</v>
      </c>
      <c r="X32">
        <v>1</v>
      </c>
      <c r="Y32" s="1">
        <v>1</v>
      </c>
      <c r="Z32" s="1" t="str">
        <f t="shared" si="5"/>
        <v>NA</v>
      </c>
      <c r="AA32" s="1">
        <f t="shared" si="6"/>
        <v>2</v>
      </c>
      <c r="AB32" s="4">
        <f t="shared" si="7"/>
        <v>-1</v>
      </c>
      <c r="AC32" s="4">
        <f t="shared" si="8"/>
        <v>2</v>
      </c>
      <c r="AD32">
        <v>1</v>
      </c>
      <c r="AE32">
        <v>0</v>
      </c>
      <c r="AF32">
        <v>0</v>
      </c>
      <c r="AG32">
        <v>1</v>
      </c>
      <c r="AH32">
        <v>0</v>
      </c>
      <c r="AI32">
        <v>0</v>
      </c>
      <c r="AJ32" s="2" t="s">
        <v>177</v>
      </c>
      <c r="AK32" s="2">
        <f t="shared" si="9"/>
        <v>0</v>
      </c>
      <c r="AL32">
        <v>1</v>
      </c>
      <c r="AM32" s="1">
        <v>2</v>
      </c>
      <c r="AN32" s="1" t="str">
        <f t="shared" si="10"/>
        <v>S</v>
      </c>
      <c r="AO32" s="1">
        <f t="shared" si="11"/>
        <v>1</v>
      </c>
      <c r="AP32" s="4">
        <f t="shared" si="12"/>
        <v>1</v>
      </c>
      <c r="AQ32" s="4">
        <f t="shared" si="13"/>
        <v>1</v>
      </c>
      <c r="AR32" s="10" t="s">
        <v>319</v>
      </c>
      <c r="AS32" s="10" t="s">
        <v>319</v>
      </c>
      <c r="AT32" s="10" t="str">
        <f t="shared" si="67"/>
        <v>surv</v>
      </c>
      <c r="AU32" s="10" t="str">
        <f t="shared" si="15"/>
        <v>surv</v>
      </c>
      <c r="AV32" s="10">
        <f t="shared" si="16"/>
        <v>1.6666666666666667</v>
      </c>
      <c r="AW32" s="10">
        <f t="shared" si="17"/>
        <v>0.70173436589826521</v>
      </c>
      <c r="AX32" s="10">
        <f t="shared" si="18"/>
        <v>1</v>
      </c>
      <c r="AY32" s="10">
        <f t="shared" si="19"/>
        <v>1</v>
      </c>
      <c r="AZ32" s="10" t="str">
        <f t="shared" si="20"/>
        <v>1</v>
      </c>
      <c r="BA32" s="10" t="str">
        <f t="shared" si="21"/>
        <v>1</v>
      </c>
      <c r="BB32" t="s">
        <v>123</v>
      </c>
      <c r="BC32" t="s">
        <v>152</v>
      </c>
      <c r="BD32" t="s">
        <v>152</v>
      </c>
      <c r="BE32" s="5">
        <v>8</v>
      </c>
      <c r="BF32" s="5">
        <v>10</v>
      </c>
      <c r="BG32" s="5">
        <v>10</v>
      </c>
      <c r="BH32" s="5">
        <f t="shared" si="22"/>
        <v>9.3333333333333339</v>
      </c>
      <c r="BI32" s="6">
        <v>0.84504437753292183</v>
      </c>
      <c r="BJ32" s="6">
        <v>0.63007936008093712</v>
      </c>
      <c r="BK32" s="6">
        <v>0.63007936008093712</v>
      </c>
      <c r="BL32" s="6">
        <v>0.70173436589826521</v>
      </c>
      <c r="BM32" s="6" t="str">
        <f t="shared" si="23"/>
        <v>M</v>
      </c>
      <c r="BN32" s="3">
        <f t="shared" si="24"/>
        <v>0</v>
      </c>
      <c r="BO32" s="3">
        <f t="shared" si="25"/>
        <v>0.33333333333333331</v>
      </c>
      <c r="BP32" s="3">
        <f t="shared" si="26"/>
        <v>0</v>
      </c>
      <c r="BQ32" s="3">
        <f t="shared" si="27"/>
        <v>0</v>
      </c>
      <c r="BR32" s="1">
        <f t="shared" si="28"/>
        <v>1.6666666666666667</v>
      </c>
      <c r="BS32" s="1" t="str">
        <f t="shared" si="29"/>
        <v>S</v>
      </c>
      <c r="BT32" s="1">
        <f t="shared" si="30"/>
        <v>1</v>
      </c>
      <c r="BU32" s="4">
        <f t="shared" si="31"/>
        <v>0</v>
      </c>
      <c r="BV32" s="4">
        <f t="shared" si="32"/>
        <v>1.5</v>
      </c>
      <c r="BW32" t="s">
        <v>178</v>
      </c>
      <c r="BX32" t="s">
        <v>178</v>
      </c>
      <c r="BY32" t="s">
        <v>227</v>
      </c>
      <c r="BZ32" t="s">
        <v>178</v>
      </c>
      <c r="CA32" s="2" t="str">
        <f t="shared" si="33"/>
        <v>NA</v>
      </c>
      <c r="CB32">
        <v>0</v>
      </c>
      <c r="CC32">
        <v>0</v>
      </c>
      <c r="CD32" s="2" t="str">
        <f t="shared" si="34"/>
        <v>NA</v>
      </c>
      <c r="CE32" s="3">
        <v>0</v>
      </c>
      <c r="CF32" s="3">
        <v>0</v>
      </c>
      <c r="CG32" s="2">
        <v>0</v>
      </c>
      <c r="CH32" s="2">
        <v>0</v>
      </c>
      <c r="CI32" s="2">
        <v>0</v>
      </c>
      <c r="CJ32" s="2">
        <v>0</v>
      </c>
      <c r="CK32" s="2">
        <v>0</v>
      </c>
      <c r="CL32" s="2">
        <v>0</v>
      </c>
      <c r="CM32" s="2">
        <v>0</v>
      </c>
      <c r="CN32" s="2">
        <v>0</v>
      </c>
      <c r="CO32" s="5">
        <v>1</v>
      </c>
      <c r="CP32" s="5">
        <v>0</v>
      </c>
      <c r="CQ32" s="5">
        <v>0</v>
      </c>
      <c r="CR32" s="5">
        <v>0</v>
      </c>
      <c r="CS32" s="5">
        <v>0</v>
      </c>
      <c r="CT32" s="5">
        <v>0</v>
      </c>
      <c r="CU32" s="5">
        <v>0</v>
      </c>
      <c r="CV32" s="5">
        <v>0</v>
      </c>
      <c r="CW32" s="4">
        <v>0</v>
      </c>
      <c r="CX32" s="4">
        <v>0</v>
      </c>
      <c r="CY32" s="4">
        <v>0</v>
      </c>
      <c r="CZ32" s="4">
        <v>0</v>
      </c>
      <c r="DA32" s="4">
        <v>0</v>
      </c>
      <c r="DB32" s="4">
        <v>0</v>
      </c>
      <c r="DC32" s="4">
        <v>0</v>
      </c>
      <c r="DD32" s="4">
        <v>0</v>
      </c>
      <c r="DE32" s="8">
        <v>0</v>
      </c>
      <c r="DF32" s="8">
        <v>0</v>
      </c>
      <c r="DG32" s="8">
        <v>0</v>
      </c>
      <c r="DH32" s="8">
        <v>0</v>
      </c>
      <c r="DI32" s="8">
        <v>0</v>
      </c>
      <c r="DJ32" s="8">
        <v>0</v>
      </c>
      <c r="DK32" s="8">
        <v>0</v>
      </c>
      <c r="DL32" s="8">
        <v>0</v>
      </c>
      <c r="DM32" s="11">
        <f t="shared" si="35"/>
        <v>0</v>
      </c>
      <c r="DN32" s="11">
        <f t="shared" si="36"/>
        <v>0</v>
      </c>
      <c r="DO32" s="11">
        <f t="shared" si="37"/>
        <v>0</v>
      </c>
      <c r="DP32" s="11">
        <f t="shared" si="38"/>
        <v>0</v>
      </c>
      <c r="DQ32" s="5">
        <f t="shared" si="39"/>
        <v>1</v>
      </c>
      <c r="DR32" s="5">
        <f t="shared" si="40"/>
        <v>0</v>
      </c>
      <c r="DS32" s="5">
        <f t="shared" si="41"/>
        <v>0</v>
      </c>
      <c r="DT32" s="5">
        <f t="shared" si="42"/>
        <v>0</v>
      </c>
      <c r="DU32" s="12">
        <f t="shared" si="43"/>
        <v>1</v>
      </c>
      <c r="DV32" s="12">
        <f t="shared" si="44"/>
        <v>0</v>
      </c>
      <c r="DW32" s="12">
        <f t="shared" si="45"/>
        <v>0</v>
      </c>
      <c r="DX32" s="12">
        <f t="shared" si="46"/>
        <v>0</v>
      </c>
      <c r="DY32" s="12">
        <f t="shared" si="47"/>
        <v>0</v>
      </c>
      <c r="DZ32" s="12">
        <f t="shared" si="48"/>
        <v>0</v>
      </c>
      <c r="EA32" s="12">
        <f t="shared" si="49"/>
        <v>0</v>
      </c>
      <c r="EB32" s="12">
        <f t="shared" si="50"/>
        <v>0</v>
      </c>
      <c r="EC32" s="13">
        <f t="shared" si="51"/>
        <v>0</v>
      </c>
      <c r="ED32" s="13">
        <f t="shared" si="52"/>
        <v>0</v>
      </c>
      <c r="EE32" s="13">
        <f t="shared" si="53"/>
        <v>0</v>
      </c>
      <c r="EF32" s="13">
        <f t="shared" si="54"/>
        <v>0</v>
      </c>
      <c r="EG32" s="13">
        <f t="shared" si="55"/>
        <v>0</v>
      </c>
      <c r="EH32" s="13">
        <f t="shared" si="56"/>
        <v>0</v>
      </c>
      <c r="EI32" s="13">
        <f t="shared" si="57"/>
        <v>0</v>
      </c>
      <c r="EJ32" s="13">
        <f t="shared" si="58"/>
        <v>0</v>
      </c>
      <c r="EK32" s="4">
        <f t="shared" si="59"/>
        <v>1</v>
      </c>
      <c r="EL32" s="4">
        <f t="shared" si="60"/>
        <v>0</v>
      </c>
      <c r="EM32" s="4">
        <f t="shared" si="61"/>
        <v>0</v>
      </c>
      <c r="EN32" s="4">
        <f t="shared" si="62"/>
        <v>0</v>
      </c>
      <c r="EO32" s="5" t="s">
        <v>178</v>
      </c>
      <c r="EP32" s="5" t="s">
        <v>178</v>
      </c>
      <c r="EQ32" s="5" t="s">
        <v>178</v>
      </c>
      <c r="ER32" s="5" t="s">
        <v>178</v>
      </c>
      <c r="ES32" s="12">
        <v>0</v>
      </c>
      <c r="ET32" s="12" t="s">
        <v>178</v>
      </c>
      <c r="EU32" s="12" t="s">
        <v>178</v>
      </c>
      <c r="EV32" s="12" t="s">
        <v>178</v>
      </c>
      <c r="EW32">
        <v>0</v>
      </c>
      <c r="EX32" t="s">
        <v>178</v>
      </c>
      <c r="EY32" t="s">
        <v>178</v>
      </c>
      <c r="EZ32" t="s">
        <v>178</v>
      </c>
      <c r="FA32">
        <f t="shared" si="63"/>
        <v>1</v>
      </c>
      <c r="FB32">
        <f t="shared" si="64"/>
        <v>0</v>
      </c>
      <c r="FC32">
        <f t="shared" si="65"/>
        <v>0</v>
      </c>
      <c r="FD32">
        <f t="shared" si="66"/>
        <v>0</v>
      </c>
      <c r="FE32" t="s">
        <v>178</v>
      </c>
      <c r="FF32" t="s">
        <v>178</v>
      </c>
      <c r="FG32">
        <v>1</v>
      </c>
    </row>
    <row r="33" spans="1:163" customFormat="1" x14ac:dyDescent="0.25">
      <c r="A33" t="s">
        <v>33</v>
      </c>
      <c r="B33">
        <v>1</v>
      </c>
      <c r="C33">
        <v>1</v>
      </c>
      <c r="D33">
        <v>1</v>
      </c>
      <c r="E33">
        <v>2</v>
      </c>
      <c r="F33">
        <v>1</v>
      </c>
      <c r="G33">
        <v>2</v>
      </c>
      <c r="H33">
        <v>0</v>
      </c>
      <c r="I33" s="2" t="s">
        <v>177</v>
      </c>
      <c r="J33" s="2">
        <f t="shared" si="0"/>
        <v>0</v>
      </c>
      <c r="K33">
        <v>2</v>
      </c>
      <c r="L33" s="1">
        <v>7</v>
      </c>
      <c r="M33" s="1" t="str">
        <f t="shared" si="1"/>
        <v>L</v>
      </c>
      <c r="N33" s="1">
        <f t="shared" si="2"/>
        <v>1</v>
      </c>
      <c r="O33">
        <v>1</v>
      </c>
      <c r="P33">
        <v>1</v>
      </c>
      <c r="Q33">
        <v>0</v>
      </c>
      <c r="R33">
        <v>0</v>
      </c>
      <c r="S33">
        <v>0</v>
      </c>
      <c r="T33">
        <v>1</v>
      </c>
      <c r="U33">
        <f t="shared" si="3"/>
        <v>1</v>
      </c>
      <c r="V33" s="2" t="s">
        <v>177</v>
      </c>
      <c r="W33" s="2">
        <f t="shared" si="4"/>
        <v>1</v>
      </c>
      <c r="X33">
        <v>2</v>
      </c>
      <c r="Y33" s="1">
        <v>2</v>
      </c>
      <c r="Z33" s="1" t="str">
        <f t="shared" si="5"/>
        <v>S</v>
      </c>
      <c r="AA33" s="1">
        <f t="shared" si="6"/>
        <v>2</v>
      </c>
      <c r="AB33" s="4">
        <f t="shared" si="7"/>
        <v>-5</v>
      </c>
      <c r="AC33" s="4">
        <f t="shared" si="8"/>
        <v>2</v>
      </c>
      <c r="AD33">
        <v>1</v>
      </c>
      <c r="AE33">
        <v>0</v>
      </c>
      <c r="AF33">
        <v>0</v>
      </c>
      <c r="AG33">
        <v>0</v>
      </c>
      <c r="AH33">
        <v>0</v>
      </c>
      <c r="AI33">
        <v>0</v>
      </c>
      <c r="AJ33" s="2" t="s">
        <v>177</v>
      </c>
      <c r="AK33" s="2">
        <f t="shared" si="9"/>
        <v>0</v>
      </c>
      <c r="AL33">
        <v>2</v>
      </c>
      <c r="AM33" s="1">
        <v>1</v>
      </c>
      <c r="AN33" s="1" t="str">
        <f t="shared" si="10"/>
        <v>solitary</v>
      </c>
      <c r="AO33" s="1">
        <f t="shared" si="11"/>
        <v>1</v>
      </c>
      <c r="AP33" s="4">
        <f t="shared" si="12"/>
        <v>-1</v>
      </c>
      <c r="AQ33" s="4">
        <f t="shared" si="13"/>
        <v>1</v>
      </c>
      <c r="AR33" s="10" t="s">
        <v>319</v>
      </c>
      <c r="AS33" s="10" t="s">
        <v>319</v>
      </c>
      <c r="AT33" s="10" t="str">
        <f t="shared" si="67"/>
        <v>surv</v>
      </c>
      <c r="AU33" s="10" t="str">
        <f t="shared" si="15"/>
        <v>surv</v>
      </c>
      <c r="AV33" s="10">
        <f t="shared" si="16"/>
        <v>3.3333333333333335</v>
      </c>
      <c r="AW33" s="10">
        <f t="shared" si="17"/>
        <v>0.74330343736592619</v>
      </c>
      <c r="AX33" s="10">
        <f t="shared" si="18"/>
        <v>1</v>
      </c>
      <c r="AY33" s="10">
        <f t="shared" si="19"/>
        <v>1</v>
      </c>
      <c r="AZ33" s="10" t="str">
        <f t="shared" si="20"/>
        <v>1</v>
      </c>
      <c r="BA33" s="10" t="str">
        <f t="shared" si="21"/>
        <v>1</v>
      </c>
      <c r="BB33" t="s">
        <v>31</v>
      </c>
      <c r="BC33" t="s">
        <v>31</v>
      </c>
      <c r="BD33" t="s">
        <v>31</v>
      </c>
      <c r="BE33" s="5">
        <v>2</v>
      </c>
      <c r="BF33" s="5">
        <v>2</v>
      </c>
      <c r="BG33" s="5">
        <v>2</v>
      </c>
      <c r="BH33" s="5">
        <f t="shared" si="22"/>
        <v>2</v>
      </c>
      <c r="BI33" s="6">
        <v>0.74330343736592619</v>
      </c>
      <c r="BJ33" s="6">
        <v>0.74330343736592619</v>
      </c>
      <c r="BK33" s="6">
        <v>0.74330343736592619</v>
      </c>
      <c r="BL33" s="6">
        <v>0.74330343736592619</v>
      </c>
      <c r="BM33" s="6" t="str">
        <f t="shared" si="23"/>
        <v>M</v>
      </c>
      <c r="BN33" s="3">
        <f t="shared" si="24"/>
        <v>0.66666666666666663</v>
      </c>
      <c r="BO33" s="3">
        <f t="shared" si="25"/>
        <v>0.33333333333333331</v>
      </c>
      <c r="BP33" s="3">
        <f t="shared" si="26"/>
        <v>0.66666666666666663</v>
      </c>
      <c r="BQ33" s="3">
        <f t="shared" si="27"/>
        <v>0.33333333333333331</v>
      </c>
      <c r="BR33" s="1">
        <f t="shared" si="28"/>
        <v>3.3333333333333335</v>
      </c>
      <c r="BS33" s="1" t="str">
        <f t="shared" si="29"/>
        <v>S</v>
      </c>
      <c r="BT33" s="1">
        <f t="shared" si="30"/>
        <v>1.3333333333333333</v>
      </c>
      <c r="BU33" s="4">
        <f t="shared" si="31"/>
        <v>-3</v>
      </c>
      <c r="BV33" s="4">
        <f t="shared" si="32"/>
        <v>1.5</v>
      </c>
      <c r="BW33" t="s">
        <v>227</v>
      </c>
      <c r="BX33" t="s">
        <v>178</v>
      </c>
      <c r="BY33" t="s">
        <v>226</v>
      </c>
      <c r="BZ33" t="s">
        <v>178</v>
      </c>
      <c r="CA33" s="2" t="str">
        <f t="shared" si="33"/>
        <v>c</v>
      </c>
      <c r="CB33">
        <v>0</v>
      </c>
      <c r="CC33">
        <v>1</v>
      </c>
      <c r="CD33" s="2" t="str">
        <f t="shared" si="34"/>
        <v>NA</v>
      </c>
      <c r="CE33" s="3">
        <v>0</v>
      </c>
      <c r="CF33" s="3">
        <v>0</v>
      </c>
      <c r="CG33" s="2">
        <v>1</v>
      </c>
      <c r="CH33" s="2">
        <v>0</v>
      </c>
      <c r="CI33" s="2">
        <v>0</v>
      </c>
      <c r="CJ33" s="2">
        <v>0</v>
      </c>
      <c r="CK33" s="2">
        <v>0</v>
      </c>
      <c r="CL33" s="2">
        <v>0</v>
      </c>
      <c r="CM33" s="2">
        <v>0</v>
      </c>
      <c r="CN33" s="2">
        <v>0</v>
      </c>
      <c r="CO33" s="5">
        <v>0</v>
      </c>
      <c r="CP33" s="5">
        <v>0</v>
      </c>
      <c r="CQ33" s="5">
        <v>0</v>
      </c>
      <c r="CR33" s="5">
        <v>0</v>
      </c>
      <c r="CS33" s="5">
        <v>0</v>
      </c>
      <c r="CT33" s="5">
        <v>0</v>
      </c>
      <c r="CU33" s="5">
        <v>0</v>
      </c>
      <c r="CV33" s="5">
        <v>0</v>
      </c>
      <c r="CW33" s="4">
        <v>0</v>
      </c>
      <c r="CX33" s="4">
        <v>0</v>
      </c>
      <c r="CY33" s="4">
        <v>0</v>
      </c>
      <c r="CZ33" s="4">
        <v>0</v>
      </c>
      <c r="DA33" s="4">
        <v>0</v>
      </c>
      <c r="DB33" s="4">
        <v>0</v>
      </c>
      <c r="DC33" s="4">
        <v>0</v>
      </c>
      <c r="DD33" s="4">
        <v>1</v>
      </c>
      <c r="DE33" s="8">
        <v>1</v>
      </c>
      <c r="DF33" s="8">
        <v>0</v>
      </c>
      <c r="DG33" s="8">
        <v>0</v>
      </c>
      <c r="DH33" s="8">
        <v>0</v>
      </c>
      <c r="DI33" s="8">
        <v>0</v>
      </c>
      <c r="DJ33" s="8">
        <v>0</v>
      </c>
      <c r="DK33" s="8">
        <v>0</v>
      </c>
      <c r="DL33" s="8">
        <v>0</v>
      </c>
      <c r="DM33" s="11">
        <f t="shared" si="35"/>
        <v>1</v>
      </c>
      <c r="DN33" s="11">
        <f t="shared" si="36"/>
        <v>0</v>
      </c>
      <c r="DO33" s="11">
        <f t="shared" si="37"/>
        <v>0</v>
      </c>
      <c r="DP33" s="11">
        <f t="shared" si="38"/>
        <v>1</v>
      </c>
      <c r="DQ33" s="5">
        <f t="shared" si="39"/>
        <v>1</v>
      </c>
      <c r="DR33" s="5">
        <f t="shared" si="40"/>
        <v>0</v>
      </c>
      <c r="DS33" s="5">
        <f t="shared" si="41"/>
        <v>0</v>
      </c>
      <c r="DT33" s="5">
        <f t="shared" si="42"/>
        <v>0</v>
      </c>
      <c r="DU33" s="12">
        <f t="shared" si="43"/>
        <v>1</v>
      </c>
      <c r="DV33" s="12">
        <f t="shared" si="44"/>
        <v>0</v>
      </c>
      <c r="DW33" s="12">
        <f t="shared" si="45"/>
        <v>0</v>
      </c>
      <c r="DX33" s="12">
        <f t="shared" si="46"/>
        <v>0</v>
      </c>
      <c r="DY33" s="12">
        <f t="shared" si="47"/>
        <v>0</v>
      </c>
      <c r="DZ33" s="12">
        <f t="shared" si="48"/>
        <v>0</v>
      </c>
      <c r="EA33" s="12">
        <f t="shared" si="49"/>
        <v>0</v>
      </c>
      <c r="EB33" s="12">
        <f t="shared" si="50"/>
        <v>0</v>
      </c>
      <c r="EC33" s="13">
        <f t="shared" si="51"/>
        <v>1</v>
      </c>
      <c r="ED33" s="13">
        <f t="shared" si="52"/>
        <v>0</v>
      </c>
      <c r="EE33" s="13">
        <f t="shared" si="53"/>
        <v>0</v>
      </c>
      <c r="EF33" s="13">
        <f t="shared" si="54"/>
        <v>0</v>
      </c>
      <c r="EG33" s="13">
        <f t="shared" si="55"/>
        <v>0</v>
      </c>
      <c r="EH33" s="13">
        <f t="shared" si="56"/>
        <v>0</v>
      </c>
      <c r="EI33" s="13">
        <f t="shared" si="57"/>
        <v>0</v>
      </c>
      <c r="EJ33" s="13">
        <f t="shared" si="58"/>
        <v>1</v>
      </c>
      <c r="EK33" s="4">
        <f t="shared" si="59"/>
        <v>2</v>
      </c>
      <c r="EL33" s="4">
        <f t="shared" si="60"/>
        <v>0</v>
      </c>
      <c r="EM33" s="4">
        <f t="shared" si="61"/>
        <v>0</v>
      </c>
      <c r="EN33" s="4">
        <f t="shared" si="62"/>
        <v>1</v>
      </c>
      <c r="EO33" s="5">
        <v>0</v>
      </c>
      <c r="EP33" s="5" t="s">
        <v>178</v>
      </c>
      <c r="EQ33" s="5" t="s">
        <v>178</v>
      </c>
      <c r="ER33" s="5">
        <v>0</v>
      </c>
      <c r="ES33" s="12">
        <v>1</v>
      </c>
      <c r="ET33" s="12" t="s">
        <v>178</v>
      </c>
      <c r="EU33" s="12" t="s">
        <v>178</v>
      </c>
      <c r="EV33" s="12" t="s">
        <v>178</v>
      </c>
      <c r="EW33">
        <v>0.5</v>
      </c>
      <c r="EX33" t="s">
        <v>178</v>
      </c>
      <c r="EY33" t="s">
        <v>178</v>
      </c>
      <c r="EZ33">
        <v>0</v>
      </c>
      <c r="FA33">
        <f t="shared" si="63"/>
        <v>1</v>
      </c>
      <c r="FB33">
        <f t="shared" si="64"/>
        <v>0</v>
      </c>
      <c r="FC33">
        <f t="shared" si="65"/>
        <v>0</v>
      </c>
      <c r="FD33">
        <f t="shared" si="66"/>
        <v>0</v>
      </c>
      <c r="FE33">
        <v>1.3333333333333333</v>
      </c>
      <c r="FF33">
        <v>2</v>
      </c>
      <c r="FG33" t="s">
        <v>178</v>
      </c>
    </row>
    <row r="34" spans="1:163" customFormat="1" x14ac:dyDescent="0.25">
      <c r="A34" t="s">
        <v>34</v>
      </c>
      <c r="B34">
        <v>1</v>
      </c>
      <c r="C34">
        <v>1</v>
      </c>
      <c r="D34">
        <v>1</v>
      </c>
      <c r="E34">
        <v>1</v>
      </c>
      <c r="F34">
        <v>0</v>
      </c>
      <c r="G34">
        <v>0</v>
      </c>
      <c r="H34">
        <v>0</v>
      </c>
      <c r="I34" s="2" t="s">
        <v>177</v>
      </c>
      <c r="J34" s="2">
        <f t="shared" ref="J34:J65" si="68">IF(OR(H34="NA",I34="NA"),"NA",IF(OR(H34&gt;0,I34="y"),1,0))</f>
        <v>0</v>
      </c>
      <c r="K34">
        <v>2</v>
      </c>
      <c r="L34" s="1">
        <v>3</v>
      </c>
      <c r="M34" s="1" t="str">
        <f t="shared" ref="M34:M65" si="69">IF(L34="NA","NA",IF(L34&lt;2,"solitary",IF(AND(L34&gt;=2=TRUE,L34&lt;5=TRUE),"S",IF(AND(L34&gt;=5=TRUE,L34&lt;7=TRUE),"M",IF(L34&gt;=7,"L","NA")))))</f>
        <v>S</v>
      </c>
      <c r="N34" s="1">
        <f t="shared" ref="N34:N65" si="70">VLOOKUP(BB34,$A$2:$L$167,10,FALSE)</f>
        <v>1</v>
      </c>
      <c r="O34">
        <v>0</v>
      </c>
      <c r="P34">
        <v>0</v>
      </c>
      <c r="Q34">
        <v>0</v>
      </c>
      <c r="R34">
        <v>0</v>
      </c>
      <c r="S34">
        <v>0</v>
      </c>
      <c r="T34">
        <v>0</v>
      </c>
      <c r="U34" t="str">
        <f t="shared" ref="U34:U65" si="71">IF(AR34="ext","NA",T34)</f>
        <v>NA</v>
      </c>
      <c r="V34" s="2" t="s">
        <v>177</v>
      </c>
      <c r="W34" s="2">
        <f t="shared" ref="W34:W65" si="72">IF(OR(T34="NA",V34="NA"),"NA",IF(OR(T34&gt;0,V34="y"),1,0))</f>
        <v>0</v>
      </c>
      <c r="X34">
        <v>0</v>
      </c>
      <c r="Y34" s="1" t="s">
        <v>178</v>
      </c>
      <c r="Z34" s="1" t="str">
        <f t="shared" ref="Z34:Z65" si="73">IF(Y34="NA","NA",IF(L34&lt;2,"solitary",IF(AND(Y34&gt;=2=TRUE,Y34&lt;5=TRUE),"S",IF(AND(Y34&gt;=5=TRUE,Y34&lt;7=TRUE),"M",IF(Y34&gt;=7,"L","NA")))))</f>
        <v>NA</v>
      </c>
      <c r="AA34" s="1" t="str">
        <f t="shared" ref="AA34:AA65" si="74">IF(Y34="NA","NA",VLOOKUP(BC34,$A$1:$Y$167,21,FALSE))</f>
        <v>NA</v>
      </c>
      <c r="AB34" s="4" t="str">
        <f t="shared" ref="AB34:AB65" si="75">IF(Y34="NA","NA",Y34-L34)</f>
        <v>NA</v>
      </c>
      <c r="AC34" s="4">
        <f t="shared" ref="AC34:AC65" si="76">VLOOKUP(BB34,$A$1:$AB$167,24,FALSE)</f>
        <v>2</v>
      </c>
      <c r="AD34">
        <v>0</v>
      </c>
      <c r="AE34">
        <v>0</v>
      </c>
      <c r="AF34">
        <v>0</v>
      </c>
      <c r="AG34">
        <v>0</v>
      </c>
      <c r="AH34">
        <v>0</v>
      </c>
      <c r="AI34">
        <v>0</v>
      </c>
      <c r="AJ34" s="2" t="s">
        <v>177</v>
      </c>
      <c r="AK34" s="2">
        <f t="shared" ref="AK34:AK65" si="77">IF(OR(AI34="NA",AJ34="NA"),"NA",IF(OR(AI34&gt;0,AJ34="y"),1,0))</f>
        <v>0</v>
      </c>
      <c r="AL34">
        <v>0</v>
      </c>
      <c r="AM34" s="1" t="s">
        <v>178</v>
      </c>
      <c r="AN34" s="1" t="str">
        <f t="shared" ref="AN34:AN65" si="78">IF(AM34="NA","NA",IF(AM34&lt;2,"solitary",IF(AND(AM34&gt;=2=TRUE,AM34&lt;5=TRUE),"S",IF(AND(AM34&gt;=5=TRUE,AM34&lt;7=TRUE),"M",IF(AM34&gt;=7,"L","NA")))))</f>
        <v>NA</v>
      </c>
      <c r="AO34" s="1" t="str">
        <f t="shared" ref="AO34:AO65" si="79">IF(AM34="NA","NA",VLOOKUP(BD34,$A$1:$AM$167,34,FALSE))</f>
        <v>NA</v>
      </c>
      <c r="AP34" s="4" t="str">
        <f t="shared" ref="AP34:AP65" si="80">IF(Y34="NA","NA",IF(AM34="NA","NA",AM34-Y34))</f>
        <v>NA</v>
      </c>
      <c r="AQ34" s="4">
        <f t="shared" ref="AQ34:AQ65" si="81">VLOOKUP(BC34,$A$1:$AP$167,37,FALSE)</f>
        <v>1</v>
      </c>
      <c r="AR34" s="10" t="s">
        <v>320</v>
      </c>
      <c r="AS34" s="10" t="s">
        <v>321</v>
      </c>
      <c r="AT34" s="10" t="s">
        <v>320</v>
      </c>
      <c r="AU34" s="10" t="str">
        <f t="shared" ref="AU34:AU65" si="82">IF(OR(AR34="ext",AS34="ext"),"ext","surv")</f>
        <v>ext</v>
      </c>
      <c r="AV34" s="10">
        <f t="shared" ref="AV34:AV65" si="83">IF(AR34="ext",L34,IF(AS34="ext",Y34,IF(AR34="surv",AVERAGE(L34,Y34,AM34),IF(AS34="surv",AVERAGE(Y34,AM34),AM34))))</f>
        <v>3</v>
      </c>
      <c r="AW34" s="10">
        <f t="shared" ref="AW34:AW65" si="84">IF(AR34="ext",BI34,IF(AS34="ext",BJ34,IF(AR34="surv",AVERAGE(BI34,BJ34,BK34),IF(AS34="surv",AVERAGE(BJ34,BK34),BK34))))</f>
        <v>1.4076931483814206</v>
      </c>
      <c r="AX34" s="10">
        <f t="shared" ref="AX34:AX65" si="85">IF(AR34="surv",1,IF(AR34="ext",0,"NA"))</f>
        <v>0</v>
      </c>
      <c r="AY34" s="10" t="str">
        <f t="shared" ref="AY34:AY65" si="86">IF(AS34="surv",1,IF(AS34="ext",0,"NA"))</f>
        <v>NA</v>
      </c>
      <c r="AZ34" s="10" t="str">
        <f t="shared" ref="AZ34:AZ65" si="87">IF(AT34="surv","1",IF(OR(AT34="ext",AT34="re"),"0","NA"))</f>
        <v>0</v>
      </c>
      <c r="BA34" s="10" t="str">
        <f t="shared" ref="BA34:BA65" si="88">IF(AT34="surv","1",IF(AT34="found","0","NA"))</f>
        <v>NA</v>
      </c>
      <c r="BB34" t="s">
        <v>31</v>
      </c>
      <c r="BC34" t="s">
        <v>31</v>
      </c>
      <c r="BD34" t="s">
        <v>31</v>
      </c>
      <c r="BE34" s="5">
        <v>1</v>
      </c>
      <c r="BF34" s="5">
        <v>1</v>
      </c>
      <c r="BG34" s="5">
        <v>1</v>
      </c>
      <c r="BH34" s="5">
        <f t="shared" ref="BH34:BH65" si="89">AVERAGE(BE34:BG34)</f>
        <v>1</v>
      </c>
      <c r="BI34" s="6">
        <v>1.4076931483814206</v>
      </c>
      <c r="BJ34" s="6" t="s">
        <v>178</v>
      </c>
      <c r="BK34" s="6" t="s">
        <v>178</v>
      </c>
      <c r="BL34" s="6">
        <v>1.4076931483814206</v>
      </c>
      <c r="BM34" s="6" t="str">
        <f t="shared" ref="BM34:BM65" si="90">IF(BL34&lt;0.5,"N",IF(BL34&lt;1,"M","F"))</f>
        <v>F</v>
      </c>
      <c r="BN34" s="3">
        <f t="shared" ref="BN34:BN65" si="91">AVERAGE(E34,Q34,AF34)</f>
        <v>0.33333333333333331</v>
      </c>
      <c r="BO34" s="3">
        <f t="shared" ref="BO34:BO65" si="92">AVERAGE(F34,R34,AG34)</f>
        <v>0</v>
      </c>
      <c r="BP34" s="3">
        <f t="shared" ref="BP34:BP65" si="93">AVERAGE(G34,S34,AH34)</f>
        <v>0</v>
      </c>
      <c r="BQ34" s="3">
        <f t="shared" ref="BQ34:BQ65" si="94">AVERAGE(H34,T34,AI34)</f>
        <v>0</v>
      </c>
      <c r="BR34" s="1">
        <f t="shared" ref="BR34:BR65" si="95">AVERAGE(AM34,Y34,L34)</f>
        <v>3</v>
      </c>
      <c r="BS34" s="1" t="str">
        <f t="shared" ref="BS34:BS65" si="96">IF(BR34="NA","NA",IF(AND(BR34&gt;0=TRUE,BR34&lt;5=TRUE),"S",IF(AND(BR34&gt;=6=TRUE,BR34&lt;7=TRUE),"M",IF(BR34&gt;=7,"L","NA"))))</f>
        <v>S</v>
      </c>
      <c r="BT34" s="1">
        <f t="shared" ref="BT34:BT65" si="97">AVERAGE(AO34,AA34,N34)</f>
        <v>1</v>
      </c>
      <c r="BU34" s="4" t="str">
        <f t="shared" ref="BU34:BU65" si="98">IF(AP34="NA","NA",AVERAGE(AB34,AP34))</f>
        <v>NA</v>
      </c>
      <c r="BV34" s="4" t="str">
        <f t="shared" ref="BV34:BV65" si="99">IF(BU34="NA","NA",AVERAGE(AC34,AQ34))</f>
        <v>NA</v>
      </c>
      <c r="BW34" t="s">
        <v>178</v>
      </c>
      <c r="BX34" t="s">
        <v>178</v>
      </c>
      <c r="BY34" t="s">
        <v>178</v>
      </c>
      <c r="BZ34" t="s">
        <v>178</v>
      </c>
      <c r="CA34" s="2" t="str">
        <f t="shared" ref="CA34:CA65" si="100">IF(CB34+CC34=0,"NA",IF(CB34=CC34,"e",IF(CB34&lt;CC34,"c","s")))</f>
        <v>NA</v>
      </c>
      <c r="CB34">
        <v>0</v>
      </c>
      <c r="CC34">
        <v>0</v>
      </c>
      <c r="CD34" s="2" t="str">
        <f t="shared" ref="CD34:CD65" si="101">IF(CE34+CF34=0,"NA",IF(CE34=CF34,"e",IF(CE34&lt;CF34,"c","s")))</f>
        <v>NA</v>
      </c>
      <c r="CE34" s="3">
        <v>0</v>
      </c>
      <c r="CF34" s="3">
        <v>0</v>
      </c>
      <c r="CG34" s="2">
        <v>1</v>
      </c>
      <c r="CH34" s="2">
        <v>1</v>
      </c>
      <c r="CI34" s="2">
        <v>0</v>
      </c>
      <c r="CJ34" s="2">
        <v>0</v>
      </c>
      <c r="CK34" s="2">
        <v>0</v>
      </c>
      <c r="CL34" s="2">
        <v>0</v>
      </c>
      <c r="CM34" s="2">
        <v>0</v>
      </c>
      <c r="CN34" s="2">
        <v>0</v>
      </c>
      <c r="CO34" s="5">
        <v>0</v>
      </c>
      <c r="CP34" s="5">
        <v>0</v>
      </c>
      <c r="CQ34" s="5">
        <v>0</v>
      </c>
      <c r="CR34" s="5">
        <v>0</v>
      </c>
      <c r="CS34" s="5">
        <v>0</v>
      </c>
      <c r="CT34" s="5">
        <v>0</v>
      </c>
      <c r="CU34" s="5">
        <v>0</v>
      </c>
      <c r="CV34" s="5">
        <v>0</v>
      </c>
      <c r="CW34" s="4">
        <v>0</v>
      </c>
      <c r="CX34" s="4">
        <v>0</v>
      </c>
      <c r="CY34" s="4">
        <v>0</v>
      </c>
      <c r="CZ34" s="4">
        <v>0</v>
      </c>
      <c r="DA34" s="4">
        <v>0</v>
      </c>
      <c r="DB34" s="4">
        <v>0</v>
      </c>
      <c r="DC34" s="4">
        <v>0</v>
      </c>
      <c r="DD34" s="4">
        <v>0</v>
      </c>
      <c r="DE34" s="8">
        <v>0</v>
      </c>
      <c r="DF34" s="8">
        <v>0</v>
      </c>
      <c r="DG34" s="8">
        <v>0</v>
      </c>
      <c r="DH34" s="8">
        <v>0</v>
      </c>
      <c r="DI34" s="8">
        <v>0</v>
      </c>
      <c r="DJ34" s="8">
        <v>0</v>
      </c>
      <c r="DK34" s="8">
        <v>0</v>
      </c>
      <c r="DL34" s="8">
        <v>0</v>
      </c>
      <c r="DM34" s="11">
        <f t="shared" ref="DM34:DM65" si="102">SUM(CG34,CH34,CW34,CX34)</f>
        <v>2</v>
      </c>
      <c r="DN34" s="11">
        <f t="shared" ref="DN34:DN65" si="103">SUM(CJ34,CI34,CZ34,CY34)</f>
        <v>0</v>
      </c>
      <c r="DO34" s="11">
        <f t="shared" ref="DO34:DO65" si="104">SUM(CK34,CL34,DA34,DB34)</f>
        <v>0</v>
      </c>
      <c r="DP34" s="11">
        <f t="shared" ref="DP34:DP65" si="105">SUM(CN34,CM34,DD34,DC34)</f>
        <v>0</v>
      </c>
      <c r="DQ34" s="5">
        <f t="shared" ref="DQ34:DQ65" si="106">SUM(CO34,CP34,DE34,DF34)</f>
        <v>0</v>
      </c>
      <c r="DR34" s="5">
        <f t="shared" ref="DR34:DR65" si="107">SUM(CR34,CQ34,DH34,DG34)</f>
        <v>0</v>
      </c>
      <c r="DS34" s="5">
        <f t="shared" ref="DS34:DS65" si="108">SUM(CS34,CT34,DI34,DJ34)</f>
        <v>0</v>
      </c>
      <c r="DT34" s="5">
        <f t="shared" ref="DT34:DT65" si="109">SUM(CV34,CU34,DL34,DK34)</f>
        <v>0</v>
      </c>
      <c r="DU34" s="12">
        <f t="shared" ref="DU34:DU65" si="110">SUM(CG34,CO34)</f>
        <v>1</v>
      </c>
      <c r="DV34" s="12">
        <f t="shared" ref="DV34:DV65" si="111">SUM(CH34,CP34)</f>
        <v>1</v>
      </c>
      <c r="DW34" s="12">
        <f t="shared" ref="DW34:DW65" si="112">SUM(CI34,CQ34)</f>
        <v>0</v>
      </c>
      <c r="DX34" s="12">
        <f t="shared" ref="DX34:DX65" si="113">SUM(CJ34,CR34)</f>
        <v>0</v>
      </c>
      <c r="DY34" s="12">
        <f t="shared" ref="DY34:DY65" si="114">SUM(CK34,CS34)</f>
        <v>0</v>
      </c>
      <c r="DZ34" s="12">
        <f t="shared" ref="DZ34:DZ65" si="115">SUM(CL34,CT34)</f>
        <v>0</v>
      </c>
      <c r="EA34" s="12">
        <f t="shared" ref="EA34:EA65" si="116">SUM(CM34,CU34)</f>
        <v>0</v>
      </c>
      <c r="EB34" s="12">
        <f t="shared" ref="EB34:EB65" si="117">SUM(CN34,CV34)</f>
        <v>0</v>
      </c>
      <c r="EC34" s="13">
        <f t="shared" ref="EC34:EC65" si="118">SUM(CW34,DE34)</f>
        <v>0</v>
      </c>
      <c r="ED34" s="13">
        <f t="shared" ref="ED34:ED65" si="119">SUM(CX34,DF34)</f>
        <v>0</v>
      </c>
      <c r="EE34" s="13">
        <f t="shared" ref="EE34:EE65" si="120">SUM(CY34,DG34)</f>
        <v>0</v>
      </c>
      <c r="EF34" s="13">
        <f t="shared" ref="EF34:EF65" si="121">SUM(CZ34,DH34)</f>
        <v>0</v>
      </c>
      <c r="EG34" s="13">
        <f t="shared" ref="EG34:EG65" si="122">SUM(DA34,DI34)</f>
        <v>0</v>
      </c>
      <c r="EH34" s="13">
        <f t="shared" ref="EH34:EH65" si="123">SUM(DB34,DJ34)</f>
        <v>0</v>
      </c>
      <c r="EI34" s="13">
        <f t="shared" ref="EI34:EI65" si="124">SUM(DC34,DK34)</f>
        <v>0</v>
      </c>
      <c r="EJ34" s="13">
        <f t="shared" ref="EJ34:EJ65" si="125">SUM(DD34,DL34)</f>
        <v>0</v>
      </c>
      <c r="EK34" s="4">
        <f t="shared" ref="EK34:EK65" si="126">DM34+DQ34</f>
        <v>2</v>
      </c>
      <c r="EL34" s="4">
        <f t="shared" ref="EL34:EL65" si="127">DN34+DR34</f>
        <v>0</v>
      </c>
      <c r="EM34" s="4">
        <f t="shared" ref="EM34:EM65" si="128">DO34+DS34</f>
        <v>0</v>
      </c>
      <c r="EN34" s="4">
        <f t="shared" ref="EN34:EN65" si="129">DP34+DT34</f>
        <v>0</v>
      </c>
      <c r="EO34" s="5">
        <v>0</v>
      </c>
      <c r="EP34" s="5" t="s">
        <v>178</v>
      </c>
      <c r="EQ34" s="5" t="s">
        <v>178</v>
      </c>
      <c r="ER34" s="5" t="s">
        <v>178</v>
      </c>
      <c r="ES34" s="12" t="s">
        <v>178</v>
      </c>
      <c r="ET34" s="12" t="s">
        <v>178</v>
      </c>
      <c r="EU34" s="12" t="s">
        <v>178</v>
      </c>
      <c r="EV34" s="12" t="s">
        <v>178</v>
      </c>
      <c r="EW34">
        <v>0</v>
      </c>
      <c r="EX34" t="s">
        <v>178</v>
      </c>
      <c r="EY34" t="s">
        <v>178</v>
      </c>
      <c r="EZ34" t="s">
        <v>178</v>
      </c>
      <c r="FA34">
        <f t="shared" ref="FA34:FA65" si="130">(CG34+CO34)-(CH34+CP34)</f>
        <v>0</v>
      </c>
      <c r="FB34">
        <f t="shared" ref="FB34:FB65" si="131">(CI34+CQ34)-(CJ34+CR34)</f>
        <v>0</v>
      </c>
      <c r="FC34">
        <f t="shared" ref="FC34:FC65" si="132">(CK34+CS34)-(CL34+CT34)</f>
        <v>0</v>
      </c>
      <c r="FD34">
        <f t="shared" ref="FD34:FD65" si="133">(CM34+CU34)-(CN34+CV34)</f>
        <v>0</v>
      </c>
      <c r="FE34" t="s">
        <v>178</v>
      </c>
      <c r="FF34" t="s">
        <v>178</v>
      </c>
      <c r="FG34" t="s">
        <v>178</v>
      </c>
    </row>
    <row r="35" spans="1:163" customFormat="1" x14ac:dyDescent="0.25">
      <c r="A35" t="s">
        <v>35</v>
      </c>
      <c r="B35">
        <v>1</v>
      </c>
      <c r="C35">
        <v>1</v>
      </c>
      <c r="D35">
        <v>1</v>
      </c>
      <c r="E35">
        <v>1</v>
      </c>
      <c r="F35">
        <v>1</v>
      </c>
      <c r="G35">
        <v>1</v>
      </c>
      <c r="H35">
        <v>1</v>
      </c>
      <c r="I35" s="2" t="s">
        <v>177</v>
      </c>
      <c r="J35" s="2">
        <f t="shared" si="68"/>
        <v>1</v>
      </c>
      <c r="K35">
        <v>2</v>
      </c>
      <c r="L35" s="1">
        <v>5</v>
      </c>
      <c r="M35" s="1" t="str">
        <f t="shared" si="69"/>
        <v>M</v>
      </c>
      <c r="N35" s="1">
        <f t="shared" si="70"/>
        <v>0</v>
      </c>
      <c r="O35">
        <v>1</v>
      </c>
      <c r="P35">
        <v>1</v>
      </c>
      <c r="Q35">
        <v>0</v>
      </c>
      <c r="R35">
        <v>2</v>
      </c>
      <c r="S35">
        <v>1</v>
      </c>
      <c r="T35">
        <v>1</v>
      </c>
      <c r="U35">
        <f t="shared" si="71"/>
        <v>1</v>
      </c>
      <c r="V35" s="2" t="s">
        <v>177</v>
      </c>
      <c r="W35" s="2">
        <f t="shared" si="72"/>
        <v>1</v>
      </c>
      <c r="X35">
        <v>1</v>
      </c>
      <c r="Y35" s="1">
        <v>5</v>
      </c>
      <c r="Z35" s="1" t="str">
        <f t="shared" si="73"/>
        <v>M</v>
      </c>
      <c r="AA35" s="1">
        <f t="shared" si="74"/>
        <v>1</v>
      </c>
      <c r="AB35" s="4">
        <f t="shared" si="75"/>
        <v>0</v>
      </c>
      <c r="AC35" s="4">
        <f t="shared" si="76"/>
        <v>2</v>
      </c>
      <c r="AD35">
        <v>1</v>
      </c>
      <c r="AE35">
        <v>1</v>
      </c>
      <c r="AF35">
        <v>0</v>
      </c>
      <c r="AG35">
        <v>1</v>
      </c>
      <c r="AH35">
        <v>0</v>
      </c>
      <c r="AI35">
        <v>4</v>
      </c>
      <c r="AJ35" s="2" t="s">
        <v>177</v>
      </c>
      <c r="AK35" s="2">
        <f t="shared" si="77"/>
        <v>1</v>
      </c>
      <c r="AL35">
        <v>1</v>
      </c>
      <c r="AM35" s="1">
        <v>3</v>
      </c>
      <c r="AN35" s="1" t="str">
        <f t="shared" si="78"/>
        <v>S</v>
      </c>
      <c r="AO35" s="1">
        <f t="shared" si="79"/>
        <v>0</v>
      </c>
      <c r="AP35" s="4">
        <f t="shared" si="80"/>
        <v>-2</v>
      </c>
      <c r="AQ35" s="4">
        <f t="shared" si="81"/>
        <v>0</v>
      </c>
      <c r="AR35" s="10" t="s">
        <v>319</v>
      </c>
      <c r="AS35" s="10" t="s">
        <v>319</v>
      </c>
      <c r="AT35" s="10" t="str">
        <f>IF(AR35=AS35,AS35,"")</f>
        <v>surv</v>
      </c>
      <c r="AU35" s="10" t="str">
        <f t="shared" si="82"/>
        <v>surv</v>
      </c>
      <c r="AV35" s="10">
        <f t="shared" si="83"/>
        <v>4.333333333333333</v>
      </c>
      <c r="AW35" s="10">
        <f t="shared" si="84"/>
        <v>0.81043198357419144</v>
      </c>
      <c r="AX35" s="10">
        <f t="shared" si="85"/>
        <v>1</v>
      </c>
      <c r="AY35" s="10">
        <f t="shared" si="86"/>
        <v>1</v>
      </c>
      <c r="AZ35" s="10" t="str">
        <f t="shared" si="87"/>
        <v>1</v>
      </c>
      <c r="BA35" s="10" t="str">
        <f t="shared" si="88"/>
        <v>1</v>
      </c>
      <c r="BB35" t="s">
        <v>33</v>
      </c>
      <c r="BC35" t="s">
        <v>33</v>
      </c>
      <c r="BD35" t="s">
        <v>33</v>
      </c>
      <c r="BE35" s="5">
        <v>2</v>
      </c>
      <c r="BF35" s="5">
        <v>2</v>
      </c>
      <c r="BG35" s="5">
        <v>2</v>
      </c>
      <c r="BH35" s="5">
        <f t="shared" si="89"/>
        <v>2</v>
      </c>
      <c r="BI35" s="6">
        <v>0.81043198357419144</v>
      </c>
      <c r="BJ35" s="6">
        <v>0.81043198357419144</v>
      </c>
      <c r="BK35" s="6">
        <v>0.81043198357419144</v>
      </c>
      <c r="BL35" s="6">
        <v>0.81043198357419144</v>
      </c>
      <c r="BM35" s="6" t="str">
        <f t="shared" si="90"/>
        <v>M</v>
      </c>
      <c r="BN35" s="3">
        <f t="shared" si="91"/>
        <v>0.33333333333333331</v>
      </c>
      <c r="BO35" s="3">
        <f t="shared" si="92"/>
        <v>1.3333333333333333</v>
      </c>
      <c r="BP35" s="3">
        <f t="shared" si="93"/>
        <v>0.66666666666666663</v>
      </c>
      <c r="BQ35" s="3">
        <f t="shared" si="94"/>
        <v>2</v>
      </c>
      <c r="BR35" s="1">
        <f t="shared" si="95"/>
        <v>4.333333333333333</v>
      </c>
      <c r="BS35" s="1" t="str">
        <f t="shared" si="96"/>
        <v>S</v>
      </c>
      <c r="BT35" s="1">
        <f t="shared" si="97"/>
        <v>0.33333333333333331</v>
      </c>
      <c r="BU35" s="4">
        <f t="shared" si="98"/>
        <v>-1</v>
      </c>
      <c r="BV35" s="4">
        <f t="shared" si="99"/>
        <v>1</v>
      </c>
      <c r="BW35" t="s">
        <v>227</v>
      </c>
      <c r="BX35" t="s">
        <v>178</v>
      </c>
      <c r="BY35" t="s">
        <v>178</v>
      </c>
      <c r="BZ35" t="s">
        <v>178</v>
      </c>
      <c r="CA35" s="2" t="str">
        <f t="shared" si="100"/>
        <v>NA</v>
      </c>
      <c r="CB35">
        <v>0</v>
      </c>
      <c r="CC35">
        <v>0</v>
      </c>
      <c r="CD35" s="2" t="str">
        <f t="shared" si="101"/>
        <v>NA</v>
      </c>
      <c r="CE35" s="3">
        <v>0</v>
      </c>
      <c r="CF35" s="3">
        <v>0</v>
      </c>
      <c r="CG35" s="2">
        <v>0</v>
      </c>
      <c r="CH35" s="2">
        <v>0</v>
      </c>
      <c r="CI35" s="2">
        <v>0</v>
      </c>
      <c r="CJ35" s="2">
        <v>0</v>
      </c>
      <c r="CK35" s="2">
        <v>0</v>
      </c>
      <c r="CL35" s="2">
        <v>0</v>
      </c>
      <c r="CM35" s="2">
        <v>0</v>
      </c>
      <c r="CN35" s="2">
        <v>0</v>
      </c>
      <c r="CO35" s="5">
        <v>0</v>
      </c>
      <c r="CP35" s="5">
        <v>0</v>
      </c>
      <c r="CQ35" s="5">
        <v>0</v>
      </c>
      <c r="CR35" s="5">
        <v>0</v>
      </c>
      <c r="CS35" s="5">
        <v>0</v>
      </c>
      <c r="CT35" s="5">
        <v>0</v>
      </c>
      <c r="CU35" s="5">
        <v>0</v>
      </c>
      <c r="CV35" s="5">
        <v>0</v>
      </c>
      <c r="CW35" s="4">
        <v>0</v>
      </c>
      <c r="CX35" s="4">
        <v>1</v>
      </c>
      <c r="CY35" s="4">
        <v>0</v>
      </c>
      <c r="CZ35" s="4">
        <v>0</v>
      </c>
      <c r="DA35" s="4">
        <v>0</v>
      </c>
      <c r="DB35" s="4">
        <v>0</v>
      </c>
      <c r="DC35" s="4">
        <v>0</v>
      </c>
      <c r="DD35" s="4">
        <v>0</v>
      </c>
      <c r="DE35" s="8">
        <v>0</v>
      </c>
      <c r="DF35" s="8">
        <v>0</v>
      </c>
      <c r="DG35" s="8">
        <v>0</v>
      </c>
      <c r="DH35" s="8">
        <v>0</v>
      </c>
      <c r="DI35" s="8">
        <v>0</v>
      </c>
      <c r="DJ35" s="8">
        <v>0</v>
      </c>
      <c r="DK35" s="8">
        <v>0</v>
      </c>
      <c r="DL35" s="8">
        <v>0</v>
      </c>
      <c r="DM35" s="11">
        <f t="shared" si="102"/>
        <v>1</v>
      </c>
      <c r="DN35" s="11">
        <f t="shared" si="103"/>
        <v>0</v>
      </c>
      <c r="DO35" s="11">
        <f t="shared" si="104"/>
        <v>0</v>
      </c>
      <c r="DP35" s="11">
        <f t="shared" si="105"/>
        <v>0</v>
      </c>
      <c r="DQ35" s="5">
        <f t="shared" si="106"/>
        <v>0</v>
      </c>
      <c r="DR35" s="5">
        <f t="shared" si="107"/>
        <v>0</v>
      </c>
      <c r="DS35" s="5">
        <f t="shared" si="108"/>
        <v>0</v>
      </c>
      <c r="DT35" s="5">
        <f t="shared" si="109"/>
        <v>0</v>
      </c>
      <c r="DU35" s="12">
        <f t="shared" si="110"/>
        <v>0</v>
      </c>
      <c r="DV35" s="12">
        <f t="shared" si="111"/>
        <v>0</v>
      </c>
      <c r="DW35" s="12">
        <f t="shared" si="112"/>
        <v>0</v>
      </c>
      <c r="DX35" s="12">
        <f t="shared" si="113"/>
        <v>0</v>
      </c>
      <c r="DY35" s="12">
        <f t="shared" si="114"/>
        <v>0</v>
      </c>
      <c r="DZ35" s="12">
        <f t="shared" si="115"/>
        <v>0</v>
      </c>
      <c r="EA35" s="12">
        <f t="shared" si="116"/>
        <v>0</v>
      </c>
      <c r="EB35" s="12">
        <f t="shared" si="117"/>
        <v>0</v>
      </c>
      <c r="EC35" s="13">
        <f t="shared" si="118"/>
        <v>0</v>
      </c>
      <c r="ED35" s="13">
        <f t="shared" si="119"/>
        <v>1</v>
      </c>
      <c r="EE35" s="13">
        <f t="shared" si="120"/>
        <v>0</v>
      </c>
      <c r="EF35" s="13">
        <f t="shared" si="121"/>
        <v>0</v>
      </c>
      <c r="EG35" s="13">
        <f t="shared" si="122"/>
        <v>0</v>
      </c>
      <c r="EH35" s="13">
        <f t="shared" si="123"/>
        <v>0</v>
      </c>
      <c r="EI35" s="13">
        <f t="shared" si="124"/>
        <v>0</v>
      </c>
      <c r="EJ35" s="13">
        <f t="shared" si="125"/>
        <v>0</v>
      </c>
      <c r="EK35" s="4">
        <f t="shared" si="126"/>
        <v>1</v>
      </c>
      <c r="EL35" s="4">
        <f t="shared" si="127"/>
        <v>0</v>
      </c>
      <c r="EM35" s="4">
        <f t="shared" si="128"/>
        <v>0</v>
      </c>
      <c r="EN35" s="4">
        <f t="shared" si="129"/>
        <v>0</v>
      </c>
      <c r="EO35" s="5">
        <v>0</v>
      </c>
      <c r="EP35" s="5" t="s">
        <v>178</v>
      </c>
      <c r="EQ35" s="5" t="s">
        <v>178</v>
      </c>
      <c r="ER35" s="5" t="s">
        <v>178</v>
      </c>
      <c r="ES35" s="12" t="s">
        <v>178</v>
      </c>
      <c r="ET35" s="12" t="s">
        <v>178</v>
      </c>
      <c r="EU35" s="12" t="s">
        <v>178</v>
      </c>
      <c r="EV35" s="12" t="s">
        <v>178</v>
      </c>
      <c r="EW35">
        <v>0</v>
      </c>
      <c r="EX35" t="s">
        <v>178</v>
      </c>
      <c r="EY35" t="s">
        <v>178</v>
      </c>
      <c r="EZ35" t="s">
        <v>178</v>
      </c>
      <c r="FA35">
        <f t="shared" si="130"/>
        <v>0</v>
      </c>
      <c r="FB35">
        <f t="shared" si="131"/>
        <v>0</v>
      </c>
      <c r="FC35">
        <f t="shared" si="132"/>
        <v>0</v>
      </c>
      <c r="FD35">
        <f t="shared" si="133"/>
        <v>0</v>
      </c>
      <c r="FE35">
        <v>1</v>
      </c>
      <c r="FF35">
        <v>0.5</v>
      </c>
      <c r="FG35">
        <v>0.4</v>
      </c>
    </row>
    <row r="36" spans="1:163" customFormat="1" x14ac:dyDescent="0.25">
      <c r="A36" t="s">
        <v>36</v>
      </c>
      <c r="B36">
        <v>1</v>
      </c>
      <c r="C36">
        <v>1</v>
      </c>
      <c r="D36">
        <v>1</v>
      </c>
      <c r="E36">
        <v>0</v>
      </c>
      <c r="F36">
        <v>1</v>
      </c>
      <c r="G36">
        <v>2</v>
      </c>
      <c r="H36">
        <v>0</v>
      </c>
      <c r="I36" s="2" t="s">
        <v>176</v>
      </c>
      <c r="J36" s="2">
        <f t="shared" si="68"/>
        <v>1</v>
      </c>
      <c r="K36">
        <v>3</v>
      </c>
      <c r="L36" s="1">
        <v>5</v>
      </c>
      <c r="M36" s="1" t="str">
        <f t="shared" si="69"/>
        <v>M</v>
      </c>
      <c r="N36" s="1">
        <f t="shared" si="70"/>
        <v>0</v>
      </c>
      <c r="O36">
        <v>1</v>
      </c>
      <c r="P36">
        <v>1</v>
      </c>
      <c r="Q36">
        <v>1</v>
      </c>
      <c r="R36">
        <v>1</v>
      </c>
      <c r="S36">
        <v>0</v>
      </c>
      <c r="T36">
        <v>0</v>
      </c>
      <c r="U36">
        <f t="shared" si="71"/>
        <v>0</v>
      </c>
      <c r="V36" s="2" t="s">
        <v>177</v>
      </c>
      <c r="W36" s="2">
        <f t="shared" si="72"/>
        <v>0</v>
      </c>
      <c r="X36">
        <v>3</v>
      </c>
      <c r="Y36" s="1">
        <v>4</v>
      </c>
      <c r="Z36" s="1" t="str">
        <f t="shared" si="73"/>
        <v>S</v>
      </c>
      <c r="AA36" s="1">
        <f t="shared" si="74"/>
        <v>1</v>
      </c>
      <c r="AB36" s="4">
        <f t="shared" si="75"/>
        <v>-1</v>
      </c>
      <c r="AC36" s="4">
        <f t="shared" si="76"/>
        <v>3</v>
      </c>
      <c r="AD36">
        <v>1</v>
      </c>
      <c r="AE36">
        <v>1</v>
      </c>
      <c r="AF36">
        <v>1</v>
      </c>
      <c r="AG36">
        <v>0</v>
      </c>
      <c r="AH36">
        <v>1</v>
      </c>
      <c r="AI36">
        <v>3</v>
      </c>
      <c r="AJ36" s="2" t="s">
        <v>177</v>
      </c>
      <c r="AK36" s="2">
        <f t="shared" si="77"/>
        <v>1</v>
      </c>
      <c r="AL36">
        <v>2</v>
      </c>
      <c r="AM36" s="1">
        <v>4</v>
      </c>
      <c r="AN36" s="1" t="str">
        <f t="shared" si="78"/>
        <v>S</v>
      </c>
      <c r="AO36" s="1">
        <f t="shared" si="79"/>
        <v>2</v>
      </c>
      <c r="AP36" s="4">
        <f t="shared" si="80"/>
        <v>0</v>
      </c>
      <c r="AQ36" s="4">
        <f t="shared" si="81"/>
        <v>1</v>
      </c>
      <c r="AR36" s="10" t="s">
        <v>319</v>
      </c>
      <c r="AS36" s="10" t="s">
        <v>319</v>
      </c>
      <c r="AT36" s="10" t="str">
        <f>IF(AR36=AS36,AS36,"")</f>
        <v>surv</v>
      </c>
      <c r="AU36" s="10" t="str">
        <f t="shared" si="82"/>
        <v>surv</v>
      </c>
      <c r="AV36" s="10">
        <f t="shared" si="83"/>
        <v>4.333333333333333</v>
      </c>
      <c r="AW36" s="10">
        <f t="shared" si="84"/>
        <v>0.40718546143004669</v>
      </c>
      <c r="AX36" s="10">
        <f t="shared" si="85"/>
        <v>1</v>
      </c>
      <c r="AY36" s="10">
        <f t="shared" si="86"/>
        <v>1</v>
      </c>
      <c r="AZ36" s="10" t="str">
        <f t="shared" si="87"/>
        <v>1</v>
      </c>
      <c r="BA36" s="10" t="str">
        <f t="shared" si="88"/>
        <v>1</v>
      </c>
      <c r="BB36" t="s">
        <v>133</v>
      </c>
      <c r="BC36" t="s">
        <v>133</v>
      </c>
      <c r="BD36" t="s">
        <v>133</v>
      </c>
      <c r="BE36" s="5">
        <v>6</v>
      </c>
      <c r="BF36" s="5">
        <v>5</v>
      </c>
      <c r="BG36" s="5">
        <v>8</v>
      </c>
      <c r="BH36" s="5">
        <f t="shared" si="89"/>
        <v>6.333333333333333</v>
      </c>
      <c r="BI36" s="6">
        <v>0.40718546143004669</v>
      </c>
      <c r="BJ36" s="6">
        <v>0.40718546143004669</v>
      </c>
      <c r="BK36" s="6">
        <v>0.40718546143004669</v>
      </c>
      <c r="BL36" s="6">
        <v>0.40718546143004669</v>
      </c>
      <c r="BM36" s="6" t="str">
        <f t="shared" si="90"/>
        <v>N</v>
      </c>
      <c r="BN36" s="3">
        <f t="shared" si="91"/>
        <v>0.66666666666666663</v>
      </c>
      <c r="BO36" s="3">
        <f t="shared" si="92"/>
        <v>0.66666666666666663</v>
      </c>
      <c r="BP36" s="3">
        <f t="shared" si="93"/>
        <v>1</v>
      </c>
      <c r="BQ36" s="3">
        <f t="shared" si="94"/>
        <v>1</v>
      </c>
      <c r="BR36" s="1">
        <f t="shared" si="95"/>
        <v>4.333333333333333</v>
      </c>
      <c r="BS36" s="1" t="str">
        <f t="shared" si="96"/>
        <v>S</v>
      </c>
      <c r="BT36" s="1">
        <f t="shared" si="97"/>
        <v>1</v>
      </c>
      <c r="BU36" s="4">
        <f t="shared" si="98"/>
        <v>-0.5</v>
      </c>
      <c r="BV36" s="4">
        <f t="shared" si="99"/>
        <v>2</v>
      </c>
      <c r="BW36" t="s">
        <v>178</v>
      </c>
      <c r="BX36" t="s">
        <v>178</v>
      </c>
      <c r="BY36" t="s">
        <v>227</v>
      </c>
      <c r="BZ36" t="s">
        <v>226</v>
      </c>
      <c r="CA36" s="2" t="str">
        <f t="shared" si="100"/>
        <v>NA</v>
      </c>
      <c r="CB36">
        <v>0</v>
      </c>
      <c r="CC36">
        <v>0</v>
      </c>
      <c r="CD36" s="2" t="str">
        <f t="shared" si="101"/>
        <v>NA</v>
      </c>
      <c r="CE36" s="3">
        <v>0</v>
      </c>
      <c r="CF36" s="3">
        <v>0</v>
      </c>
      <c r="CG36" s="2">
        <v>0</v>
      </c>
      <c r="CH36" s="2">
        <v>0</v>
      </c>
      <c r="CI36" s="2">
        <v>0</v>
      </c>
      <c r="CJ36" s="2">
        <v>0</v>
      </c>
      <c r="CK36" s="2">
        <v>0</v>
      </c>
      <c r="CL36" s="2">
        <v>0</v>
      </c>
      <c r="CM36" s="2">
        <v>0</v>
      </c>
      <c r="CN36" s="2">
        <v>0</v>
      </c>
      <c r="CO36" s="5">
        <v>1</v>
      </c>
      <c r="CP36" s="5">
        <v>0</v>
      </c>
      <c r="CQ36" s="5">
        <v>0</v>
      </c>
      <c r="CR36" s="5">
        <v>0</v>
      </c>
      <c r="CS36" s="5">
        <v>0</v>
      </c>
      <c r="CT36" s="5">
        <v>0</v>
      </c>
      <c r="CU36" s="5">
        <v>0</v>
      </c>
      <c r="CV36" s="5">
        <v>0</v>
      </c>
      <c r="CW36" s="4">
        <v>0</v>
      </c>
      <c r="CX36" s="4">
        <v>0</v>
      </c>
      <c r="CY36" s="4">
        <v>0</v>
      </c>
      <c r="CZ36" s="4">
        <v>0</v>
      </c>
      <c r="DA36" s="4">
        <v>0</v>
      </c>
      <c r="DB36" s="4">
        <v>0</v>
      </c>
      <c r="DC36" s="4">
        <v>0</v>
      </c>
      <c r="DD36" s="4">
        <v>0</v>
      </c>
      <c r="DE36" s="8">
        <v>0</v>
      </c>
      <c r="DF36" s="8">
        <v>1</v>
      </c>
      <c r="DG36" s="8">
        <v>1</v>
      </c>
      <c r="DH36" s="8">
        <v>0</v>
      </c>
      <c r="DI36" s="8">
        <v>0</v>
      </c>
      <c r="DJ36" s="8">
        <v>0</v>
      </c>
      <c r="DK36" s="8">
        <v>0</v>
      </c>
      <c r="DL36" s="8">
        <v>0</v>
      </c>
      <c r="DM36" s="11">
        <f t="shared" si="102"/>
        <v>0</v>
      </c>
      <c r="DN36" s="11">
        <f t="shared" si="103"/>
        <v>0</v>
      </c>
      <c r="DO36" s="11">
        <f t="shared" si="104"/>
        <v>0</v>
      </c>
      <c r="DP36" s="11">
        <f t="shared" si="105"/>
        <v>0</v>
      </c>
      <c r="DQ36" s="5">
        <f t="shared" si="106"/>
        <v>2</v>
      </c>
      <c r="DR36" s="5">
        <f t="shared" si="107"/>
        <v>1</v>
      </c>
      <c r="DS36" s="5">
        <f t="shared" si="108"/>
        <v>0</v>
      </c>
      <c r="DT36" s="5">
        <f t="shared" si="109"/>
        <v>0</v>
      </c>
      <c r="DU36" s="12">
        <f t="shared" si="110"/>
        <v>1</v>
      </c>
      <c r="DV36" s="12">
        <f t="shared" si="111"/>
        <v>0</v>
      </c>
      <c r="DW36" s="12">
        <f t="shared" si="112"/>
        <v>0</v>
      </c>
      <c r="DX36" s="12">
        <f t="shared" si="113"/>
        <v>0</v>
      </c>
      <c r="DY36" s="12">
        <f t="shared" si="114"/>
        <v>0</v>
      </c>
      <c r="DZ36" s="12">
        <f t="shared" si="115"/>
        <v>0</v>
      </c>
      <c r="EA36" s="12">
        <f t="shared" si="116"/>
        <v>0</v>
      </c>
      <c r="EB36" s="12">
        <f t="shared" si="117"/>
        <v>0</v>
      </c>
      <c r="EC36" s="13">
        <f t="shared" si="118"/>
        <v>0</v>
      </c>
      <c r="ED36" s="13">
        <f t="shared" si="119"/>
        <v>1</v>
      </c>
      <c r="EE36" s="13">
        <f t="shared" si="120"/>
        <v>1</v>
      </c>
      <c r="EF36" s="13">
        <f t="shared" si="121"/>
        <v>0</v>
      </c>
      <c r="EG36" s="13">
        <f t="shared" si="122"/>
        <v>0</v>
      </c>
      <c r="EH36" s="13">
        <f t="shared" si="123"/>
        <v>0</v>
      </c>
      <c r="EI36" s="13">
        <f t="shared" si="124"/>
        <v>0</v>
      </c>
      <c r="EJ36" s="13">
        <f t="shared" si="125"/>
        <v>0</v>
      </c>
      <c r="EK36" s="4">
        <f t="shared" si="126"/>
        <v>2</v>
      </c>
      <c r="EL36" s="4">
        <f t="shared" si="127"/>
        <v>1</v>
      </c>
      <c r="EM36" s="4">
        <f t="shared" si="128"/>
        <v>0</v>
      </c>
      <c r="EN36" s="4">
        <f t="shared" si="129"/>
        <v>0</v>
      </c>
      <c r="EO36" s="5" t="s">
        <v>178</v>
      </c>
      <c r="EP36" s="5" t="s">
        <v>178</v>
      </c>
      <c r="EQ36" s="5" t="s">
        <v>178</v>
      </c>
      <c r="ER36" s="5" t="s">
        <v>178</v>
      </c>
      <c r="ES36" s="12">
        <v>0</v>
      </c>
      <c r="ET36" s="12">
        <v>1</v>
      </c>
      <c r="EU36" s="12" t="s">
        <v>178</v>
      </c>
      <c r="EV36" s="12" t="s">
        <v>178</v>
      </c>
      <c r="EW36">
        <v>0</v>
      </c>
      <c r="EX36">
        <v>1</v>
      </c>
      <c r="EY36" t="s">
        <v>178</v>
      </c>
      <c r="EZ36" t="s">
        <v>178</v>
      </c>
      <c r="FA36">
        <f t="shared" si="130"/>
        <v>1</v>
      </c>
      <c r="FB36">
        <f t="shared" si="131"/>
        <v>0</v>
      </c>
      <c r="FC36">
        <f t="shared" si="132"/>
        <v>0</v>
      </c>
      <c r="FD36">
        <f t="shared" si="133"/>
        <v>0</v>
      </c>
      <c r="FE36">
        <v>0.66666666666666663</v>
      </c>
      <c r="FF36">
        <v>3</v>
      </c>
      <c r="FG36">
        <v>0.75</v>
      </c>
    </row>
    <row r="37" spans="1:163" customFormat="1" x14ac:dyDescent="0.25">
      <c r="A37" t="s">
        <v>37</v>
      </c>
      <c r="B37">
        <v>1</v>
      </c>
      <c r="C37">
        <v>1</v>
      </c>
      <c r="D37">
        <v>1</v>
      </c>
      <c r="E37">
        <v>2</v>
      </c>
      <c r="F37">
        <v>0</v>
      </c>
      <c r="G37">
        <v>0</v>
      </c>
      <c r="H37">
        <v>0</v>
      </c>
      <c r="I37" s="2" t="s">
        <v>177</v>
      </c>
      <c r="J37" s="2">
        <f t="shared" si="68"/>
        <v>0</v>
      </c>
      <c r="K37">
        <v>3</v>
      </c>
      <c r="L37" s="1">
        <v>4</v>
      </c>
      <c r="M37" s="1" t="str">
        <f t="shared" si="69"/>
        <v>S</v>
      </c>
      <c r="N37" s="1">
        <f t="shared" si="70"/>
        <v>1</v>
      </c>
      <c r="O37">
        <v>0</v>
      </c>
      <c r="P37">
        <v>0</v>
      </c>
      <c r="Q37">
        <v>0</v>
      </c>
      <c r="R37">
        <v>0</v>
      </c>
      <c r="S37">
        <v>0</v>
      </c>
      <c r="T37">
        <v>0</v>
      </c>
      <c r="U37" t="str">
        <f t="shared" si="71"/>
        <v>NA</v>
      </c>
      <c r="V37" s="2" t="s">
        <v>177</v>
      </c>
      <c r="W37" s="2">
        <f t="shared" si="72"/>
        <v>0</v>
      </c>
      <c r="X37">
        <v>0</v>
      </c>
      <c r="Y37" s="1" t="s">
        <v>178</v>
      </c>
      <c r="Z37" s="1" t="str">
        <f t="shared" si="73"/>
        <v>NA</v>
      </c>
      <c r="AA37" s="1" t="str">
        <f t="shared" si="74"/>
        <v>NA</v>
      </c>
      <c r="AB37" s="4" t="str">
        <f t="shared" si="75"/>
        <v>NA</v>
      </c>
      <c r="AC37" s="4">
        <f t="shared" si="76"/>
        <v>3</v>
      </c>
      <c r="AD37">
        <v>1</v>
      </c>
      <c r="AE37">
        <v>1</v>
      </c>
      <c r="AF37">
        <v>0</v>
      </c>
      <c r="AG37">
        <v>0</v>
      </c>
      <c r="AH37">
        <v>0</v>
      </c>
      <c r="AI37">
        <v>0</v>
      </c>
      <c r="AJ37" s="2" t="s">
        <v>177</v>
      </c>
      <c r="AK37" s="2">
        <f t="shared" si="77"/>
        <v>0</v>
      </c>
      <c r="AL37">
        <v>1</v>
      </c>
      <c r="AM37" s="1">
        <v>2</v>
      </c>
      <c r="AN37" s="1" t="str">
        <f t="shared" si="78"/>
        <v>S</v>
      </c>
      <c r="AO37" s="1">
        <f t="shared" si="79"/>
        <v>1</v>
      </c>
      <c r="AP37" s="4" t="str">
        <f t="shared" si="80"/>
        <v>NA</v>
      </c>
      <c r="AQ37" s="4">
        <f t="shared" si="81"/>
        <v>1</v>
      </c>
      <c r="AR37" s="10" t="s">
        <v>320</v>
      </c>
      <c r="AS37" s="10" t="s">
        <v>322</v>
      </c>
      <c r="AT37" s="10" t="s">
        <v>322</v>
      </c>
      <c r="AU37" s="10" t="str">
        <f t="shared" si="82"/>
        <v>ext</v>
      </c>
      <c r="AV37" s="10">
        <f t="shared" si="83"/>
        <v>4</v>
      </c>
      <c r="AW37" s="10">
        <f t="shared" si="84"/>
        <v>0.77175125526298938</v>
      </c>
      <c r="AX37" s="10">
        <f t="shared" si="85"/>
        <v>0</v>
      </c>
      <c r="AY37" s="10" t="str">
        <f t="shared" si="86"/>
        <v>NA</v>
      </c>
      <c r="AZ37" s="10" t="str">
        <f t="shared" si="87"/>
        <v>0</v>
      </c>
      <c r="BA37" s="10" t="str">
        <f t="shared" si="88"/>
        <v>NA</v>
      </c>
      <c r="BB37" t="s">
        <v>36</v>
      </c>
      <c r="BC37" t="s">
        <v>36</v>
      </c>
      <c r="BD37" t="s">
        <v>36</v>
      </c>
      <c r="BE37" s="5">
        <v>4</v>
      </c>
      <c r="BF37" s="5">
        <v>4</v>
      </c>
      <c r="BG37" s="5">
        <v>5</v>
      </c>
      <c r="BH37" s="5">
        <f t="shared" si="89"/>
        <v>4.333333333333333</v>
      </c>
      <c r="BI37" s="6">
        <v>0.77175125526298938</v>
      </c>
      <c r="BJ37" s="6" t="s">
        <v>178</v>
      </c>
      <c r="BK37" s="6">
        <v>0.77175125526298938</v>
      </c>
      <c r="BL37" s="6">
        <v>0.77175125526298938</v>
      </c>
      <c r="BM37" s="6" t="str">
        <f t="shared" si="90"/>
        <v>M</v>
      </c>
      <c r="BN37" s="3">
        <f t="shared" si="91"/>
        <v>0.66666666666666663</v>
      </c>
      <c r="BO37" s="3">
        <f t="shared" si="92"/>
        <v>0</v>
      </c>
      <c r="BP37" s="3">
        <f t="shared" si="93"/>
        <v>0</v>
      </c>
      <c r="BQ37" s="3">
        <f t="shared" si="94"/>
        <v>0</v>
      </c>
      <c r="BR37" s="1">
        <f t="shared" si="95"/>
        <v>3</v>
      </c>
      <c r="BS37" s="1" t="str">
        <f t="shared" si="96"/>
        <v>S</v>
      </c>
      <c r="BT37" s="1">
        <f t="shared" si="97"/>
        <v>1</v>
      </c>
      <c r="BU37" s="4" t="str">
        <f t="shared" si="98"/>
        <v>NA</v>
      </c>
      <c r="BV37" s="4" t="str">
        <f t="shared" si="99"/>
        <v>NA</v>
      </c>
      <c r="BW37" t="s">
        <v>178</v>
      </c>
      <c r="BX37" t="s">
        <v>178</v>
      </c>
      <c r="BY37" t="s">
        <v>178</v>
      </c>
      <c r="BZ37" t="s">
        <v>178</v>
      </c>
      <c r="CA37" s="2" t="str">
        <f t="shared" si="100"/>
        <v>NA</v>
      </c>
      <c r="CB37">
        <v>0</v>
      </c>
      <c r="CC37">
        <v>0</v>
      </c>
      <c r="CD37" s="2" t="str">
        <f t="shared" si="101"/>
        <v>NA</v>
      </c>
      <c r="CE37" s="3">
        <v>0</v>
      </c>
      <c r="CF37" s="3">
        <v>0</v>
      </c>
      <c r="CG37" s="2">
        <v>0</v>
      </c>
      <c r="CH37" s="2">
        <v>0</v>
      </c>
      <c r="CI37" s="2">
        <v>0</v>
      </c>
      <c r="CJ37" s="2">
        <v>0</v>
      </c>
      <c r="CK37" s="2">
        <v>0</v>
      </c>
      <c r="CL37" s="2">
        <v>0</v>
      </c>
      <c r="CM37" s="2">
        <v>0</v>
      </c>
      <c r="CN37" s="2">
        <v>0</v>
      </c>
      <c r="CO37" s="5">
        <v>0</v>
      </c>
      <c r="CP37" s="5">
        <v>0</v>
      </c>
      <c r="CQ37" s="5">
        <v>0</v>
      </c>
      <c r="CR37" s="5">
        <v>0</v>
      </c>
      <c r="CS37" s="5">
        <v>0</v>
      </c>
      <c r="CT37" s="5">
        <v>0</v>
      </c>
      <c r="CU37" s="5">
        <v>0</v>
      </c>
      <c r="CV37" s="5">
        <v>0</v>
      </c>
      <c r="CW37" s="4">
        <v>0</v>
      </c>
      <c r="CX37" s="4">
        <v>0</v>
      </c>
      <c r="CY37" s="4">
        <v>0</v>
      </c>
      <c r="CZ37" s="4">
        <v>0</v>
      </c>
      <c r="DA37" s="4">
        <v>0</v>
      </c>
      <c r="DB37" s="4">
        <v>0</v>
      </c>
      <c r="DC37" s="4">
        <v>0</v>
      </c>
      <c r="DD37" s="4">
        <v>0</v>
      </c>
      <c r="DE37" s="8">
        <v>0</v>
      </c>
      <c r="DF37" s="8">
        <v>0</v>
      </c>
      <c r="DG37" s="8">
        <v>0</v>
      </c>
      <c r="DH37" s="8">
        <v>0</v>
      </c>
      <c r="DI37" s="8">
        <v>0</v>
      </c>
      <c r="DJ37" s="8">
        <v>0</v>
      </c>
      <c r="DK37" s="8">
        <v>0</v>
      </c>
      <c r="DL37" s="8">
        <v>0</v>
      </c>
      <c r="DM37" s="11">
        <f t="shared" si="102"/>
        <v>0</v>
      </c>
      <c r="DN37" s="11">
        <f t="shared" si="103"/>
        <v>0</v>
      </c>
      <c r="DO37" s="11">
        <f t="shared" si="104"/>
        <v>0</v>
      </c>
      <c r="DP37" s="11">
        <f t="shared" si="105"/>
        <v>0</v>
      </c>
      <c r="DQ37" s="5">
        <f t="shared" si="106"/>
        <v>0</v>
      </c>
      <c r="DR37" s="5">
        <f t="shared" si="107"/>
        <v>0</v>
      </c>
      <c r="DS37" s="5">
        <f t="shared" si="108"/>
        <v>0</v>
      </c>
      <c r="DT37" s="5">
        <f t="shared" si="109"/>
        <v>0</v>
      </c>
      <c r="DU37" s="12">
        <f t="shared" si="110"/>
        <v>0</v>
      </c>
      <c r="DV37" s="12">
        <f t="shared" si="111"/>
        <v>0</v>
      </c>
      <c r="DW37" s="12">
        <f t="shared" si="112"/>
        <v>0</v>
      </c>
      <c r="DX37" s="12">
        <f t="shared" si="113"/>
        <v>0</v>
      </c>
      <c r="DY37" s="12">
        <f t="shared" si="114"/>
        <v>0</v>
      </c>
      <c r="DZ37" s="12">
        <f t="shared" si="115"/>
        <v>0</v>
      </c>
      <c r="EA37" s="12">
        <f t="shared" si="116"/>
        <v>0</v>
      </c>
      <c r="EB37" s="12">
        <f t="shared" si="117"/>
        <v>0</v>
      </c>
      <c r="EC37" s="13">
        <f t="shared" si="118"/>
        <v>0</v>
      </c>
      <c r="ED37" s="13">
        <f t="shared" si="119"/>
        <v>0</v>
      </c>
      <c r="EE37" s="13">
        <f t="shared" si="120"/>
        <v>0</v>
      </c>
      <c r="EF37" s="13">
        <f t="shared" si="121"/>
        <v>0</v>
      </c>
      <c r="EG37" s="13">
        <f t="shared" si="122"/>
        <v>0</v>
      </c>
      <c r="EH37" s="13">
        <f t="shared" si="123"/>
        <v>0</v>
      </c>
      <c r="EI37" s="13">
        <f t="shared" si="124"/>
        <v>0</v>
      </c>
      <c r="EJ37" s="13">
        <f t="shared" si="125"/>
        <v>0</v>
      </c>
      <c r="EK37" s="4">
        <f t="shared" si="126"/>
        <v>0</v>
      </c>
      <c r="EL37" s="4">
        <f t="shared" si="127"/>
        <v>0</v>
      </c>
      <c r="EM37" s="4">
        <f t="shared" si="128"/>
        <v>0</v>
      </c>
      <c r="EN37" s="4">
        <f t="shared" si="129"/>
        <v>0</v>
      </c>
      <c r="EO37" s="5" t="s">
        <v>178</v>
      </c>
      <c r="EP37" s="5" t="s">
        <v>178</v>
      </c>
      <c r="EQ37" s="5" t="s">
        <v>178</v>
      </c>
      <c r="ER37" s="5" t="s">
        <v>178</v>
      </c>
      <c r="ES37" s="12" t="s">
        <v>178</v>
      </c>
      <c r="ET37" s="12" t="s">
        <v>178</v>
      </c>
      <c r="EU37" s="12" t="s">
        <v>178</v>
      </c>
      <c r="EV37" s="12" t="s">
        <v>178</v>
      </c>
      <c r="EW37" t="s">
        <v>178</v>
      </c>
      <c r="EX37" t="s">
        <v>178</v>
      </c>
      <c r="EY37" t="s">
        <v>178</v>
      </c>
      <c r="EZ37" t="s">
        <v>178</v>
      </c>
      <c r="FA37">
        <f t="shared" si="130"/>
        <v>0</v>
      </c>
      <c r="FB37">
        <f t="shared" si="131"/>
        <v>0</v>
      </c>
      <c r="FC37">
        <f t="shared" si="132"/>
        <v>0</v>
      </c>
      <c r="FD37">
        <f t="shared" si="133"/>
        <v>0</v>
      </c>
      <c r="FE37" t="s">
        <v>178</v>
      </c>
      <c r="FF37" t="s">
        <v>178</v>
      </c>
      <c r="FG37" t="s">
        <v>178</v>
      </c>
    </row>
    <row r="38" spans="1:163" customFormat="1" x14ac:dyDescent="0.25">
      <c r="A38" t="s">
        <v>38</v>
      </c>
      <c r="B38">
        <v>1</v>
      </c>
      <c r="C38">
        <v>1</v>
      </c>
      <c r="D38">
        <v>1</v>
      </c>
      <c r="E38">
        <v>3</v>
      </c>
      <c r="F38">
        <v>2</v>
      </c>
      <c r="G38">
        <v>1</v>
      </c>
      <c r="H38">
        <v>0</v>
      </c>
      <c r="I38" s="2" t="s">
        <v>177</v>
      </c>
      <c r="J38" s="2">
        <f t="shared" si="68"/>
        <v>0</v>
      </c>
      <c r="K38">
        <v>3</v>
      </c>
      <c r="L38" s="1">
        <v>8</v>
      </c>
      <c r="M38" s="1" t="str">
        <f t="shared" si="69"/>
        <v>L</v>
      </c>
      <c r="N38" s="1">
        <f t="shared" si="70"/>
        <v>0</v>
      </c>
      <c r="O38">
        <v>1</v>
      </c>
      <c r="P38">
        <v>1</v>
      </c>
      <c r="Q38">
        <v>2</v>
      </c>
      <c r="R38">
        <v>2</v>
      </c>
      <c r="S38">
        <v>1</v>
      </c>
      <c r="T38">
        <v>0</v>
      </c>
      <c r="U38">
        <f t="shared" si="71"/>
        <v>0</v>
      </c>
      <c r="V38" s="2" t="s">
        <v>177</v>
      </c>
      <c r="W38" s="2">
        <f t="shared" si="72"/>
        <v>0</v>
      </c>
      <c r="X38">
        <v>3</v>
      </c>
      <c r="Y38" s="1">
        <v>7</v>
      </c>
      <c r="Z38" s="1" t="str">
        <f t="shared" si="73"/>
        <v>L</v>
      </c>
      <c r="AA38" s="1">
        <f t="shared" si="74"/>
        <v>2</v>
      </c>
      <c r="AB38" s="4">
        <f t="shared" si="75"/>
        <v>-1</v>
      </c>
      <c r="AC38" s="4">
        <f t="shared" si="76"/>
        <v>1</v>
      </c>
      <c r="AD38">
        <v>1</v>
      </c>
      <c r="AE38">
        <v>1</v>
      </c>
      <c r="AF38">
        <v>1</v>
      </c>
      <c r="AG38">
        <v>1</v>
      </c>
      <c r="AH38">
        <v>1</v>
      </c>
      <c r="AI38">
        <v>0</v>
      </c>
      <c r="AJ38" s="2" t="s">
        <v>177</v>
      </c>
      <c r="AK38" s="2">
        <f t="shared" si="77"/>
        <v>0</v>
      </c>
      <c r="AL38">
        <v>3</v>
      </c>
      <c r="AM38" s="1">
        <v>5</v>
      </c>
      <c r="AN38" s="1" t="str">
        <f t="shared" si="78"/>
        <v>M</v>
      </c>
      <c r="AO38" s="1">
        <f t="shared" si="79"/>
        <v>0</v>
      </c>
      <c r="AP38" s="4">
        <f t="shared" si="80"/>
        <v>-2</v>
      </c>
      <c r="AQ38" s="4">
        <f t="shared" si="81"/>
        <v>1</v>
      </c>
      <c r="AR38" s="10" t="s">
        <v>319</v>
      </c>
      <c r="AS38" s="10" t="s">
        <v>319</v>
      </c>
      <c r="AT38" s="10" t="str">
        <f>IF(AR38=AS38,AS38,"")</f>
        <v>surv</v>
      </c>
      <c r="AU38" s="10" t="str">
        <f t="shared" si="82"/>
        <v>surv</v>
      </c>
      <c r="AV38" s="10">
        <f t="shared" si="83"/>
        <v>6.666666666666667</v>
      </c>
      <c r="AW38" s="10">
        <f t="shared" si="84"/>
        <v>0.655515064662895</v>
      </c>
      <c r="AX38" s="10">
        <f t="shared" si="85"/>
        <v>1</v>
      </c>
      <c r="AY38" s="10">
        <f t="shared" si="86"/>
        <v>1</v>
      </c>
      <c r="AZ38" s="10" t="str">
        <f t="shared" si="87"/>
        <v>1</v>
      </c>
      <c r="BA38" s="10" t="str">
        <f t="shared" si="88"/>
        <v>1</v>
      </c>
      <c r="BB38" t="s">
        <v>46</v>
      </c>
      <c r="BC38" t="s">
        <v>46</v>
      </c>
      <c r="BD38" t="s">
        <v>46</v>
      </c>
      <c r="BE38" s="5">
        <v>7</v>
      </c>
      <c r="BF38" s="5">
        <v>6</v>
      </c>
      <c r="BG38" s="5">
        <v>8</v>
      </c>
      <c r="BH38" s="5">
        <f t="shared" si="89"/>
        <v>7</v>
      </c>
      <c r="BI38" s="6">
        <v>0.655515064662895</v>
      </c>
      <c r="BJ38" s="6">
        <v>0.655515064662895</v>
      </c>
      <c r="BK38" s="6">
        <v>0.655515064662895</v>
      </c>
      <c r="BL38" s="6">
        <v>0.655515064662895</v>
      </c>
      <c r="BM38" s="6" t="str">
        <f t="shared" si="90"/>
        <v>M</v>
      </c>
      <c r="BN38" s="3">
        <f t="shared" si="91"/>
        <v>2</v>
      </c>
      <c r="BO38" s="3">
        <f t="shared" si="92"/>
        <v>1.6666666666666667</v>
      </c>
      <c r="BP38" s="3">
        <f t="shared" si="93"/>
        <v>1</v>
      </c>
      <c r="BQ38" s="3">
        <f t="shared" si="94"/>
        <v>0</v>
      </c>
      <c r="BR38" s="1">
        <f t="shared" si="95"/>
        <v>6.666666666666667</v>
      </c>
      <c r="BS38" s="1" t="str">
        <f t="shared" si="96"/>
        <v>M</v>
      </c>
      <c r="BT38" s="1">
        <f t="shared" si="97"/>
        <v>0.66666666666666663</v>
      </c>
      <c r="BU38" s="4">
        <f t="shared" si="98"/>
        <v>-1.5</v>
      </c>
      <c r="BV38" s="4">
        <f t="shared" si="99"/>
        <v>1</v>
      </c>
      <c r="BW38" t="s">
        <v>178</v>
      </c>
      <c r="BX38" t="s">
        <v>227</v>
      </c>
      <c r="BY38" t="s">
        <v>227</v>
      </c>
      <c r="BZ38" t="s">
        <v>226</v>
      </c>
      <c r="CA38" s="2" t="str">
        <f t="shared" si="100"/>
        <v>NA</v>
      </c>
      <c r="CB38">
        <v>0</v>
      </c>
      <c r="CC38">
        <v>0</v>
      </c>
      <c r="CD38" s="2" t="str">
        <f t="shared" si="101"/>
        <v>NA</v>
      </c>
      <c r="CE38" s="3">
        <v>0</v>
      </c>
      <c r="CF38" s="3">
        <v>0</v>
      </c>
      <c r="CG38" s="2">
        <v>0</v>
      </c>
      <c r="CH38" s="2">
        <v>0</v>
      </c>
      <c r="CI38" s="2">
        <v>1</v>
      </c>
      <c r="CJ38" s="2">
        <v>0</v>
      </c>
      <c r="CK38" s="2">
        <v>0</v>
      </c>
      <c r="CL38" s="2">
        <v>0</v>
      </c>
      <c r="CM38" s="2">
        <v>0</v>
      </c>
      <c r="CN38" s="2">
        <v>0</v>
      </c>
      <c r="CO38" s="5">
        <v>1</v>
      </c>
      <c r="CP38" s="5">
        <v>0</v>
      </c>
      <c r="CQ38" s="5">
        <v>0</v>
      </c>
      <c r="CR38" s="5">
        <v>0</v>
      </c>
      <c r="CS38" s="5">
        <v>0</v>
      </c>
      <c r="CT38" s="5">
        <v>0</v>
      </c>
      <c r="CU38" s="5">
        <v>0</v>
      </c>
      <c r="CV38" s="5">
        <v>0</v>
      </c>
      <c r="CW38" s="4">
        <v>0</v>
      </c>
      <c r="CX38" s="4">
        <v>0</v>
      </c>
      <c r="CY38" s="4">
        <v>0</v>
      </c>
      <c r="CZ38" s="4">
        <v>0</v>
      </c>
      <c r="DA38" s="4">
        <v>0</v>
      </c>
      <c r="DB38" s="4">
        <v>0</v>
      </c>
      <c r="DC38" s="4">
        <v>0</v>
      </c>
      <c r="DD38" s="4">
        <v>0</v>
      </c>
      <c r="DE38" s="8">
        <v>0</v>
      </c>
      <c r="DF38" s="8">
        <v>0</v>
      </c>
      <c r="DG38" s="8">
        <v>1</v>
      </c>
      <c r="DH38" s="8">
        <v>0</v>
      </c>
      <c r="DI38" s="8">
        <v>0</v>
      </c>
      <c r="DJ38" s="8">
        <v>0</v>
      </c>
      <c r="DK38" s="8">
        <v>0</v>
      </c>
      <c r="DL38" s="8">
        <v>0</v>
      </c>
      <c r="DM38" s="11">
        <f t="shared" si="102"/>
        <v>0</v>
      </c>
      <c r="DN38" s="11">
        <f t="shared" si="103"/>
        <v>1</v>
      </c>
      <c r="DO38" s="11">
        <f t="shared" si="104"/>
        <v>0</v>
      </c>
      <c r="DP38" s="11">
        <f t="shared" si="105"/>
        <v>0</v>
      </c>
      <c r="DQ38" s="5">
        <f t="shared" si="106"/>
        <v>1</v>
      </c>
      <c r="DR38" s="5">
        <f t="shared" si="107"/>
        <v>1</v>
      </c>
      <c r="DS38" s="5">
        <f t="shared" si="108"/>
        <v>0</v>
      </c>
      <c r="DT38" s="5">
        <f t="shared" si="109"/>
        <v>0</v>
      </c>
      <c r="DU38" s="12">
        <f t="shared" si="110"/>
        <v>1</v>
      </c>
      <c r="DV38" s="12">
        <f t="shared" si="111"/>
        <v>0</v>
      </c>
      <c r="DW38" s="12">
        <f t="shared" si="112"/>
        <v>1</v>
      </c>
      <c r="DX38" s="12">
        <f t="shared" si="113"/>
        <v>0</v>
      </c>
      <c r="DY38" s="12">
        <f t="shared" si="114"/>
        <v>0</v>
      </c>
      <c r="DZ38" s="12">
        <f t="shared" si="115"/>
        <v>0</v>
      </c>
      <c r="EA38" s="12">
        <f t="shared" si="116"/>
        <v>0</v>
      </c>
      <c r="EB38" s="12">
        <f t="shared" si="117"/>
        <v>0</v>
      </c>
      <c r="EC38" s="13">
        <f t="shared" si="118"/>
        <v>0</v>
      </c>
      <c r="ED38" s="13">
        <f t="shared" si="119"/>
        <v>0</v>
      </c>
      <c r="EE38" s="13">
        <f t="shared" si="120"/>
        <v>1</v>
      </c>
      <c r="EF38" s="13">
        <f t="shared" si="121"/>
        <v>0</v>
      </c>
      <c r="EG38" s="13">
        <f t="shared" si="122"/>
        <v>0</v>
      </c>
      <c r="EH38" s="13">
        <f t="shared" si="123"/>
        <v>0</v>
      </c>
      <c r="EI38" s="13">
        <f t="shared" si="124"/>
        <v>0</v>
      </c>
      <c r="EJ38" s="13">
        <f t="shared" si="125"/>
        <v>0</v>
      </c>
      <c r="EK38" s="4">
        <f t="shared" si="126"/>
        <v>1</v>
      </c>
      <c r="EL38" s="4">
        <f t="shared" si="127"/>
        <v>2</v>
      </c>
      <c r="EM38" s="4">
        <f t="shared" si="128"/>
        <v>0</v>
      </c>
      <c r="EN38" s="4">
        <f t="shared" si="129"/>
        <v>0</v>
      </c>
      <c r="EO38" s="5" t="s">
        <v>178</v>
      </c>
      <c r="EP38" s="5">
        <v>0</v>
      </c>
      <c r="EQ38" s="5" t="s">
        <v>178</v>
      </c>
      <c r="ER38" s="5" t="s">
        <v>178</v>
      </c>
      <c r="ES38" s="12">
        <v>0</v>
      </c>
      <c r="ET38" s="12">
        <v>1</v>
      </c>
      <c r="EU38" s="12" t="s">
        <v>178</v>
      </c>
      <c r="EV38" s="12" t="s">
        <v>178</v>
      </c>
      <c r="EW38">
        <v>0</v>
      </c>
      <c r="EX38">
        <v>0.5</v>
      </c>
      <c r="EY38" t="s">
        <v>178</v>
      </c>
      <c r="EZ38" t="s">
        <v>178</v>
      </c>
      <c r="FA38">
        <f t="shared" si="130"/>
        <v>1</v>
      </c>
      <c r="FB38">
        <f t="shared" si="131"/>
        <v>1</v>
      </c>
      <c r="FC38">
        <f t="shared" si="132"/>
        <v>0</v>
      </c>
      <c r="FD38">
        <f t="shared" si="133"/>
        <v>0</v>
      </c>
      <c r="FE38">
        <v>1.6666666666666667</v>
      </c>
      <c r="FF38">
        <v>1.3333333333333333</v>
      </c>
      <c r="FG38">
        <v>1.5</v>
      </c>
    </row>
    <row r="39" spans="1:163" customFormat="1" x14ac:dyDescent="0.25">
      <c r="A39" t="s">
        <v>39</v>
      </c>
      <c r="B39">
        <v>1</v>
      </c>
      <c r="C39">
        <v>0</v>
      </c>
      <c r="D39">
        <v>0</v>
      </c>
      <c r="E39">
        <v>0</v>
      </c>
      <c r="F39">
        <v>1</v>
      </c>
      <c r="G39">
        <v>0</v>
      </c>
      <c r="H39">
        <v>0</v>
      </c>
      <c r="I39" s="2" t="s">
        <v>177</v>
      </c>
      <c r="J39" s="2">
        <f t="shared" si="68"/>
        <v>0</v>
      </c>
      <c r="K39">
        <v>0</v>
      </c>
      <c r="L39" s="1">
        <v>1</v>
      </c>
      <c r="M39" s="1" t="str">
        <f t="shared" si="69"/>
        <v>solitary</v>
      </c>
      <c r="N39" s="1">
        <f t="shared" si="70"/>
        <v>0</v>
      </c>
      <c r="O39">
        <v>0</v>
      </c>
      <c r="P39">
        <v>0</v>
      </c>
      <c r="Q39">
        <v>0</v>
      </c>
      <c r="R39">
        <v>0</v>
      </c>
      <c r="S39">
        <v>0</v>
      </c>
      <c r="T39">
        <v>0</v>
      </c>
      <c r="U39" t="str">
        <f t="shared" si="71"/>
        <v>NA</v>
      </c>
      <c r="V39" s="2" t="s">
        <v>177</v>
      </c>
      <c r="W39" s="2">
        <f t="shared" si="72"/>
        <v>0</v>
      </c>
      <c r="X39">
        <v>0</v>
      </c>
      <c r="Y39" s="1" t="s">
        <v>178</v>
      </c>
      <c r="Z39" s="1" t="str">
        <f t="shared" si="73"/>
        <v>NA</v>
      </c>
      <c r="AA39" s="1" t="str">
        <f t="shared" si="74"/>
        <v>NA</v>
      </c>
      <c r="AB39" s="4" t="str">
        <f t="shared" si="75"/>
        <v>NA</v>
      </c>
      <c r="AC39" s="4">
        <f t="shared" si="76"/>
        <v>2</v>
      </c>
      <c r="AD39">
        <v>1</v>
      </c>
      <c r="AE39">
        <v>1</v>
      </c>
      <c r="AF39">
        <v>1</v>
      </c>
      <c r="AG39">
        <v>1</v>
      </c>
      <c r="AH39">
        <v>0</v>
      </c>
      <c r="AI39">
        <v>0</v>
      </c>
      <c r="AJ39" s="2" t="s">
        <v>177</v>
      </c>
      <c r="AK39" s="2">
        <f t="shared" si="77"/>
        <v>0</v>
      </c>
      <c r="AL39">
        <v>3</v>
      </c>
      <c r="AM39" s="1">
        <v>4</v>
      </c>
      <c r="AN39" s="1" t="str">
        <f t="shared" si="78"/>
        <v>S</v>
      </c>
      <c r="AO39" s="1">
        <f t="shared" si="79"/>
        <v>0</v>
      </c>
      <c r="AP39" s="4" t="str">
        <f t="shared" si="80"/>
        <v>NA</v>
      </c>
      <c r="AQ39" s="4">
        <f t="shared" si="81"/>
        <v>0</v>
      </c>
      <c r="AR39" s="10" t="s">
        <v>320</v>
      </c>
      <c r="AS39" s="10" t="s">
        <v>322</v>
      </c>
      <c r="AT39" s="10" t="s">
        <v>322</v>
      </c>
      <c r="AU39" s="10" t="str">
        <f t="shared" si="82"/>
        <v>ext</v>
      </c>
      <c r="AV39" s="10">
        <f t="shared" si="83"/>
        <v>1</v>
      </c>
      <c r="AW39" s="10">
        <f t="shared" si="84"/>
        <v>1.1020889256316837</v>
      </c>
      <c r="AX39" s="10">
        <f t="shared" si="85"/>
        <v>0</v>
      </c>
      <c r="AY39" s="10" t="str">
        <f t="shared" si="86"/>
        <v>NA</v>
      </c>
      <c r="AZ39" s="10" t="str">
        <f t="shared" si="87"/>
        <v>0</v>
      </c>
      <c r="BA39" s="10" t="str">
        <f t="shared" si="88"/>
        <v>NA</v>
      </c>
      <c r="BB39" t="s">
        <v>40</v>
      </c>
      <c r="BC39" t="s">
        <v>40</v>
      </c>
      <c r="BD39" t="s">
        <v>40</v>
      </c>
      <c r="BE39" s="5">
        <v>3</v>
      </c>
      <c r="BF39" s="5">
        <v>3</v>
      </c>
      <c r="BG39" s="5">
        <v>3</v>
      </c>
      <c r="BH39" s="5">
        <f t="shared" si="89"/>
        <v>3</v>
      </c>
      <c r="BI39" s="6">
        <v>1.1020889256316837</v>
      </c>
      <c r="BJ39" s="6" t="s">
        <v>178</v>
      </c>
      <c r="BK39" s="6">
        <v>1.1020889256316837</v>
      </c>
      <c r="BL39" s="6">
        <v>1.1020889256316837</v>
      </c>
      <c r="BM39" s="6" t="str">
        <f t="shared" si="90"/>
        <v>F</v>
      </c>
      <c r="BN39" s="3">
        <f t="shared" si="91"/>
        <v>0.33333333333333331</v>
      </c>
      <c r="BO39" s="3">
        <f t="shared" si="92"/>
        <v>0.66666666666666663</v>
      </c>
      <c r="BP39" s="3">
        <f t="shared" si="93"/>
        <v>0</v>
      </c>
      <c r="BQ39" s="3">
        <f t="shared" si="94"/>
        <v>0</v>
      </c>
      <c r="BR39" s="1">
        <f t="shared" si="95"/>
        <v>2.5</v>
      </c>
      <c r="BS39" s="1" t="str">
        <f t="shared" si="96"/>
        <v>S</v>
      </c>
      <c r="BT39" s="1">
        <f t="shared" si="97"/>
        <v>0</v>
      </c>
      <c r="BU39" s="4" t="str">
        <f t="shared" si="98"/>
        <v>NA</v>
      </c>
      <c r="BV39" s="4" t="str">
        <f t="shared" si="99"/>
        <v>NA</v>
      </c>
      <c r="BW39" t="s">
        <v>178</v>
      </c>
      <c r="BX39" t="s">
        <v>178</v>
      </c>
      <c r="BY39" t="s">
        <v>178</v>
      </c>
      <c r="BZ39" t="s">
        <v>178</v>
      </c>
      <c r="CA39" s="2" t="str">
        <f t="shared" si="100"/>
        <v>NA</v>
      </c>
      <c r="CB39">
        <v>0</v>
      </c>
      <c r="CC39">
        <v>0</v>
      </c>
      <c r="CD39" s="2" t="str">
        <f t="shared" si="101"/>
        <v>NA</v>
      </c>
      <c r="CE39" s="3">
        <v>0</v>
      </c>
      <c r="CF39" s="3">
        <v>0</v>
      </c>
      <c r="CG39" s="2">
        <v>0</v>
      </c>
      <c r="CH39" s="2">
        <v>0</v>
      </c>
      <c r="CI39" s="2">
        <v>0</v>
      </c>
      <c r="CJ39" s="2">
        <v>0</v>
      </c>
      <c r="CK39" s="2">
        <v>0</v>
      </c>
      <c r="CL39" s="2">
        <v>0</v>
      </c>
      <c r="CM39" s="2">
        <v>0</v>
      </c>
      <c r="CN39" s="2">
        <v>0</v>
      </c>
      <c r="CO39" s="5">
        <v>0</v>
      </c>
      <c r="CP39" s="5">
        <v>0</v>
      </c>
      <c r="CQ39" s="5">
        <v>0</v>
      </c>
      <c r="CR39" s="5">
        <v>0</v>
      </c>
      <c r="CS39" s="5">
        <v>0</v>
      </c>
      <c r="CT39" s="5">
        <v>0</v>
      </c>
      <c r="CU39" s="5">
        <v>0</v>
      </c>
      <c r="CV39" s="5">
        <v>0</v>
      </c>
      <c r="CW39" s="4">
        <v>0</v>
      </c>
      <c r="CX39" s="4">
        <v>0</v>
      </c>
      <c r="CY39" s="4">
        <v>0</v>
      </c>
      <c r="CZ39" s="4">
        <v>0</v>
      </c>
      <c r="DA39" s="4">
        <v>0</v>
      </c>
      <c r="DB39" s="4">
        <v>0</v>
      </c>
      <c r="DC39" s="4">
        <v>0</v>
      </c>
      <c r="DD39" s="4">
        <v>0</v>
      </c>
      <c r="DE39" s="8">
        <v>0</v>
      </c>
      <c r="DF39" s="8">
        <v>0</v>
      </c>
      <c r="DG39" s="8">
        <v>0</v>
      </c>
      <c r="DH39" s="8">
        <v>0</v>
      </c>
      <c r="DI39" s="8">
        <v>0</v>
      </c>
      <c r="DJ39" s="8">
        <v>0</v>
      </c>
      <c r="DK39" s="8">
        <v>0</v>
      </c>
      <c r="DL39" s="8">
        <v>0</v>
      </c>
      <c r="DM39" s="11">
        <f t="shared" si="102"/>
        <v>0</v>
      </c>
      <c r="DN39" s="11">
        <f t="shared" si="103"/>
        <v>0</v>
      </c>
      <c r="DO39" s="11">
        <f t="shared" si="104"/>
        <v>0</v>
      </c>
      <c r="DP39" s="11">
        <f t="shared" si="105"/>
        <v>0</v>
      </c>
      <c r="DQ39" s="5">
        <f t="shared" si="106"/>
        <v>0</v>
      </c>
      <c r="DR39" s="5">
        <f t="shared" si="107"/>
        <v>0</v>
      </c>
      <c r="DS39" s="5">
        <f t="shared" si="108"/>
        <v>0</v>
      </c>
      <c r="DT39" s="5">
        <f t="shared" si="109"/>
        <v>0</v>
      </c>
      <c r="DU39" s="12">
        <f t="shared" si="110"/>
        <v>0</v>
      </c>
      <c r="DV39" s="12">
        <f t="shared" si="111"/>
        <v>0</v>
      </c>
      <c r="DW39" s="12">
        <f t="shared" si="112"/>
        <v>0</v>
      </c>
      <c r="DX39" s="12">
        <f t="shared" si="113"/>
        <v>0</v>
      </c>
      <c r="DY39" s="12">
        <f t="shared" si="114"/>
        <v>0</v>
      </c>
      <c r="DZ39" s="12">
        <f t="shared" si="115"/>
        <v>0</v>
      </c>
      <c r="EA39" s="12">
        <f t="shared" si="116"/>
        <v>0</v>
      </c>
      <c r="EB39" s="12">
        <f t="shared" si="117"/>
        <v>0</v>
      </c>
      <c r="EC39" s="13">
        <f t="shared" si="118"/>
        <v>0</v>
      </c>
      <c r="ED39" s="13">
        <f t="shared" si="119"/>
        <v>0</v>
      </c>
      <c r="EE39" s="13">
        <f t="shared" si="120"/>
        <v>0</v>
      </c>
      <c r="EF39" s="13">
        <f t="shared" si="121"/>
        <v>0</v>
      </c>
      <c r="EG39" s="13">
        <f t="shared" si="122"/>
        <v>0</v>
      </c>
      <c r="EH39" s="13">
        <f t="shared" si="123"/>
        <v>0</v>
      </c>
      <c r="EI39" s="13">
        <f t="shared" si="124"/>
        <v>0</v>
      </c>
      <c r="EJ39" s="13">
        <f t="shared" si="125"/>
        <v>0</v>
      </c>
      <c r="EK39" s="4">
        <f t="shared" si="126"/>
        <v>0</v>
      </c>
      <c r="EL39" s="4">
        <f t="shared" si="127"/>
        <v>0</v>
      </c>
      <c r="EM39" s="4">
        <f t="shared" si="128"/>
        <v>0</v>
      </c>
      <c r="EN39" s="4">
        <f t="shared" si="129"/>
        <v>0</v>
      </c>
      <c r="EO39" s="5" t="s">
        <v>178</v>
      </c>
      <c r="EP39" s="5" t="s">
        <v>178</v>
      </c>
      <c r="EQ39" s="5" t="s">
        <v>178</v>
      </c>
      <c r="ER39" s="5" t="s">
        <v>178</v>
      </c>
      <c r="ES39" s="12" t="s">
        <v>178</v>
      </c>
      <c r="ET39" s="12" t="s">
        <v>178</v>
      </c>
      <c r="EU39" s="12" t="s">
        <v>178</v>
      </c>
      <c r="EV39" s="12" t="s">
        <v>178</v>
      </c>
      <c r="EW39" t="s">
        <v>178</v>
      </c>
      <c r="EX39" t="s">
        <v>178</v>
      </c>
      <c r="EY39" t="s">
        <v>178</v>
      </c>
      <c r="EZ39" t="s">
        <v>178</v>
      </c>
      <c r="FA39">
        <f t="shared" si="130"/>
        <v>0</v>
      </c>
      <c r="FB39">
        <f t="shared" si="131"/>
        <v>0</v>
      </c>
      <c r="FC39">
        <f t="shared" si="132"/>
        <v>0</v>
      </c>
      <c r="FD39">
        <f t="shared" si="133"/>
        <v>0</v>
      </c>
      <c r="FE39">
        <v>0</v>
      </c>
      <c r="FF39" t="s">
        <v>178</v>
      </c>
      <c r="FG39">
        <v>3</v>
      </c>
    </row>
    <row r="40" spans="1:163" customFormat="1" x14ac:dyDescent="0.25">
      <c r="A40" t="s">
        <v>40</v>
      </c>
      <c r="B40">
        <v>1</v>
      </c>
      <c r="C40">
        <v>1</v>
      </c>
      <c r="D40">
        <v>1</v>
      </c>
      <c r="E40">
        <v>1</v>
      </c>
      <c r="F40">
        <v>1</v>
      </c>
      <c r="G40">
        <v>1</v>
      </c>
      <c r="H40">
        <v>0</v>
      </c>
      <c r="I40" s="2" t="s">
        <v>177</v>
      </c>
      <c r="J40" s="2">
        <f t="shared" si="68"/>
        <v>0</v>
      </c>
      <c r="K40">
        <v>4</v>
      </c>
      <c r="L40" s="1">
        <v>5</v>
      </c>
      <c r="M40" s="1" t="str">
        <f t="shared" si="69"/>
        <v>M</v>
      </c>
      <c r="N40" s="1">
        <f t="shared" si="70"/>
        <v>0</v>
      </c>
      <c r="O40">
        <v>1</v>
      </c>
      <c r="P40">
        <v>1</v>
      </c>
      <c r="Q40">
        <v>0</v>
      </c>
      <c r="R40">
        <v>0</v>
      </c>
      <c r="S40">
        <v>1</v>
      </c>
      <c r="T40">
        <v>2</v>
      </c>
      <c r="U40">
        <f t="shared" si="71"/>
        <v>2</v>
      </c>
      <c r="V40" s="2" t="s">
        <v>176</v>
      </c>
      <c r="W40" s="2">
        <f t="shared" si="72"/>
        <v>1</v>
      </c>
      <c r="X40">
        <v>2</v>
      </c>
      <c r="Y40" s="1">
        <v>3</v>
      </c>
      <c r="Z40" s="1" t="str">
        <f t="shared" si="73"/>
        <v>S</v>
      </c>
      <c r="AA40" s="1">
        <f t="shared" si="74"/>
        <v>0</v>
      </c>
      <c r="AB40" s="4">
        <f t="shared" si="75"/>
        <v>-2</v>
      </c>
      <c r="AC40" s="4">
        <f t="shared" si="76"/>
        <v>0</v>
      </c>
      <c r="AD40">
        <v>1</v>
      </c>
      <c r="AE40">
        <v>1</v>
      </c>
      <c r="AF40">
        <v>1</v>
      </c>
      <c r="AG40">
        <v>1</v>
      </c>
      <c r="AH40">
        <v>0</v>
      </c>
      <c r="AI40">
        <v>0</v>
      </c>
      <c r="AJ40" s="2" t="s">
        <v>177</v>
      </c>
      <c r="AK40" s="2">
        <f t="shared" si="77"/>
        <v>0</v>
      </c>
      <c r="AL40">
        <v>3</v>
      </c>
      <c r="AM40" s="1">
        <v>4</v>
      </c>
      <c r="AN40" s="1" t="str">
        <f t="shared" si="78"/>
        <v>S</v>
      </c>
      <c r="AO40" s="1">
        <f t="shared" si="79"/>
        <v>0</v>
      </c>
      <c r="AP40" s="4">
        <f t="shared" si="80"/>
        <v>1</v>
      </c>
      <c r="AQ40" s="4">
        <f t="shared" si="81"/>
        <v>0</v>
      </c>
      <c r="AR40" s="10" t="s">
        <v>319</v>
      </c>
      <c r="AS40" s="10" t="s">
        <v>319</v>
      </c>
      <c r="AT40" s="10" t="str">
        <f>IF(AR40=AS40,AS40,"")</f>
        <v>surv</v>
      </c>
      <c r="AU40" s="10" t="str">
        <f t="shared" si="82"/>
        <v>surv</v>
      </c>
      <c r="AV40" s="10">
        <f t="shared" si="83"/>
        <v>4</v>
      </c>
      <c r="AW40" s="10">
        <f t="shared" si="84"/>
        <v>1.2061304712121539</v>
      </c>
      <c r="AX40" s="10">
        <f t="shared" si="85"/>
        <v>1</v>
      </c>
      <c r="AY40" s="10">
        <f t="shared" si="86"/>
        <v>1</v>
      </c>
      <c r="AZ40" s="10" t="str">
        <f t="shared" si="87"/>
        <v>1</v>
      </c>
      <c r="BA40" s="10" t="str">
        <f t="shared" si="88"/>
        <v>1</v>
      </c>
      <c r="BB40" t="s">
        <v>39</v>
      </c>
      <c r="BC40" t="s">
        <v>41</v>
      </c>
      <c r="BD40" t="s">
        <v>39</v>
      </c>
      <c r="BE40" s="5">
        <v>3</v>
      </c>
      <c r="BF40" s="5">
        <v>1</v>
      </c>
      <c r="BG40" s="5">
        <v>2</v>
      </c>
      <c r="BH40" s="5">
        <f t="shared" si="89"/>
        <v>2</v>
      </c>
      <c r="BI40" s="6">
        <v>1.1020889256316837</v>
      </c>
      <c r="BJ40" s="6">
        <v>1.4142135623730945</v>
      </c>
      <c r="BK40" s="6">
        <v>1.1020889256316837</v>
      </c>
      <c r="BL40" s="6">
        <v>1.2061304712121539</v>
      </c>
      <c r="BM40" s="6" t="str">
        <f t="shared" si="90"/>
        <v>F</v>
      </c>
      <c r="BN40" s="3">
        <f t="shared" si="91"/>
        <v>0.66666666666666663</v>
      </c>
      <c r="BO40" s="3">
        <f t="shared" si="92"/>
        <v>0.66666666666666663</v>
      </c>
      <c r="BP40" s="3">
        <f t="shared" si="93"/>
        <v>0.66666666666666663</v>
      </c>
      <c r="BQ40" s="3">
        <f t="shared" si="94"/>
        <v>0.66666666666666663</v>
      </c>
      <c r="BR40" s="1">
        <f t="shared" si="95"/>
        <v>4</v>
      </c>
      <c r="BS40" s="1" t="str">
        <f t="shared" si="96"/>
        <v>S</v>
      </c>
      <c r="BT40" s="1">
        <f t="shared" si="97"/>
        <v>0</v>
      </c>
      <c r="BU40" s="4">
        <f t="shared" si="98"/>
        <v>-0.5</v>
      </c>
      <c r="BV40" s="4">
        <f t="shared" si="99"/>
        <v>0</v>
      </c>
      <c r="BW40" t="s">
        <v>227</v>
      </c>
      <c r="BX40" t="s">
        <v>178</v>
      </c>
      <c r="BY40" t="s">
        <v>227</v>
      </c>
      <c r="BZ40" t="s">
        <v>178</v>
      </c>
      <c r="CA40" s="2" t="str">
        <f t="shared" si="100"/>
        <v>NA</v>
      </c>
      <c r="CB40">
        <v>0</v>
      </c>
      <c r="CC40">
        <v>0</v>
      </c>
      <c r="CD40" s="2" t="str">
        <f t="shared" si="101"/>
        <v>NA</v>
      </c>
      <c r="CE40" s="3">
        <v>0</v>
      </c>
      <c r="CF40" s="3">
        <v>0</v>
      </c>
      <c r="CG40" s="2">
        <v>1</v>
      </c>
      <c r="CH40" s="2">
        <v>0</v>
      </c>
      <c r="CI40" s="2">
        <v>0</v>
      </c>
      <c r="CJ40" s="2">
        <v>0</v>
      </c>
      <c r="CK40" s="2">
        <v>0</v>
      </c>
      <c r="CL40" s="2">
        <v>0</v>
      </c>
      <c r="CM40" s="2">
        <v>0</v>
      </c>
      <c r="CN40" s="2">
        <v>0</v>
      </c>
      <c r="CO40" s="5">
        <v>1</v>
      </c>
      <c r="CP40" s="5">
        <v>1</v>
      </c>
      <c r="CQ40" s="5">
        <v>0</v>
      </c>
      <c r="CR40" s="5">
        <v>0</v>
      </c>
      <c r="CS40" s="5">
        <v>0</v>
      </c>
      <c r="CT40" s="5">
        <v>0</v>
      </c>
      <c r="CU40" s="5">
        <v>0</v>
      </c>
      <c r="CV40" s="5">
        <v>0</v>
      </c>
      <c r="CW40" s="4">
        <v>0</v>
      </c>
      <c r="CX40" s="4">
        <v>0</v>
      </c>
      <c r="CY40" s="4">
        <v>0</v>
      </c>
      <c r="CZ40" s="4">
        <v>0</v>
      </c>
      <c r="DA40" s="4">
        <v>0</v>
      </c>
      <c r="DB40" s="4">
        <v>0</v>
      </c>
      <c r="DC40" s="4">
        <v>0</v>
      </c>
      <c r="DD40" s="4">
        <v>0</v>
      </c>
      <c r="DE40" s="8">
        <v>0</v>
      </c>
      <c r="DF40" s="8">
        <v>1</v>
      </c>
      <c r="DG40" s="8">
        <v>0</v>
      </c>
      <c r="DH40" s="8">
        <v>0</v>
      </c>
      <c r="DI40" s="8">
        <v>0</v>
      </c>
      <c r="DJ40" s="8">
        <v>0</v>
      </c>
      <c r="DK40" s="8">
        <v>0</v>
      </c>
      <c r="DL40" s="8">
        <v>0</v>
      </c>
      <c r="DM40" s="11">
        <f t="shared" si="102"/>
        <v>1</v>
      </c>
      <c r="DN40" s="11">
        <f t="shared" si="103"/>
        <v>0</v>
      </c>
      <c r="DO40" s="11">
        <f t="shared" si="104"/>
        <v>0</v>
      </c>
      <c r="DP40" s="11">
        <f t="shared" si="105"/>
        <v>0</v>
      </c>
      <c r="DQ40" s="5">
        <f t="shared" si="106"/>
        <v>3</v>
      </c>
      <c r="DR40" s="5">
        <f t="shared" si="107"/>
        <v>0</v>
      </c>
      <c r="DS40" s="5">
        <f t="shared" si="108"/>
        <v>0</v>
      </c>
      <c r="DT40" s="5">
        <f t="shared" si="109"/>
        <v>0</v>
      </c>
      <c r="DU40" s="12">
        <f t="shared" si="110"/>
        <v>2</v>
      </c>
      <c r="DV40" s="12">
        <f t="shared" si="111"/>
        <v>1</v>
      </c>
      <c r="DW40" s="12">
        <f t="shared" si="112"/>
        <v>0</v>
      </c>
      <c r="DX40" s="12">
        <f t="shared" si="113"/>
        <v>0</v>
      </c>
      <c r="DY40" s="12">
        <f t="shared" si="114"/>
        <v>0</v>
      </c>
      <c r="DZ40" s="12">
        <f t="shared" si="115"/>
        <v>0</v>
      </c>
      <c r="EA40" s="12">
        <f t="shared" si="116"/>
        <v>0</v>
      </c>
      <c r="EB40" s="12">
        <f t="shared" si="117"/>
        <v>0</v>
      </c>
      <c r="EC40" s="13">
        <f t="shared" si="118"/>
        <v>0</v>
      </c>
      <c r="ED40" s="13">
        <f t="shared" si="119"/>
        <v>1</v>
      </c>
      <c r="EE40" s="13">
        <f t="shared" si="120"/>
        <v>0</v>
      </c>
      <c r="EF40" s="13">
        <f t="shared" si="121"/>
        <v>0</v>
      </c>
      <c r="EG40" s="13">
        <f t="shared" si="122"/>
        <v>0</v>
      </c>
      <c r="EH40" s="13">
        <f t="shared" si="123"/>
        <v>0</v>
      </c>
      <c r="EI40" s="13">
        <f t="shared" si="124"/>
        <v>0</v>
      </c>
      <c r="EJ40" s="13">
        <f t="shared" si="125"/>
        <v>0</v>
      </c>
      <c r="EK40" s="4">
        <f t="shared" si="126"/>
        <v>4</v>
      </c>
      <c r="EL40" s="4">
        <f t="shared" si="127"/>
        <v>0</v>
      </c>
      <c r="EM40" s="4">
        <f t="shared" si="128"/>
        <v>0</v>
      </c>
      <c r="EN40" s="4">
        <f t="shared" si="129"/>
        <v>0</v>
      </c>
      <c r="EO40" s="5">
        <v>0</v>
      </c>
      <c r="EP40" s="5" t="s">
        <v>178</v>
      </c>
      <c r="EQ40" s="5" t="s">
        <v>178</v>
      </c>
      <c r="ER40" s="5" t="s">
        <v>178</v>
      </c>
      <c r="ES40" s="12">
        <v>0</v>
      </c>
      <c r="ET40" s="12" t="s">
        <v>178</v>
      </c>
      <c r="EU40" s="12" t="s">
        <v>178</v>
      </c>
      <c r="EV40" s="12" t="s">
        <v>178</v>
      </c>
      <c r="EW40">
        <v>0</v>
      </c>
      <c r="EX40" t="s">
        <v>178</v>
      </c>
      <c r="EY40" t="s">
        <v>178</v>
      </c>
      <c r="EZ40" t="s">
        <v>178</v>
      </c>
      <c r="FA40">
        <f t="shared" si="130"/>
        <v>1</v>
      </c>
      <c r="FB40">
        <f t="shared" si="131"/>
        <v>0</v>
      </c>
      <c r="FC40">
        <f t="shared" si="132"/>
        <v>0</v>
      </c>
      <c r="FD40">
        <f t="shared" si="133"/>
        <v>0</v>
      </c>
      <c r="FE40">
        <v>1.5</v>
      </c>
      <c r="FF40">
        <v>0.66666666666666663</v>
      </c>
      <c r="FG40">
        <v>3</v>
      </c>
    </row>
    <row r="41" spans="1:163" customFormat="1" x14ac:dyDescent="0.25">
      <c r="A41" t="s">
        <v>41</v>
      </c>
      <c r="B41">
        <v>1</v>
      </c>
      <c r="C41">
        <v>1</v>
      </c>
      <c r="D41">
        <v>1</v>
      </c>
      <c r="E41">
        <v>1</v>
      </c>
      <c r="F41">
        <v>1</v>
      </c>
      <c r="G41">
        <v>0</v>
      </c>
      <c r="H41">
        <v>0</v>
      </c>
      <c r="I41" s="2" t="s">
        <v>177</v>
      </c>
      <c r="J41" s="2">
        <f t="shared" si="68"/>
        <v>0</v>
      </c>
      <c r="K41">
        <v>4</v>
      </c>
      <c r="L41" s="1">
        <v>4</v>
      </c>
      <c r="M41" s="1" t="str">
        <f t="shared" si="69"/>
        <v>S</v>
      </c>
      <c r="N41" s="1">
        <f t="shared" si="70"/>
        <v>0</v>
      </c>
      <c r="O41">
        <v>1</v>
      </c>
      <c r="P41">
        <v>1</v>
      </c>
      <c r="Q41">
        <v>1</v>
      </c>
      <c r="R41">
        <v>1</v>
      </c>
      <c r="S41">
        <v>0</v>
      </c>
      <c r="T41">
        <v>0</v>
      </c>
      <c r="U41">
        <f t="shared" si="71"/>
        <v>0</v>
      </c>
      <c r="V41" s="2" t="s">
        <v>177</v>
      </c>
      <c r="W41" s="2">
        <f t="shared" si="72"/>
        <v>0</v>
      </c>
      <c r="X41">
        <v>2</v>
      </c>
      <c r="Y41" s="1">
        <v>4</v>
      </c>
      <c r="Z41" s="1" t="str">
        <f t="shared" si="73"/>
        <v>S</v>
      </c>
      <c r="AA41" s="1">
        <f t="shared" si="74"/>
        <v>2</v>
      </c>
      <c r="AB41" s="4">
        <f t="shared" si="75"/>
        <v>0</v>
      </c>
      <c r="AC41" s="4">
        <f t="shared" si="76"/>
        <v>0</v>
      </c>
      <c r="AD41">
        <v>1</v>
      </c>
      <c r="AE41">
        <v>1</v>
      </c>
      <c r="AF41">
        <v>1</v>
      </c>
      <c r="AG41">
        <v>0</v>
      </c>
      <c r="AH41">
        <v>0</v>
      </c>
      <c r="AI41">
        <v>0</v>
      </c>
      <c r="AJ41" s="2" t="s">
        <v>177</v>
      </c>
      <c r="AK41" s="2">
        <f t="shared" si="77"/>
        <v>0</v>
      </c>
      <c r="AL41">
        <v>3</v>
      </c>
      <c r="AM41" s="1">
        <v>3</v>
      </c>
      <c r="AN41" s="1" t="str">
        <f t="shared" si="78"/>
        <v>S</v>
      </c>
      <c r="AO41" s="1">
        <f t="shared" si="79"/>
        <v>0</v>
      </c>
      <c r="AP41" s="4">
        <f t="shared" si="80"/>
        <v>-1</v>
      </c>
      <c r="AQ41" s="4">
        <f t="shared" si="81"/>
        <v>0</v>
      </c>
      <c r="AR41" s="10" t="s">
        <v>319</v>
      </c>
      <c r="AS41" s="10" t="s">
        <v>319</v>
      </c>
      <c r="AT41" s="10" t="str">
        <f>IF(AR41=AS41,AS41,"")</f>
        <v>surv</v>
      </c>
      <c r="AU41" s="10" t="str">
        <f t="shared" si="82"/>
        <v>surv</v>
      </c>
      <c r="AV41" s="10">
        <f t="shared" si="83"/>
        <v>3.6666666666666665</v>
      </c>
      <c r="AW41" s="10">
        <f t="shared" si="84"/>
        <v>1.2127348091729235</v>
      </c>
      <c r="AX41" s="10">
        <f t="shared" si="85"/>
        <v>1</v>
      </c>
      <c r="AY41" s="10">
        <f t="shared" si="86"/>
        <v>1</v>
      </c>
      <c r="AZ41" s="10" t="str">
        <f t="shared" si="87"/>
        <v>1</v>
      </c>
      <c r="BA41" s="10" t="str">
        <f t="shared" si="88"/>
        <v>1</v>
      </c>
      <c r="BB41" t="s">
        <v>43</v>
      </c>
      <c r="BC41" t="s">
        <v>40</v>
      </c>
      <c r="BD41" t="s">
        <v>39</v>
      </c>
      <c r="BE41" s="5">
        <v>6</v>
      </c>
      <c r="BF41" s="5">
        <v>4</v>
      </c>
      <c r="BG41" s="5">
        <v>5</v>
      </c>
      <c r="BH41" s="5">
        <f t="shared" si="89"/>
        <v>5</v>
      </c>
      <c r="BI41" s="6">
        <v>0.900888450364417</v>
      </c>
      <c r="BJ41" s="6">
        <v>1.4142135623730945</v>
      </c>
      <c r="BK41" s="6">
        <v>1.3231024147812593</v>
      </c>
      <c r="BL41" s="6">
        <v>1.2127348091729235</v>
      </c>
      <c r="BM41" s="6" t="str">
        <f t="shared" si="90"/>
        <v>F</v>
      </c>
      <c r="BN41" s="3">
        <f t="shared" si="91"/>
        <v>1</v>
      </c>
      <c r="BO41" s="3">
        <f t="shared" si="92"/>
        <v>0.66666666666666663</v>
      </c>
      <c r="BP41" s="3">
        <f t="shared" si="93"/>
        <v>0</v>
      </c>
      <c r="BQ41" s="3">
        <f t="shared" si="94"/>
        <v>0</v>
      </c>
      <c r="BR41" s="1">
        <f t="shared" si="95"/>
        <v>3.6666666666666665</v>
      </c>
      <c r="BS41" s="1" t="str">
        <f t="shared" si="96"/>
        <v>S</v>
      </c>
      <c r="BT41" s="1">
        <f t="shared" si="97"/>
        <v>0.66666666666666663</v>
      </c>
      <c r="BU41" s="4">
        <f t="shared" si="98"/>
        <v>-0.5</v>
      </c>
      <c r="BV41" s="4">
        <f t="shared" si="99"/>
        <v>0</v>
      </c>
      <c r="BW41" t="s">
        <v>227</v>
      </c>
      <c r="BX41" t="s">
        <v>178</v>
      </c>
      <c r="BY41" t="s">
        <v>227</v>
      </c>
      <c r="BZ41" t="s">
        <v>178</v>
      </c>
      <c r="CA41" s="2" t="str">
        <f t="shared" si="100"/>
        <v>c</v>
      </c>
      <c r="CB41">
        <v>0</v>
      </c>
      <c r="CC41">
        <v>1</v>
      </c>
      <c r="CD41" s="2" t="str">
        <f t="shared" si="101"/>
        <v>NA</v>
      </c>
      <c r="CE41" s="3">
        <v>0</v>
      </c>
      <c r="CF41" s="3">
        <v>0</v>
      </c>
      <c r="CG41" s="2">
        <v>1</v>
      </c>
      <c r="CH41" s="2">
        <v>0</v>
      </c>
      <c r="CI41" s="2">
        <v>0</v>
      </c>
      <c r="CJ41" s="2">
        <v>0</v>
      </c>
      <c r="CK41" s="2">
        <v>0</v>
      </c>
      <c r="CL41" s="2">
        <v>1</v>
      </c>
      <c r="CM41" s="2">
        <v>0</v>
      </c>
      <c r="CN41" s="2">
        <v>0</v>
      </c>
      <c r="CO41" s="5">
        <v>1</v>
      </c>
      <c r="CP41" s="5">
        <v>1</v>
      </c>
      <c r="CQ41" s="5">
        <v>0</v>
      </c>
      <c r="CR41" s="5">
        <v>0</v>
      </c>
      <c r="CS41" s="5">
        <v>0</v>
      </c>
      <c r="CT41" s="5">
        <v>0</v>
      </c>
      <c r="CU41" s="5">
        <v>0</v>
      </c>
      <c r="CV41" s="5">
        <v>0</v>
      </c>
      <c r="CW41" s="4">
        <v>0</v>
      </c>
      <c r="CX41" s="4">
        <v>0</v>
      </c>
      <c r="CY41" s="4">
        <v>0</v>
      </c>
      <c r="CZ41" s="4">
        <v>0</v>
      </c>
      <c r="DA41" s="4">
        <v>0</v>
      </c>
      <c r="DB41" s="4">
        <v>0</v>
      </c>
      <c r="DC41" s="4">
        <v>0</v>
      </c>
      <c r="DD41" s="4">
        <v>0</v>
      </c>
      <c r="DE41" s="8">
        <v>0</v>
      </c>
      <c r="DF41" s="8">
        <v>1</v>
      </c>
      <c r="DG41" s="8">
        <v>0</v>
      </c>
      <c r="DH41" s="8">
        <v>0</v>
      </c>
      <c r="DI41" s="8">
        <v>0</v>
      </c>
      <c r="DJ41" s="8">
        <v>0</v>
      </c>
      <c r="DK41" s="8">
        <v>0</v>
      </c>
      <c r="DL41" s="8">
        <v>0</v>
      </c>
      <c r="DM41" s="11">
        <f t="shared" si="102"/>
        <v>1</v>
      </c>
      <c r="DN41" s="11">
        <f t="shared" si="103"/>
        <v>0</v>
      </c>
      <c r="DO41" s="11">
        <f t="shared" si="104"/>
        <v>1</v>
      </c>
      <c r="DP41" s="11">
        <f t="shared" si="105"/>
        <v>0</v>
      </c>
      <c r="DQ41" s="5">
        <f t="shared" si="106"/>
        <v>3</v>
      </c>
      <c r="DR41" s="5">
        <f t="shared" si="107"/>
        <v>0</v>
      </c>
      <c r="DS41" s="5">
        <f t="shared" si="108"/>
        <v>0</v>
      </c>
      <c r="DT41" s="5">
        <f t="shared" si="109"/>
        <v>0</v>
      </c>
      <c r="DU41" s="12">
        <f t="shared" si="110"/>
        <v>2</v>
      </c>
      <c r="DV41" s="12">
        <f t="shared" si="111"/>
        <v>1</v>
      </c>
      <c r="DW41" s="12">
        <f t="shared" si="112"/>
        <v>0</v>
      </c>
      <c r="DX41" s="12">
        <f t="shared" si="113"/>
        <v>0</v>
      </c>
      <c r="DY41" s="12">
        <f t="shared" si="114"/>
        <v>0</v>
      </c>
      <c r="DZ41" s="12">
        <f t="shared" si="115"/>
        <v>1</v>
      </c>
      <c r="EA41" s="12">
        <f t="shared" si="116"/>
        <v>0</v>
      </c>
      <c r="EB41" s="12">
        <f t="shared" si="117"/>
        <v>0</v>
      </c>
      <c r="EC41" s="13">
        <f t="shared" si="118"/>
        <v>0</v>
      </c>
      <c r="ED41" s="13">
        <f t="shared" si="119"/>
        <v>1</v>
      </c>
      <c r="EE41" s="13">
        <f t="shared" si="120"/>
        <v>0</v>
      </c>
      <c r="EF41" s="13">
        <f t="shared" si="121"/>
        <v>0</v>
      </c>
      <c r="EG41" s="13">
        <f t="shared" si="122"/>
        <v>0</v>
      </c>
      <c r="EH41" s="13">
        <f t="shared" si="123"/>
        <v>0</v>
      </c>
      <c r="EI41" s="13">
        <f t="shared" si="124"/>
        <v>0</v>
      </c>
      <c r="EJ41" s="13">
        <f t="shared" si="125"/>
        <v>0</v>
      </c>
      <c r="EK41" s="4">
        <f t="shared" si="126"/>
        <v>4</v>
      </c>
      <c r="EL41" s="4">
        <f t="shared" si="127"/>
        <v>0</v>
      </c>
      <c r="EM41" s="4">
        <f t="shared" si="128"/>
        <v>1</v>
      </c>
      <c r="EN41" s="4">
        <f t="shared" si="129"/>
        <v>0</v>
      </c>
      <c r="EO41" s="5">
        <v>0</v>
      </c>
      <c r="EP41" s="5" t="s">
        <v>178</v>
      </c>
      <c r="EQ41" s="5">
        <v>0</v>
      </c>
      <c r="ER41" s="5" t="s">
        <v>178</v>
      </c>
      <c r="ES41" s="12">
        <v>0</v>
      </c>
      <c r="ET41" s="12" t="s">
        <v>178</v>
      </c>
      <c r="EU41" s="12" t="s">
        <v>178</v>
      </c>
      <c r="EV41" s="12" t="s">
        <v>178</v>
      </c>
      <c r="EW41">
        <v>0</v>
      </c>
      <c r="EX41" t="s">
        <v>178</v>
      </c>
      <c r="EY41">
        <v>0</v>
      </c>
      <c r="EZ41" t="s">
        <v>178</v>
      </c>
      <c r="FA41">
        <f t="shared" si="130"/>
        <v>1</v>
      </c>
      <c r="FB41">
        <f t="shared" si="131"/>
        <v>0</v>
      </c>
      <c r="FC41">
        <f t="shared" si="132"/>
        <v>-1</v>
      </c>
      <c r="FD41">
        <f t="shared" si="133"/>
        <v>0</v>
      </c>
      <c r="FE41">
        <v>3</v>
      </c>
      <c r="FF41">
        <v>3</v>
      </c>
      <c r="FG41" t="s">
        <v>178</v>
      </c>
    </row>
    <row r="42" spans="1:163" customFormat="1" x14ac:dyDescent="0.25">
      <c r="A42" t="s">
        <v>42</v>
      </c>
      <c r="B42">
        <v>1</v>
      </c>
      <c r="C42">
        <v>1</v>
      </c>
      <c r="D42">
        <v>1</v>
      </c>
      <c r="E42">
        <v>2</v>
      </c>
      <c r="F42">
        <v>4</v>
      </c>
      <c r="G42">
        <v>2</v>
      </c>
      <c r="H42">
        <v>0</v>
      </c>
      <c r="I42" s="2" t="s">
        <v>177</v>
      </c>
      <c r="J42" s="2">
        <f t="shared" si="68"/>
        <v>0</v>
      </c>
      <c r="K42">
        <v>4</v>
      </c>
      <c r="L42" s="1">
        <v>10</v>
      </c>
      <c r="M42" s="1" t="str">
        <f t="shared" si="69"/>
        <v>L</v>
      </c>
      <c r="N42" s="1">
        <f t="shared" si="70"/>
        <v>0</v>
      </c>
      <c r="O42">
        <v>1</v>
      </c>
      <c r="P42">
        <v>1</v>
      </c>
      <c r="Q42">
        <v>2</v>
      </c>
      <c r="R42">
        <v>1</v>
      </c>
      <c r="S42">
        <v>3</v>
      </c>
      <c r="T42">
        <v>3</v>
      </c>
      <c r="U42">
        <f t="shared" si="71"/>
        <v>3</v>
      </c>
      <c r="V42" s="2" t="s">
        <v>177</v>
      </c>
      <c r="W42" s="2">
        <f t="shared" si="72"/>
        <v>1</v>
      </c>
      <c r="X42">
        <v>2</v>
      </c>
      <c r="Y42" s="1">
        <v>8</v>
      </c>
      <c r="Z42" s="1" t="str">
        <f t="shared" si="73"/>
        <v>L</v>
      </c>
      <c r="AA42" s="1">
        <f t="shared" si="74"/>
        <v>1</v>
      </c>
      <c r="AB42" s="4">
        <f t="shared" si="75"/>
        <v>-2</v>
      </c>
      <c r="AC42" s="4">
        <f t="shared" si="76"/>
        <v>2</v>
      </c>
      <c r="AD42">
        <v>1</v>
      </c>
      <c r="AE42">
        <v>1</v>
      </c>
      <c r="AF42">
        <v>1</v>
      </c>
      <c r="AG42">
        <v>2</v>
      </c>
      <c r="AH42">
        <v>2</v>
      </c>
      <c r="AI42">
        <v>3</v>
      </c>
      <c r="AJ42" s="2" t="s">
        <v>176</v>
      </c>
      <c r="AK42" s="2">
        <f t="shared" si="77"/>
        <v>1</v>
      </c>
      <c r="AL42">
        <v>2</v>
      </c>
      <c r="AM42" s="1">
        <v>7</v>
      </c>
      <c r="AN42" s="1" t="str">
        <f t="shared" si="78"/>
        <v>L</v>
      </c>
      <c r="AO42" s="1">
        <f t="shared" si="79"/>
        <v>2</v>
      </c>
      <c r="AP42" s="4">
        <f t="shared" si="80"/>
        <v>-1</v>
      </c>
      <c r="AQ42" s="4">
        <f t="shared" si="81"/>
        <v>1</v>
      </c>
      <c r="AR42" s="10" t="s">
        <v>319</v>
      </c>
      <c r="AS42" s="10" t="s">
        <v>319</v>
      </c>
      <c r="AT42" s="10" t="str">
        <f>IF(AR42=AS42,AS42,"")</f>
        <v>surv</v>
      </c>
      <c r="AU42" s="10" t="str">
        <f t="shared" si="82"/>
        <v>surv</v>
      </c>
      <c r="AV42" s="10">
        <f t="shared" si="83"/>
        <v>8.3333333333333339</v>
      </c>
      <c r="AW42" s="10">
        <f t="shared" si="84"/>
        <v>0.38470768123342675</v>
      </c>
      <c r="AX42" s="10">
        <f t="shared" si="85"/>
        <v>1</v>
      </c>
      <c r="AY42" s="10">
        <f t="shared" si="86"/>
        <v>1</v>
      </c>
      <c r="AZ42" s="10" t="str">
        <f t="shared" si="87"/>
        <v>1</v>
      </c>
      <c r="BA42" s="10" t="str">
        <f t="shared" si="88"/>
        <v>1</v>
      </c>
      <c r="BB42" t="s">
        <v>125</v>
      </c>
      <c r="BC42" t="s">
        <v>125</v>
      </c>
      <c r="BD42" t="s">
        <v>125</v>
      </c>
      <c r="BE42" s="5">
        <v>8</v>
      </c>
      <c r="BF42" s="5">
        <v>8</v>
      </c>
      <c r="BG42" s="5">
        <v>8</v>
      </c>
      <c r="BH42" s="5">
        <f t="shared" si="89"/>
        <v>8</v>
      </c>
      <c r="BI42" s="6">
        <v>0.38470768123342675</v>
      </c>
      <c r="BJ42" s="6">
        <v>0.38470768123342675</v>
      </c>
      <c r="BK42" s="6">
        <v>0.38470768123342675</v>
      </c>
      <c r="BL42" s="6">
        <v>0.38470768123342675</v>
      </c>
      <c r="BM42" s="6" t="str">
        <f t="shared" si="90"/>
        <v>N</v>
      </c>
      <c r="BN42" s="3">
        <f t="shared" si="91"/>
        <v>1.6666666666666667</v>
      </c>
      <c r="BO42" s="3">
        <f t="shared" si="92"/>
        <v>2.3333333333333335</v>
      </c>
      <c r="BP42" s="3">
        <f t="shared" si="93"/>
        <v>2.3333333333333335</v>
      </c>
      <c r="BQ42" s="3">
        <f t="shared" si="94"/>
        <v>2</v>
      </c>
      <c r="BR42" s="1">
        <f t="shared" si="95"/>
        <v>8.3333333333333339</v>
      </c>
      <c r="BS42" s="1" t="str">
        <f t="shared" si="96"/>
        <v>L</v>
      </c>
      <c r="BT42" s="1">
        <f t="shared" si="97"/>
        <v>1</v>
      </c>
      <c r="BU42" s="4">
        <f t="shared" si="98"/>
        <v>-1.5</v>
      </c>
      <c r="BV42" s="4">
        <f t="shared" si="99"/>
        <v>1.5</v>
      </c>
      <c r="BW42" t="s">
        <v>178</v>
      </c>
      <c r="BX42" t="s">
        <v>178</v>
      </c>
      <c r="BY42" t="s">
        <v>227</v>
      </c>
      <c r="BZ42" t="s">
        <v>226</v>
      </c>
      <c r="CA42" s="2" t="str">
        <f t="shared" si="100"/>
        <v>NA</v>
      </c>
      <c r="CB42">
        <v>0</v>
      </c>
      <c r="CC42">
        <v>0</v>
      </c>
      <c r="CD42" s="2" t="str">
        <f t="shared" si="101"/>
        <v>NA</v>
      </c>
      <c r="CE42" s="3">
        <v>0</v>
      </c>
      <c r="CF42" s="3">
        <v>0</v>
      </c>
      <c r="CG42" s="2">
        <v>0</v>
      </c>
      <c r="CH42" s="2">
        <v>0</v>
      </c>
      <c r="CI42" s="2">
        <v>0</v>
      </c>
      <c r="CJ42" s="2">
        <v>0</v>
      </c>
      <c r="CK42" s="2">
        <v>0</v>
      </c>
      <c r="CL42" s="2">
        <v>0</v>
      </c>
      <c r="CM42" s="2">
        <v>0</v>
      </c>
      <c r="CN42" s="2">
        <v>0</v>
      </c>
      <c r="CO42" s="5">
        <v>0</v>
      </c>
      <c r="CP42" s="5">
        <v>0</v>
      </c>
      <c r="CQ42" s="5">
        <v>0</v>
      </c>
      <c r="CR42" s="5">
        <v>0</v>
      </c>
      <c r="CS42" s="5">
        <v>0</v>
      </c>
      <c r="CT42" s="5">
        <v>0</v>
      </c>
      <c r="CU42" s="5">
        <v>0</v>
      </c>
      <c r="CV42" s="5">
        <v>0</v>
      </c>
      <c r="CW42" s="4">
        <v>0</v>
      </c>
      <c r="CX42" s="4">
        <v>0</v>
      </c>
      <c r="CY42" s="4">
        <v>0</v>
      </c>
      <c r="CZ42" s="4">
        <v>0</v>
      </c>
      <c r="DA42" s="4">
        <v>0</v>
      </c>
      <c r="DB42" s="4">
        <v>0</v>
      </c>
      <c r="DC42" s="4">
        <v>0</v>
      </c>
      <c r="DD42" s="4">
        <v>0</v>
      </c>
      <c r="DE42" s="8">
        <v>0</v>
      </c>
      <c r="DF42" s="8">
        <v>1</v>
      </c>
      <c r="DG42" s="8">
        <v>1</v>
      </c>
      <c r="DH42" s="8">
        <v>0</v>
      </c>
      <c r="DI42" s="8">
        <v>0</v>
      </c>
      <c r="DJ42" s="8">
        <v>0</v>
      </c>
      <c r="DK42" s="8">
        <v>0</v>
      </c>
      <c r="DL42" s="8">
        <v>0</v>
      </c>
      <c r="DM42" s="11">
        <f t="shared" si="102"/>
        <v>0</v>
      </c>
      <c r="DN42" s="11">
        <f t="shared" si="103"/>
        <v>0</v>
      </c>
      <c r="DO42" s="11">
        <f t="shared" si="104"/>
        <v>0</v>
      </c>
      <c r="DP42" s="11">
        <f t="shared" si="105"/>
        <v>0</v>
      </c>
      <c r="DQ42" s="5">
        <f t="shared" si="106"/>
        <v>1</v>
      </c>
      <c r="DR42" s="5">
        <f t="shared" si="107"/>
        <v>1</v>
      </c>
      <c r="DS42" s="5">
        <f t="shared" si="108"/>
        <v>0</v>
      </c>
      <c r="DT42" s="5">
        <f t="shared" si="109"/>
        <v>0</v>
      </c>
      <c r="DU42" s="12">
        <f t="shared" si="110"/>
        <v>0</v>
      </c>
      <c r="DV42" s="12">
        <f t="shared" si="111"/>
        <v>0</v>
      </c>
      <c r="DW42" s="12">
        <f t="shared" si="112"/>
        <v>0</v>
      </c>
      <c r="DX42" s="12">
        <f t="shared" si="113"/>
        <v>0</v>
      </c>
      <c r="DY42" s="12">
        <f t="shared" si="114"/>
        <v>0</v>
      </c>
      <c r="DZ42" s="12">
        <f t="shared" si="115"/>
        <v>0</v>
      </c>
      <c r="EA42" s="12">
        <f t="shared" si="116"/>
        <v>0</v>
      </c>
      <c r="EB42" s="12">
        <f t="shared" si="117"/>
        <v>0</v>
      </c>
      <c r="EC42" s="13">
        <f t="shared" si="118"/>
        <v>0</v>
      </c>
      <c r="ED42" s="13">
        <f t="shared" si="119"/>
        <v>1</v>
      </c>
      <c r="EE42" s="13">
        <f t="shared" si="120"/>
        <v>1</v>
      </c>
      <c r="EF42" s="13">
        <f t="shared" si="121"/>
        <v>0</v>
      </c>
      <c r="EG42" s="13">
        <f t="shared" si="122"/>
        <v>0</v>
      </c>
      <c r="EH42" s="13">
        <f t="shared" si="123"/>
        <v>0</v>
      </c>
      <c r="EI42" s="13">
        <f t="shared" si="124"/>
        <v>0</v>
      </c>
      <c r="EJ42" s="13">
        <f t="shared" si="125"/>
        <v>0</v>
      </c>
      <c r="EK42" s="4">
        <f t="shared" si="126"/>
        <v>1</v>
      </c>
      <c r="EL42" s="4">
        <f t="shared" si="127"/>
        <v>1</v>
      </c>
      <c r="EM42" s="4">
        <f t="shared" si="128"/>
        <v>0</v>
      </c>
      <c r="EN42" s="4">
        <f t="shared" si="129"/>
        <v>0</v>
      </c>
      <c r="EO42" s="5" t="s">
        <v>178</v>
      </c>
      <c r="EP42" s="5" t="s">
        <v>178</v>
      </c>
      <c r="EQ42" s="5" t="s">
        <v>178</v>
      </c>
      <c r="ER42" s="5" t="s">
        <v>178</v>
      </c>
      <c r="ES42" s="12">
        <v>0</v>
      </c>
      <c r="ET42" s="12">
        <v>1</v>
      </c>
      <c r="EU42" s="12" t="s">
        <v>178</v>
      </c>
      <c r="EV42" s="12" t="s">
        <v>178</v>
      </c>
      <c r="EW42">
        <v>0</v>
      </c>
      <c r="EX42">
        <v>1</v>
      </c>
      <c r="EY42" t="s">
        <v>178</v>
      </c>
      <c r="EZ42" t="s">
        <v>178</v>
      </c>
      <c r="FA42">
        <f t="shared" si="130"/>
        <v>0</v>
      </c>
      <c r="FB42">
        <f t="shared" si="131"/>
        <v>0</v>
      </c>
      <c r="FC42">
        <f t="shared" si="132"/>
        <v>0</v>
      </c>
      <c r="FD42">
        <f t="shared" si="133"/>
        <v>0</v>
      </c>
      <c r="FE42">
        <v>0.66666666666666663</v>
      </c>
      <c r="FF42">
        <v>0.5714285714285714</v>
      </c>
      <c r="FG42">
        <v>0.42857142857142855</v>
      </c>
    </row>
    <row r="43" spans="1:163" customFormat="1" x14ac:dyDescent="0.25">
      <c r="A43" t="s">
        <v>43</v>
      </c>
      <c r="B43">
        <v>1</v>
      </c>
      <c r="C43">
        <v>0</v>
      </c>
      <c r="D43">
        <v>0</v>
      </c>
      <c r="E43">
        <v>1</v>
      </c>
      <c r="F43">
        <v>0</v>
      </c>
      <c r="G43">
        <v>0</v>
      </c>
      <c r="H43">
        <v>0</v>
      </c>
      <c r="I43" s="2" t="s">
        <v>177</v>
      </c>
      <c r="J43" s="2">
        <f t="shared" si="68"/>
        <v>0</v>
      </c>
      <c r="K43">
        <v>0</v>
      </c>
      <c r="L43" s="1">
        <v>1</v>
      </c>
      <c r="M43" s="1" t="str">
        <f t="shared" si="69"/>
        <v>solitary</v>
      </c>
      <c r="N43" s="1">
        <f t="shared" si="70"/>
        <v>0</v>
      </c>
      <c r="O43">
        <v>0</v>
      </c>
      <c r="P43">
        <v>0</v>
      </c>
      <c r="Q43">
        <v>0</v>
      </c>
      <c r="R43">
        <v>0</v>
      </c>
      <c r="S43">
        <v>0</v>
      </c>
      <c r="T43">
        <v>0</v>
      </c>
      <c r="U43" t="str">
        <f t="shared" si="71"/>
        <v>NA</v>
      </c>
      <c r="V43" s="2" t="s">
        <v>177</v>
      </c>
      <c r="W43" s="2">
        <f t="shared" si="72"/>
        <v>0</v>
      </c>
      <c r="X43">
        <v>0</v>
      </c>
      <c r="Y43" s="1" t="s">
        <v>178</v>
      </c>
      <c r="Z43" s="1" t="str">
        <f t="shared" si="73"/>
        <v>NA</v>
      </c>
      <c r="AA43" s="1" t="str">
        <f t="shared" si="74"/>
        <v>NA</v>
      </c>
      <c r="AB43" s="4" t="str">
        <f t="shared" si="75"/>
        <v>NA</v>
      </c>
      <c r="AC43" s="4">
        <f t="shared" si="76"/>
        <v>2</v>
      </c>
      <c r="AD43">
        <v>0</v>
      </c>
      <c r="AE43">
        <v>0</v>
      </c>
      <c r="AF43">
        <v>0</v>
      </c>
      <c r="AG43">
        <v>0</v>
      </c>
      <c r="AH43">
        <v>0</v>
      </c>
      <c r="AI43">
        <v>0</v>
      </c>
      <c r="AJ43" s="2" t="s">
        <v>177</v>
      </c>
      <c r="AK43" s="2">
        <f t="shared" si="77"/>
        <v>0</v>
      </c>
      <c r="AL43">
        <v>0</v>
      </c>
      <c r="AM43" s="1" t="s">
        <v>178</v>
      </c>
      <c r="AN43" s="1" t="str">
        <f t="shared" si="78"/>
        <v>NA</v>
      </c>
      <c r="AO43" s="1" t="str">
        <f t="shared" si="79"/>
        <v>NA</v>
      </c>
      <c r="AP43" s="4" t="str">
        <f t="shared" si="80"/>
        <v>NA</v>
      </c>
      <c r="AQ43" s="4">
        <f t="shared" si="81"/>
        <v>0</v>
      </c>
      <c r="AR43" s="10" t="s">
        <v>320</v>
      </c>
      <c r="AS43" s="10" t="s">
        <v>321</v>
      </c>
      <c r="AT43" s="10" t="s">
        <v>320</v>
      </c>
      <c r="AU43" s="10" t="str">
        <f t="shared" si="82"/>
        <v>ext</v>
      </c>
      <c r="AV43" s="10">
        <f t="shared" si="83"/>
        <v>1</v>
      </c>
      <c r="AW43" s="10">
        <f t="shared" si="84"/>
        <v>0.900888450364417</v>
      </c>
      <c r="AX43" s="10">
        <f t="shared" si="85"/>
        <v>0</v>
      </c>
      <c r="AY43" s="10" t="str">
        <f t="shared" si="86"/>
        <v>NA</v>
      </c>
      <c r="AZ43" s="10" t="str">
        <f t="shared" si="87"/>
        <v>0</v>
      </c>
      <c r="BA43" s="10" t="str">
        <f t="shared" si="88"/>
        <v>NA</v>
      </c>
      <c r="BB43" t="s">
        <v>41</v>
      </c>
      <c r="BC43" t="s">
        <v>41</v>
      </c>
      <c r="BD43" t="s">
        <v>41</v>
      </c>
      <c r="BE43" s="5">
        <v>4</v>
      </c>
      <c r="BF43" s="5">
        <v>4</v>
      </c>
      <c r="BG43" s="5">
        <v>4</v>
      </c>
      <c r="BH43" s="5">
        <f t="shared" si="89"/>
        <v>4</v>
      </c>
      <c r="BI43" s="6">
        <v>0.900888450364417</v>
      </c>
      <c r="BJ43" s="6" t="s">
        <v>178</v>
      </c>
      <c r="BK43" s="6" t="s">
        <v>178</v>
      </c>
      <c r="BL43" s="6">
        <v>0.900888450364417</v>
      </c>
      <c r="BM43" s="6" t="str">
        <f t="shared" si="90"/>
        <v>M</v>
      </c>
      <c r="BN43" s="3">
        <f t="shared" si="91"/>
        <v>0.33333333333333331</v>
      </c>
      <c r="BO43" s="3">
        <f t="shared" si="92"/>
        <v>0</v>
      </c>
      <c r="BP43" s="3">
        <f t="shared" si="93"/>
        <v>0</v>
      </c>
      <c r="BQ43" s="3">
        <f t="shared" si="94"/>
        <v>0</v>
      </c>
      <c r="BR43" s="1">
        <f t="shared" si="95"/>
        <v>1</v>
      </c>
      <c r="BS43" s="1" t="str">
        <f t="shared" si="96"/>
        <v>S</v>
      </c>
      <c r="BT43" s="1">
        <f t="shared" si="97"/>
        <v>0</v>
      </c>
      <c r="BU43" s="4" t="str">
        <f t="shared" si="98"/>
        <v>NA</v>
      </c>
      <c r="BV43" s="4" t="str">
        <f t="shared" si="99"/>
        <v>NA</v>
      </c>
      <c r="BW43" t="s">
        <v>178</v>
      </c>
      <c r="BX43" t="s">
        <v>178</v>
      </c>
      <c r="BY43" t="s">
        <v>178</v>
      </c>
      <c r="BZ43" t="s">
        <v>178</v>
      </c>
      <c r="CA43" s="2" t="str">
        <f t="shared" si="100"/>
        <v>NA</v>
      </c>
      <c r="CB43">
        <v>0</v>
      </c>
      <c r="CC43">
        <v>0</v>
      </c>
      <c r="CD43" s="2" t="str">
        <f t="shared" si="101"/>
        <v>NA</v>
      </c>
      <c r="CE43" s="3">
        <v>0</v>
      </c>
      <c r="CF43" s="3">
        <v>0</v>
      </c>
      <c r="CG43" s="2">
        <v>0</v>
      </c>
      <c r="CH43" s="2">
        <v>0</v>
      </c>
      <c r="CI43" s="2">
        <v>0</v>
      </c>
      <c r="CJ43" s="2">
        <v>0</v>
      </c>
      <c r="CK43" s="2">
        <v>0</v>
      </c>
      <c r="CL43" s="2">
        <v>0</v>
      </c>
      <c r="CM43" s="2">
        <v>0</v>
      </c>
      <c r="CN43" s="2">
        <v>0</v>
      </c>
      <c r="CO43" s="5">
        <v>0</v>
      </c>
      <c r="CP43" s="5">
        <v>0</v>
      </c>
      <c r="CQ43" s="5">
        <v>0</v>
      </c>
      <c r="CR43" s="5">
        <v>0</v>
      </c>
      <c r="CS43" s="5">
        <v>0</v>
      </c>
      <c r="CT43" s="5">
        <v>0</v>
      </c>
      <c r="CU43" s="5">
        <v>0</v>
      </c>
      <c r="CV43" s="5">
        <v>0</v>
      </c>
      <c r="CW43" s="4">
        <v>0</v>
      </c>
      <c r="CX43" s="4">
        <v>0</v>
      </c>
      <c r="CY43" s="4">
        <v>0</v>
      </c>
      <c r="CZ43" s="4">
        <v>0</v>
      </c>
      <c r="DA43" s="4">
        <v>0</v>
      </c>
      <c r="DB43" s="4">
        <v>0</v>
      </c>
      <c r="DC43" s="4">
        <v>0</v>
      </c>
      <c r="DD43" s="4">
        <v>0</v>
      </c>
      <c r="DE43" s="8">
        <v>0</v>
      </c>
      <c r="DF43" s="8">
        <v>0</v>
      </c>
      <c r="DG43" s="8">
        <v>0</v>
      </c>
      <c r="DH43" s="8">
        <v>0</v>
      </c>
      <c r="DI43" s="8">
        <v>0</v>
      </c>
      <c r="DJ43" s="8">
        <v>0</v>
      </c>
      <c r="DK43" s="8">
        <v>0</v>
      </c>
      <c r="DL43" s="8">
        <v>0</v>
      </c>
      <c r="DM43" s="11">
        <f t="shared" si="102"/>
        <v>0</v>
      </c>
      <c r="DN43" s="11">
        <f t="shared" si="103"/>
        <v>0</v>
      </c>
      <c r="DO43" s="11">
        <f t="shared" si="104"/>
        <v>0</v>
      </c>
      <c r="DP43" s="11">
        <f t="shared" si="105"/>
        <v>0</v>
      </c>
      <c r="DQ43" s="5">
        <f t="shared" si="106"/>
        <v>0</v>
      </c>
      <c r="DR43" s="5">
        <f t="shared" si="107"/>
        <v>0</v>
      </c>
      <c r="DS43" s="5">
        <f t="shared" si="108"/>
        <v>0</v>
      </c>
      <c r="DT43" s="5">
        <f t="shared" si="109"/>
        <v>0</v>
      </c>
      <c r="DU43" s="12">
        <f t="shared" si="110"/>
        <v>0</v>
      </c>
      <c r="DV43" s="12">
        <f t="shared" si="111"/>
        <v>0</v>
      </c>
      <c r="DW43" s="12">
        <f t="shared" si="112"/>
        <v>0</v>
      </c>
      <c r="DX43" s="12">
        <f t="shared" si="113"/>
        <v>0</v>
      </c>
      <c r="DY43" s="12">
        <f t="shared" si="114"/>
        <v>0</v>
      </c>
      <c r="DZ43" s="12">
        <f t="shared" si="115"/>
        <v>0</v>
      </c>
      <c r="EA43" s="12">
        <f t="shared" si="116"/>
        <v>0</v>
      </c>
      <c r="EB43" s="12">
        <f t="shared" si="117"/>
        <v>0</v>
      </c>
      <c r="EC43" s="13">
        <f t="shared" si="118"/>
        <v>0</v>
      </c>
      <c r="ED43" s="13">
        <f t="shared" si="119"/>
        <v>0</v>
      </c>
      <c r="EE43" s="13">
        <f t="shared" si="120"/>
        <v>0</v>
      </c>
      <c r="EF43" s="13">
        <f t="shared" si="121"/>
        <v>0</v>
      </c>
      <c r="EG43" s="13">
        <f t="shared" si="122"/>
        <v>0</v>
      </c>
      <c r="EH43" s="13">
        <f t="shared" si="123"/>
        <v>0</v>
      </c>
      <c r="EI43" s="13">
        <f t="shared" si="124"/>
        <v>0</v>
      </c>
      <c r="EJ43" s="13">
        <f t="shared" si="125"/>
        <v>0</v>
      </c>
      <c r="EK43" s="4">
        <f t="shared" si="126"/>
        <v>0</v>
      </c>
      <c r="EL43" s="4">
        <f t="shared" si="127"/>
        <v>0</v>
      </c>
      <c r="EM43" s="4">
        <f t="shared" si="128"/>
        <v>0</v>
      </c>
      <c r="EN43" s="4">
        <f t="shared" si="129"/>
        <v>0</v>
      </c>
      <c r="EO43" s="5" t="s">
        <v>178</v>
      </c>
      <c r="EP43" s="5" t="s">
        <v>178</v>
      </c>
      <c r="EQ43" s="5" t="s">
        <v>178</v>
      </c>
      <c r="ER43" s="5" t="s">
        <v>178</v>
      </c>
      <c r="ES43" s="12" t="s">
        <v>178</v>
      </c>
      <c r="ET43" s="12" t="s">
        <v>178</v>
      </c>
      <c r="EU43" s="12" t="s">
        <v>178</v>
      </c>
      <c r="EV43" s="12" t="s">
        <v>178</v>
      </c>
      <c r="EW43" t="s">
        <v>178</v>
      </c>
      <c r="EX43" t="s">
        <v>178</v>
      </c>
      <c r="EY43" t="s">
        <v>178</v>
      </c>
      <c r="EZ43" t="s">
        <v>178</v>
      </c>
      <c r="FA43">
        <f t="shared" si="130"/>
        <v>0</v>
      </c>
      <c r="FB43">
        <f t="shared" si="131"/>
        <v>0</v>
      </c>
      <c r="FC43">
        <f t="shared" si="132"/>
        <v>0</v>
      </c>
      <c r="FD43">
        <f t="shared" si="133"/>
        <v>0</v>
      </c>
      <c r="FE43" t="s">
        <v>178</v>
      </c>
      <c r="FF43" t="s">
        <v>178</v>
      </c>
      <c r="FG43" t="s">
        <v>178</v>
      </c>
    </row>
    <row r="44" spans="1:163" customFormat="1" x14ac:dyDescent="0.25">
      <c r="A44" t="s">
        <v>44</v>
      </c>
      <c r="B44">
        <v>1</v>
      </c>
      <c r="C44">
        <v>1</v>
      </c>
      <c r="D44">
        <v>1</v>
      </c>
      <c r="E44">
        <v>1</v>
      </c>
      <c r="F44">
        <v>2</v>
      </c>
      <c r="G44">
        <v>2</v>
      </c>
      <c r="H44">
        <v>0</v>
      </c>
      <c r="I44" s="2" t="s">
        <v>177</v>
      </c>
      <c r="J44" s="2">
        <f t="shared" si="68"/>
        <v>0</v>
      </c>
      <c r="K44">
        <v>5</v>
      </c>
      <c r="L44" s="1">
        <v>7</v>
      </c>
      <c r="M44" s="1" t="str">
        <f t="shared" si="69"/>
        <v>L</v>
      </c>
      <c r="N44" s="1">
        <f t="shared" si="70"/>
        <v>1</v>
      </c>
      <c r="O44">
        <v>1</v>
      </c>
      <c r="P44">
        <v>1</v>
      </c>
      <c r="Q44">
        <v>1</v>
      </c>
      <c r="R44">
        <v>2</v>
      </c>
      <c r="S44">
        <v>2</v>
      </c>
      <c r="T44">
        <v>5</v>
      </c>
      <c r="U44">
        <f t="shared" si="71"/>
        <v>5</v>
      </c>
      <c r="V44" s="2" t="s">
        <v>177</v>
      </c>
      <c r="W44" s="2">
        <f t="shared" si="72"/>
        <v>1</v>
      </c>
      <c r="X44">
        <v>5</v>
      </c>
      <c r="Y44" s="1">
        <v>7</v>
      </c>
      <c r="Z44" s="1" t="str">
        <f t="shared" si="73"/>
        <v>L</v>
      </c>
      <c r="AA44" s="1">
        <f t="shared" si="74"/>
        <v>3</v>
      </c>
      <c r="AB44" s="4">
        <f t="shared" si="75"/>
        <v>0</v>
      </c>
      <c r="AC44" s="4">
        <f t="shared" si="76"/>
        <v>5</v>
      </c>
      <c r="AD44">
        <v>1</v>
      </c>
      <c r="AE44">
        <v>1</v>
      </c>
      <c r="AF44">
        <v>2</v>
      </c>
      <c r="AG44">
        <v>1</v>
      </c>
      <c r="AH44">
        <v>2</v>
      </c>
      <c r="AI44">
        <v>3</v>
      </c>
      <c r="AJ44" s="2" t="s">
        <v>177</v>
      </c>
      <c r="AK44" s="2">
        <f t="shared" si="77"/>
        <v>1</v>
      </c>
      <c r="AL44">
        <v>2</v>
      </c>
      <c r="AM44" s="1">
        <v>7</v>
      </c>
      <c r="AN44" s="1" t="str">
        <f t="shared" si="78"/>
        <v>L</v>
      </c>
      <c r="AO44" s="1">
        <f t="shared" si="79"/>
        <v>1</v>
      </c>
      <c r="AP44" s="4">
        <f t="shared" si="80"/>
        <v>0</v>
      </c>
      <c r="AQ44" s="4">
        <f t="shared" si="81"/>
        <v>1</v>
      </c>
      <c r="AR44" s="10" t="s">
        <v>319</v>
      </c>
      <c r="AS44" s="10" t="s">
        <v>319</v>
      </c>
      <c r="AT44" s="10" t="str">
        <f>IF(AR44=AS44,AS44,"")</f>
        <v>surv</v>
      </c>
      <c r="AU44" s="10" t="str">
        <f t="shared" si="82"/>
        <v>surv</v>
      </c>
      <c r="AV44" s="10">
        <f t="shared" si="83"/>
        <v>7</v>
      </c>
      <c r="AW44" s="10">
        <f t="shared" si="84"/>
        <v>0.58028632955783255</v>
      </c>
      <c r="AX44" s="10">
        <f t="shared" si="85"/>
        <v>1</v>
      </c>
      <c r="AY44" s="10">
        <f t="shared" si="86"/>
        <v>1</v>
      </c>
      <c r="AZ44" s="10" t="str">
        <f t="shared" si="87"/>
        <v>1</v>
      </c>
      <c r="BA44" s="10" t="str">
        <f t="shared" si="88"/>
        <v>1</v>
      </c>
      <c r="BB44" t="s">
        <v>132</v>
      </c>
      <c r="BC44" t="s">
        <v>143</v>
      </c>
      <c r="BD44" t="s">
        <v>143</v>
      </c>
      <c r="BE44" s="5">
        <v>5</v>
      </c>
      <c r="BF44" s="5">
        <v>6</v>
      </c>
      <c r="BG44" s="5">
        <v>6</v>
      </c>
      <c r="BH44" s="5">
        <f t="shared" si="89"/>
        <v>5.666666666666667</v>
      </c>
      <c r="BI44" s="6">
        <v>0.86884981440983278</v>
      </c>
      <c r="BJ44" s="6">
        <v>0.43600458713183238</v>
      </c>
      <c r="BK44" s="6">
        <v>0.43600458713183238</v>
      </c>
      <c r="BL44" s="6">
        <v>0.58028632955783255</v>
      </c>
      <c r="BM44" s="6" t="str">
        <f t="shared" si="90"/>
        <v>M</v>
      </c>
      <c r="BN44" s="3">
        <f t="shared" si="91"/>
        <v>1.3333333333333333</v>
      </c>
      <c r="BO44" s="3">
        <f t="shared" si="92"/>
        <v>1.6666666666666667</v>
      </c>
      <c r="BP44" s="3">
        <f t="shared" si="93"/>
        <v>2</v>
      </c>
      <c r="BQ44" s="3">
        <f t="shared" si="94"/>
        <v>2.6666666666666665</v>
      </c>
      <c r="BR44" s="1">
        <f t="shared" si="95"/>
        <v>7</v>
      </c>
      <c r="BS44" s="1" t="str">
        <f t="shared" si="96"/>
        <v>L</v>
      </c>
      <c r="BT44" s="1">
        <f t="shared" si="97"/>
        <v>1.6666666666666667</v>
      </c>
      <c r="BU44" s="4">
        <f t="shared" si="98"/>
        <v>0</v>
      </c>
      <c r="BV44" s="4">
        <f t="shared" si="99"/>
        <v>3</v>
      </c>
      <c r="BW44" t="s">
        <v>178</v>
      </c>
      <c r="BX44" t="s">
        <v>178</v>
      </c>
      <c r="BY44" t="s">
        <v>227</v>
      </c>
      <c r="BZ44" t="s">
        <v>227</v>
      </c>
      <c r="CA44" s="2" t="str">
        <f t="shared" si="100"/>
        <v>c</v>
      </c>
      <c r="CB44">
        <v>0</v>
      </c>
      <c r="CC44">
        <v>1</v>
      </c>
      <c r="CD44" s="2" t="str">
        <f t="shared" si="101"/>
        <v>NA</v>
      </c>
      <c r="CE44" s="3">
        <v>0</v>
      </c>
      <c r="CF44" s="3">
        <v>0</v>
      </c>
      <c r="CG44" s="2">
        <v>0</v>
      </c>
      <c r="CH44" s="2">
        <v>0</v>
      </c>
      <c r="CI44" s="2">
        <v>0</v>
      </c>
      <c r="CJ44" s="2">
        <v>0</v>
      </c>
      <c r="CK44" s="2">
        <v>0</v>
      </c>
      <c r="CL44" s="2">
        <v>0</v>
      </c>
      <c r="CM44" s="2">
        <v>0</v>
      </c>
      <c r="CN44" s="2">
        <v>0</v>
      </c>
      <c r="CO44" s="5">
        <v>0</v>
      </c>
      <c r="CP44" s="5">
        <v>0</v>
      </c>
      <c r="CQ44" s="5">
        <v>0</v>
      </c>
      <c r="CR44" s="5">
        <v>0</v>
      </c>
      <c r="CS44" s="5">
        <v>0</v>
      </c>
      <c r="CT44" s="5">
        <v>0</v>
      </c>
      <c r="CU44" s="5">
        <v>0</v>
      </c>
      <c r="CV44" s="5">
        <v>0</v>
      </c>
      <c r="CW44" s="4">
        <v>0</v>
      </c>
      <c r="CX44" s="4">
        <v>0</v>
      </c>
      <c r="CY44" s="4">
        <v>0</v>
      </c>
      <c r="CZ44" s="4">
        <v>0</v>
      </c>
      <c r="DA44" s="4">
        <v>0</v>
      </c>
      <c r="DB44" s="4">
        <v>0</v>
      </c>
      <c r="DC44" s="4">
        <v>0</v>
      </c>
      <c r="DD44" s="4">
        <v>1</v>
      </c>
      <c r="DE44" s="8">
        <v>0</v>
      </c>
      <c r="DF44" s="8">
        <v>1</v>
      </c>
      <c r="DG44" s="8">
        <v>0</v>
      </c>
      <c r="DH44" s="8">
        <v>1</v>
      </c>
      <c r="DI44" s="8">
        <v>0</v>
      </c>
      <c r="DJ44" s="8">
        <v>0</v>
      </c>
      <c r="DK44" s="8">
        <v>0</v>
      </c>
      <c r="DL44" s="8">
        <v>0</v>
      </c>
      <c r="DM44" s="11">
        <f t="shared" si="102"/>
        <v>0</v>
      </c>
      <c r="DN44" s="11">
        <f t="shared" si="103"/>
        <v>0</v>
      </c>
      <c r="DO44" s="11">
        <f t="shared" si="104"/>
        <v>0</v>
      </c>
      <c r="DP44" s="11">
        <f t="shared" si="105"/>
        <v>1</v>
      </c>
      <c r="DQ44" s="5">
        <f t="shared" si="106"/>
        <v>1</v>
      </c>
      <c r="DR44" s="5">
        <f t="shared" si="107"/>
        <v>1</v>
      </c>
      <c r="DS44" s="5">
        <f t="shared" si="108"/>
        <v>0</v>
      </c>
      <c r="DT44" s="5">
        <f t="shared" si="109"/>
        <v>0</v>
      </c>
      <c r="DU44" s="12">
        <f t="shared" si="110"/>
        <v>0</v>
      </c>
      <c r="DV44" s="12">
        <f t="shared" si="111"/>
        <v>0</v>
      </c>
      <c r="DW44" s="12">
        <f t="shared" si="112"/>
        <v>0</v>
      </c>
      <c r="DX44" s="12">
        <f t="shared" si="113"/>
        <v>0</v>
      </c>
      <c r="DY44" s="12">
        <f t="shared" si="114"/>
        <v>0</v>
      </c>
      <c r="DZ44" s="12">
        <f t="shared" si="115"/>
        <v>0</v>
      </c>
      <c r="EA44" s="12">
        <f t="shared" si="116"/>
        <v>0</v>
      </c>
      <c r="EB44" s="12">
        <f t="shared" si="117"/>
        <v>0</v>
      </c>
      <c r="EC44" s="13">
        <f t="shared" si="118"/>
        <v>0</v>
      </c>
      <c r="ED44" s="13">
        <f t="shared" si="119"/>
        <v>1</v>
      </c>
      <c r="EE44" s="13">
        <f t="shared" si="120"/>
        <v>0</v>
      </c>
      <c r="EF44" s="13">
        <f t="shared" si="121"/>
        <v>1</v>
      </c>
      <c r="EG44" s="13">
        <f t="shared" si="122"/>
        <v>0</v>
      </c>
      <c r="EH44" s="13">
        <f t="shared" si="123"/>
        <v>0</v>
      </c>
      <c r="EI44" s="13">
        <f t="shared" si="124"/>
        <v>0</v>
      </c>
      <c r="EJ44" s="13">
        <f t="shared" si="125"/>
        <v>1</v>
      </c>
      <c r="EK44" s="4">
        <f t="shared" si="126"/>
        <v>1</v>
      </c>
      <c r="EL44" s="4">
        <f t="shared" si="127"/>
        <v>1</v>
      </c>
      <c r="EM44" s="4">
        <f t="shared" si="128"/>
        <v>0</v>
      </c>
      <c r="EN44" s="4">
        <f t="shared" si="129"/>
        <v>1</v>
      </c>
      <c r="EO44" s="5" t="s">
        <v>178</v>
      </c>
      <c r="EP44" s="5" t="s">
        <v>178</v>
      </c>
      <c r="EQ44" s="5" t="s">
        <v>178</v>
      </c>
      <c r="ER44" s="5">
        <v>0</v>
      </c>
      <c r="ES44" s="12">
        <v>0</v>
      </c>
      <c r="ET44" s="12">
        <v>0</v>
      </c>
      <c r="EU44" s="12" t="s">
        <v>178</v>
      </c>
      <c r="EV44" s="12" t="s">
        <v>178</v>
      </c>
      <c r="EW44">
        <v>0</v>
      </c>
      <c r="EX44">
        <v>0</v>
      </c>
      <c r="EY44" t="s">
        <v>178</v>
      </c>
      <c r="EZ44">
        <v>0</v>
      </c>
      <c r="FA44">
        <f t="shared" si="130"/>
        <v>0</v>
      </c>
      <c r="FB44">
        <f t="shared" si="131"/>
        <v>0</v>
      </c>
      <c r="FC44">
        <f t="shared" si="132"/>
        <v>0</v>
      </c>
      <c r="FD44">
        <f t="shared" si="133"/>
        <v>0</v>
      </c>
      <c r="FE44">
        <v>0.75</v>
      </c>
      <c r="FF44">
        <v>0.33333333333333331</v>
      </c>
      <c r="FG44">
        <v>0.66666666666666663</v>
      </c>
    </row>
    <row r="45" spans="1:163" customFormat="1" x14ac:dyDescent="0.25">
      <c r="A45" t="s">
        <v>45</v>
      </c>
      <c r="B45">
        <v>1</v>
      </c>
      <c r="C45">
        <v>1</v>
      </c>
      <c r="D45">
        <v>1</v>
      </c>
      <c r="E45">
        <v>3</v>
      </c>
      <c r="F45">
        <v>5</v>
      </c>
      <c r="G45">
        <v>4</v>
      </c>
      <c r="H45">
        <v>0</v>
      </c>
      <c r="I45" s="2" t="s">
        <v>176</v>
      </c>
      <c r="J45" s="2">
        <f t="shared" si="68"/>
        <v>1</v>
      </c>
      <c r="K45">
        <v>5</v>
      </c>
      <c r="L45" s="1">
        <v>14</v>
      </c>
      <c r="M45" s="1" t="str">
        <f t="shared" si="69"/>
        <v>L</v>
      </c>
      <c r="N45" s="1">
        <f t="shared" si="70"/>
        <v>0</v>
      </c>
      <c r="O45">
        <v>1</v>
      </c>
      <c r="P45">
        <v>1</v>
      </c>
      <c r="Q45">
        <v>2</v>
      </c>
      <c r="R45">
        <v>3</v>
      </c>
      <c r="S45">
        <v>2</v>
      </c>
      <c r="T45">
        <v>5</v>
      </c>
      <c r="U45">
        <f t="shared" si="71"/>
        <v>5</v>
      </c>
      <c r="V45" s="2" t="s">
        <v>177</v>
      </c>
      <c r="W45" s="2">
        <f t="shared" si="72"/>
        <v>1</v>
      </c>
      <c r="X45">
        <v>5</v>
      </c>
      <c r="Y45" s="1">
        <v>9</v>
      </c>
      <c r="Z45" s="1" t="str">
        <f t="shared" si="73"/>
        <v>L</v>
      </c>
      <c r="AA45" s="1">
        <f t="shared" si="74"/>
        <v>2</v>
      </c>
      <c r="AB45" s="4">
        <f t="shared" si="75"/>
        <v>-5</v>
      </c>
      <c r="AC45" s="4">
        <f t="shared" si="76"/>
        <v>5</v>
      </c>
      <c r="AD45">
        <v>1</v>
      </c>
      <c r="AE45">
        <v>1</v>
      </c>
      <c r="AF45">
        <v>3</v>
      </c>
      <c r="AG45">
        <v>3</v>
      </c>
      <c r="AH45">
        <v>2</v>
      </c>
      <c r="AI45">
        <v>6</v>
      </c>
      <c r="AJ45" s="2" t="s">
        <v>176</v>
      </c>
      <c r="AK45" s="2">
        <f t="shared" si="77"/>
        <v>1</v>
      </c>
      <c r="AL45">
        <v>3</v>
      </c>
      <c r="AM45" s="1">
        <v>10</v>
      </c>
      <c r="AN45" s="1" t="str">
        <f t="shared" si="78"/>
        <v>L</v>
      </c>
      <c r="AO45" s="1">
        <f t="shared" si="79"/>
        <v>2</v>
      </c>
      <c r="AP45" s="4">
        <f t="shared" si="80"/>
        <v>1</v>
      </c>
      <c r="AQ45" s="4">
        <f t="shared" si="81"/>
        <v>1</v>
      </c>
      <c r="AR45" s="10" t="s">
        <v>319</v>
      </c>
      <c r="AS45" s="10" t="s">
        <v>319</v>
      </c>
      <c r="AT45" s="10" t="str">
        <f>IF(AR45=AS45,AS45,"")</f>
        <v>surv</v>
      </c>
      <c r="AU45" s="10" t="str">
        <f t="shared" si="82"/>
        <v>surv</v>
      </c>
      <c r="AV45" s="10">
        <f t="shared" si="83"/>
        <v>11</v>
      </c>
      <c r="AW45" s="10">
        <f t="shared" si="84"/>
        <v>0.3383784863137726</v>
      </c>
      <c r="AX45" s="10">
        <f t="shared" si="85"/>
        <v>1</v>
      </c>
      <c r="AY45" s="10">
        <f t="shared" si="86"/>
        <v>1</v>
      </c>
      <c r="AZ45" s="10" t="str">
        <f t="shared" si="87"/>
        <v>1</v>
      </c>
      <c r="BA45" s="10" t="str">
        <f t="shared" si="88"/>
        <v>1</v>
      </c>
      <c r="BB45" t="s">
        <v>124</v>
      </c>
      <c r="BC45" t="s">
        <v>124</v>
      </c>
      <c r="BD45" t="s">
        <v>124</v>
      </c>
      <c r="BE45" s="5">
        <v>9</v>
      </c>
      <c r="BF45" s="5">
        <v>10</v>
      </c>
      <c r="BG45" s="5">
        <v>12</v>
      </c>
      <c r="BH45" s="5">
        <f t="shared" si="89"/>
        <v>10.333333333333334</v>
      </c>
      <c r="BI45" s="6">
        <v>0.33837848631377254</v>
      </c>
      <c r="BJ45" s="6">
        <v>0.33837848631377254</v>
      </c>
      <c r="BK45" s="6">
        <v>0.33837848631377254</v>
      </c>
      <c r="BL45" s="6">
        <v>0.3383784863137726</v>
      </c>
      <c r="BM45" s="6" t="str">
        <f t="shared" si="90"/>
        <v>N</v>
      </c>
      <c r="BN45" s="3">
        <f t="shared" si="91"/>
        <v>2.6666666666666665</v>
      </c>
      <c r="BO45" s="3">
        <f t="shared" si="92"/>
        <v>3.6666666666666665</v>
      </c>
      <c r="BP45" s="3">
        <f t="shared" si="93"/>
        <v>2.6666666666666665</v>
      </c>
      <c r="BQ45" s="3">
        <f t="shared" si="94"/>
        <v>3.6666666666666665</v>
      </c>
      <c r="BR45" s="1">
        <f t="shared" si="95"/>
        <v>11</v>
      </c>
      <c r="BS45" s="1" t="str">
        <f t="shared" si="96"/>
        <v>L</v>
      </c>
      <c r="BT45" s="1">
        <f t="shared" si="97"/>
        <v>1.3333333333333333</v>
      </c>
      <c r="BU45" s="4">
        <f t="shared" si="98"/>
        <v>-2</v>
      </c>
      <c r="BV45" s="4">
        <f t="shared" si="99"/>
        <v>3</v>
      </c>
      <c r="BW45" t="s">
        <v>178</v>
      </c>
      <c r="BX45" t="s">
        <v>178</v>
      </c>
      <c r="BY45" t="s">
        <v>178</v>
      </c>
      <c r="BZ45" t="s">
        <v>226</v>
      </c>
      <c r="CA45" s="2" t="str">
        <f t="shared" si="100"/>
        <v>e</v>
      </c>
      <c r="CB45">
        <v>1</v>
      </c>
      <c r="CC45">
        <v>1</v>
      </c>
      <c r="CD45" s="2" t="str">
        <f t="shared" si="101"/>
        <v>c</v>
      </c>
      <c r="CE45" s="3">
        <v>0</v>
      </c>
      <c r="CF45" s="3">
        <v>1</v>
      </c>
      <c r="CG45" s="2">
        <v>0</v>
      </c>
      <c r="CH45" s="2">
        <v>0</v>
      </c>
      <c r="CI45" s="2">
        <v>0</v>
      </c>
      <c r="CJ45" s="2">
        <v>0</v>
      </c>
      <c r="CK45" s="2">
        <v>0</v>
      </c>
      <c r="CL45" s="2">
        <v>0</v>
      </c>
      <c r="CM45" s="2">
        <v>0</v>
      </c>
      <c r="CN45" s="2">
        <v>1</v>
      </c>
      <c r="CO45" s="5">
        <v>0</v>
      </c>
      <c r="CP45" s="5">
        <v>0</v>
      </c>
      <c r="CQ45" s="5">
        <v>0</v>
      </c>
      <c r="CR45" s="5">
        <v>0</v>
      </c>
      <c r="CS45" s="5">
        <v>0</v>
      </c>
      <c r="CT45" s="5">
        <v>0</v>
      </c>
      <c r="CU45" s="5">
        <v>0</v>
      </c>
      <c r="CV45" s="5">
        <v>0</v>
      </c>
      <c r="CW45" s="4">
        <v>0</v>
      </c>
      <c r="CX45" s="4">
        <v>0</v>
      </c>
      <c r="CY45" s="4">
        <v>0</v>
      </c>
      <c r="CZ45" s="4">
        <v>0</v>
      </c>
      <c r="DA45" s="4">
        <v>0</v>
      </c>
      <c r="DB45" s="4">
        <v>0</v>
      </c>
      <c r="DC45" s="4">
        <v>1</v>
      </c>
      <c r="DD45" s="4">
        <v>0</v>
      </c>
      <c r="DE45" s="8">
        <v>0</v>
      </c>
      <c r="DF45" s="8">
        <v>0</v>
      </c>
      <c r="DG45" s="8">
        <v>1</v>
      </c>
      <c r="DH45" s="8">
        <v>0</v>
      </c>
      <c r="DI45" s="8">
        <v>0</v>
      </c>
      <c r="DJ45" s="8">
        <v>0</v>
      </c>
      <c r="DK45" s="8">
        <v>0</v>
      </c>
      <c r="DL45" s="8">
        <v>1</v>
      </c>
      <c r="DM45" s="11">
        <f t="shared" si="102"/>
        <v>0</v>
      </c>
      <c r="DN45" s="11">
        <f t="shared" si="103"/>
        <v>0</v>
      </c>
      <c r="DO45" s="11">
        <f t="shared" si="104"/>
        <v>0</v>
      </c>
      <c r="DP45" s="11">
        <f t="shared" si="105"/>
        <v>2</v>
      </c>
      <c r="DQ45" s="5">
        <f t="shared" si="106"/>
        <v>0</v>
      </c>
      <c r="DR45" s="5">
        <f t="shared" si="107"/>
        <v>1</v>
      </c>
      <c r="DS45" s="5">
        <f t="shared" si="108"/>
        <v>0</v>
      </c>
      <c r="DT45" s="5">
        <f t="shared" si="109"/>
        <v>1</v>
      </c>
      <c r="DU45" s="12">
        <f t="shared" si="110"/>
        <v>0</v>
      </c>
      <c r="DV45" s="12">
        <f t="shared" si="111"/>
        <v>0</v>
      </c>
      <c r="DW45" s="12">
        <f t="shared" si="112"/>
        <v>0</v>
      </c>
      <c r="DX45" s="12">
        <f t="shared" si="113"/>
        <v>0</v>
      </c>
      <c r="DY45" s="12">
        <f t="shared" si="114"/>
        <v>0</v>
      </c>
      <c r="DZ45" s="12">
        <f t="shared" si="115"/>
        <v>0</v>
      </c>
      <c r="EA45" s="12">
        <f t="shared" si="116"/>
        <v>0</v>
      </c>
      <c r="EB45" s="12">
        <f t="shared" si="117"/>
        <v>1</v>
      </c>
      <c r="EC45" s="13">
        <f t="shared" si="118"/>
        <v>0</v>
      </c>
      <c r="ED45" s="13">
        <f t="shared" si="119"/>
        <v>0</v>
      </c>
      <c r="EE45" s="13">
        <f t="shared" si="120"/>
        <v>1</v>
      </c>
      <c r="EF45" s="13">
        <f t="shared" si="121"/>
        <v>0</v>
      </c>
      <c r="EG45" s="13">
        <f t="shared" si="122"/>
        <v>0</v>
      </c>
      <c r="EH45" s="13">
        <f t="shared" si="123"/>
        <v>0</v>
      </c>
      <c r="EI45" s="13">
        <f t="shared" si="124"/>
        <v>1</v>
      </c>
      <c r="EJ45" s="13">
        <f t="shared" si="125"/>
        <v>1</v>
      </c>
      <c r="EK45" s="4">
        <f t="shared" si="126"/>
        <v>0</v>
      </c>
      <c r="EL45" s="4">
        <f t="shared" si="127"/>
        <v>1</v>
      </c>
      <c r="EM45" s="4">
        <f t="shared" si="128"/>
        <v>0</v>
      </c>
      <c r="EN45" s="4">
        <f t="shared" si="129"/>
        <v>3</v>
      </c>
      <c r="EO45" s="5" t="s">
        <v>178</v>
      </c>
      <c r="EP45" s="5" t="s">
        <v>178</v>
      </c>
      <c r="EQ45" s="5" t="s">
        <v>178</v>
      </c>
      <c r="ER45" s="5">
        <v>0.5</v>
      </c>
      <c r="ES45" s="12" t="s">
        <v>178</v>
      </c>
      <c r="ET45" s="12">
        <v>1</v>
      </c>
      <c r="EU45" s="12" t="s">
        <v>178</v>
      </c>
      <c r="EV45" s="12">
        <v>0</v>
      </c>
      <c r="EW45" t="s">
        <v>178</v>
      </c>
      <c r="EX45">
        <v>1</v>
      </c>
      <c r="EY45" t="s">
        <v>178</v>
      </c>
      <c r="EZ45">
        <v>0.33333333333333331</v>
      </c>
      <c r="FA45">
        <f t="shared" si="130"/>
        <v>0</v>
      </c>
      <c r="FB45">
        <f t="shared" si="131"/>
        <v>0</v>
      </c>
      <c r="FC45">
        <f t="shared" si="132"/>
        <v>0</v>
      </c>
      <c r="FD45">
        <f t="shared" si="133"/>
        <v>-1</v>
      </c>
      <c r="FE45">
        <v>0.55555555555555558</v>
      </c>
      <c r="FF45">
        <v>0.4</v>
      </c>
      <c r="FG45">
        <v>0.45454545454545453</v>
      </c>
    </row>
    <row r="46" spans="1:163" customFormat="1" x14ac:dyDescent="0.25">
      <c r="A46" t="s">
        <v>46</v>
      </c>
      <c r="B46">
        <v>1</v>
      </c>
      <c r="C46">
        <v>1</v>
      </c>
      <c r="D46">
        <v>1</v>
      </c>
      <c r="E46">
        <v>1</v>
      </c>
      <c r="F46">
        <v>2</v>
      </c>
      <c r="G46">
        <v>2</v>
      </c>
      <c r="H46">
        <v>0</v>
      </c>
      <c r="I46" s="2" t="s">
        <v>177</v>
      </c>
      <c r="J46" s="2">
        <f t="shared" si="68"/>
        <v>0</v>
      </c>
      <c r="K46">
        <v>1</v>
      </c>
      <c r="L46" s="1">
        <v>7</v>
      </c>
      <c r="M46" s="1" t="str">
        <f t="shared" si="69"/>
        <v>L</v>
      </c>
      <c r="N46" s="1">
        <f t="shared" si="70"/>
        <v>0</v>
      </c>
      <c r="O46">
        <v>1</v>
      </c>
      <c r="P46">
        <v>1</v>
      </c>
      <c r="Q46">
        <v>0</v>
      </c>
      <c r="R46">
        <v>2</v>
      </c>
      <c r="S46">
        <v>1</v>
      </c>
      <c r="T46">
        <v>2</v>
      </c>
      <c r="U46">
        <f t="shared" si="71"/>
        <v>2</v>
      </c>
      <c r="V46" s="2" t="s">
        <v>176</v>
      </c>
      <c r="W46" s="2">
        <f t="shared" si="72"/>
        <v>1</v>
      </c>
      <c r="X46">
        <v>1</v>
      </c>
      <c r="Y46" s="1">
        <v>5</v>
      </c>
      <c r="Z46" s="1" t="str">
        <f t="shared" si="73"/>
        <v>M</v>
      </c>
      <c r="AA46" s="1">
        <f t="shared" si="74"/>
        <v>0</v>
      </c>
      <c r="AB46" s="4">
        <f t="shared" si="75"/>
        <v>-2</v>
      </c>
      <c r="AC46" s="4">
        <f t="shared" si="76"/>
        <v>3</v>
      </c>
      <c r="AD46">
        <v>1</v>
      </c>
      <c r="AE46">
        <v>1</v>
      </c>
      <c r="AF46">
        <v>0</v>
      </c>
      <c r="AG46">
        <v>1</v>
      </c>
      <c r="AH46">
        <v>0</v>
      </c>
      <c r="AI46">
        <v>1</v>
      </c>
      <c r="AJ46" s="2" t="s">
        <v>177</v>
      </c>
      <c r="AK46" s="2">
        <f t="shared" si="77"/>
        <v>1</v>
      </c>
      <c r="AL46">
        <v>3</v>
      </c>
      <c r="AM46" s="1">
        <v>3</v>
      </c>
      <c r="AN46" s="1" t="str">
        <f t="shared" si="78"/>
        <v>S</v>
      </c>
      <c r="AO46" s="1">
        <f t="shared" si="79"/>
        <v>1</v>
      </c>
      <c r="AP46" s="4">
        <f t="shared" si="80"/>
        <v>-2</v>
      </c>
      <c r="AQ46" s="4">
        <f t="shared" si="81"/>
        <v>0</v>
      </c>
      <c r="AR46" s="10" t="s">
        <v>319</v>
      </c>
      <c r="AS46" s="10" t="s">
        <v>319</v>
      </c>
      <c r="AT46" s="10" t="str">
        <f>IF(AR46=AS46,AS46,"")</f>
        <v>surv</v>
      </c>
      <c r="AU46" s="10" t="str">
        <f t="shared" si="82"/>
        <v>surv</v>
      </c>
      <c r="AV46" s="10">
        <f t="shared" si="83"/>
        <v>5</v>
      </c>
      <c r="AW46" s="10">
        <f t="shared" si="84"/>
        <v>0.655515064662895</v>
      </c>
      <c r="AX46" s="10">
        <f t="shared" si="85"/>
        <v>1</v>
      </c>
      <c r="AY46" s="10">
        <f t="shared" si="86"/>
        <v>1</v>
      </c>
      <c r="AZ46" s="10" t="str">
        <f t="shared" si="87"/>
        <v>1</v>
      </c>
      <c r="BA46" s="10" t="str">
        <f t="shared" si="88"/>
        <v>1</v>
      </c>
      <c r="BB46" t="s">
        <v>38</v>
      </c>
      <c r="BC46" t="s">
        <v>38</v>
      </c>
      <c r="BD46" t="s">
        <v>38</v>
      </c>
      <c r="BE46" s="5">
        <v>8</v>
      </c>
      <c r="BF46" s="5">
        <v>7</v>
      </c>
      <c r="BG46" s="5">
        <v>10</v>
      </c>
      <c r="BH46" s="5">
        <f t="shared" si="89"/>
        <v>8.3333333333333339</v>
      </c>
      <c r="BI46" s="6">
        <v>0.655515064662895</v>
      </c>
      <c r="BJ46" s="6">
        <v>0.655515064662895</v>
      </c>
      <c r="BK46" s="6">
        <v>0.655515064662895</v>
      </c>
      <c r="BL46" s="6">
        <v>0.655515064662895</v>
      </c>
      <c r="BM46" s="6" t="str">
        <f t="shared" si="90"/>
        <v>M</v>
      </c>
      <c r="BN46" s="3">
        <f t="shared" si="91"/>
        <v>0.33333333333333331</v>
      </c>
      <c r="BO46" s="3">
        <f t="shared" si="92"/>
        <v>1.6666666666666667</v>
      </c>
      <c r="BP46" s="3">
        <f t="shared" si="93"/>
        <v>1</v>
      </c>
      <c r="BQ46" s="3">
        <f t="shared" si="94"/>
        <v>1</v>
      </c>
      <c r="BR46" s="1">
        <f t="shared" si="95"/>
        <v>5</v>
      </c>
      <c r="BS46" s="1" t="str">
        <f t="shared" si="96"/>
        <v>NA</v>
      </c>
      <c r="BT46" s="1">
        <f t="shared" si="97"/>
        <v>0.33333333333333331</v>
      </c>
      <c r="BU46" s="4">
        <f t="shared" si="98"/>
        <v>-2</v>
      </c>
      <c r="BV46" s="4">
        <f t="shared" si="99"/>
        <v>1.5</v>
      </c>
      <c r="BW46" t="s">
        <v>178</v>
      </c>
      <c r="BX46" t="s">
        <v>227</v>
      </c>
      <c r="BY46" t="s">
        <v>227</v>
      </c>
      <c r="BZ46" t="s">
        <v>178</v>
      </c>
      <c r="CA46" s="2" t="str">
        <f t="shared" si="100"/>
        <v>c</v>
      </c>
      <c r="CB46">
        <v>0</v>
      </c>
      <c r="CC46">
        <v>1</v>
      </c>
      <c r="CD46" s="2" t="str">
        <f t="shared" si="101"/>
        <v>NA</v>
      </c>
      <c r="CE46" s="3">
        <v>0</v>
      </c>
      <c r="CF46" s="3">
        <v>0</v>
      </c>
      <c r="CG46" s="2">
        <v>0</v>
      </c>
      <c r="CH46" s="2">
        <v>0</v>
      </c>
      <c r="CI46" s="2">
        <v>0</v>
      </c>
      <c r="CJ46" s="2">
        <v>0</v>
      </c>
      <c r="CK46" s="2">
        <v>0</v>
      </c>
      <c r="CL46" s="2">
        <v>0</v>
      </c>
      <c r="CM46" s="2">
        <v>0</v>
      </c>
      <c r="CN46" s="2">
        <v>0</v>
      </c>
      <c r="CO46" s="5">
        <v>1</v>
      </c>
      <c r="CP46" s="5">
        <v>0</v>
      </c>
      <c r="CQ46" s="5">
        <v>0</v>
      </c>
      <c r="CR46" s="5">
        <v>0</v>
      </c>
      <c r="CS46" s="5">
        <v>0</v>
      </c>
      <c r="CT46" s="5">
        <v>1</v>
      </c>
      <c r="CU46" s="5">
        <v>0</v>
      </c>
      <c r="CV46" s="5">
        <v>0</v>
      </c>
      <c r="CW46" s="4">
        <v>0</v>
      </c>
      <c r="CX46" s="4">
        <v>0</v>
      </c>
      <c r="CY46" s="4">
        <v>0</v>
      </c>
      <c r="CZ46" s="4">
        <v>1</v>
      </c>
      <c r="DA46" s="4">
        <v>0</v>
      </c>
      <c r="DB46" s="4">
        <v>0</v>
      </c>
      <c r="DC46" s="4">
        <v>0</v>
      </c>
      <c r="DD46" s="4">
        <v>0</v>
      </c>
      <c r="DE46" s="8">
        <v>0</v>
      </c>
      <c r="DF46" s="8">
        <v>0</v>
      </c>
      <c r="DG46" s="8">
        <v>0</v>
      </c>
      <c r="DH46" s="8">
        <v>0</v>
      </c>
      <c r="DI46" s="8">
        <v>0</v>
      </c>
      <c r="DJ46" s="8">
        <v>0</v>
      </c>
      <c r="DK46" s="8">
        <v>0</v>
      </c>
      <c r="DL46" s="8">
        <v>0</v>
      </c>
      <c r="DM46" s="11">
        <f t="shared" si="102"/>
        <v>0</v>
      </c>
      <c r="DN46" s="11">
        <f t="shared" si="103"/>
        <v>1</v>
      </c>
      <c r="DO46" s="11">
        <f t="shared" si="104"/>
        <v>0</v>
      </c>
      <c r="DP46" s="11">
        <f t="shared" si="105"/>
        <v>0</v>
      </c>
      <c r="DQ46" s="5">
        <f t="shared" si="106"/>
        <v>1</v>
      </c>
      <c r="DR46" s="5">
        <f t="shared" si="107"/>
        <v>0</v>
      </c>
      <c r="DS46" s="5">
        <f t="shared" si="108"/>
        <v>1</v>
      </c>
      <c r="DT46" s="5">
        <f t="shared" si="109"/>
        <v>0</v>
      </c>
      <c r="DU46" s="12">
        <f t="shared" si="110"/>
        <v>1</v>
      </c>
      <c r="DV46" s="12">
        <f t="shared" si="111"/>
        <v>0</v>
      </c>
      <c r="DW46" s="12">
        <f t="shared" si="112"/>
        <v>0</v>
      </c>
      <c r="DX46" s="12">
        <f t="shared" si="113"/>
        <v>0</v>
      </c>
      <c r="DY46" s="12">
        <f t="shared" si="114"/>
        <v>0</v>
      </c>
      <c r="DZ46" s="12">
        <f t="shared" si="115"/>
        <v>1</v>
      </c>
      <c r="EA46" s="12">
        <f t="shared" si="116"/>
        <v>0</v>
      </c>
      <c r="EB46" s="12">
        <f t="shared" si="117"/>
        <v>0</v>
      </c>
      <c r="EC46" s="13">
        <f t="shared" si="118"/>
        <v>0</v>
      </c>
      <c r="ED46" s="13">
        <f t="shared" si="119"/>
        <v>0</v>
      </c>
      <c r="EE46" s="13">
        <f t="shared" si="120"/>
        <v>0</v>
      </c>
      <c r="EF46" s="13">
        <f t="shared" si="121"/>
        <v>1</v>
      </c>
      <c r="EG46" s="13">
        <f t="shared" si="122"/>
        <v>0</v>
      </c>
      <c r="EH46" s="13">
        <f t="shared" si="123"/>
        <v>0</v>
      </c>
      <c r="EI46" s="13">
        <f t="shared" si="124"/>
        <v>0</v>
      </c>
      <c r="EJ46" s="13">
        <f t="shared" si="125"/>
        <v>0</v>
      </c>
      <c r="EK46" s="4">
        <f t="shared" si="126"/>
        <v>1</v>
      </c>
      <c r="EL46" s="4">
        <f t="shared" si="127"/>
        <v>1</v>
      </c>
      <c r="EM46" s="4">
        <f t="shared" si="128"/>
        <v>1</v>
      </c>
      <c r="EN46" s="4">
        <f t="shared" si="129"/>
        <v>0</v>
      </c>
      <c r="EO46" s="5" t="s">
        <v>178</v>
      </c>
      <c r="EP46" s="5">
        <v>0</v>
      </c>
      <c r="EQ46" s="5" t="s">
        <v>178</v>
      </c>
      <c r="ER46" s="5" t="s">
        <v>178</v>
      </c>
      <c r="ES46" s="12">
        <v>0</v>
      </c>
      <c r="ET46" s="12" t="s">
        <v>178</v>
      </c>
      <c r="EU46" s="12">
        <v>0</v>
      </c>
      <c r="EV46" s="12" t="s">
        <v>178</v>
      </c>
      <c r="EW46">
        <v>0</v>
      </c>
      <c r="EX46">
        <v>0</v>
      </c>
      <c r="EY46">
        <v>0</v>
      </c>
      <c r="EZ46" t="s">
        <v>178</v>
      </c>
      <c r="FA46">
        <f t="shared" si="130"/>
        <v>1</v>
      </c>
      <c r="FB46">
        <f t="shared" si="131"/>
        <v>0</v>
      </c>
      <c r="FC46">
        <f t="shared" si="132"/>
        <v>-1</v>
      </c>
      <c r="FD46">
        <f t="shared" si="133"/>
        <v>0</v>
      </c>
      <c r="FE46">
        <v>0.75</v>
      </c>
      <c r="FF46">
        <v>0.4</v>
      </c>
      <c r="FG46">
        <v>1</v>
      </c>
    </row>
    <row r="47" spans="1:163" customFormat="1" x14ac:dyDescent="0.25">
      <c r="A47" t="s">
        <v>47</v>
      </c>
      <c r="B47">
        <v>1</v>
      </c>
      <c r="C47">
        <v>1</v>
      </c>
      <c r="D47">
        <v>0</v>
      </c>
      <c r="E47">
        <v>0</v>
      </c>
      <c r="F47">
        <v>0</v>
      </c>
      <c r="G47">
        <v>0</v>
      </c>
      <c r="H47">
        <v>0</v>
      </c>
      <c r="I47" s="2" t="s">
        <v>177</v>
      </c>
      <c r="J47" s="2">
        <f t="shared" si="68"/>
        <v>0</v>
      </c>
      <c r="K47">
        <v>1</v>
      </c>
      <c r="L47" s="1">
        <v>1</v>
      </c>
      <c r="M47" s="1" t="str">
        <f t="shared" si="69"/>
        <v>solitary</v>
      </c>
      <c r="N47" s="1">
        <f t="shared" si="70"/>
        <v>0</v>
      </c>
      <c r="O47">
        <v>0</v>
      </c>
      <c r="P47">
        <v>0</v>
      </c>
      <c r="Q47">
        <v>0</v>
      </c>
      <c r="R47">
        <v>0</v>
      </c>
      <c r="S47">
        <v>0</v>
      </c>
      <c r="T47">
        <v>0</v>
      </c>
      <c r="U47" t="str">
        <f t="shared" si="71"/>
        <v>NA</v>
      </c>
      <c r="V47" s="2" t="s">
        <v>177</v>
      </c>
      <c r="W47" s="2">
        <f t="shared" si="72"/>
        <v>0</v>
      </c>
      <c r="X47">
        <v>0</v>
      </c>
      <c r="Y47" s="1" t="s">
        <v>178</v>
      </c>
      <c r="Z47" s="1" t="str">
        <f t="shared" si="73"/>
        <v>NA</v>
      </c>
      <c r="AA47" s="1" t="str">
        <f t="shared" si="74"/>
        <v>NA</v>
      </c>
      <c r="AB47" s="4" t="str">
        <f t="shared" si="75"/>
        <v>NA</v>
      </c>
      <c r="AC47" s="4">
        <f t="shared" si="76"/>
        <v>1</v>
      </c>
      <c r="AD47">
        <v>0</v>
      </c>
      <c r="AE47">
        <v>0</v>
      </c>
      <c r="AF47">
        <v>0</v>
      </c>
      <c r="AG47">
        <v>0</v>
      </c>
      <c r="AH47">
        <v>0</v>
      </c>
      <c r="AI47">
        <v>0</v>
      </c>
      <c r="AJ47" s="2" t="s">
        <v>177</v>
      </c>
      <c r="AK47" s="2">
        <f t="shared" si="77"/>
        <v>0</v>
      </c>
      <c r="AL47">
        <v>0</v>
      </c>
      <c r="AM47" s="1" t="s">
        <v>178</v>
      </c>
      <c r="AN47" s="1" t="str">
        <f t="shared" si="78"/>
        <v>NA</v>
      </c>
      <c r="AO47" s="1" t="str">
        <f t="shared" si="79"/>
        <v>NA</v>
      </c>
      <c r="AP47" s="4" t="str">
        <f t="shared" si="80"/>
        <v>NA</v>
      </c>
      <c r="AQ47" s="4">
        <f t="shared" si="81"/>
        <v>1</v>
      </c>
      <c r="AR47" s="10" t="s">
        <v>320</v>
      </c>
      <c r="AS47" s="10" t="s">
        <v>321</v>
      </c>
      <c r="AT47" s="10" t="s">
        <v>320</v>
      </c>
      <c r="AU47" s="10" t="str">
        <f t="shared" si="82"/>
        <v>ext</v>
      </c>
      <c r="AV47" s="10">
        <f t="shared" si="83"/>
        <v>1</v>
      </c>
      <c r="AW47" s="10">
        <f t="shared" si="84"/>
        <v>1.4632839779072275</v>
      </c>
      <c r="AX47" s="10">
        <f t="shared" si="85"/>
        <v>0</v>
      </c>
      <c r="AY47" s="10" t="str">
        <f t="shared" si="86"/>
        <v>NA</v>
      </c>
      <c r="AZ47" s="10" t="str">
        <f t="shared" si="87"/>
        <v>0</v>
      </c>
      <c r="BA47" s="10" t="str">
        <f t="shared" si="88"/>
        <v>NA</v>
      </c>
      <c r="BB47" t="s">
        <v>48</v>
      </c>
      <c r="BC47" t="s">
        <v>48</v>
      </c>
      <c r="BD47" t="s">
        <v>48</v>
      </c>
      <c r="BE47" s="5">
        <v>1</v>
      </c>
      <c r="BF47" s="5">
        <v>1</v>
      </c>
      <c r="BG47" s="5">
        <v>1</v>
      </c>
      <c r="BH47" s="5">
        <f t="shared" si="89"/>
        <v>1</v>
      </c>
      <c r="BI47" s="6">
        <v>1.4632839779072275</v>
      </c>
      <c r="BJ47" s="6" t="s">
        <v>178</v>
      </c>
      <c r="BK47" s="6" t="s">
        <v>178</v>
      </c>
      <c r="BL47" s="6">
        <v>1.4632839779072275</v>
      </c>
      <c r="BM47" s="6" t="str">
        <f t="shared" si="90"/>
        <v>F</v>
      </c>
      <c r="BN47" s="3">
        <f t="shared" si="91"/>
        <v>0</v>
      </c>
      <c r="BO47" s="3">
        <f t="shared" si="92"/>
        <v>0</v>
      </c>
      <c r="BP47" s="3">
        <f t="shared" si="93"/>
        <v>0</v>
      </c>
      <c r="BQ47" s="3">
        <f t="shared" si="94"/>
        <v>0</v>
      </c>
      <c r="BR47" s="1">
        <f t="shared" si="95"/>
        <v>1</v>
      </c>
      <c r="BS47" s="1" t="str">
        <f t="shared" si="96"/>
        <v>S</v>
      </c>
      <c r="BT47" s="1">
        <f t="shared" si="97"/>
        <v>0</v>
      </c>
      <c r="BU47" s="4" t="str">
        <f t="shared" si="98"/>
        <v>NA</v>
      </c>
      <c r="BV47" s="4" t="str">
        <f t="shared" si="99"/>
        <v>NA</v>
      </c>
      <c r="BW47" t="s">
        <v>178</v>
      </c>
      <c r="BX47" t="s">
        <v>178</v>
      </c>
      <c r="BY47" t="s">
        <v>178</v>
      </c>
      <c r="BZ47" t="s">
        <v>178</v>
      </c>
      <c r="CA47" s="2" t="str">
        <f t="shared" si="100"/>
        <v>NA</v>
      </c>
      <c r="CB47">
        <v>0</v>
      </c>
      <c r="CC47">
        <v>0</v>
      </c>
      <c r="CD47" s="2" t="str">
        <f t="shared" si="101"/>
        <v>NA</v>
      </c>
      <c r="CE47" s="3">
        <v>0</v>
      </c>
      <c r="CF47" s="3">
        <v>0</v>
      </c>
      <c r="CG47" s="2">
        <v>0</v>
      </c>
      <c r="CH47" s="2">
        <v>0</v>
      </c>
      <c r="CI47" s="2">
        <v>0</v>
      </c>
      <c r="CJ47" s="2">
        <v>0</v>
      </c>
      <c r="CK47" s="2">
        <v>0</v>
      </c>
      <c r="CL47" s="2">
        <v>0</v>
      </c>
      <c r="CM47" s="2">
        <v>0</v>
      </c>
      <c r="CN47" s="2">
        <v>0</v>
      </c>
      <c r="CO47" s="5">
        <v>0</v>
      </c>
      <c r="CP47" s="5">
        <v>0</v>
      </c>
      <c r="CQ47" s="5">
        <v>0</v>
      </c>
      <c r="CR47" s="5">
        <v>0</v>
      </c>
      <c r="CS47" s="5">
        <v>0</v>
      </c>
      <c r="CT47" s="5">
        <v>0</v>
      </c>
      <c r="CU47" s="5">
        <v>0</v>
      </c>
      <c r="CV47" s="5">
        <v>0</v>
      </c>
      <c r="CW47" s="4">
        <v>0</v>
      </c>
      <c r="CX47" s="4">
        <v>0</v>
      </c>
      <c r="CY47" s="4">
        <v>0</v>
      </c>
      <c r="CZ47" s="4">
        <v>0</v>
      </c>
      <c r="DA47" s="4">
        <v>0</v>
      </c>
      <c r="DB47" s="4">
        <v>0</v>
      </c>
      <c r="DC47" s="4">
        <v>0</v>
      </c>
      <c r="DD47" s="4">
        <v>0</v>
      </c>
      <c r="DE47" s="8">
        <v>0</v>
      </c>
      <c r="DF47" s="8">
        <v>0</v>
      </c>
      <c r="DG47" s="8">
        <v>0</v>
      </c>
      <c r="DH47" s="8">
        <v>0</v>
      </c>
      <c r="DI47" s="8">
        <v>0</v>
      </c>
      <c r="DJ47" s="8">
        <v>0</v>
      </c>
      <c r="DK47" s="8">
        <v>0</v>
      </c>
      <c r="DL47" s="8">
        <v>0</v>
      </c>
      <c r="DM47" s="11">
        <f t="shared" si="102"/>
        <v>0</v>
      </c>
      <c r="DN47" s="11">
        <f t="shared" si="103"/>
        <v>0</v>
      </c>
      <c r="DO47" s="11">
        <f t="shared" si="104"/>
        <v>0</v>
      </c>
      <c r="DP47" s="11">
        <f t="shared" si="105"/>
        <v>0</v>
      </c>
      <c r="DQ47" s="5">
        <f t="shared" si="106"/>
        <v>0</v>
      </c>
      <c r="DR47" s="5">
        <f t="shared" si="107"/>
        <v>0</v>
      </c>
      <c r="DS47" s="5">
        <f t="shared" si="108"/>
        <v>0</v>
      </c>
      <c r="DT47" s="5">
        <f t="shared" si="109"/>
        <v>0</v>
      </c>
      <c r="DU47" s="12">
        <f t="shared" si="110"/>
        <v>0</v>
      </c>
      <c r="DV47" s="12">
        <f t="shared" si="111"/>
        <v>0</v>
      </c>
      <c r="DW47" s="12">
        <f t="shared" si="112"/>
        <v>0</v>
      </c>
      <c r="DX47" s="12">
        <f t="shared" si="113"/>
        <v>0</v>
      </c>
      <c r="DY47" s="12">
        <f t="shared" si="114"/>
        <v>0</v>
      </c>
      <c r="DZ47" s="12">
        <f t="shared" si="115"/>
        <v>0</v>
      </c>
      <c r="EA47" s="12">
        <f t="shared" si="116"/>
        <v>0</v>
      </c>
      <c r="EB47" s="12">
        <f t="shared" si="117"/>
        <v>0</v>
      </c>
      <c r="EC47" s="13">
        <f t="shared" si="118"/>
        <v>0</v>
      </c>
      <c r="ED47" s="13">
        <f t="shared" si="119"/>
        <v>0</v>
      </c>
      <c r="EE47" s="13">
        <f t="shared" si="120"/>
        <v>0</v>
      </c>
      <c r="EF47" s="13">
        <f t="shared" si="121"/>
        <v>0</v>
      </c>
      <c r="EG47" s="13">
        <f t="shared" si="122"/>
        <v>0</v>
      </c>
      <c r="EH47" s="13">
        <f t="shared" si="123"/>
        <v>0</v>
      </c>
      <c r="EI47" s="13">
        <f t="shared" si="124"/>
        <v>0</v>
      </c>
      <c r="EJ47" s="13">
        <f t="shared" si="125"/>
        <v>0</v>
      </c>
      <c r="EK47" s="4">
        <f t="shared" si="126"/>
        <v>0</v>
      </c>
      <c r="EL47" s="4">
        <f t="shared" si="127"/>
        <v>0</v>
      </c>
      <c r="EM47" s="4">
        <f t="shared" si="128"/>
        <v>0</v>
      </c>
      <c r="EN47" s="4">
        <f t="shared" si="129"/>
        <v>0</v>
      </c>
      <c r="EO47" s="5" t="s">
        <v>178</v>
      </c>
      <c r="EP47" s="5" t="s">
        <v>178</v>
      </c>
      <c r="EQ47" s="5" t="s">
        <v>178</v>
      </c>
      <c r="ER47" s="5" t="s">
        <v>178</v>
      </c>
      <c r="ES47" s="12" t="s">
        <v>178</v>
      </c>
      <c r="ET47" s="12" t="s">
        <v>178</v>
      </c>
      <c r="EU47" s="12" t="s">
        <v>178</v>
      </c>
      <c r="EV47" s="12" t="s">
        <v>178</v>
      </c>
      <c r="EW47" t="s">
        <v>178</v>
      </c>
      <c r="EX47" t="s">
        <v>178</v>
      </c>
      <c r="EY47" t="s">
        <v>178</v>
      </c>
      <c r="EZ47" t="s">
        <v>178</v>
      </c>
      <c r="FA47">
        <f t="shared" si="130"/>
        <v>0</v>
      </c>
      <c r="FB47">
        <f t="shared" si="131"/>
        <v>0</v>
      </c>
      <c r="FC47">
        <f t="shared" si="132"/>
        <v>0</v>
      </c>
      <c r="FD47">
        <f t="shared" si="133"/>
        <v>0</v>
      </c>
      <c r="FE47" t="s">
        <v>178</v>
      </c>
      <c r="FF47" t="s">
        <v>178</v>
      </c>
      <c r="FG47" t="s">
        <v>178</v>
      </c>
    </row>
    <row r="48" spans="1:163" customFormat="1" x14ac:dyDescent="0.25">
      <c r="A48" t="s">
        <v>48</v>
      </c>
      <c r="B48">
        <v>1</v>
      </c>
      <c r="C48">
        <v>1</v>
      </c>
      <c r="D48">
        <v>1</v>
      </c>
      <c r="E48">
        <v>2</v>
      </c>
      <c r="F48">
        <v>0</v>
      </c>
      <c r="G48">
        <v>1</v>
      </c>
      <c r="H48">
        <v>0</v>
      </c>
      <c r="I48" s="2" t="s">
        <v>177</v>
      </c>
      <c r="J48" s="2">
        <f t="shared" si="68"/>
        <v>0</v>
      </c>
      <c r="K48">
        <v>1</v>
      </c>
      <c r="L48" s="1">
        <v>5</v>
      </c>
      <c r="M48" s="1" t="str">
        <f t="shared" si="69"/>
        <v>M</v>
      </c>
      <c r="N48" s="1">
        <f t="shared" si="70"/>
        <v>0</v>
      </c>
      <c r="O48">
        <v>1</v>
      </c>
      <c r="P48">
        <v>1</v>
      </c>
      <c r="Q48">
        <v>2</v>
      </c>
      <c r="R48">
        <v>0</v>
      </c>
      <c r="S48">
        <v>2</v>
      </c>
      <c r="T48">
        <v>4</v>
      </c>
      <c r="U48">
        <f t="shared" si="71"/>
        <v>4</v>
      </c>
      <c r="V48" s="2" t="s">
        <v>177</v>
      </c>
      <c r="W48" s="2">
        <f t="shared" si="72"/>
        <v>1</v>
      </c>
      <c r="X48">
        <v>1</v>
      </c>
      <c r="Y48" s="1">
        <v>6</v>
      </c>
      <c r="Z48" s="1" t="str">
        <f t="shared" si="73"/>
        <v>M</v>
      </c>
      <c r="AA48" s="1">
        <f t="shared" si="74"/>
        <v>2</v>
      </c>
      <c r="AB48" s="4">
        <f t="shared" si="75"/>
        <v>1</v>
      </c>
      <c r="AC48" s="4">
        <f t="shared" si="76"/>
        <v>0</v>
      </c>
      <c r="AD48">
        <v>1</v>
      </c>
      <c r="AE48">
        <v>1</v>
      </c>
      <c r="AF48">
        <v>1</v>
      </c>
      <c r="AG48">
        <v>0</v>
      </c>
      <c r="AH48">
        <v>2</v>
      </c>
      <c r="AI48">
        <v>1</v>
      </c>
      <c r="AJ48" s="2" t="s">
        <v>177</v>
      </c>
      <c r="AK48" s="2">
        <f t="shared" si="77"/>
        <v>1</v>
      </c>
      <c r="AL48">
        <v>1</v>
      </c>
      <c r="AM48" s="1">
        <v>5</v>
      </c>
      <c r="AN48" s="1" t="str">
        <f t="shared" si="78"/>
        <v>M</v>
      </c>
      <c r="AO48" s="1">
        <f t="shared" si="79"/>
        <v>1</v>
      </c>
      <c r="AP48" s="4">
        <f t="shared" si="80"/>
        <v>-1</v>
      </c>
      <c r="AQ48" s="4">
        <f t="shared" si="81"/>
        <v>1</v>
      </c>
      <c r="AR48" s="10" t="s">
        <v>319</v>
      </c>
      <c r="AS48" s="10" t="s">
        <v>319</v>
      </c>
      <c r="AT48" s="10" t="str">
        <f t="shared" ref="AT48:AT63" si="134">IF(AR48=AS48,AS48,"")</f>
        <v>surv</v>
      </c>
      <c r="AU48" s="10" t="str">
        <f t="shared" si="82"/>
        <v>surv</v>
      </c>
      <c r="AV48" s="10">
        <f t="shared" si="83"/>
        <v>5.333333333333333</v>
      </c>
      <c r="AW48" s="10">
        <f t="shared" si="84"/>
        <v>2.2268415426353454</v>
      </c>
      <c r="AX48" s="10">
        <f t="shared" si="85"/>
        <v>1</v>
      </c>
      <c r="AY48" s="10">
        <f t="shared" si="86"/>
        <v>1</v>
      </c>
      <c r="AZ48" s="10" t="str">
        <f t="shared" si="87"/>
        <v>1</v>
      </c>
      <c r="BA48" s="10" t="str">
        <f t="shared" si="88"/>
        <v>1</v>
      </c>
      <c r="BB48" t="s">
        <v>47</v>
      </c>
      <c r="BC48" t="s">
        <v>49</v>
      </c>
      <c r="BD48" t="s">
        <v>49</v>
      </c>
      <c r="BE48" s="5">
        <v>1</v>
      </c>
      <c r="BF48" s="5">
        <v>0</v>
      </c>
      <c r="BG48" s="5">
        <v>0</v>
      </c>
      <c r="BH48" s="5">
        <f t="shared" si="89"/>
        <v>0.33333333333333331</v>
      </c>
      <c r="BI48" s="6">
        <v>1.4632839779072275</v>
      </c>
      <c r="BJ48" s="6">
        <v>2.6086203249994049</v>
      </c>
      <c r="BK48" s="6">
        <v>2.6086203249994049</v>
      </c>
      <c r="BL48" s="6">
        <v>2.2268415426353454</v>
      </c>
      <c r="BM48" s="6" t="str">
        <f t="shared" si="90"/>
        <v>F</v>
      </c>
      <c r="BN48" s="3">
        <f t="shared" si="91"/>
        <v>1.6666666666666667</v>
      </c>
      <c r="BO48" s="3">
        <f t="shared" si="92"/>
        <v>0</v>
      </c>
      <c r="BP48" s="3">
        <f t="shared" si="93"/>
        <v>1.6666666666666667</v>
      </c>
      <c r="BQ48" s="3">
        <f t="shared" si="94"/>
        <v>1.6666666666666667</v>
      </c>
      <c r="BR48" s="1">
        <f t="shared" si="95"/>
        <v>5.333333333333333</v>
      </c>
      <c r="BS48" s="1" t="str">
        <f t="shared" si="96"/>
        <v>NA</v>
      </c>
      <c r="BT48" s="1">
        <f t="shared" si="97"/>
        <v>1</v>
      </c>
      <c r="BU48" s="4">
        <f t="shared" si="98"/>
        <v>0</v>
      </c>
      <c r="BV48" s="4">
        <f t="shared" si="99"/>
        <v>0.5</v>
      </c>
      <c r="BW48" t="s">
        <v>227</v>
      </c>
      <c r="BX48" t="s">
        <v>227</v>
      </c>
      <c r="BY48" t="s">
        <v>227</v>
      </c>
      <c r="BZ48" t="s">
        <v>227</v>
      </c>
      <c r="CA48" s="2" t="str">
        <f t="shared" si="100"/>
        <v>NA</v>
      </c>
      <c r="CB48">
        <v>0</v>
      </c>
      <c r="CC48">
        <v>0</v>
      </c>
      <c r="CD48" s="2" t="str">
        <f t="shared" si="101"/>
        <v>c</v>
      </c>
      <c r="CE48" s="3">
        <v>0</v>
      </c>
      <c r="CF48" s="3">
        <v>1</v>
      </c>
      <c r="CG48" s="2">
        <v>0</v>
      </c>
      <c r="CH48" s="2">
        <v>0</v>
      </c>
      <c r="CI48" s="2">
        <v>0</v>
      </c>
      <c r="CJ48" s="2">
        <v>0</v>
      </c>
      <c r="CK48" s="2">
        <v>0</v>
      </c>
      <c r="CL48" s="2">
        <v>0</v>
      </c>
      <c r="CM48" s="2">
        <v>0</v>
      </c>
      <c r="CN48" s="2">
        <v>0</v>
      </c>
      <c r="CO48" s="5">
        <v>0</v>
      </c>
      <c r="CP48" s="5">
        <v>0</v>
      </c>
      <c r="CQ48" s="5">
        <v>1</v>
      </c>
      <c r="CR48" s="5">
        <v>0</v>
      </c>
      <c r="CS48" s="5">
        <v>0</v>
      </c>
      <c r="CT48" s="5">
        <v>0</v>
      </c>
      <c r="CU48" s="5">
        <v>0</v>
      </c>
      <c r="CV48" s="5">
        <v>0</v>
      </c>
      <c r="CW48" s="4">
        <v>0</v>
      </c>
      <c r="CX48" s="4">
        <v>1</v>
      </c>
      <c r="CY48" s="4">
        <v>0</v>
      </c>
      <c r="CZ48" s="4">
        <v>1</v>
      </c>
      <c r="DA48" s="4">
        <v>0</v>
      </c>
      <c r="DB48" s="4">
        <v>1</v>
      </c>
      <c r="DC48" s="4">
        <v>0</v>
      </c>
      <c r="DD48" s="4">
        <v>0</v>
      </c>
      <c r="DE48" s="8">
        <v>0</v>
      </c>
      <c r="DF48" s="8">
        <v>1</v>
      </c>
      <c r="DG48" s="8">
        <v>0</v>
      </c>
      <c r="DH48" s="8">
        <v>1</v>
      </c>
      <c r="DI48" s="8">
        <v>0</v>
      </c>
      <c r="DJ48" s="8">
        <v>1</v>
      </c>
      <c r="DK48" s="8">
        <v>0</v>
      </c>
      <c r="DL48" s="8">
        <v>0</v>
      </c>
      <c r="DM48" s="11">
        <f t="shared" si="102"/>
        <v>1</v>
      </c>
      <c r="DN48" s="11">
        <f t="shared" si="103"/>
        <v>1</v>
      </c>
      <c r="DO48" s="11">
        <f t="shared" si="104"/>
        <v>1</v>
      </c>
      <c r="DP48" s="11">
        <f t="shared" si="105"/>
        <v>0</v>
      </c>
      <c r="DQ48" s="5">
        <f t="shared" si="106"/>
        <v>1</v>
      </c>
      <c r="DR48" s="5">
        <f t="shared" si="107"/>
        <v>2</v>
      </c>
      <c r="DS48" s="5">
        <f t="shared" si="108"/>
        <v>1</v>
      </c>
      <c r="DT48" s="5">
        <f t="shared" si="109"/>
        <v>0</v>
      </c>
      <c r="DU48" s="12">
        <f t="shared" si="110"/>
        <v>0</v>
      </c>
      <c r="DV48" s="12">
        <f t="shared" si="111"/>
        <v>0</v>
      </c>
      <c r="DW48" s="12">
        <f t="shared" si="112"/>
        <v>1</v>
      </c>
      <c r="DX48" s="12">
        <f t="shared" si="113"/>
        <v>0</v>
      </c>
      <c r="DY48" s="12">
        <f t="shared" si="114"/>
        <v>0</v>
      </c>
      <c r="DZ48" s="12">
        <f t="shared" si="115"/>
        <v>0</v>
      </c>
      <c r="EA48" s="12">
        <f t="shared" si="116"/>
        <v>0</v>
      </c>
      <c r="EB48" s="12">
        <f t="shared" si="117"/>
        <v>0</v>
      </c>
      <c r="EC48" s="13">
        <f t="shared" si="118"/>
        <v>0</v>
      </c>
      <c r="ED48" s="13">
        <f t="shared" si="119"/>
        <v>2</v>
      </c>
      <c r="EE48" s="13">
        <f t="shared" si="120"/>
        <v>0</v>
      </c>
      <c r="EF48" s="13">
        <f t="shared" si="121"/>
        <v>2</v>
      </c>
      <c r="EG48" s="13">
        <f t="shared" si="122"/>
        <v>0</v>
      </c>
      <c r="EH48" s="13">
        <f t="shared" si="123"/>
        <v>2</v>
      </c>
      <c r="EI48" s="13">
        <f t="shared" si="124"/>
        <v>0</v>
      </c>
      <c r="EJ48" s="13">
        <f t="shared" si="125"/>
        <v>0</v>
      </c>
      <c r="EK48" s="4">
        <f t="shared" si="126"/>
        <v>2</v>
      </c>
      <c r="EL48" s="4">
        <f t="shared" si="127"/>
        <v>3</v>
      </c>
      <c r="EM48" s="4">
        <f t="shared" si="128"/>
        <v>2</v>
      </c>
      <c r="EN48" s="4">
        <f t="shared" si="129"/>
        <v>0</v>
      </c>
      <c r="EO48" s="5">
        <v>0</v>
      </c>
      <c r="EP48" s="5">
        <v>0</v>
      </c>
      <c r="EQ48" s="5">
        <v>0</v>
      </c>
      <c r="ER48" s="5" t="s">
        <v>178</v>
      </c>
      <c r="ES48" s="12">
        <v>0</v>
      </c>
      <c r="ET48" s="12">
        <v>0</v>
      </c>
      <c r="EU48" s="12">
        <v>0</v>
      </c>
      <c r="EV48" s="12" t="s">
        <v>178</v>
      </c>
      <c r="EW48">
        <v>0</v>
      </c>
      <c r="EX48">
        <v>0</v>
      </c>
      <c r="EY48">
        <v>0</v>
      </c>
      <c r="EZ48" t="s">
        <v>178</v>
      </c>
      <c r="FA48">
        <f t="shared" si="130"/>
        <v>0</v>
      </c>
      <c r="FB48">
        <f t="shared" si="131"/>
        <v>1</v>
      </c>
      <c r="FC48">
        <f t="shared" si="132"/>
        <v>0</v>
      </c>
      <c r="FD48">
        <f t="shared" si="133"/>
        <v>0</v>
      </c>
      <c r="FE48">
        <v>4</v>
      </c>
      <c r="FF48">
        <v>0.66666666666666663</v>
      </c>
      <c r="FG48">
        <v>1</v>
      </c>
    </row>
    <row r="49" spans="1:163" customFormat="1" x14ac:dyDescent="0.25">
      <c r="A49" t="s">
        <v>49</v>
      </c>
      <c r="B49">
        <v>1</v>
      </c>
      <c r="C49">
        <v>1</v>
      </c>
      <c r="D49">
        <v>1</v>
      </c>
      <c r="E49">
        <v>0</v>
      </c>
      <c r="F49">
        <v>1</v>
      </c>
      <c r="G49">
        <v>4</v>
      </c>
      <c r="H49">
        <v>1</v>
      </c>
      <c r="I49" s="2" t="s">
        <v>177</v>
      </c>
      <c r="J49" s="2">
        <f t="shared" si="68"/>
        <v>1</v>
      </c>
      <c r="K49">
        <v>1</v>
      </c>
      <c r="L49" s="1">
        <v>7</v>
      </c>
      <c r="M49" s="1" t="str">
        <f t="shared" si="69"/>
        <v>L</v>
      </c>
      <c r="N49" s="1">
        <f t="shared" si="70"/>
        <v>0</v>
      </c>
      <c r="O49">
        <v>1</v>
      </c>
      <c r="P49">
        <v>1</v>
      </c>
      <c r="Q49">
        <v>2</v>
      </c>
      <c r="R49">
        <v>0</v>
      </c>
      <c r="S49">
        <v>0</v>
      </c>
      <c r="T49">
        <v>2</v>
      </c>
      <c r="U49">
        <f t="shared" si="71"/>
        <v>2</v>
      </c>
      <c r="V49" s="2" t="s">
        <v>177</v>
      </c>
      <c r="W49" s="2">
        <f t="shared" si="72"/>
        <v>1</v>
      </c>
      <c r="X49">
        <v>1</v>
      </c>
      <c r="Y49" s="1">
        <v>4</v>
      </c>
      <c r="Z49" s="1" t="str">
        <f t="shared" si="73"/>
        <v>S</v>
      </c>
      <c r="AA49" s="1">
        <f t="shared" si="74"/>
        <v>4</v>
      </c>
      <c r="AB49" s="4">
        <f t="shared" si="75"/>
        <v>-3</v>
      </c>
      <c r="AC49" s="4">
        <f t="shared" si="76"/>
        <v>1</v>
      </c>
      <c r="AD49">
        <v>1</v>
      </c>
      <c r="AE49">
        <v>1</v>
      </c>
      <c r="AF49">
        <v>0</v>
      </c>
      <c r="AG49">
        <v>0</v>
      </c>
      <c r="AH49">
        <v>1</v>
      </c>
      <c r="AI49">
        <v>1</v>
      </c>
      <c r="AJ49" s="2" t="s">
        <v>177</v>
      </c>
      <c r="AK49" s="2">
        <f t="shared" si="77"/>
        <v>1</v>
      </c>
      <c r="AL49">
        <v>1</v>
      </c>
      <c r="AM49" s="1">
        <v>3</v>
      </c>
      <c r="AN49" s="1" t="str">
        <f t="shared" si="78"/>
        <v>S</v>
      </c>
      <c r="AO49" s="1">
        <f t="shared" si="79"/>
        <v>2</v>
      </c>
      <c r="AP49" s="4">
        <f t="shared" si="80"/>
        <v>-1</v>
      </c>
      <c r="AQ49" s="4">
        <f t="shared" si="81"/>
        <v>1</v>
      </c>
      <c r="AR49" s="10" t="s">
        <v>319</v>
      </c>
      <c r="AS49" s="10" t="s">
        <v>319</v>
      </c>
      <c r="AT49" s="10" t="str">
        <f t="shared" si="134"/>
        <v>surv</v>
      </c>
      <c r="AU49" s="10" t="str">
        <f t="shared" si="82"/>
        <v>surv</v>
      </c>
      <c r="AV49" s="10">
        <f t="shared" si="83"/>
        <v>4.666666666666667</v>
      </c>
      <c r="AW49" s="10">
        <f t="shared" si="84"/>
        <v>2.6086203249994049</v>
      </c>
      <c r="AX49" s="10">
        <f t="shared" si="85"/>
        <v>1</v>
      </c>
      <c r="AY49" s="10">
        <f t="shared" si="86"/>
        <v>1</v>
      </c>
      <c r="AZ49" s="10" t="str">
        <f t="shared" si="87"/>
        <v>1</v>
      </c>
      <c r="BA49" s="10" t="str">
        <f t="shared" si="88"/>
        <v>1</v>
      </c>
      <c r="BB49" t="s">
        <v>48</v>
      </c>
      <c r="BC49" t="s">
        <v>48</v>
      </c>
      <c r="BD49" t="s">
        <v>48</v>
      </c>
      <c r="BE49" s="5">
        <v>0</v>
      </c>
      <c r="BF49" s="5">
        <v>0</v>
      </c>
      <c r="BG49" s="5">
        <v>0</v>
      </c>
      <c r="BH49" s="5">
        <f t="shared" si="89"/>
        <v>0</v>
      </c>
      <c r="BI49" s="6">
        <v>2.6086203249994049</v>
      </c>
      <c r="BJ49" s="6">
        <v>2.6086203249994049</v>
      </c>
      <c r="BK49" s="6">
        <v>2.6086203249994049</v>
      </c>
      <c r="BL49" s="6">
        <v>2.6086203249994049</v>
      </c>
      <c r="BM49" s="6" t="str">
        <f t="shared" si="90"/>
        <v>F</v>
      </c>
      <c r="BN49" s="3">
        <f t="shared" si="91"/>
        <v>0.66666666666666663</v>
      </c>
      <c r="BO49" s="3">
        <f t="shared" si="92"/>
        <v>0.33333333333333331</v>
      </c>
      <c r="BP49" s="3">
        <f t="shared" si="93"/>
        <v>1.6666666666666667</v>
      </c>
      <c r="BQ49" s="3">
        <f t="shared" si="94"/>
        <v>1.3333333333333333</v>
      </c>
      <c r="BR49" s="1">
        <f t="shared" si="95"/>
        <v>4.666666666666667</v>
      </c>
      <c r="BS49" s="1" t="str">
        <f t="shared" si="96"/>
        <v>S</v>
      </c>
      <c r="BT49" s="1">
        <f t="shared" si="97"/>
        <v>2</v>
      </c>
      <c r="BU49" s="4">
        <f t="shared" si="98"/>
        <v>-2</v>
      </c>
      <c r="BV49" s="4">
        <f t="shared" si="99"/>
        <v>1</v>
      </c>
      <c r="BW49" t="s">
        <v>226</v>
      </c>
      <c r="BX49" t="s">
        <v>227</v>
      </c>
      <c r="BY49" t="s">
        <v>226</v>
      </c>
      <c r="BZ49" t="s">
        <v>226</v>
      </c>
      <c r="CA49" s="2" t="str">
        <f t="shared" si="100"/>
        <v>c</v>
      </c>
      <c r="CB49">
        <v>0</v>
      </c>
      <c r="CC49">
        <v>1</v>
      </c>
      <c r="CD49" s="2" t="str">
        <f t="shared" si="101"/>
        <v>NA</v>
      </c>
      <c r="CE49" s="3">
        <v>0</v>
      </c>
      <c r="CF49" s="3">
        <v>0</v>
      </c>
      <c r="CG49" s="2">
        <v>0</v>
      </c>
      <c r="CH49" s="2">
        <v>0</v>
      </c>
      <c r="CI49" s="2">
        <v>1</v>
      </c>
      <c r="CJ49" s="2">
        <v>0</v>
      </c>
      <c r="CK49" s="2">
        <v>0</v>
      </c>
      <c r="CL49" s="2">
        <v>0</v>
      </c>
      <c r="CM49" s="2">
        <v>0</v>
      </c>
      <c r="CN49" s="2">
        <v>0</v>
      </c>
      <c r="CO49" s="5">
        <v>0</v>
      </c>
      <c r="CP49" s="5">
        <v>0</v>
      </c>
      <c r="CQ49" s="5">
        <v>0</v>
      </c>
      <c r="CR49" s="5">
        <v>0</v>
      </c>
      <c r="CS49" s="5">
        <v>0</v>
      </c>
      <c r="CT49" s="5">
        <v>0</v>
      </c>
      <c r="CU49" s="5">
        <v>0</v>
      </c>
      <c r="CV49" s="5">
        <v>0</v>
      </c>
      <c r="CW49" s="4">
        <v>1</v>
      </c>
      <c r="CX49" s="4">
        <v>0</v>
      </c>
      <c r="CY49" s="4">
        <v>0</v>
      </c>
      <c r="CZ49" s="4">
        <v>0</v>
      </c>
      <c r="DA49" s="4">
        <v>0</v>
      </c>
      <c r="DB49" s="4">
        <v>1</v>
      </c>
      <c r="DC49" s="4">
        <v>0</v>
      </c>
      <c r="DD49" s="4">
        <v>0</v>
      </c>
      <c r="DE49" s="8">
        <v>1</v>
      </c>
      <c r="DF49" s="8">
        <v>0</v>
      </c>
      <c r="DG49" s="8">
        <v>1</v>
      </c>
      <c r="DH49" s="8">
        <v>0</v>
      </c>
      <c r="DI49" s="8">
        <v>0</v>
      </c>
      <c r="DJ49" s="8">
        <v>0</v>
      </c>
      <c r="DK49" s="8">
        <v>0</v>
      </c>
      <c r="DL49" s="8">
        <v>0</v>
      </c>
      <c r="DM49" s="11">
        <f t="shared" si="102"/>
        <v>1</v>
      </c>
      <c r="DN49" s="11">
        <f t="shared" si="103"/>
        <v>1</v>
      </c>
      <c r="DO49" s="11">
        <f t="shared" si="104"/>
        <v>1</v>
      </c>
      <c r="DP49" s="11">
        <f t="shared" si="105"/>
        <v>0</v>
      </c>
      <c r="DQ49" s="5">
        <f t="shared" si="106"/>
        <v>1</v>
      </c>
      <c r="DR49" s="5">
        <f t="shared" si="107"/>
        <v>1</v>
      </c>
      <c r="DS49" s="5">
        <f t="shared" si="108"/>
        <v>0</v>
      </c>
      <c r="DT49" s="5">
        <f t="shared" si="109"/>
        <v>0</v>
      </c>
      <c r="DU49" s="12">
        <f t="shared" si="110"/>
        <v>0</v>
      </c>
      <c r="DV49" s="12">
        <f t="shared" si="111"/>
        <v>0</v>
      </c>
      <c r="DW49" s="12">
        <f t="shared" si="112"/>
        <v>1</v>
      </c>
      <c r="DX49" s="12">
        <f t="shared" si="113"/>
        <v>0</v>
      </c>
      <c r="DY49" s="12">
        <f t="shared" si="114"/>
        <v>0</v>
      </c>
      <c r="DZ49" s="12">
        <f t="shared" si="115"/>
        <v>0</v>
      </c>
      <c r="EA49" s="12">
        <f t="shared" si="116"/>
        <v>0</v>
      </c>
      <c r="EB49" s="12">
        <f t="shared" si="117"/>
        <v>0</v>
      </c>
      <c r="EC49" s="13">
        <f t="shared" si="118"/>
        <v>2</v>
      </c>
      <c r="ED49" s="13">
        <f t="shared" si="119"/>
        <v>0</v>
      </c>
      <c r="EE49" s="13">
        <f t="shared" si="120"/>
        <v>1</v>
      </c>
      <c r="EF49" s="13">
        <f t="shared" si="121"/>
        <v>0</v>
      </c>
      <c r="EG49" s="13">
        <f t="shared" si="122"/>
        <v>0</v>
      </c>
      <c r="EH49" s="13">
        <f t="shared" si="123"/>
        <v>1</v>
      </c>
      <c r="EI49" s="13">
        <f t="shared" si="124"/>
        <v>0</v>
      </c>
      <c r="EJ49" s="13">
        <f t="shared" si="125"/>
        <v>0</v>
      </c>
      <c r="EK49" s="4">
        <f t="shared" si="126"/>
        <v>2</v>
      </c>
      <c r="EL49" s="4">
        <f t="shared" si="127"/>
        <v>2</v>
      </c>
      <c r="EM49" s="4">
        <f t="shared" si="128"/>
        <v>1</v>
      </c>
      <c r="EN49" s="4">
        <f t="shared" si="129"/>
        <v>0</v>
      </c>
      <c r="EO49" s="5">
        <v>1</v>
      </c>
      <c r="EP49" s="5">
        <v>0</v>
      </c>
      <c r="EQ49" s="5">
        <v>0</v>
      </c>
      <c r="ER49" s="5" t="s">
        <v>178</v>
      </c>
      <c r="ES49" s="12">
        <v>1</v>
      </c>
      <c r="ET49" s="12">
        <v>1</v>
      </c>
      <c r="EU49" s="12" t="s">
        <v>178</v>
      </c>
      <c r="EV49" s="12" t="s">
        <v>178</v>
      </c>
      <c r="EW49">
        <v>1</v>
      </c>
      <c r="EX49">
        <v>0.5</v>
      </c>
      <c r="EY49">
        <v>0</v>
      </c>
      <c r="EZ49" t="s">
        <v>178</v>
      </c>
      <c r="FA49">
        <f t="shared" si="130"/>
        <v>0</v>
      </c>
      <c r="FB49">
        <f t="shared" si="131"/>
        <v>1</v>
      </c>
      <c r="FC49">
        <f t="shared" si="132"/>
        <v>0</v>
      </c>
      <c r="FD49">
        <f t="shared" si="133"/>
        <v>0</v>
      </c>
      <c r="FE49">
        <v>0.33333333333333331</v>
      </c>
      <c r="FF49">
        <v>2</v>
      </c>
      <c r="FG49">
        <v>1</v>
      </c>
    </row>
    <row r="50" spans="1:163" customFormat="1" x14ac:dyDescent="0.25">
      <c r="A50" t="s">
        <v>50</v>
      </c>
      <c r="B50">
        <v>1</v>
      </c>
      <c r="C50">
        <v>1</v>
      </c>
      <c r="D50">
        <v>1</v>
      </c>
      <c r="E50">
        <v>2</v>
      </c>
      <c r="F50">
        <v>1</v>
      </c>
      <c r="G50">
        <v>4</v>
      </c>
      <c r="H50">
        <v>0</v>
      </c>
      <c r="I50" s="2" t="s">
        <v>176</v>
      </c>
      <c r="J50" s="2">
        <f t="shared" si="68"/>
        <v>1</v>
      </c>
      <c r="K50">
        <v>4</v>
      </c>
      <c r="L50" s="1">
        <v>9</v>
      </c>
      <c r="M50" s="1" t="str">
        <f t="shared" si="69"/>
        <v>L</v>
      </c>
      <c r="N50" s="1">
        <f t="shared" si="70"/>
        <v>1</v>
      </c>
      <c r="O50">
        <v>1</v>
      </c>
      <c r="P50">
        <v>1</v>
      </c>
      <c r="Q50">
        <v>2</v>
      </c>
      <c r="R50">
        <v>3</v>
      </c>
      <c r="S50">
        <v>0</v>
      </c>
      <c r="T50">
        <v>6</v>
      </c>
      <c r="U50">
        <f t="shared" si="71"/>
        <v>6</v>
      </c>
      <c r="V50" s="2" t="s">
        <v>177</v>
      </c>
      <c r="W50" s="2">
        <f t="shared" si="72"/>
        <v>1</v>
      </c>
      <c r="X50">
        <v>1</v>
      </c>
      <c r="Y50" s="1">
        <v>7</v>
      </c>
      <c r="Z50" s="1" t="str">
        <f t="shared" si="73"/>
        <v>L</v>
      </c>
      <c r="AA50" s="1">
        <f t="shared" si="74"/>
        <v>2</v>
      </c>
      <c r="AB50" s="4">
        <f t="shared" si="75"/>
        <v>-2</v>
      </c>
      <c r="AC50" s="4">
        <f t="shared" si="76"/>
        <v>1</v>
      </c>
      <c r="AD50">
        <v>1</v>
      </c>
      <c r="AE50">
        <v>1</v>
      </c>
      <c r="AF50">
        <v>1</v>
      </c>
      <c r="AG50">
        <v>1</v>
      </c>
      <c r="AH50">
        <v>2</v>
      </c>
      <c r="AI50">
        <v>6</v>
      </c>
      <c r="AJ50" s="2" t="s">
        <v>177</v>
      </c>
      <c r="AK50" s="2">
        <f t="shared" si="77"/>
        <v>1</v>
      </c>
      <c r="AL50">
        <v>1</v>
      </c>
      <c r="AM50" s="1">
        <v>6</v>
      </c>
      <c r="AN50" s="1" t="str">
        <f t="shared" si="78"/>
        <v>M</v>
      </c>
      <c r="AO50" s="1">
        <f t="shared" si="79"/>
        <v>1</v>
      </c>
      <c r="AP50" s="4">
        <f t="shared" si="80"/>
        <v>-1</v>
      </c>
      <c r="AQ50" s="4">
        <f t="shared" si="81"/>
        <v>1</v>
      </c>
      <c r="AR50" s="10" t="s">
        <v>319</v>
      </c>
      <c r="AS50" s="10" t="s">
        <v>319</v>
      </c>
      <c r="AT50" s="10" t="str">
        <f t="shared" si="134"/>
        <v>surv</v>
      </c>
      <c r="AU50" s="10" t="str">
        <f t="shared" si="82"/>
        <v>surv</v>
      </c>
      <c r="AV50" s="10">
        <f t="shared" si="83"/>
        <v>7.333333333333333</v>
      </c>
      <c r="AW50" s="10">
        <f t="shared" si="84"/>
        <v>1.0683164325236223</v>
      </c>
      <c r="AX50" s="10">
        <f t="shared" si="85"/>
        <v>1</v>
      </c>
      <c r="AY50" s="10">
        <f t="shared" si="86"/>
        <v>1</v>
      </c>
      <c r="AZ50" s="10" t="str">
        <f t="shared" si="87"/>
        <v>1</v>
      </c>
      <c r="BA50" s="10" t="str">
        <f t="shared" si="88"/>
        <v>1</v>
      </c>
      <c r="BB50" t="s">
        <v>51</v>
      </c>
      <c r="BC50" t="s">
        <v>51</v>
      </c>
      <c r="BD50" t="s">
        <v>51</v>
      </c>
      <c r="BE50" s="5">
        <v>4</v>
      </c>
      <c r="BF50" s="5">
        <v>4</v>
      </c>
      <c r="BG50" s="5">
        <v>4</v>
      </c>
      <c r="BH50" s="5">
        <f t="shared" si="89"/>
        <v>4</v>
      </c>
      <c r="BI50" s="6">
        <v>1.0683164325236223</v>
      </c>
      <c r="BJ50" s="6">
        <v>1.0683164325236223</v>
      </c>
      <c r="BK50" s="6">
        <v>1.0683164325236223</v>
      </c>
      <c r="BL50" s="6">
        <v>1.0683164325236223</v>
      </c>
      <c r="BM50" s="6" t="str">
        <f t="shared" si="90"/>
        <v>F</v>
      </c>
      <c r="BN50" s="3">
        <f t="shared" si="91"/>
        <v>1.6666666666666667</v>
      </c>
      <c r="BO50" s="3">
        <f t="shared" si="92"/>
        <v>1.6666666666666667</v>
      </c>
      <c r="BP50" s="3">
        <f t="shared" si="93"/>
        <v>2</v>
      </c>
      <c r="BQ50" s="3">
        <f t="shared" si="94"/>
        <v>4</v>
      </c>
      <c r="BR50" s="1">
        <f t="shared" si="95"/>
        <v>7.333333333333333</v>
      </c>
      <c r="BS50" s="1" t="str">
        <f t="shared" si="96"/>
        <v>L</v>
      </c>
      <c r="BT50" s="1">
        <f t="shared" si="97"/>
        <v>1.3333333333333333</v>
      </c>
      <c r="BU50" s="4">
        <f t="shared" si="98"/>
        <v>-1.5</v>
      </c>
      <c r="BV50" s="4">
        <f t="shared" si="99"/>
        <v>1</v>
      </c>
      <c r="BW50" t="s">
        <v>227</v>
      </c>
      <c r="BX50" t="s">
        <v>227</v>
      </c>
      <c r="BY50" t="s">
        <v>227</v>
      </c>
      <c r="BZ50" t="s">
        <v>226</v>
      </c>
      <c r="CA50" s="2" t="str">
        <f t="shared" si="100"/>
        <v>s</v>
      </c>
      <c r="CB50">
        <v>2</v>
      </c>
      <c r="CC50">
        <v>1</v>
      </c>
      <c r="CD50" s="2" t="str">
        <f t="shared" si="101"/>
        <v>c</v>
      </c>
      <c r="CE50" s="3">
        <v>0</v>
      </c>
      <c r="CF50" s="3">
        <v>1</v>
      </c>
      <c r="CG50" s="2">
        <v>0</v>
      </c>
      <c r="CH50" s="2">
        <v>0</v>
      </c>
      <c r="CI50" s="2">
        <v>1</v>
      </c>
      <c r="CJ50" s="2">
        <v>0</v>
      </c>
      <c r="CK50" s="2">
        <v>0</v>
      </c>
      <c r="CL50" s="2">
        <v>0</v>
      </c>
      <c r="CM50" s="2">
        <v>0</v>
      </c>
      <c r="CN50" s="2">
        <v>0</v>
      </c>
      <c r="CO50" s="5">
        <v>0</v>
      </c>
      <c r="CP50" s="5">
        <v>0</v>
      </c>
      <c r="CQ50" s="5">
        <v>0</v>
      </c>
      <c r="CR50" s="5">
        <v>0</v>
      </c>
      <c r="CS50" s="5">
        <v>0</v>
      </c>
      <c r="CT50" s="5">
        <v>0</v>
      </c>
      <c r="CU50" s="5">
        <v>0</v>
      </c>
      <c r="CV50" s="5">
        <v>0</v>
      </c>
      <c r="CW50" s="4">
        <v>0</v>
      </c>
      <c r="CX50" s="4">
        <v>0</v>
      </c>
      <c r="CY50" s="4">
        <v>0</v>
      </c>
      <c r="CZ50" s="4">
        <v>0</v>
      </c>
      <c r="DA50" s="4">
        <v>2</v>
      </c>
      <c r="DB50" s="4">
        <v>1</v>
      </c>
      <c r="DC50" s="4">
        <v>0</v>
      </c>
      <c r="DD50" s="4">
        <v>0</v>
      </c>
      <c r="DE50" s="8">
        <v>1</v>
      </c>
      <c r="DF50" s="8">
        <v>0</v>
      </c>
      <c r="DG50" s="8">
        <v>1</v>
      </c>
      <c r="DH50" s="8">
        <v>0</v>
      </c>
      <c r="DI50" s="8">
        <v>0</v>
      </c>
      <c r="DJ50" s="8">
        <v>1</v>
      </c>
      <c r="DK50" s="8">
        <v>0</v>
      </c>
      <c r="DL50" s="8">
        <v>0</v>
      </c>
      <c r="DM50" s="11">
        <f t="shared" si="102"/>
        <v>0</v>
      </c>
      <c r="DN50" s="11">
        <f t="shared" si="103"/>
        <v>1</v>
      </c>
      <c r="DO50" s="11">
        <f t="shared" si="104"/>
        <v>3</v>
      </c>
      <c r="DP50" s="11">
        <f t="shared" si="105"/>
        <v>0</v>
      </c>
      <c r="DQ50" s="5">
        <f t="shared" si="106"/>
        <v>1</v>
      </c>
      <c r="DR50" s="5">
        <f t="shared" si="107"/>
        <v>1</v>
      </c>
      <c r="DS50" s="5">
        <f t="shared" si="108"/>
        <v>1</v>
      </c>
      <c r="DT50" s="5">
        <f t="shared" si="109"/>
        <v>0</v>
      </c>
      <c r="DU50" s="12">
        <f t="shared" si="110"/>
        <v>0</v>
      </c>
      <c r="DV50" s="12">
        <f t="shared" si="111"/>
        <v>0</v>
      </c>
      <c r="DW50" s="12">
        <f t="shared" si="112"/>
        <v>1</v>
      </c>
      <c r="DX50" s="12">
        <f t="shared" si="113"/>
        <v>0</v>
      </c>
      <c r="DY50" s="12">
        <f t="shared" si="114"/>
        <v>0</v>
      </c>
      <c r="DZ50" s="12">
        <f t="shared" si="115"/>
        <v>0</v>
      </c>
      <c r="EA50" s="12">
        <f t="shared" si="116"/>
        <v>0</v>
      </c>
      <c r="EB50" s="12">
        <f t="shared" si="117"/>
        <v>0</v>
      </c>
      <c r="EC50" s="13">
        <f t="shared" si="118"/>
        <v>1</v>
      </c>
      <c r="ED50" s="13">
        <f t="shared" si="119"/>
        <v>0</v>
      </c>
      <c r="EE50" s="13">
        <f t="shared" si="120"/>
        <v>1</v>
      </c>
      <c r="EF50" s="13">
        <f t="shared" si="121"/>
        <v>0</v>
      </c>
      <c r="EG50" s="13">
        <f t="shared" si="122"/>
        <v>2</v>
      </c>
      <c r="EH50" s="13">
        <f t="shared" si="123"/>
        <v>2</v>
      </c>
      <c r="EI50" s="13">
        <f t="shared" si="124"/>
        <v>0</v>
      </c>
      <c r="EJ50" s="13">
        <f t="shared" si="125"/>
        <v>0</v>
      </c>
      <c r="EK50" s="4">
        <f t="shared" si="126"/>
        <v>1</v>
      </c>
      <c r="EL50" s="4">
        <f t="shared" si="127"/>
        <v>2</v>
      </c>
      <c r="EM50" s="4">
        <f t="shared" si="128"/>
        <v>4</v>
      </c>
      <c r="EN50" s="4">
        <f t="shared" si="129"/>
        <v>0</v>
      </c>
      <c r="EO50" s="5" t="s">
        <v>178</v>
      </c>
      <c r="EP50" s="5">
        <v>0</v>
      </c>
      <c r="EQ50" s="5">
        <v>0.66666666666666663</v>
      </c>
      <c r="ER50" s="5" t="s">
        <v>178</v>
      </c>
      <c r="ES50" s="12">
        <v>1</v>
      </c>
      <c r="ET50" s="12">
        <v>1</v>
      </c>
      <c r="EU50" s="12">
        <v>0</v>
      </c>
      <c r="EV50" s="12" t="s">
        <v>178</v>
      </c>
      <c r="EW50">
        <v>1</v>
      </c>
      <c r="EX50">
        <v>0.5</v>
      </c>
      <c r="EY50">
        <v>0.5</v>
      </c>
      <c r="EZ50" t="s">
        <v>178</v>
      </c>
      <c r="FA50">
        <f t="shared" si="130"/>
        <v>0</v>
      </c>
      <c r="FB50">
        <f t="shared" si="131"/>
        <v>1</v>
      </c>
      <c r="FC50">
        <f t="shared" si="132"/>
        <v>0</v>
      </c>
      <c r="FD50">
        <f t="shared" si="133"/>
        <v>0</v>
      </c>
      <c r="FE50">
        <v>0.8</v>
      </c>
      <c r="FF50">
        <v>0.44444444444444442</v>
      </c>
      <c r="FG50">
        <v>0.33333333333333331</v>
      </c>
    </row>
    <row r="51" spans="1:163" customFormat="1" x14ac:dyDescent="0.25">
      <c r="A51" t="s">
        <v>51</v>
      </c>
      <c r="B51">
        <v>1</v>
      </c>
      <c r="C51">
        <v>1</v>
      </c>
      <c r="D51">
        <v>1</v>
      </c>
      <c r="E51">
        <v>1</v>
      </c>
      <c r="F51">
        <v>1</v>
      </c>
      <c r="G51">
        <v>1</v>
      </c>
      <c r="H51">
        <v>0</v>
      </c>
      <c r="I51" s="2" t="s">
        <v>176</v>
      </c>
      <c r="J51" s="2">
        <f t="shared" si="68"/>
        <v>1</v>
      </c>
      <c r="K51">
        <v>3</v>
      </c>
      <c r="L51" s="1">
        <v>5</v>
      </c>
      <c r="M51" s="1" t="str">
        <f t="shared" si="69"/>
        <v>M</v>
      </c>
      <c r="N51" s="1">
        <f t="shared" si="70"/>
        <v>1</v>
      </c>
      <c r="O51">
        <v>1</v>
      </c>
      <c r="P51">
        <v>1</v>
      </c>
      <c r="Q51">
        <v>2</v>
      </c>
      <c r="R51">
        <v>1</v>
      </c>
      <c r="S51">
        <v>2</v>
      </c>
      <c r="T51">
        <v>2</v>
      </c>
      <c r="U51">
        <f t="shared" si="71"/>
        <v>2</v>
      </c>
      <c r="V51" s="2" t="s">
        <v>176</v>
      </c>
      <c r="W51" s="2">
        <f t="shared" si="72"/>
        <v>1</v>
      </c>
      <c r="X51">
        <v>1</v>
      </c>
      <c r="Y51" s="1">
        <v>7</v>
      </c>
      <c r="Z51" s="1" t="str">
        <f t="shared" si="73"/>
        <v>L</v>
      </c>
      <c r="AA51" s="1">
        <f t="shared" si="74"/>
        <v>6</v>
      </c>
      <c r="AB51" s="4">
        <f t="shared" si="75"/>
        <v>2</v>
      </c>
      <c r="AC51" s="4">
        <f t="shared" si="76"/>
        <v>1</v>
      </c>
      <c r="AD51">
        <v>1</v>
      </c>
      <c r="AE51">
        <v>1</v>
      </c>
      <c r="AF51">
        <v>0</v>
      </c>
      <c r="AG51">
        <v>1</v>
      </c>
      <c r="AH51">
        <v>1</v>
      </c>
      <c r="AI51">
        <v>4</v>
      </c>
      <c r="AJ51" s="2" t="s">
        <v>176</v>
      </c>
      <c r="AK51" s="2">
        <f t="shared" si="77"/>
        <v>1</v>
      </c>
      <c r="AL51">
        <v>1</v>
      </c>
      <c r="AM51" s="1">
        <v>4</v>
      </c>
      <c r="AN51" s="1" t="str">
        <f t="shared" si="78"/>
        <v>S</v>
      </c>
      <c r="AO51" s="1">
        <f t="shared" si="79"/>
        <v>2</v>
      </c>
      <c r="AP51" s="4">
        <f t="shared" si="80"/>
        <v>-3</v>
      </c>
      <c r="AQ51" s="4">
        <f t="shared" si="81"/>
        <v>1</v>
      </c>
      <c r="AR51" s="10" t="s">
        <v>319</v>
      </c>
      <c r="AS51" s="10" t="s">
        <v>319</v>
      </c>
      <c r="AT51" s="10" t="str">
        <f t="shared" si="134"/>
        <v>surv</v>
      </c>
      <c r="AU51" s="10" t="str">
        <f t="shared" si="82"/>
        <v>surv</v>
      </c>
      <c r="AV51" s="10">
        <f t="shared" si="83"/>
        <v>5.333333333333333</v>
      </c>
      <c r="AW51" s="10">
        <f t="shared" si="84"/>
        <v>1.0683164325236223</v>
      </c>
      <c r="AX51" s="10">
        <f t="shared" si="85"/>
        <v>1</v>
      </c>
      <c r="AY51" s="10">
        <f t="shared" si="86"/>
        <v>1</v>
      </c>
      <c r="AZ51" s="10" t="str">
        <f t="shared" si="87"/>
        <v>1</v>
      </c>
      <c r="BA51" s="10" t="str">
        <f t="shared" si="88"/>
        <v>1</v>
      </c>
      <c r="BB51" t="s">
        <v>50</v>
      </c>
      <c r="BC51" t="s">
        <v>50</v>
      </c>
      <c r="BD51" t="s">
        <v>50</v>
      </c>
      <c r="BE51" s="5">
        <v>5</v>
      </c>
      <c r="BF51" s="5">
        <v>6</v>
      </c>
      <c r="BG51" s="5">
        <v>6</v>
      </c>
      <c r="BH51" s="5">
        <f t="shared" si="89"/>
        <v>5.666666666666667</v>
      </c>
      <c r="BI51" s="6">
        <v>1.0683164325236223</v>
      </c>
      <c r="BJ51" s="6">
        <v>1.0683164325236223</v>
      </c>
      <c r="BK51" s="6">
        <v>1.0683164325236223</v>
      </c>
      <c r="BL51" s="6">
        <v>1.0683164325236223</v>
      </c>
      <c r="BM51" s="6" t="str">
        <f t="shared" si="90"/>
        <v>F</v>
      </c>
      <c r="BN51" s="3">
        <f t="shared" si="91"/>
        <v>1</v>
      </c>
      <c r="BO51" s="3">
        <f t="shared" si="92"/>
        <v>1</v>
      </c>
      <c r="BP51" s="3">
        <f t="shared" si="93"/>
        <v>1.3333333333333333</v>
      </c>
      <c r="BQ51" s="3">
        <f t="shared" si="94"/>
        <v>2</v>
      </c>
      <c r="BR51" s="1">
        <f t="shared" si="95"/>
        <v>5.333333333333333</v>
      </c>
      <c r="BS51" s="1" t="str">
        <f t="shared" si="96"/>
        <v>NA</v>
      </c>
      <c r="BT51" s="1">
        <f t="shared" si="97"/>
        <v>3</v>
      </c>
      <c r="BU51" s="4">
        <f t="shared" si="98"/>
        <v>-0.5</v>
      </c>
      <c r="BV51" s="4">
        <f t="shared" si="99"/>
        <v>1</v>
      </c>
      <c r="BW51" t="s">
        <v>178</v>
      </c>
      <c r="BX51" t="s">
        <v>178</v>
      </c>
      <c r="BY51" t="s">
        <v>178</v>
      </c>
      <c r="BZ51" t="s">
        <v>178</v>
      </c>
      <c r="CA51" s="2" t="str">
        <f t="shared" si="100"/>
        <v>c</v>
      </c>
      <c r="CB51">
        <v>0</v>
      </c>
      <c r="CC51">
        <v>1</v>
      </c>
      <c r="CD51" s="2" t="str">
        <f t="shared" si="101"/>
        <v>NA</v>
      </c>
      <c r="CE51" s="3">
        <v>0</v>
      </c>
      <c r="CF51" s="3">
        <v>0</v>
      </c>
      <c r="CG51" s="2">
        <v>0</v>
      </c>
      <c r="CH51" s="2">
        <v>0</v>
      </c>
      <c r="CI51" s="2">
        <v>0</v>
      </c>
      <c r="CJ51" s="2">
        <v>0</v>
      </c>
      <c r="CK51" s="2">
        <v>0</v>
      </c>
      <c r="CL51" s="2">
        <v>0</v>
      </c>
      <c r="CM51" s="2">
        <v>0</v>
      </c>
      <c r="CN51" s="2">
        <v>0</v>
      </c>
      <c r="CO51" s="5">
        <v>0</v>
      </c>
      <c r="CP51" s="5">
        <v>0</v>
      </c>
      <c r="CQ51" s="5">
        <v>0</v>
      </c>
      <c r="CR51" s="5">
        <v>0</v>
      </c>
      <c r="CS51" s="5">
        <v>0</v>
      </c>
      <c r="CT51" s="5">
        <v>0</v>
      </c>
      <c r="CU51" s="5">
        <v>0</v>
      </c>
      <c r="CV51" s="5">
        <v>0</v>
      </c>
      <c r="CW51" s="4">
        <v>0</v>
      </c>
      <c r="CX51" s="4">
        <v>0</v>
      </c>
      <c r="CY51" s="4">
        <v>0</v>
      </c>
      <c r="CZ51" s="4">
        <v>0</v>
      </c>
      <c r="DA51" s="4">
        <v>0</v>
      </c>
      <c r="DB51" s="4">
        <v>0</v>
      </c>
      <c r="DC51" s="4">
        <v>0</v>
      </c>
      <c r="DD51" s="4">
        <v>1</v>
      </c>
      <c r="DE51" s="8">
        <v>0</v>
      </c>
      <c r="DF51" s="8">
        <v>0</v>
      </c>
      <c r="DG51" s="8">
        <v>0</v>
      </c>
      <c r="DH51" s="8">
        <v>0</v>
      </c>
      <c r="DI51" s="8">
        <v>0</v>
      </c>
      <c r="DJ51" s="8">
        <v>0</v>
      </c>
      <c r="DK51" s="8">
        <v>0</v>
      </c>
      <c r="DL51" s="8">
        <v>0</v>
      </c>
      <c r="DM51" s="11">
        <f t="shared" si="102"/>
        <v>0</v>
      </c>
      <c r="DN51" s="11">
        <f t="shared" si="103"/>
        <v>0</v>
      </c>
      <c r="DO51" s="11">
        <f t="shared" si="104"/>
        <v>0</v>
      </c>
      <c r="DP51" s="11">
        <f t="shared" si="105"/>
        <v>1</v>
      </c>
      <c r="DQ51" s="5">
        <f t="shared" si="106"/>
        <v>0</v>
      </c>
      <c r="DR51" s="5">
        <f t="shared" si="107"/>
        <v>0</v>
      </c>
      <c r="DS51" s="5">
        <f t="shared" si="108"/>
        <v>0</v>
      </c>
      <c r="DT51" s="5">
        <f t="shared" si="109"/>
        <v>0</v>
      </c>
      <c r="DU51" s="12">
        <f t="shared" si="110"/>
        <v>0</v>
      </c>
      <c r="DV51" s="12">
        <f t="shared" si="111"/>
        <v>0</v>
      </c>
      <c r="DW51" s="12">
        <f t="shared" si="112"/>
        <v>0</v>
      </c>
      <c r="DX51" s="12">
        <f t="shared" si="113"/>
        <v>0</v>
      </c>
      <c r="DY51" s="12">
        <f t="shared" si="114"/>
        <v>0</v>
      </c>
      <c r="DZ51" s="12">
        <f t="shared" si="115"/>
        <v>0</v>
      </c>
      <c r="EA51" s="12">
        <f t="shared" si="116"/>
        <v>0</v>
      </c>
      <c r="EB51" s="12">
        <f t="shared" si="117"/>
        <v>0</v>
      </c>
      <c r="EC51" s="13">
        <f t="shared" si="118"/>
        <v>0</v>
      </c>
      <c r="ED51" s="13">
        <f t="shared" si="119"/>
        <v>0</v>
      </c>
      <c r="EE51" s="13">
        <f t="shared" si="120"/>
        <v>0</v>
      </c>
      <c r="EF51" s="13">
        <f t="shared" si="121"/>
        <v>0</v>
      </c>
      <c r="EG51" s="13">
        <f t="shared" si="122"/>
        <v>0</v>
      </c>
      <c r="EH51" s="13">
        <f t="shared" si="123"/>
        <v>0</v>
      </c>
      <c r="EI51" s="13">
        <f t="shared" si="124"/>
        <v>0</v>
      </c>
      <c r="EJ51" s="13">
        <f t="shared" si="125"/>
        <v>1</v>
      </c>
      <c r="EK51" s="4">
        <f t="shared" si="126"/>
        <v>0</v>
      </c>
      <c r="EL51" s="4">
        <f t="shared" si="127"/>
        <v>0</v>
      </c>
      <c r="EM51" s="4">
        <f t="shared" si="128"/>
        <v>0</v>
      </c>
      <c r="EN51" s="4">
        <f t="shared" si="129"/>
        <v>1</v>
      </c>
      <c r="EO51" s="5" t="s">
        <v>178</v>
      </c>
      <c r="EP51" s="5" t="s">
        <v>178</v>
      </c>
      <c r="EQ51" s="5" t="s">
        <v>178</v>
      </c>
      <c r="ER51" s="5">
        <v>0</v>
      </c>
      <c r="ES51" s="12" t="s">
        <v>178</v>
      </c>
      <c r="ET51" s="12" t="s">
        <v>178</v>
      </c>
      <c r="EU51" s="12" t="s">
        <v>178</v>
      </c>
      <c r="EV51" s="12" t="s">
        <v>178</v>
      </c>
      <c r="EW51" t="s">
        <v>178</v>
      </c>
      <c r="EX51" t="s">
        <v>178</v>
      </c>
      <c r="EY51" t="s">
        <v>178</v>
      </c>
      <c r="EZ51">
        <v>0</v>
      </c>
      <c r="FA51">
        <f t="shared" si="130"/>
        <v>0</v>
      </c>
      <c r="FB51">
        <f t="shared" si="131"/>
        <v>0</v>
      </c>
      <c r="FC51">
        <f t="shared" si="132"/>
        <v>0</v>
      </c>
      <c r="FD51">
        <f t="shared" si="133"/>
        <v>0</v>
      </c>
      <c r="FE51">
        <v>1.5</v>
      </c>
      <c r="FF51">
        <v>0.8</v>
      </c>
      <c r="FG51">
        <v>0.33333333333333331</v>
      </c>
    </row>
    <row r="52" spans="1:163" customFormat="1" x14ac:dyDescent="0.25">
      <c r="A52" t="s">
        <v>52</v>
      </c>
      <c r="B52">
        <v>1</v>
      </c>
      <c r="C52">
        <v>1</v>
      </c>
      <c r="D52">
        <v>1</v>
      </c>
      <c r="E52">
        <v>4</v>
      </c>
      <c r="F52">
        <v>0</v>
      </c>
      <c r="G52">
        <v>2</v>
      </c>
      <c r="H52">
        <v>0</v>
      </c>
      <c r="I52" s="2" t="s">
        <v>177</v>
      </c>
      <c r="J52" s="2">
        <f t="shared" si="68"/>
        <v>0</v>
      </c>
      <c r="K52">
        <v>1</v>
      </c>
      <c r="L52" s="1">
        <v>8</v>
      </c>
      <c r="M52" s="1" t="str">
        <f t="shared" si="69"/>
        <v>L</v>
      </c>
      <c r="N52" s="1">
        <f t="shared" si="70"/>
        <v>1</v>
      </c>
      <c r="O52">
        <v>1</v>
      </c>
      <c r="P52">
        <v>1</v>
      </c>
      <c r="Q52">
        <v>1</v>
      </c>
      <c r="R52">
        <v>1</v>
      </c>
      <c r="S52">
        <v>2</v>
      </c>
      <c r="T52">
        <v>3</v>
      </c>
      <c r="U52">
        <f t="shared" si="71"/>
        <v>3</v>
      </c>
      <c r="V52" s="2" t="s">
        <v>176</v>
      </c>
      <c r="W52" s="2">
        <f t="shared" si="72"/>
        <v>1</v>
      </c>
      <c r="X52">
        <v>2</v>
      </c>
      <c r="Y52" s="1">
        <v>6</v>
      </c>
      <c r="Z52" s="1" t="str">
        <f t="shared" si="73"/>
        <v>M</v>
      </c>
      <c r="AA52" s="1">
        <f t="shared" si="74"/>
        <v>2</v>
      </c>
      <c r="AB52" s="4">
        <f t="shared" si="75"/>
        <v>-2</v>
      </c>
      <c r="AC52" s="4">
        <f t="shared" si="76"/>
        <v>2</v>
      </c>
      <c r="AD52">
        <v>1</v>
      </c>
      <c r="AE52">
        <v>1</v>
      </c>
      <c r="AF52">
        <v>1</v>
      </c>
      <c r="AG52">
        <v>0</v>
      </c>
      <c r="AH52">
        <v>1</v>
      </c>
      <c r="AI52">
        <v>1</v>
      </c>
      <c r="AJ52" s="2" t="s">
        <v>177</v>
      </c>
      <c r="AK52" s="2">
        <f t="shared" si="77"/>
        <v>1</v>
      </c>
      <c r="AL52">
        <v>2</v>
      </c>
      <c r="AM52" s="1">
        <v>4</v>
      </c>
      <c r="AN52" s="1" t="str">
        <f t="shared" si="78"/>
        <v>S</v>
      </c>
      <c r="AO52" s="1">
        <f t="shared" si="79"/>
        <v>2</v>
      </c>
      <c r="AP52" s="4">
        <f t="shared" si="80"/>
        <v>-2</v>
      </c>
      <c r="AQ52" s="4">
        <f t="shared" si="81"/>
        <v>1</v>
      </c>
      <c r="AR52" s="10" t="s">
        <v>319</v>
      </c>
      <c r="AS52" s="10" t="s">
        <v>319</v>
      </c>
      <c r="AT52" s="10" t="str">
        <f t="shared" si="134"/>
        <v>surv</v>
      </c>
      <c r="AU52" s="10" t="str">
        <f t="shared" si="82"/>
        <v>surv</v>
      </c>
      <c r="AV52" s="10">
        <f t="shared" si="83"/>
        <v>6</v>
      </c>
      <c r="AW52" s="10">
        <f t="shared" si="84"/>
        <v>0.53067643662830588</v>
      </c>
      <c r="AX52" s="10">
        <f t="shared" si="85"/>
        <v>1</v>
      </c>
      <c r="AY52" s="10">
        <f t="shared" si="86"/>
        <v>1</v>
      </c>
      <c r="AZ52" s="10" t="str">
        <f t="shared" si="87"/>
        <v>1</v>
      </c>
      <c r="BA52" s="10" t="str">
        <f t="shared" si="88"/>
        <v>1</v>
      </c>
      <c r="BB52" t="s">
        <v>59</v>
      </c>
      <c r="BC52" t="s">
        <v>144</v>
      </c>
      <c r="BD52" t="s">
        <v>144</v>
      </c>
      <c r="BE52" s="5">
        <v>7</v>
      </c>
      <c r="BF52" s="5">
        <v>8</v>
      </c>
      <c r="BG52" s="5">
        <v>9</v>
      </c>
      <c r="BH52" s="5">
        <f t="shared" si="89"/>
        <v>8</v>
      </c>
      <c r="BI52" s="6">
        <v>0.87091905479211973</v>
      </c>
      <c r="BJ52" s="6">
        <v>0.36055512754639901</v>
      </c>
      <c r="BK52" s="6">
        <v>0.36055512754639901</v>
      </c>
      <c r="BL52" s="6">
        <v>0.53067643662830588</v>
      </c>
      <c r="BM52" s="6" t="str">
        <f t="shared" si="90"/>
        <v>M</v>
      </c>
      <c r="BN52" s="3">
        <f t="shared" si="91"/>
        <v>2</v>
      </c>
      <c r="BO52" s="3">
        <f t="shared" si="92"/>
        <v>0.33333333333333331</v>
      </c>
      <c r="BP52" s="3">
        <f t="shared" si="93"/>
        <v>1.6666666666666667</v>
      </c>
      <c r="BQ52" s="3">
        <f t="shared" si="94"/>
        <v>1.3333333333333333</v>
      </c>
      <c r="BR52" s="1">
        <f t="shared" si="95"/>
        <v>6</v>
      </c>
      <c r="BS52" s="1" t="str">
        <f t="shared" si="96"/>
        <v>M</v>
      </c>
      <c r="BT52" s="1">
        <f t="shared" si="97"/>
        <v>1.6666666666666667</v>
      </c>
      <c r="BU52" s="4">
        <f t="shared" si="98"/>
        <v>-2</v>
      </c>
      <c r="BV52" s="4">
        <f t="shared" si="99"/>
        <v>1.5</v>
      </c>
      <c r="BW52" t="s">
        <v>178</v>
      </c>
      <c r="BX52" t="s">
        <v>226</v>
      </c>
      <c r="BY52" t="s">
        <v>227</v>
      </c>
      <c r="BZ52" t="s">
        <v>227</v>
      </c>
      <c r="CA52" s="2" t="str">
        <f t="shared" si="100"/>
        <v>NA</v>
      </c>
      <c r="CB52">
        <v>0</v>
      </c>
      <c r="CC52">
        <v>0</v>
      </c>
      <c r="CD52" s="2" t="str">
        <f t="shared" si="101"/>
        <v>NA</v>
      </c>
      <c r="CE52" s="3">
        <v>0</v>
      </c>
      <c r="CF52" s="3">
        <v>0</v>
      </c>
      <c r="CG52" s="2">
        <v>0</v>
      </c>
      <c r="CH52" s="2">
        <v>0</v>
      </c>
      <c r="CI52" s="2">
        <v>0</v>
      </c>
      <c r="CJ52" s="2">
        <v>0</v>
      </c>
      <c r="CK52" s="2">
        <v>0</v>
      </c>
      <c r="CL52" s="2">
        <v>0</v>
      </c>
      <c r="CM52" s="2">
        <v>0</v>
      </c>
      <c r="CN52" s="2">
        <v>0</v>
      </c>
      <c r="CO52" s="5">
        <v>0</v>
      </c>
      <c r="CP52" s="5">
        <v>0</v>
      </c>
      <c r="CQ52" s="5">
        <v>0</v>
      </c>
      <c r="CR52" s="5">
        <v>0</v>
      </c>
      <c r="CS52" s="5">
        <v>0</v>
      </c>
      <c r="CT52" s="5">
        <v>0</v>
      </c>
      <c r="CU52" s="5">
        <v>0</v>
      </c>
      <c r="CV52" s="5">
        <v>0</v>
      </c>
      <c r="CW52" s="4">
        <v>0</v>
      </c>
      <c r="CX52" s="4">
        <v>0</v>
      </c>
      <c r="CY52" s="4">
        <v>1</v>
      </c>
      <c r="CZ52" s="4">
        <v>0</v>
      </c>
      <c r="DA52" s="4">
        <v>0</v>
      </c>
      <c r="DB52" s="4">
        <v>0</v>
      </c>
      <c r="DC52" s="4">
        <v>0</v>
      </c>
      <c r="DD52" s="4">
        <v>0</v>
      </c>
      <c r="DE52" s="8">
        <v>0</v>
      </c>
      <c r="DF52" s="8">
        <v>1</v>
      </c>
      <c r="DG52" s="8">
        <v>0</v>
      </c>
      <c r="DH52" s="8">
        <v>1</v>
      </c>
      <c r="DI52" s="8">
        <v>0</v>
      </c>
      <c r="DJ52" s="8">
        <v>0</v>
      </c>
      <c r="DK52" s="8">
        <v>0</v>
      </c>
      <c r="DL52" s="8">
        <v>0</v>
      </c>
      <c r="DM52" s="11">
        <f t="shared" si="102"/>
        <v>0</v>
      </c>
      <c r="DN52" s="11">
        <f t="shared" si="103"/>
        <v>1</v>
      </c>
      <c r="DO52" s="11">
        <f t="shared" si="104"/>
        <v>0</v>
      </c>
      <c r="DP52" s="11">
        <f t="shared" si="105"/>
        <v>0</v>
      </c>
      <c r="DQ52" s="5">
        <f t="shared" si="106"/>
        <v>1</v>
      </c>
      <c r="DR52" s="5">
        <f t="shared" si="107"/>
        <v>1</v>
      </c>
      <c r="DS52" s="5">
        <f t="shared" si="108"/>
        <v>0</v>
      </c>
      <c r="DT52" s="5">
        <f t="shared" si="109"/>
        <v>0</v>
      </c>
      <c r="DU52" s="12">
        <f t="shared" si="110"/>
        <v>0</v>
      </c>
      <c r="DV52" s="12">
        <f t="shared" si="111"/>
        <v>0</v>
      </c>
      <c r="DW52" s="12">
        <f t="shared" si="112"/>
        <v>0</v>
      </c>
      <c r="DX52" s="12">
        <f t="shared" si="113"/>
        <v>0</v>
      </c>
      <c r="DY52" s="12">
        <f t="shared" si="114"/>
        <v>0</v>
      </c>
      <c r="DZ52" s="12">
        <f t="shared" si="115"/>
        <v>0</v>
      </c>
      <c r="EA52" s="12">
        <f t="shared" si="116"/>
        <v>0</v>
      </c>
      <c r="EB52" s="12">
        <f t="shared" si="117"/>
        <v>0</v>
      </c>
      <c r="EC52" s="13">
        <f t="shared" si="118"/>
        <v>0</v>
      </c>
      <c r="ED52" s="13">
        <f t="shared" si="119"/>
        <v>1</v>
      </c>
      <c r="EE52" s="13">
        <f t="shared" si="120"/>
        <v>1</v>
      </c>
      <c r="EF52" s="13">
        <f t="shared" si="121"/>
        <v>1</v>
      </c>
      <c r="EG52" s="13">
        <f t="shared" si="122"/>
        <v>0</v>
      </c>
      <c r="EH52" s="13">
        <f t="shared" si="123"/>
        <v>0</v>
      </c>
      <c r="EI52" s="13">
        <f t="shared" si="124"/>
        <v>0</v>
      </c>
      <c r="EJ52" s="13">
        <f t="shared" si="125"/>
        <v>0</v>
      </c>
      <c r="EK52" s="4">
        <f t="shared" si="126"/>
        <v>1</v>
      </c>
      <c r="EL52" s="4">
        <f t="shared" si="127"/>
        <v>2</v>
      </c>
      <c r="EM52" s="4">
        <f t="shared" si="128"/>
        <v>0</v>
      </c>
      <c r="EN52" s="4">
        <f t="shared" si="129"/>
        <v>0</v>
      </c>
      <c r="EO52" s="5" t="s">
        <v>178</v>
      </c>
      <c r="EP52" s="5">
        <v>1</v>
      </c>
      <c r="EQ52" s="5" t="s">
        <v>178</v>
      </c>
      <c r="ER52" s="5" t="s">
        <v>178</v>
      </c>
      <c r="ES52" s="12">
        <v>0</v>
      </c>
      <c r="ET52" s="12">
        <v>0</v>
      </c>
      <c r="EU52" s="12" t="s">
        <v>178</v>
      </c>
      <c r="EV52" s="12" t="s">
        <v>178</v>
      </c>
      <c r="EW52">
        <v>0</v>
      </c>
      <c r="EX52">
        <v>0.5</v>
      </c>
      <c r="EY52" t="s">
        <v>178</v>
      </c>
      <c r="EZ52" t="s">
        <v>178</v>
      </c>
      <c r="FA52">
        <f t="shared" si="130"/>
        <v>0</v>
      </c>
      <c r="FB52">
        <f t="shared" si="131"/>
        <v>0</v>
      </c>
      <c r="FC52">
        <f t="shared" si="132"/>
        <v>0</v>
      </c>
      <c r="FD52">
        <f t="shared" si="133"/>
        <v>0</v>
      </c>
      <c r="FE52">
        <v>3</v>
      </c>
      <c r="FF52">
        <v>0.5</v>
      </c>
      <c r="FG52">
        <v>1.5</v>
      </c>
    </row>
    <row r="53" spans="1:163" customFormat="1" x14ac:dyDescent="0.25">
      <c r="A53" t="s">
        <v>53</v>
      </c>
      <c r="B53">
        <v>1</v>
      </c>
      <c r="C53">
        <v>1</v>
      </c>
      <c r="D53">
        <v>1</v>
      </c>
      <c r="E53">
        <v>2</v>
      </c>
      <c r="F53">
        <v>2</v>
      </c>
      <c r="G53">
        <v>2</v>
      </c>
      <c r="H53">
        <v>0</v>
      </c>
      <c r="I53" s="2" t="s">
        <v>177</v>
      </c>
      <c r="J53" s="2">
        <f t="shared" si="68"/>
        <v>0</v>
      </c>
      <c r="K53">
        <v>2</v>
      </c>
      <c r="L53" s="1">
        <v>8</v>
      </c>
      <c r="M53" s="1" t="str">
        <f t="shared" si="69"/>
        <v>L</v>
      </c>
      <c r="N53" s="1">
        <f t="shared" si="70"/>
        <v>1</v>
      </c>
      <c r="O53">
        <v>1</v>
      </c>
      <c r="P53">
        <v>1</v>
      </c>
      <c r="Q53">
        <v>2</v>
      </c>
      <c r="R53">
        <v>2</v>
      </c>
      <c r="S53">
        <v>0</v>
      </c>
      <c r="T53">
        <v>4</v>
      </c>
      <c r="U53">
        <f t="shared" si="71"/>
        <v>4</v>
      </c>
      <c r="V53" s="2" t="s">
        <v>177</v>
      </c>
      <c r="W53" s="2">
        <f t="shared" si="72"/>
        <v>1</v>
      </c>
      <c r="X53">
        <v>2</v>
      </c>
      <c r="Y53" s="1">
        <v>6</v>
      </c>
      <c r="Z53" s="1" t="str">
        <f t="shared" si="73"/>
        <v>M</v>
      </c>
      <c r="AA53" s="1">
        <f t="shared" si="74"/>
        <v>0</v>
      </c>
      <c r="AB53" s="4">
        <f t="shared" si="75"/>
        <v>-2</v>
      </c>
      <c r="AC53" s="4">
        <f t="shared" si="76"/>
        <v>2</v>
      </c>
      <c r="AD53">
        <v>1</v>
      </c>
      <c r="AE53">
        <v>1</v>
      </c>
      <c r="AF53">
        <v>1</v>
      </c>
      <c r="AG53">
        <v>1</v>
      </c>
      <c r="AH53">
        <v>1</v>
      </c>
      <c r="AI53">
        <v>2</v>
      </c>
      <c r="AJ53" s="2" t="s">
        <v>177</v>
      </c>
      <c r="AK53" s="2">
        <f t="shared" si="77"/>
        <v>1</v>
      </c>
      <c r="AL53">
        <v>3</v>
      </c>
      <c r="AM53" s="1">
        <v>5</v>
      </c>
      <c r="AN53" s="1" t="str">
        <f t="shared" si="78"/>
        <v>M</v>
      </c>
      <c r="AO53" s="1">
        <f t="shared" si="79"/>
        <v>3</v>
      </c>
      <c r="AP53" s="4">
        <f t="shared" si="80"/>
        <v>-1</v>
      </c>
      <c r="AQ53" s="4">
        <f t="shared" si="81"/>
        <v>1</v>
      </c>
      <c r="AR53" s="10" t="s">
        <v>319</v>
      </c>
      <c r="AS53" s="10" t="s">
        <v>319</v>
      </c>
      <c r="AT53" s="10" t="str">
        <f t="shared" si="134"/>
        <v>surv</v>
      </c>
      <c r="AU53" s="10" t="str">
        <f t="shared" si="82"/>
        <v>surv</v>
      </c>
      <c r="AV53" s="10">
        <f t="shared" si="83"/>
        <v>6.333333333333333</v>
      </c>
      <c r="AW53" s="10">
        <f t="shared" si="84"/>
        <v>0.43139309220245908</v>
      </c>
      <c r="AX53" s="10">
        <f t="shared" si="85"/>
        <v>1</v>
      </c>
      <c r="AY53" s="10">
        <f t="shared" si="86"/>
        <v>1</v>
      </c>
      <c r="AZ53" s="10" t="str">
        <f t="shared" si="87"/>
        <v>1</v>
      </c>
      <c r="BA53" s="10" t="str">
        <f t="shared" si="88"/>
        <v>1</v>
      </c>
      <c r="BB53" t="s">
        <v>118</v>
      </c>
      <c r="BC53" t="s">
        <v>118</v>
      </c>
      <c r="BD53" t="s">
        <v>118</v>
      </c>
      <c r="BE53" s="5">
        <v>5</v>
      </c>
      <c r="BF53" s="5">
        <v>6</v>
      </c>
      <c r="BG53" s="5">
        <v>7</v>
      </c>
      <c r="BH53" s="5">
        <f t="shared" si="89"/>
        <v>6</v>
      </c>
      <c r="BI53" s="6">
        <v>0.43139309220245908</v>
      </c>
      <c r="BJ53" s="6">
        <v>0.43139309220245908</v>
      </c>
      <c r="BK53" s="6">
        <v>0.43139309220245908</v>
      </c>
      <c r="BL53" s="6">
        <v>0.43139309220245908</v>
      </c>
      <c r="BM53" s="6" t="str">
        <f t="shared" si="90"/>
        <v>N</v>
      </c>
      <c r="BN53" s="3">
        <f t="shared" si="91"/>
        <v>1.6666666666666667</v>
      </c>
      <c r="BO53" s="3">
        <f t="shared" si="92"/>
        <v>1.6666666666666667</v>
      </c>
      <c r="BP53" s="3">
        <f t="shared" si="93"/>
        <v>1</v>
      </c>
      <c r="BQ53" s="3">
        <f t="shared" si="94"/>
        <v>2</v>
      </c>
      <c r="BR53" s="1">
        <f t="shared" si="95"/>
        <v>6.333333333333333</v>
      </c>
      <c r="BS53" s="1" t="str">
        <f t="shared" si="96"/>
        <v>M</v>
      </c>
      <c r="BT53" s="1">
        <f t="shared" si="97"/>
        <v>1.3333333333333333</v>
      </c>
      <c r="BU53" s="4">
        <f t="shared" si="98"/>
        <v>-1.5</v>
      </c>
      <c r="BV53" s="4">
        <f t="shared" si="99"/>
        <v>1.5</v>
      </c>
      <c r="BW53" t="s">
        <v>178</v>
      </c>
      <c r="BX53" t="s">
        <v>178</v>
      </c>
      <c r="BY53" t="s">
        <v>227</v>
      </c>
      <c r="BZ53" t="s">
        <v>226</v>
      </c>
      <c r="CA53" s="2" t="str">
        <f t="shared" si="100"/>
        <v>NA</v>
      </c>
      <c r="CB53">
        <v>0</v>
      </c>
      <c r="CC53">
        <v>0</v>
      </c>
      <c r="CD53" s="2" t="str">
        <f t="shared" si="101"/>
        <v>NA</v>
      </c>
      <c r="CE53" s="3">
        <v>0</v>
      </c>
      <c r="CF53" s="3">
        <v>0</v>
      </c>
      <c r="CG53" s="2">
        <v>0</v>
      </c>
      <c r="CH53" s="2">
        <v>0</v>
      </c>
      <c r="CI53" s="2">
        <v>0</v>
      </c>
      <c r="CJ53" s="2">
        <v>0</v>
      </c>
      <c r="CK53" s="2">
        <v>0</v>
      </c>
      <c r="CL53" s="2">
        <v>0</v>
      </c>
      <c r="CM53" s="2">
        <v>0</v>
      </c>
      <c r="CN53" s="2">
        <v>0</v>
      </c>
      <c r="CO53" s="5">
        <v>1</v>
      </c>
      <c r="CP53" s="5">
        <v>0</v>
      </c>
      <c r="CQ53" s="5">
        <v>0</v>
      </c>
      <c r="CR53" s="5">
        <v>0</v>
      </c>
      <c r="CS53" s="5">
        <v>0</v>
      </c>
      <c r="CT53" s="5">
        <v>0</v>
      </c>
      <c r="CU53" s="5">
        <v>0</v>
      </c>
      <c r="CV53" s="5">
        <v>0</v>
      </c>
      <c r="CW53" s="4">
        <v>0</v>
      </c>
      <c r="CX53" s="4">
        <v>0</v>
      </c>
      <c r="CY53" s="4">
        <v>0</v>
      </c>
      <c r="CZ53" s="4">
        <v>0</v>
      </c>
      <c r="DA53" s="4">
        <v>0</v>
      </c>
      <c r="DB53" s="4">
        <v>0</v>
      </c>
      <c r="DC53" s="4">
        <v>0</v>
      </c>
      <c r="DD53" s="4">
        <v>0</v>
      </c>
      <c r="DE53" s="8">
        <v>0</v>
      </c>
      <c r="DF53" s="8">
        <v>1</v>
      </c>
      <c r="DG53" s="8">
        <v>1</v>
      </c>
      <c r="DH53" s="8">
        <v>0</v>
      </c>
      <c r="DI53" s="8">
        <v>0</v>
      </c>
      <c r="DJ53" s="8">
        <v>0</v>
      </c>
      <c r="DK53" s="8">
        <v>0</v>
      </c>
      <c r="DL53" s="8">
        <v>0</v>
      </c>
      <c r="DM53" s="11">
        <f t="shared" si="102"/>
        <v>0</v>
      </c>
      <c r="DN53" s="11">
        <f t="shared" si="103"/>
        <v>0</v>
      </c>
      <c r="DO53" s="11">
        <f t="shared" si="104"/>
        <v>0</v>
      </c>
      <c r="DP53" s="11">
        <f t="shared" si="105"/>
        <v>0</v>
      </c>
      <c r="DQ53" s="5">
        <f t="shared" si="106"/>
        <v>2</v>
      </c>
      <c r="DR53" s="5">
        <f t="shared" si="107"/>
        <v>1</v>
      </c>
      <c r="DS53" s="5">
        <f t="shared" si="108"/>
        <v>0</v>
      </c>
      <c r="DT53" s="5">
        <f t="shared" si="109"/>
        <v>0</v>
      </c>
      <c r="DU53" s="12">
        <f t="shared" si="110"/>
        <v>1</v>
      </c>
      <c r="DV53" s="12">
        <f t="shared" si="111"/>
        <v>0</v>
      </c>
      <c r="DW53" s="12">
        <f t="shared" si="112"/>
        <v>0</v>
      </c>
      <c r="DX53" s="12">
        <f t="shared" si="113"/>
        <v>0</v>
      </c>
      <c r="DY53" s="12">
        <f t="shared" si="114"/>
        <v>0</v>
      </c>
      <c r="DZ53" s="12">
        <f t="shared" si="115"/>
        <v>0</v>
      </c>
      <c r="EA53" s="12">
        <f t="shared" si="116"/>
        <v>0</v>
      </c>
      <c r="EB53" s="12">
        <f t="shared" si="117"/>
        <v>0</v>
      </c>
      <c r="EC53" s="13">
        <f t="shared" si="118"/>
        <v>0</v>
      </c>
      <c r="ED53" s="13">
        <f t="shared" si="119"/>
        <v>1</v>
      </c>
      <c r="EE53" s="13">
        <f t="shared" si="120"/>
        <v>1</v>
      </c>
      <c r="EF53" s="13">
        <f t="shared" si="121"/>
        <v>0</v>
      </c>
      <c r="EG53" s="13">
        <f t="shared" si="122"/>
        <v>0</v>
      </c>
      <c r="EH53" s="13">
        <f t="shared" si="123"/>
        <v>0</v>
      </c>
      <c r="EI53" s="13">
        <f t="shared" si="124"/>
        <v>0</v>
      </c>
      <c r="EJ53" s="13">
        <f t="shared" si="125"/>
        <v>0</v>
      </c>
      <c r="EK53" s="4">
        <f t="shared" si="126"/>
        <v>2</v>
      </c>
      <c r="EL53" s="4">
        <f t="shared" si="127"/>
        <v>1</v>
      </c>
      <c r="EM53" s="4">
        <f t="shared" si="128"/>
        <v>0</v>
      </c>
      <c r="EN53" s="4">
        <f t="shared" si="129"/>
        <v>0</v>
      </c>
      <c r="EO53" s="5" t="s">
        <v>178</v>
      </c>
      <c r="EP53" s="5" t="s">
        <v>178</v>
      </c>
      <c r="EQ53" s="5" t="s">
        <v>178</v>
      </c>
      <c r="ER53" s="5" t="s">
        <v>178</v>
      </c>
      <c r="ES53" s="12">
        <v>0</v>
      </c>
      <c r="ET53" s="12">
        <v>1</v>
      </c>
      <c r="EU53" s="12" t="s">
        <v>178</v>
      </c>
      <c r="EV53" s="12" t="s">
        <v>178</v>
      </c>
      <c r="EW53">
        <v>0</v>
      </c>
      <c r="EX53">
        <v>1</v>
      </c>
      <c r="EY53" t="s">
        <v>178</v>
      </c>
      <c r="EZ53" t="s">
        <v>178</v>
      </c>
      <c r="FA53">
        <f t="shared" si="130"/>
        <v>1</v>
      </c>
      <c r="FB53">
        <f t="shared" si="131"/>
        <v>0</v>
      </c>
      <c r="FC53">
        <f t="shared" si="132"/>
        <v>0</v>
      </c>
      <c r="FD53">
        <f t="shared" si="133"/>
        <v>0</v>
      </c>
      <c r="FE53">
        <v>1</v>
      </c>
      <c r="FF53">
        <v>0.66666666666666663</v>
      </c>
      <c r="FG53">
        <v>0.75</v>
      </c>
    </row>
    <row r="54" spans="1:163" customFormat="1" x14ac:dyDescent="0.25">
      <c r="A54" t="s">
        <v>54</v>
      </c>
      <c r="B54">
        <v>1</v>
      </c>
      <c r="C54">
        <v>1</v>
      </c>
      <c r="D54">
        <v>1</v>
      </c>
      <c r="E54">
        <v>1</v>
      </c>
      <c r="F54">
        <v>4</v>
      </c>
      <c r="G54">
        <v>2</v>
      </c>
      <c r="H54">
        <v>0</v>
      </c>
      <c r="I54" s="2" t="s">
        <v>177</v>
      </c>
      <c r="J54" s="2">
        <f t="shared" si="68"/>
        <v>0</v>
      </c>
      <c r="K54">
        <v>1</v>
      </c>
      <c r="L54" s="1">
        <v>9</v>
      </c>
      <c r="M54" s="1" t="str">
        <f t="shared" si="69"/>
        <v>L</v>
      </c>
      <c r="N54" s="1">
        <f t="shared" si="70"/>
        <v>0</v>
      </c>
      <c r="O54">
        <v>1</v>
      </c>
      <c r="P54">
        <v>1</v>
      </c>
      <c r="Q54">
        <v>1</v>
      </c>
      <c r="R54">
        <v>3</v>
      </c>
      <c r="S54">
        <v>2</v>
      </c>
      <c r="T54">
        <v>4</v>
      </c>
      <c r="U54">
        <f t="shared" si="71"/>
        <v>4</v>
      </c>
      <c r="V54" s="2" t="s">
        <v>177</v>
      </c>
      <c r="W54" s="2">
        <f t="shared" si="72"/>
        <v>1</v>
      </c>
      <c r="X54">
        <v>2</v>
      </c>
      <c r="Y54" s="1">
        <v>8</v>
      </c>
      <c r="Z54" s="1" t="str">
        <f t="shared" si="73"/>
        <v>L</v>
      </c>
      <c r="AA54" s="1">
        <f t="shared" si="74"/>
        <v>4</v>
      </c>
      <c r="AB54" s="4">
        <f t="shared" si="75"/>
        <v>-1</v>
      </c>
      <c r="AC54" s="4">
        <f t="shared" si="76"/>
        <v>2</v>
      </c>
      <c r="AD54">
        <v>1</v>
      </c>
      <c r="AE54">
        <v>1</v>
      </c>
      <c r="AF54">
        <v>3</v>
      </c>
      <c r="AG54">
        <v>3</v>
      </c>
      <c r="AH54">
        <v>4</v>
      </c>
      <c r="AI54">
        <v>3</v>
      </c>
      <c r="AJ54" s="2" t="s">
        <v>177</v>
      </c>
      <c r="AK54" s="2">
        <f t="shared" si="77"/>
        <v>1</v>
      </c>
      <c r="AL54">
        <v>3</v>
      </c>
      <c r="AM54" s="1">
        <v>12</v>
      </c>
      <c r="AN54" s="1" t="str">
        <f t="shared" si="78"/>
        <v>L</v>
      </c>
      <c r="AO54" s="1">
        <f t="shared" si="79"/>
        <v>1</v>
      </c>
      <c r="AP54" s="4">
        <f t="shared" si="80"/>
        <v>4</v>
      </c>
      <c r="AQ54" s="4">
        <f t="shared" si="81"/>
        <v>1</v>
      </c>
      <c r="AR54" s="10" t="s">
        <v>319</v>
      </c>
      <c r="AS54" s="10" t="s">
        <v>319</v>
      </c>
      <c r="AT54" s="10" t="str">
        <f t="shared" si="134"/>
        <v>surv</v>
      </c>
      <c r="AU54" s="10" t="str">
        <f t="shared" si="82"/>
        <v>surv</v>
      </c>
      <c r="AV54" s="10">
        <f t="shared" si="83"/>
        <v>9.6666666666666661</v>
      </c>
      <c r="AW54" s="10">
        <f t="shared" si="84"/>
        <v>0.65252953666649205</v>
      </c>
      <c r="AX54" s="10">
        <f t="shared" si="85"/>
        <v>1</v>
      </c>
      <c r="AY54" s="10">
        <f t="shared" si="86"/>
        <v>1</v>
      </c>
      <c r="AZ54" s="10" t="str">
        <f t="shared" si="87"/>
        <v>1</v>
      </c>
      <c r="BA54" s="10" t="str">
        <f t="shared" si="88"/>
        <v>1</v>
      </c>
      <c r="BB54" t="s">
        <v>53</v>
      </c>
      <c r="BC54" t="s">
        <v>53</v>
      </c>
      <c r="BD54" t="s">
        <v>167</v>
      </c>
      <c r="BE54" s="5">
        <v>5</v>
      </c>
      <c r="BF54" s="5">
        <v>7</v>
      </c>
      <c r="BG54" s="5">
        <v>8</v>
      </c>
      <c r="BH54" s="5">
        <f t="shared" si="89"/>
        <v>6.666666666666667</v>
      </c>
      <c r="BI54" s="6">
        <v>0.82879430499973805</v>
      </c>
      <c r="BJ54" s="6">
        <v>0.82879430499973805</v>
      </c>
      <c r="BK54" s="6">
        <v>0.3</v>
      </c>
      <c r="BL54" s="6">
        <v>0.65252953666649205</v>
      </c>
      <c r="BM54" s="6" t="str">
        <f t="shared" si="90"/>
        <v>M</v>
      </c>
      <c r="BN54" s="3">
        <f t="shared" si="91"/>
        <v>1.6666666666666667</v>
      </c>
      <c r="BO54" s="3">
        <f t="shared" si="92"/>
        <v>3.3333333333333335</v>
      </c>
      <c r="BP54" s="3">
        <f t="shared" si="93"/>
        <v>2.6666666666666665</v>
      </c>
      <c r="BQ54" s="3">
        <f t="shared" si="94"/>
        <v>2.3333333333333335</v>
      </c>
      <c r="BR54" s="1">
        <f t="shared" si="95"/>
        <v>9.6666666666666661</v>
      </c>
      <c r="BS54" s="1" t="str">
        <f t="shared" si="96"/>
        <v>L</v>
      </c>
      <c r="BT54" s="1">
        <f t="shared" si="97"/>
        <v>1.6666666666666667</v>
      </c>
      <c r="BU54" s="4">
        <f t="shared" si="98"/>
        <v>1.5</v>
      </c>
      <c r="BV54" s="4">
        <f t="shared" si="99"/>
        <v>1.5</v>
      </c>
      <c r="BW54" t="s">
        <v>178</v>
      </c>
      <c r="BX54" t="s">
        <v>178</v>
      </c>
      <c r="BY54" t="s">
        <v>178</v>
      </c>
      <c r="BZ54" t="s">
        <v>178</v>
      </c>
      <c r="CA54" s="2" t="str">
        <f t="shared" si="100"/>
        <v>NA</v>
      </c>
      <c r="CB54">
        <v>0</v>
      </c>
      <c r="CC54">
        <v>0</v>
      </c>
      <c r="CD54" s="2" t="str">
        <f t="shared" si="101"/>
        <v>NA</v>
      </c>
      <c r="CE54" s="3">
        <v>0</v>
      </c>
      <c r="CF54" s="3">
        <v>0</v>
      </c>
      <c r="CG54" s="2">
        <v>0</v>
      </c>
      <c r="CH54" s="2">
        <v>0</v>
      </c>
      <c r="CI54" s="2">
        <v>0</v>
      </c>
      <c r="CJ54" s="2">
        <v>0</v>
      </c>
      <c r="CK54" s="2">
        <v>0</v>
      </c>
      <c r="CL54" s="2">
        <v>0</v>
      </c>
      <c r="CM54" s="2">
        <v>0</v>
      </c>
      <c r="CN54" s="2">
        <v>0</v>
      </c>
      <c r="CO54" s="5">
        <v>0</v>
      </c>
      <c r="CP54" s="5">
        <v>0</v>
      </c>
      <c r="CQ54" s="5">
        <v>0</v>
      </c>
      <c r="CR54" s="5">
        <v>0</v>
      </c>
      <c r="CS54" s="5">
        <v>0</v>
      </c>
      <c r="CT54" s="5">
        <v>0</v>
      </c>
      <c r="CU54" s="5">
        <v>0</v>
      </c>
      <c r="CV54" s="5">
        <v>0</v>
      </c>
      <c r="CW54" s="4">
        <v>0</v>
      </c>
      <c r="CX54" s="4">
        <v>0</v>
      </c>
      <c r="CY54" s="4">
        <v>0</v>
      </c>
      <c r="CZ54" s="4">
        <v>0</v>
      </c>
      <c r="DA54" s="4">
        <v>0</v>
      </c>
      <c r="DB54" s="4">
        <v>0</v>
      </c>
      <c r="DC54" s="4">
        <v>0</v>
      </c>
      <c r="DD54" s="4">
        <v>0</v>
      </c>
      <c r="DE54" s="8">
        <v>0</v>
      </c>
      <c r="DF54" s="8">
        <v>0</v>
      </c>
      <c r="DG54" s="8">
        <v>0</v>
      </c>
      <c r="DH54" s="8">
        <v>0</v>
      </c>
      <c r="DI54" s="8">
        <v>0</v>
      </c>
      <c r="DJ54" s="8">
        <v>0</v>
      </c>
      <c r="DK54" s="8">
        <v>0</v>
      </c>
      <c r="DL54" s="8">
        <v>0</v>
      </c>
      <c r="DM54" s="11">
        <f t="shared" si="102"/>
        <v>0</v>
      </c>
      <c r="DN54" s="11">
        <f t="shared" si="103"/>
        <v>0</v>
      </c>
      <c r="DO54" s="11">
        <f t="shared" si="104"/>
        <v>0</v>
      </c>
      <c r="DP54" s="11">
        <f t="shared" si="105"/>
        <v>0</v>
      </c>
      <c r="DQ54" s="5">
        <f t="shared" si="106"/>
        <v>0</v>
      </c>
      <c r="DR54" s="5">
        <f t="shared" si="107"/>
        <v>0</v>
      </c>
      <c r="DS54" s="5">
        <f t="shared" si="108"/>
        <v>0</v>
      </c>
      <c r="DT54" s="5">
        <f t="shared" si="109"/>
        <v>0</v>
      </c>
      <c r="DU54" s="12">
        <f t="shared" si="110"/>
        <v>0</v>
      </c>
      <c r="DV54" s="12">
        <f t="shared" si="111"/>
        <v>0</v>
      </c>
      <c r="DW54" s="12">
        <f t="shared" si="112"/>
        <v>0</v>
      </c>
      <c r="DX54" s="12">
        <f t="shared" si="113"/>
        <v>0</v>
      </c>
      <c r="DY54" s="12">
        <f t="shared" si="114"/>
        <v>0</v>
      </c>
      <c r="DZ54" s="12">
        <f t="shared" si="115"/>
        <v>0</v>
      </c>
      <c r="EA54" s="12">
        <f t="shared" si="116"/>
        <v>0</v>
      </c>
      <c r="EB54" s="12">
        <f t="shared" si="117"/>
        <v>0</v>
      </c>
      <c r="EC54" s="13">
        <f t="shared" si="118"/>
        <v>0</v>
      </c>
      <c r="ED54" s="13">
        <f t="shared" si="119"/>
        <v>0</v>
      </c>
      <c r="EE54" s="13">
        <f t="shared" si="120"/>
        <v>0</v>
      </c>
      <c r="EF54" s="13">
        <f t="shared" si="121"/>
        <v>0</v>
      </c>
      <c r="EG54" s="13">
        <f t="shared" si="122"/>
        <v>0</v>
      </c>
      <c r="EH54" s="13">
        <f t="shared" si="123"/>
        <v>0</v>
      </c>
      <c r="EI54" s="13">
        <f t="shared" si="124"/>
        <v>0</v>
      </c>
      <c r="EJ54" s="13">
        <f t="shared" si="125"/>
        <v>0</v>
      </c>
      <c r="EK54" s="4">
        <f t="shared" si="126"/>
        <v>0</v>
      </c>
      <c r="EL54" s="4">
        <f t="shared" si="127"/>
        <v>0</v>
      </c>
      <c r="EM54" s="4">
        <f t="shared" si="128"/>
        <v>0</v>
      </c>
      <c r="EN54" s="4">
        <f t="shared" si="129"/>
        <v>0</v>
      </c>
      <c r="EO54" s="5" t="s">
        <v>178</v>
      </c>
      <c r="EP54" s="5" t="s">
        <v>178</v>
      </c>
      <c r="EQ54" s="5" t="s">
        <v>178</v>
      </c>
      <c r="ER54" s="5" t="s">
        <v>178</v>
      </c>
      <c r="ES54" s="12" t="s">
        <v>178</v>
      </c>
      <c r="ET54" s="12" t="s">
        <v>178</v>
      </c>
      <c r="EU54" s="12" t="s">
        <v>178</v>
      </c>
      <c r="EV54" s="12" t="s">
        <v>178</v>
      </c>
      <c r="EW54" t="s">
        <v>178</v>
      </c>
      <c r="EX54" t="s">
        <v>178</v>
      </c>
      <c r="EY54" t="s">
        <v>178</v>
      </c>
      <c r="EZ54" t="s">
        <v>178</v>
      </c>
      <c r="FA54">
        <f t="shared" si="130"/>
        <v>0</v>
      </c>
      <c r="FB54">
        <f t="shared" si="131"/>
        <v>0</v>
      </c>
      <c r="FC54">
        <f t="shared" si="132"/>
        <v>0</v>
      </c>
      <c r="FD54">
        <f t="shared" si="133"/>
        <v>0</v>
      </c>
      <c r="FE54">
        <v>0.5</v>
      </c>
      <c r="FF54">
        <v>0.33333333333333331</v>
      </c>
      <c r="FG54">
        <v>0.5</v>
      </c>
    </row>
    <row r="55" spans="1:163" customFormat="1" x14ac:dyDescent="0.25">
      <c r="A55" t="s">
        <v>55</v>
      </c>
      <c r="B55">
        <v>1</v>
      </c>
      <c r="C55">
        <v>1</v>
      </c>
      <c r="D55">
        <v>1</v>
      </c>
      <c r="E55">
        <v>1</v>
      </c>
      <c r="F55">
        <v>0</v>
      </c>
      <c r="G55">
        <v>1</v>
      </c>
      <c r="H55">
        <v>0</v>
      </c>
      <c r="I55" s="2" t="s">
        <v>177</v>
      </c>
      <c r="J55" s="2">
        <f t="shared" si="68"/>
        <v>0</v>
      </c>
      <c r="K55">
        <v>4</v>
      </c>
      <c r="L55" s="1">
        <v>4</v>
      </c>
      <c r="M55" s="1" t="str">
        <f t="shared" si="69"/>
        <v>S</v>
      </c>
      <c r="N55" s="1">
        <f t="shared" si="70"/>
        <v>0</v>
      </c>
      <c r="O55">
        <v>1</v>
      </c>
      <c r="P55">
        <v>1</v>
      </c>
      <c r="Q55">
        <v>0</v>
      </c>
      <c r="R55">
        <v>1</v>
      </c>
      <c r="S55">
        <v>0</v>
      </c>
      <c r="T55">
        <v>0</v>
      </c>
      <c r="U55">
        <f t="shared" si="71"/>
        <v>0</v>
      </c>
      <c r="V55" s="2" t="s">
        <v>177</v>
      </c>
      <c r="W55" s="2">
        <f t="shared" si="72"/>
        <v>0</v>
      </c>
      <c r="X55">
        <v>2</v>
      </c>
      <c r="Y55" s="1">
        <v>3</v>
      </c>
      <c r="Z55" s="1" t="str">
        <f t="shared" si="73"/>
        <v>S</v>
      </c>
      <c r="AA55" s="1">
        <f t="shared" si="74"/>
        <v>1</v>
      </c>
      <c r="AB55" s="4">
        <f t="shared" si="75"/>
        <v>-1</v>
      </c>
      <c r="AC55" s="4">
        <f t="shared" si="76"/>
        <v>2</v>
      </c>
      <c r="AD55">
        <v>1</v>
      </c>
      <c r="AE55">
        <v>1</v>
      </c>
      <c r="AF55">
        <v>0</v>
      </c>
      <c r="AG55">
        <v>1</v>
      </c>
      <c r="AH55">
        <v>1</v>
      </c>
      <c r="AI55">
        <v>2</v>
      </c>
      <c r="AJ55" s="2" t="s">
        <v>177</v>
      </c>
      <c r="AK55" s="2">
        <f t="shared" si="77"/>
        <v>1</v>
      </c>
      <c r="AL55">
        <v>3</v>
      </c>
      <c r="AM55" s="1">
        <v>4</v>
      </c>
      <c r="AN55" s="1" t="str">
        <f t="shared" si="78"/>
        <v>S</v>
      </c>
      <c r="AO55" s="1">
        <f t="shared" si="79"/>
        <v>0</v>
      </c>
      <c r="AP55" s="4">
        <f t="shared" si="80"/>
        <v>1</v>
      </c>
      <c r="AQ55" s="4">
        <f t="shared" si="81"/>
        <v>0</v>
      </c>
      <c r="AR55" s="10" t="s">
        <v>319</v>
      </c>
      <c r="AS55" s="10" t="s">
        <v>319</v>
      </c>
      <c r="AT55" s="10" t="str">
        <f t="shared" si="134"/>
        <v>surv</v>
      </c>
      <c r="AU55" s="10" t="str">
        <f t="shared" si="82"/>
        <v>surv</v>
      </c>
      <c r="AV55" s="10">
        <f t="shared" si="83"/>
        <v>3.6666666666666665</v>
      </c>
      <c r="AW55" s="10">
        <f t="shared" si="84"/>
        <v>0.50606323715519996</v>
      </c>
      <c r="AX55" s="10">
        <f t="shared" si="85"/>
        <v>1</v>
      </c>
      <c r="AY55" s="10">
        <f t="shared" si="86"/>
        <v>1</v>
      </c>
      <c r="AZ55" s="10" t="str">
        <f t="shared" si="87"/>
        <v>1</v>
      </c>
      <c r="BA55" s="10" t="str">
        <f t="shared" si="88"/>
        <v>1</v>
      </c>
      <c r="BB55" t="s">
        <v>56</v>
      </c>
      <c r="BC55" t="s">
        <v>56</v>
      </c>
      <c r="BD55" t="s">
        <v>56</v>
      </c>
      <c r="BE55" s="5">
        <v>6</v>
      </c>
      <c r="BF55" s="5">
        <v>5</v>
      </c>
      <c r="BG55" s="5">
        <v>6</v>
      </c>
      <c r="BH55" s="5">
        <f t="shared" si="89"/>
        <v>5.666666666666667</v>
      </c>
      <c r="BI55" s="6">
        <v>0.50606323715519996</v>
      </c>
      <c r="BJ55" s="6">
        <v>0.50606323715519996</v>
      </c>
      <c r="BK55" s="6">
        <v>0.50606323715519996</v>
      </c>
      <c r="BL55" s="6">
        <v>0.50606323715519996</v>
      </c>
      <c r="BM55" s="6" t="str">
        <f t="shared" si="90"/>
        <v>M</v>
      </c>
      <c r="BN55" s="3">
        <f t="shared" si="91"/>
        <v>0.33333333333333331</v>
      </c>
      <c r="BO55" s="3">
        <f t="shared" si="92"/>
        <v>0.66666666666666663</v>
      </c>
      <c r="BP55" s="3">
        <f t="shared" si="93"/>
        <v>0.66666666666666663</v>
      </c>
      <c r="BQ55" s="3">
        <f t="shared" si="94"/>
        <v>0.66666666666666663</v>
      </c>
      <c r="BR55" s="1">
        <f t="shared" si="95"/>
        <v>3.6666666666666665</v>
      </c>
      <c r="BS55" s="1" t="str">
        <f t="shared" si="96"/>
        <v>S</v>
      </c>
      <c r="BT55" s="1">
        <f t="shared" si="97"/>
        <v>0.33333333333333331</v>
      </c>
      <c r="BU55" s="4">
        <f t="shared" si="98"/>
        <v>0</v>
      </c>
      <c r="BV55" s="4">
        <f t="shared" si="99"/>
        <v>1</v>
      </c>
      <c r="BW55" t="s">
        <v>227</v>
      </c>
      <c r="BX55" t="s">
        <v>226</v>
      </c>
      <c r="BY55" t="s">
        <v>226</v>
      </c>
      <c r="BZ55" t="s">
        <v>227</v>
      </c>
      <c r="CA55" s="2" t="str">
        <f t="shared" si="100"/>
        <v>e</v>
      </c>
      <c r="CB55">
        <v>1</v>
      </c>
      <c r="CC55">
        <v>1</v>
      </c>
      <c r="CD55" s="2" t="str">
        <f t="shared" si="101"/>
        <v>NA</v>
      </c>
      <c r="CE55" s="3">
        <v>0</v>
      </c>
      <c r="CF55" s="3">
        <v>0</v>
      </c>
      <c r="CG55" s="2">
        <v>0</v>
      </c>
      <c r="CH55" s="2">
        <v>0</v>
      </c>
      <c r="CI55" s="2">
        <v>0</v>
      </c>
      <c r="CJ55" s="2">
        <v>0</v>
      </c>
      <c r="CK55" s="2">
        <v>1</v>
      </c>
      <c r="CL55" s="2">
        <v>0</v>
      </c>
      <c r="CM55" s="2">
        <v>0</v>
      </c>
      <c r="CN55" s="2">
        <v>0</v>
      </c>
      <c r="CO55" s="5">
        <v>0</v>
      </c>
      <c r="CP55" s="5">
        <v>0</v>
      </c>
      <c r="CQ55" s="5">
        <v>1</v>
      </c>
      <c r="CR55" s="5">
        <v>1</v>
      </c>
      <c r="CS55" s="5">
        <v>0</v>
      </c>
      <c r="CT55" s="5">
        <v>0</v>
      </c>
      <c r="CU55" s="5">
        <v>0</v>
      </c>
      <c r="CV55" s="5">
        <v>0</v>
      </c>
      <c r="CW55" s="4">
        <v>0</v>
      </c>
      <c r="CX55" s="4">
        <v>0</v>
      </c>
      <c r="CY55" s="4">
        <v>1</v>
      </c>
      <c r="CZ55" s="4">
        <v>0</v>
      </c>
      <c r="DA55" s="4">
        <v>1</v>
      </c>
      <c r="DB55" s="4">
        <v>1</v>
      </c>
      <c r="DC55" s="4">
        <v>0</v>
      </c>
      <c r="DD55" s="4">
        <v>0</v>
      </c>
      <c r="DE55" s="8">
        <v>1</v>
      </c>
      <c r="DF55" s="8">
        <v>0</v>
      </c>
      <c r="DG55" s="8">
        <v>0</v>
      </c>
      <c r="DH55" s="8">
        <v>0</v>
      </c>
      <c r="DI55" s="8">
        <v>0</v>
      </c>
      <c r="DJ55" s="8">
        <v>0</v>
      </c>
      <c r="DK55" s="8">
        <v>0</v>
      </c>
      <c r="DL55" s="8">
        <v>0</v>
      </c>
      <c r="DM55" s="11">
        <f t="shared" si="102"/>
        <v>0</v>
      </c>
      <c r="DN55" s="11">
        <f t="shared" si="103"/>
        <v>1</v>
      </c>
      <c r="DO55" s="11">
        <f t="shared" si="104"/>
        <v>3</v>
      </c>
      <c r="DP55" s="11">
        <f t="shared" si="105"/>
        <v>0</v>
      </c>
      <c r="DQ55" s="5">
        <f t="shared" si="106"/>
        <v>1</v>
      </c>
      <c r="DR55" s="5">
        <f t="shared" si="107"/>
        <v>2</v>
      </c>
      <c r="DS55" s="5">
        <f t="shared" si="108"/>
        <v>0</v>
      </c>
      <c r="DT55" s="5">
        <f t="shared" si="109"/>
        <v>0</v>
      </c>
      <c r="DU55" s="12">
        <f t="shared" si="110"/>
        <v>0</v>
      </c>
      <c r="DV55" s="12">
        <f t="shared" si="111"/>
        <v>0</v>
      </c>
      <c r="DW55" s="12">
        <f t="shared" si="112"/>
        <v>1</v>
      </c>
      <c r="DX55" s="12">
        <f t="shared" si="113"/>
        <v>1</v>
      </c>
      <c r="DY55" s="12">
        <f t="shared" si="114"/>
        <v>1</v>
      </c>
      <c r="DZ55" s="12">
        <f t="shared" si="115"/>
        <v>0</v>
      </c>
      <c r="EA55" s="12">
        <f t="shared" si="116"/>
        <v>0</v>
      </c>
      <c r="EB55" s="12">
        <f t="shared" si="117"/>
        <v>0</v>
      </c>
      <c r="EC55" s="13">
        <f t="shared" si="118"/>
        <v>1</v>
      </c>
      <c r="ED55" s="13">
        <f t="shared" si="119"/>
        <v>0</v>
      </c>
      <c r="EE55" s="13">
        <f t="shared" si="120"/>
        <v>1</v>
      </c>
      <c r="EF55" s="13">
        <f t="shared" si="121"/>
        <v>0</v>
      </c>
      <c r="EG55" s="13">
        <f t="shared" si="122"/>
        <v>1</v>
      </c>
      <c r="EH55" s="13">
        <f t="shared" si="123"/>
        <v>1</v>
      </c>
      <c r="EI55" s="13">
        <f t="shared" si="124"/>
        <v>0</v>
      </c>
      <c r="EJ55" s="13">
        <f t="shared" si="125"/>
        <v>0</v>
      </c>
      <c r="EK55" s="4">
        <f t="shared" si="126"/>
        <v>1</v>
      </c>
      <c r="EL55" s="4">
        <f t="shared" si="127"/>
        <v>3</v>
      </c>
      <c r="EM55" s="4">
        <f t="shared" si="128"/>
        <v>3</v>
      </c>
      <c r="EN55" s="4">
        <f t="shared" si="129"/>
        <v>0</v>
      </c>
      <c r="EO55" s="5" t="s">
        <v>178</v>
      </c>
      <c r="EP55" s="5">
        <v>1</v>
      </c>
      <c r="EQ55" s="5">
        <v>0.33333333333333331</v>
      </c>
      <c r="ER55" s="5" t="s">
        <v>178</v>
      </c>
      <c r="ES55" s="12">
        <v>1</v>
      </c>
      <c r="ET55" s="12">
        <v>0</v>
      </c>
      <c r="EU55" s="12" t="s">
        <v>178</v>
      </c>
      <c r="EV55" s="12" t="s">
        <v>178</v>
      </c>
      <c r="EW55">
        <v>1</v>
      </c>
      <c r="EX55">
        <v>0.33333333333333331</v>
      </c>
      <c r="EY55">
        <v>0.33333333333333331</v>
      </c>
      <c r="EZ55" t="s">
        <v>178</v>
      </c>
      <c r="FA55">
        <f t="shared" si="130"/>
        <v>0</v>
      </c>
      <c r="FB55">
        <f t="shared" si="131"/>
        <v>0</v>
      </c>
      <c r="FC55">
        <f t="shared" si="132"/>
        <v>1</v>
      </c>
      <c r="FD55">
        <f t="shared" si="133"/>
        <v>0</v>
      </c>
      <c r="FE55">
        <v>3</v>
      </c>
      <c r="FF55">
        <v>2</v>
      </c>
      <c r="FG55">
        <v>0.5</v>
      </c>
    </row>
    <row r="56" spans="1:163" customFormat="1" x14ac:dyDescent="0.25">
      <c r="A56" t="s">
        <v>56</v>
      </c>
      <c r="B56">
        <v>1</v>
      </c>
      <c r="C56">
        <v>1</v>
      </c>
      <c r="D56">
        <v>1</v>
      </c>
      <c r="E56">
        <v>1</v>
      </c>
      <c r="F56">
        <v>0</v>
      </c>
      <c r="G56">
        <v>2</v>
      </c>
      <c r="H56">
        <v>0</v>
      </c>
      <c r="I56" s="2" t="s">
        <v>177</v>
      </c>
      <c r="J56" s="2">
        <f t="shared" si="68"/>
        <v>0</v>
      </c>
      <c r="K56">
        <v>4</v>
      </c>
      <c r="L56" s="1">
        <v>5</v>
      </c>
      <c r="M56" s="1" t="str">
        <f t="shared" si="69"/>
        <v>M</v>
      </c>
      <c r="N56" s="1">
        <f t="shared" si="70"/>
        <v>0</v>
      </c>
      <c r="O56">
        <v>1</v>
      </c>
      <c r="P56">
        <v>1</v>
      </c>
      <c r="Q56">
        <v>1</v>
      </c>
      <c r="R56">
        <v>1</v>
      </c>
      <c r="S56">
        <v>0</v>
      </c>
      <c r="T56">
        <v>1</v>
      </c>
      <c r="U56">
        <f t="shared" si="71"/>
        <v>1</v>
      </c>
      <c r="V56" s="2" t="s">
        <v>177</v>
      </c>
      <c r="W56" s="2">
        <f t="shared" si="72"/>
        <v>1</v>
      </c>
      <c r="X56">
        <v>2</v>
      </c>
      <c r="Y56" s="1">
        <v>4</v>
      </c>
      <c r="Z56" s="1" t="str">
        <f t="shared" si="73"/>
        <v>S</v>
      </c>
      <c r="AA56" s="1">
        <f t="shared" si="74"/>
        <v>0</v>
      </c>
      <c r="AB56" s="4">
        <f t="shared" si="75"/>
        <v>-1</v>
      </c>
      <c r="AC56" s="4">
        <f t="shared" si="76"/>
        <v>2</v>
      </c>
      <c r="AD56">
        <v>1</v>
      </c>
      <c r="AE56">
        <v>1</v>
      </c>
      <c r="AF56">
        <v>0</v>
      </c>
      <c r="AG56">
        <v>0</v>
      </c>
      <c r="AH56">
        <v>0</v>
      </c>
      <c r="AI56">
        <v>0</v>
      </c>
      <c r="AJ56" s="2" t="s">
        <v>177</v>
      </c>
      <c r="AK56" s="2">
        <f t="shared" si="77"/>
        <v>0</v>
      </c>
      <c r="AL56">
        <v>3</v>
      </c>
      <c r="AM56" s="1">
        <v>2</v>
      </c>
      <c r="AN56" s="1" t="str">
        <f t="shared" si="78"/>
        <v>S</v>
      </c>
      <c r="AO56" s="1">
        <f t="shared" si="79"/>
        <v>1</v>
      </c>
      <c r="AP56" s="4">
        <f t="shared" si="80"/>
        <v>-2</v>
      </c>
      <c r="AQ56" s="4">
        <f t="shared" si="81"/>
        <v>1</v>
      </c>
      <c r="AR56" s="10" t="s">
        <v>319</v>
      </c>
      <c r="AS56" s="10" t="s">
        <v>319</v>
      </c>
      <c r="AT56" s="10" t="str">
        <f t="shared" si="134"/>
        <v>surv</v>
      </c>
      <c r="AU56" s="10" t="str">
        <f t="shared" si="82"/>
        <v>surv</v>
      </c>
      <c r="AV56" s="10">
        <f t="shared" si="83"/>
        <v>3.6666666666666665</v>
      </c>
      <c r="AW56" s="10">
        <f t="shared" si="84"/>
        <v>0.50606323715519996</v>
      </c>
      <c r="AX56" s="10">
        <f t="shared" si="85"/>
        <v>1</v>
      </c>
      <c r="AY56" s="10">
        <f t="shared" si="86"/>
        <v>1</v>
      </c>
      <c r="AZ56" s="10" t="str">
        <f t="shared" si="87"/>
        <v>1</v>
      </c>
      <c r="BA56" s="10" t="str">
        <f t="shared" si="88"/>
        <v>1</v>
      </c>
      <c r="BB56" t="s">
        <v>55</v>
      </c>
      <c r="BC56" t="s">
        <v>55</v>
      </c>
      <c r="BD56" t="s">
        <v>55</v>
      </c>
      <c r="BE56" s="5">
        <v>4</v>
      </c>
      <c r="BF56" s="5">
        <v>4</v>
      </c>
      <c r="BG56" s="5">
        <v>4</v>
      </c>
      <c r="BH56" s="5">
        <f t="shared" si="89"/>
        <v>4</v>
      </c>
      <c r="BI56" s="6">
        <v>0.50606323715519996</v>
      </c>
      <c r="BJ56" s="6">
        <v>0.50606323715519996</v>
      </c>
      <c r="BK56" s="6">
        <v>0.50606323715519996</v>
      </c>
      <c r="BL56" s="6">
        <v>0.50606323715519996</v>
      </c>
      <c r="BM56" s="6" t="str">
        <f t="shared" si="90"/>
        <v>M</v>
      </c>
      <c r="BN56" s="3">
        <f t="shared" si="91"/>
        <v>0.66666666666666663</v>
      </c>
      <c r="BO56" s="3">
        <f t="shared" si="92"/>
        <v>0.33333333333333331</v>
      </c>
      <c r="BP56" s="3">
        <f t="shared" si="93"/>
        <v>0.66666666666666663</v>
      </c>
      <c r="BQ56" s="3">
        <f t="shared" si="94"/>
        <v>0.33333333333333331</v>
      </c>
      <c r="BR56" s="1">
        <f t="shared" si="95"/>
        <v>3.6666666666666665</v>
      </c>
      <c r="BS56" s="1" t="str">
        <f t="shared" si="96"/>
        <v>S</v>
      </c>
      <c r="BT56" s="1">
        <f t="shared" si="97"/>
        <v>0.33333333333333331</v>
      </c>
      <c r="BU56" s="4">
        <f t="shared" si="98"/>
        <v>-1.5</v>
      </c>
      <c r="BV56" s="4">
        <f t="shared" si="99"/>
        <v>1.5</v>
      </c>
      <c r="BW56" t="s">
        <v>227</v>
      </c>
      <c r="BX56" t="s">
        <v>178</v>
      </c>
      <c r="BY56" t="s">
        <v>226</v>
      </c>
      <c r="BZ56" t="s">
        <v>178</v>
      </c>
      <c r="CA56" s="2" t="str">
        <f t="shared" si="100"/>
        <v>c</v>
      </c>
      <c r="CB56">
        <v>0</v>
      </c>
      <c r="CC56">
        <v>1</v>
      </c>
      <c r="CD56" s="2" t="str">
        <f t="shared" si="101"/>
        <v>c</v>
      </c>
      <c r="CE56" s="3">
        <v>0</v>
      </c>
      <c r="CF56" s="3">
        <v>2</v>
      </c>
      <c r="CG56" s="2">
        <v>1</v>
      </c>
      <c r="CH56" s="2">
        <v>0</v>
      </c>
      <c r="CI56" s="2">
        <v>0</v>
      </c>
      <c r="CJ56" s="2">
        <v>0</v>
      </c>
      <c r="CK56" s="2">
        <v>0</v>
      </c>
      <c r="CL56" s="2">
        <v>0</v>
      </c>
      <c r="CM56" s="2">
        <v>0</v>
      </c>
      <c r="CN56" s="2">
        <v>1</v>
      </c>
      <c r="CO56" s="5">
        <v>0</v>
      </c>
      <c r="CP56" s="5">
        <v>0</v>
      </c>
      <c r="CQ56" s="5">
        <v>0</v>
      </c>
      <c r="CR56" s="5">
        <v>0</v>
      </c>
      <c r="CS56" s="5">
        <v>0</v>
      </c>
      <c r="CT56" s="5">
        <v>1</v>
      </c>
      <c r="CU56" s="5">
        <v>0</v>
      </c>
      <c r="CV56" s="5">
        <v>0</v>
      </c>
      <c r="CW56" s="4">
        <v>0</v>
      </c>
      <c r="CX56" s="4">
        <v>0</v>
      </c>
      <c r="CY56" s="4">
        <v>0</v>
      </c>
      <c r="CZ56" s="4">
        <v>0</v>
      </c>
      <c r="DA56" s="4">
        <v>0</v>
      </c>
      <c r="DB56" s="4">
        <v>0</v>
      </c>
      <c r="DC56" s="4">
        <v>0</v>
      </c>
      <c r="DD56" s="4">
        <v>1</v>
      </c>
      <c r="DE56" s="8">
        <v>1</v>
      </c>
      <c r="DF56" s="8">
        <v>0</v>
      </c>
      <c r="DG56" s="8">
        <v>0</v>
      </c>
      <c r="DH56" s="8">
        <v>0</v>
      </c>
      <c r="DI56" s="8">
        <v>0</v>
      </c>
      <c r="DJ56" s="8">
        <v>1</v>
      </c>
      <c r="DK56" s="8">
        <v>0</v>
      </c>
      <c r="DL56" s="8">
        <v>0</v>
      </c>
      <c r="DM56" s="11">
        <f t="shared" si="102"/>
        <v>1</v>
      </c>
      <c r="DN56" s="11">
        <f t="shared" si="103"/>
        <v>0</v>
      </c>
      <c r="DO56" s="11">
        <f t="shared" si="104"/>
        <v>0</v>
      </c>
      <c r="DP56" s="11">
        <f t="shared" si="105"/>
        <v>2</v>
      </c>
      <c r="DQ56" s="5">
        <f t="shared" si="106"/>
        <v>1</v>
      </c>
      <c r="DR56" s="5">
        <f t="shared" si="107"/>
        <v>0</v>
      </c>
      <c r="DS56" s="5">
        <f t="shared" si="108"/>
        <v>2</v>
      </c>
      <c r="DT56" s="5">
        <f t="shared" si="109"/>
        <v>0</v>
      </c>
      <c r="DU56" s="12">
        <f t="shared" si="110"/>
        <v>1</v>
      </c>
      <c r="DV56" s="12">
        <f t="shared" si="111"/>
        <v>0</v>
      </c>
      <c r="DW56" s="12">
        <f t="shared" si="112"/>
        <v>0</v>
      </c>
      <c r="DX56" s="12">
        <f t="shared" si="113"/>
        <v>0</v>
      </c>
      <c r="DY56" s="12">
        <f t="shared" si="114"/>
        <v>0</v>
      </c>
      <c r="DZ56" s="12">
        <f t="shared" si="115"/>
        <v>1</v>
      </c>
      <c r="EA56" s="12">
        <f t="shared" si="116"/>
        <v>0</v>
      </c>
      <c r="EB56" s="12">
        <f t="shared" si="117"/>
        <v>1</v>
      </c>
      <c r="EC56" s="13">
        <f t="shared" si="118"/>
        <v>1</v>
      </c>
      <c r="ED56" s="13">
        <f t="shared" si="119"/>
        <v>0</v>
      </c>
      <c r="EE56" s="13">
        <f t="shared" si="120"/>
        <v>0</v>
      </c>
      <c r="EF56" s="13">
        <f t="shared" si="121"/>
        <v>0</v>
      </c>
      <c r="EG56" s="13">
        <f t="shared" si="122"/>
        <v>0</v>
      </c>
      <c r="EH56" s="13">
        <f t="shared" si="123"/>
        <v>1</v>
      </c>
      <c r="EI56" s="13">
        <f t="shared" si="124"/>
        <v>0</v>
      </c>
      <c r="EJ56" s="13">
        <f t="shared" si="125"/>
        <v>1</v>
      </c>
      <c r="EK56" s="4">
        <f t="shared" si="126"/>
        <v>2</v>
      </c>
      <c r="EL56" s="4">
        <f t="shared" si="127"/>
        <v>0</v>
      </c>
      <c r="EM56" s="4">
        <f t="shared" si="128"/>
        <v>2</v>
      </c>
      <c r="EN56" s="4">
        <f t="shared" si="129"/>
        <v>2</v>
      </c>
      <c r="EO56" s="5">
        <v>0</v>
      </c>
      <c r="EP56" s="5" t="s">
        <v>178</v>
      </c>
      <c r="EQ56" s="5" t="s">
        <v>178</v>
      </c>
      <c r="ER56" s="5">
        <v>0</v>
      </c>
      <c r="ES56" s="12">
        <v>1</v>
      </c>
      <c r="ET56" s="12" t="s">
        <v>178</v>
      </c>
      <c r="EU56" s="12">
        <v>0</v>
      </c>
      <c r="EV56" s="12" t="s">
        <v>178</v>
      </c>
      <c r="EW56">
        <v>0.5</v>
      </c>
      <c r="EX56" t="s">
        <v>178</v>
      </c>
      <c r="EY56">
        <v>0</v>
      </c>
      <c r="EZ56">
        <v>0</v>
      </c>
      <c r="FA56">
        <f t="shared" si="130"/>
        <v>1</v>
      </c>
      <c r="FB56">
        <f t="shared" si="131"/>
        <v>0</v>
      </c>
      <c r="FC56">
        <f t="shared" si="132"/>
        <v>-1</v>
      </c>
      <c r="FD56">
        <f t="shared" si="133"/>
        <v>-1</v>
      </c>
      <c r="FE56">
        <v>1.5</v>
      </c>
      <c r="FF56">
        <v>1.5</v>
      </c>
      <c r="FG56" t="s">
        <v>178</v>
      </c>
    </row>
    <row r="57" spans="1:163" customFormat="1" x14ac:dyDescent="0.25">
      <c r="A57" t="s">
        <v>57</v>
      </c>
      <c r="B57">
        <v>1</v>
      </c>
      <c r="C57">
        <v>1</v>
      </c>
      <c r="D57">
        <v>1</v>
      </c>
      <c r="E57">
        <v>2</v>
      </c>
      <c r="F57">
        <v>0</v>
      </c>
      <c r="G57">
        <v>3</v>
      </c>
      <c r="H57">
        <v>0</v>
      </c>
      <c r="I57" s="2" t="s">
        <v>176</v>
      </c>
      <c r="J57" s="2">
        <f t="shared" si="68"/>
        <v>1</v>
      </c>
      <c r="K57">
        <v>4</v>
      </c>
      <c r="L57" s="1">
        <v>7</v>
      </c>
      <c r="M57" s="1" t="str">
        <f t="shared" si="69"/>
        <v>L</v>
      </c>
      <c r="N57" s="1">
        <f t="shared" si="70"/>
        <v>1</v>
      </c>
      <c r="O57">
        <v>1</v>
      </c>
      <c r="P57">
        <v>1</v>
      </c>
      <c r="Q57">
        <v>1</v>
      </c>
      <c r="R57">
        <v>0</v>
      </c>
      <c r="S57">
        <v>0</v>
      </c>
      <c r="T57">
        <v>1</v>
      </c>
      <c r="U57">
        <f t="shared" si="71"/>
        <v>1</v>
      </c>
      <c r="V57" s="2" t="s">
        <v>177</v>
      </c>
      <c r="W57" s="2">
        <f t="shared" si="72"/>
        <v>1</v>
      </c>
      <c r="X57">
        <v>1</v>
      </c>
      <c r="Y57" s="1">
        <v>3</v>
      </c>
      <c r="Z57" s="1" t="str">
        <f t="shared" si="73"/>
        <v>S</v>
      </c>
      <c r="AA57" s="1">
        <f t="shared" si="74"/>
        <v>2</v>
      </c>
      <c r="AB57" s="4">
        <f t="shared" si="75"/>
        <v>-4</v>
      </c>
      <c r="AC57" s="4">
        <f t="shared" si="76"/>
        <v>2</v>
      </c>
      <c r="AD57">
        <v>1</v>
      </c>
      <c r="AE57">
        <v>1</v>
      </c>
      <c r="AF57">
        <v>2</v>
      </c>
      <c r="AG57">
        <v>0</v>
      </c>
      <c r="AH57">
        <v>0</v>
      </c>
      <c r="AI57">
        <v>0</v>
      </c>
      <c r="AJ57" s="2" t="s">
        <v>177</v>
      </c>
      <c r="AK57" s="2">
        <f t="shared" si="77"/>
        <v>0</v>
      </c>
      <c r="AL57">
        <v>3</v>
      </c>
      <c r="AM57" s="1">
        <v>4</v>
      </c>
      <c r="AN57" s="1" t="str">
        <f t="shared" si="78"/>
        <v>S</v>
      </c>
      <c r="AO57" s="1">
        <f t="shared" si="79"/>
        <v>2</v>
      </c>
      <c r="AP57" s="4">
        <f t="shared" si="80"/>
        <v>1</v>
      </c>
      <c r="AQ57" s="4">
        <f t="shared" si="81"/>
        <v>1</v>
      </c>
      <c r="AR57" s="10" t="s">
        <v>319</v>
      </c>
      <c r="AS57" s="10" t="s">
        <v>319</v>
      </c>
      <c r="AT57" s="10" t="str">
        <f t="shared" si="134"/>
        <v>surv</v>
      </c>
      <c r="AU57" s="10" t="str">
        <f t="shared" si="82"/>
        <v>surv</v>
      </c>
      <c r="AV57" s="10">
        <f t="shared" si="83"/>
        <v>4.666666666666667</v>
      </c>
      <c r="AW57" s="10">
        <f t="shared" si="84"/>
        <v>0.64498061986388422</v>
      </c>
      <c r="AX57" s="10">
        <f t="shared" si="85"/>
        <v>1</v>
      </c>
      <c r="AY57" s="10">
        <f t="shared" si="86"/>
        <v>1</v>
      </c>
      <c r="AZ57" s="10" t="str">
        <f t="shared" si="87"/>
        <v>1</v>
      </c>
      <c r="BA57" s="10" t="str">
        <f t="shared" si="88"/>
        <v>1</v>
      </c>
      <c r="BB57" t="s">
        <v>58</v>
      </c>
      <c r="BC57" t="s">
        <v>58</v>
      </c>
      <c r="BD57" t="s">
        <v>58</v>
      </c>
      <c r="BE57" s="5">
        <v>8</v>
      </c>
      <c r="BF57" s="5">
        <v>8</v>
      </c>
      <c r="BG57" s="5">
        <v>8</v>
      </c>
      <c r="BH57" s="5">
        <f t="shared" si="89"/>
        <v>8</v>
      </c>
      <c r="BI57" s="6">
        <v>0.64498061986388422</v>
      </c>
      <c r="BJ57" s="6">
        <v>0.64498061986388422</v>
      </c>
      <c r="BK57" s="6">
        <v>0.64498061986388422</v>
      </c>
      <c r="BL57" s="6">
        <v>0.64498061986388422</v>
      </c>
      <c r="BM57" s="6" t="str">
        <f t="shared" si="90"/>
        <v>M</v>
      </c>
      <c r="BN57" s="3">
        <f t="shared" si="91"/>
        <v>1.6666666666666667</v>
      </c>
      <c r="BO57" s="3">
        <f t="shared" si="92"/>
        <v>0</v>
      </c>
      <c r="BP57" s="3">
        <f t="shared" si="93"/>
        <v>1</v>
      </c>
      <c r="BQ57" s="3">
        <f t="shared" si="94"/>
        <v>0.33333333333333331</v>
      </c>
      <c r="BR57" s="1">
        <f t="shared" si="95"/>
        <v>4.666666666666667</v>
      </c>
      <c r="BS57" s="1" t="str">
        <f t="shared" si="96"/>
        <v>S</v>
      </c>
      <c r="BT57" s="1">
        <f t="shared" si="97"/>
        <v>1.6666666666666667</v>
      </c>
      <c r="BU57" s="4">
        <f t="shared" si="98"/>
        <v>-1.5</v>
      </c>
      <c r="BV57" s="4">
        <f t="shared" si="99"/>
        <v>1.5</v>
      </c>
      <c r="BW57" t="s">
        <v>178</v>
      </c>
      <c r="BX57" t="s">
        <v>227</v>
      </c>
      <c r="BY57" t="s">
        <v>227</v>
      </c>
      <c r="BZ57" t="s">
        <v>178</v>
      </c>
      <c r="CA57" s="2" t="str">
        <f t="shared" si="100"/>
        <v>c</v>
      </c>
      <c r="CB57">
        <v>0</v>
      </c>
      <c r="CC57">
        <v>1</v>
      </c>
      <c r="CD57" s="2" t="str">
        <f t="shared" si="101"/>
        <v>NA</v>
      </c>
      <c r="CE57" s="3">
        <v>0</v>
      </c>
      <c r="CF57" s="3">
        <v>0</v>
      </c>
      <c r="CG57" s="2">
        <v>0</v>
      </c>
      <c r="CH57" s="2">
        <v>0</v>
      </c>
      <c r="CI57" s="2">
        <v>0</v>
      </c>
      <c r="CJ57" s="2">
        <v>0</v>
      </c>
      <c r="CK57" s="2">
        <v>0</v>
      </c>
      <c r="CL57" s="2">
        <v>1</v>
      </c>
      <c r="CM57" s="2">
        <v>0</v>
      </c>
      <c r="CN57" s="2">
        <v>0</v>
      </c>
      <c r="CO57" s="5">
        <v>0</v>
      </c>
      <c r="CP57" s="5">
        <v>0</v>
      </c>
      <c r="CQ57" s="5">
        <v>0</v>
      </c>
      <c r="CR57" s="5">
        <v>0</v>
      </c>
      <c r="CS57" s="5">
        <v>1</v>
      </c>
      <c r="CT57" s="5">
        <v>0</v>
      </c>
      <c r="CU57" s="5">
        <v>0</v>
      </c>
      <c r="CV57" s="5">
        <v>0</v>
      </c>
      <c r="CW57" s="4">
        <v>0</v>
      </c>
      <c r="CX57" s="4">
        <v>0</v>
      </c>
      <c r="CY57" s="4">
        <v>0</v>
      </c>
      <c r="CZ57" s="4">
        <v>1</v>
      </c>
      <c r="DA57" s="4">
        <v>0</v>
      </c>
      <c r="DB57" s="4">
        <v>0</v>
      </c>
      <c r="DC57" s="4">
        <v>0</v>
      </c>
      <c r="DD57" s="4">
        <v>0</v>
      </c>
      <c r="DE57" s="8">
        <v>0</v>
      </c>
      <c r="DF57" s="8">
        <v>0</v>
      </c>
      <c r="DG57" s="8">
        <v>0</v>
      </c>
      <c r="DH57" s="8">
        <v>0</v>
      </c>
      <c r="DI57" s="8">
        <v>0</v>
      </c>
      <c r="DJ57" s="8">
        <v>0</v>
      </c>
      <c r="DK57" s="8">
        <v>0</v>
      </c>
      <c r="DL57" s="8">
        <v>0</v>
      </c>
      <c r="DM57" s="11">
        <f t="shared" si="102"/>
        <v>0</v>
      </c>
      <c r="DN57" s="11">
        <f t="shared" si="103"/>
        <v>1</v>
      </c>
      <c r="DO57" s="11">
        <f t="shared" si="104"/>
        <v>1</v>
      </c>
      <c r="DP57" s="11">
        <f t="shared" si="105"/>
        <v>0</v>
      </c>
      <c r="DQ57" s="5">
        <f t="shared" si="106"/>
        <v>0</v>
      </c>
      <c r="DR57" s="5">
        <f t="shared" si="107"/>
        <v>0</v>
      </c>
      <c r="DS57" s="5">
        <f t="shared" si="108"/>
        <v>1</v>
      </c>
      <c r="DT57" s="5">
        <f t="shared" si="109"/>
        <v>0</v>
      </c>
      <c r="DU57" s="12">
        <f t="shared" si="110"/>
        <v>0</v>
      </c>
      <c r="DV57" s="12">
        <f t="shared" si="111"/>
        <v>0</v>
      </c>
      <c r="DW57" s="12">
        <f t="shared" si="112"/>
        <v>0</v>
      </c>
      <c r="DX57" s="12">
        <f t="shared" si="113"/>
        <v>0</v>
      </c>
      <c r="DY57" s="12">
        <f t="shared" si="114"/>
        <v>1</v>
      </c>
      <c r="DZ57" s="12">
        <f t="shared" si="115"/>
        <v>1</v>
      </c>
      <c r="EA57" s="12">
        <f t="shared" si="116"/>
        <v>0</v>
      </c>
      <c r="EB57" s="12">
        <f t="shared" si="117"/>
        <v>0</v>
      </c>
      <c r="EC57" s="13">
        <f t="shared" si="118"/>
        <v>0</v>
      </c>
      <c r="ED57" s="13">
        <f t="shared" si="119"/>
        <v>0</v>
      </c>
      <c r="EE57" s="13">
        <f t="shared" si="120"/>
        <v>0</v>
      </c>
      <c r="EF57" s="13">
        <f t="shared" si="121"/>
        <v>1</v>
      </c>
      <c r="EG57" s="13">
        <f t="shared" si="122"/>
        <v>0</v>
      </c>
      <c r="EH57" s="13">
        <f t="shared" si="123"/>
        <v>0</v>
      </c>
      <c r="EI57" s="13">
        <f t="shared" si="124"/>
        <v>0</v>
      </c>
      <c r="EJ57" s="13">
        <f t="shared" si="125"/>
        <v>0</v>
      </c>
      <c r="EK57" s="4">
        <f t="shared" si="126"/>
        <v>0</v>
      </c>
      <c r="EL57" s="4">
        <f t="shared" si="127"/>
        <v>1</v>
      </c>
      <c r="EM57" s="4">
        <f t="shared" si="128"/>
        <v>2</v>
      </c>
      <c r="EN57" s="4">
        <f t="shared" si="129"/>
        <v>0</v>
      </c>
      <c r="EO57" s="5" t="s">
        <v>178</v>
      </c>
      <c r="EP57" s="5">
        <v>0</v>
      </c>
      <c r="EQ57" s="5">
        <v>0</v>
      </c>
      <c r="ER57" s="5" t="s">
        <v>178</v>
      </c>
      <c r="ES57" s="12" t="s">
        <v>178</v>
      </c>
      <c r="ET57" s="12" t="s">
        <v>178</v>
      </c>
      <c r="EU57" s="12">
        <v>0</v>
      </c>
      <c r="EV57" s="12" t="s">
        <v>178</v>
      </c>
      <c r="EW57" t="s">
        <v>178</v>
      </c>
      <c r="EX57">
        <v>0</v>
      </c>
      <c r="EY57">
        <v>0</v>
      </c>
      <c r="EZ57" t="s">
        <v>178</v>
      </c>
      <c r="FA57">
        <f t="shared" si="130"/>
        <v>0</v>
      </c>
      <c r="FB57">
        <f t="shared" si="131"/>
        <v>0</v>
      </c>
      <c r="FC57">
        <f t="shared" si="132"/>
        <v>0</v>
      </c>
      <c r="FD57">
        <f t="shared" si="133"/>
        <v>0</v>
      </c>
      <c r="FE57">
        <v>1.3333333333333333</v>
      </c>
      <c r="FF57">
        <v>3</v>
      </c>
      <c r="FG57" t="s">
        <v>178</v>
      </c>
    </row>
    <row r="58" spans="1:163" customFormat="1" x14ac:dyDescent="0.25">
      <c r="A58" t="s">
        <v>58</v>
      </c>
      <c r="B58">
        <v>1</v>
      </c>
      <c r="C58">
        <v>1</v>
      </c>
      <c r="D58">
        <v>1</v>
      </c>
      <c r="E58">
        <v>0</v>
      </c>
      <c r="F58">
        <v>1</v>
      </c>
      <c r="G58">
        <v>1</v>
      </c>
      <c r="H58">
        <v>1</v>
      </c>
      <c r="I58" s="2" t="s">
        <v>177</v>
      </c>
      <c r="J58" s="2">
        <f t="shared" si="68"/>
        <v>1</v>
      </c>
      <c r="K58">
        <v>3</v>
      </c>
      <c r="L58" s="1">
        <v>4</v>
      </c>
      <c r="M58" s="1" t="str">
        <f t="shared" si="69"/>
        <v>S</v>
      </c>
      <c r="N58" s="1">
        <f t="shared" si="70"/>
        <v>1</v>
      </c>
      <c r="O58">
        <v>1</v>
      </c>
      <c r="P58">
        <v>1</v>
      </c>
      <c r="Q58">
        <v>0</v>
      </c>
      <c r="R58">
        <v>0</v>
      </c>
      <c r="S58">
        <v>1</v>
      </c>
      <c r="T58">
        <v>2</v>
      </c>
      <c r="U58">
        <f t="shared" si="71"/>
        <v>2</v>
      </c>
      <c r="V58" s="2" t="s">
        <v>177</v>
      </c>
      <c r="W58" s="2">
        <f t="shared" si="72"/>
        <v>1</v>
      </c>
      <c r="X58">
        <v>2</v>
      </c>
      <c r="Y58" s="1">
        <v>3</v>
      </c>
      <c r="Z58" s="1" t="str">
        <f t="shared" si="73"/>
        <v>S</v>
      </c>
      <c r="AA58" s="1">
        <f t="shared" si="74"/>
        <v>1</v>
      </c>
      <c r="AB58" s="4">
        <f t="shared" si="75"/>
        <v>-1</v>
      </c>
      <c r="AC58" s="4">
        <f t="shared" si="76"/>
        <v>2</v>
      </c>
      <c r="AD58">
        <v>1</v>
      </c>
      <c r="AE58">
        <v>1</v>
      </c>
      <c r="AF58">
        <v>0</v>
      </c>
      <c r="AG58">
        <v>0</v>
      </c>
      <c r="AH58">
        <v>2</v>
      </c>
      <c r="AI58">
        <v>2</v>
      </c>
      <c r="AJ58" s="2" t="s">
        <v>177</v>
      </c>
      <c r="AK58" s="2">
        <f t="shared" si="77"/>
        <v>1</v>
      </c>
      <c r="AL58">
        <v>2</v>
      </c>
      <c r="AM58" s="1">
        <v>4</v>
      </c>
      <c r="AN58" s="1" t="str">
        <f t="shared" si="78"/>
        <v>S</v>
      </c>
      <c r="AO58" s="1">
        <f t="shared" si="79"/>
        <v>2</v>
      </c>
      <c r="AP58" s="4">
        <f t="shared" si="80"/>
        <v>1</v>
      </c>
      <c r="AQ58" s="4">
        <f t="shared" si="81"/>
        <v>1</v>
      </c>
      <c r="AR58" s="10" t="s">
        <v>319</v>
      </c>
      <c r="AS58" s="10" t="s">
        <v>319</v>
      </c>
      <c r="AT58" s="10" t="str">
        <f t="shared" si="134"/>
        <v>surv</v>
      </c>
      <c r="AU58" s="10" t="str">
        <f t="shared" si="82"/>
        <v>surv</v>
      </c>
      <c r="AV58" s="10">
        <f t="shared" si="83"/>
        <v>3.6666666666666665</v>
      </c>
      <c r="AW58" s="10">
        <f t="shared" si="84"/>
        <v>0.63071388124885897</v>
      </c>
      <c r="AX58" s="10">
        <f t="shared" si="85"/>
        <v>1</v>
      </c>
      <c r="AY58" s="10">
        <f t="shared" si="86"/>
        <v>1</v>
      </c>
      <c r="AZ58" s="10" t="str">
        <f t="shared" si="87"/>
        <v>1</v>
      </c>
      <c r="BA58" s="10" t="str">
        <f t="shared" si="88"/>
        <v>1</v>
      </c>
      <c r="BB58" t="s">
        <v>59</v>
      </c>
      <c r="BC58" t="s">
        <v>59</v>
      </c>
      <c r="BD58" t="s">
        <v>59</v>
      </c>
      <c r="BE58" s="5">
        <v>8</v>
      </c>
      <c r="BF58" s="5">
        <v>9</v>
      </c>
      <c r="BG58" s="5">
        <v>9</v>
      </c>
      <c r="BH58" s="5">
        <f t="shared" si="89"/>
        <v>8.6666666666666661</v>
      </c>
      <c r="BI58" s="6">
        <v>0.63071388124885897</v>
      </c>
      <c r="BJ58" s="6">
        <v>0.63071388124885897</v>
      </c>
      <c r="BK58" s="6">
        <v>0.63071388124885897</v>
      </c>
      <c r="BL58" s="6">
        <v>0.63071388124885897</v>
      </c>
      <c r="BM58" s="6" t="str">
        <f t="shared" si="90"/>
        <v>M</v>
      </c>
      <c r="BN58" s="3">
        <f t="shared" si="91"/>
        <v>0</v>
      </c>
      <c r="BO58" s="3">
        <f t="shared" si="92"/>
        <v>0.33333333333333331</v>
      </c>
      <c r="BP58" s="3">
        <f t="shared" si="93"/>
        <v>1.3333333333333333</v>
      </c>
      <c r="BQ58" s="3">
        <f t="shared" si="94"/>
        <v>1.6666666666666667</v>
      </c>
      <c r="BR58" s="1">
        <f t="shared" si="95"/>
        <v>3.6666666666666665</v>
      </c>
      <c r="BS58" s="1" t="str">
        <f t="shared" si="96"/>
        <v>S</v>
      </c>
      <c r="BT58" s="1">
        <f t="shared" si="97"/>
        <v>1.3333333333333333</v>
      </c>
      <c r="BU58" s="4">
        <f t="shared" si="98"/>
        <v>0</v>
      </c>
      <c r="BV58" s="4">
        <f t="shared" si="99"/>
        <v>1.5</v>
      </c>
      <c r="BW58" t="s">
        <v>178</v>
      </c>
      <c r="BX58" t="s">
        <v>227</v>
      </c>
      <c r="BY58" t="s">
        <v>227</v>
      </c>
      <c r="BZ58" t="s">
        <v>226</v>
      </c>
      <c r="CA58" s="2" t="str">
        <f t="shared" si="100"/>
        <v>c</v>
      </c>
      <c r="CB58">
        <v>0</v>
      </c>
      <c r="CC58">
        <v>1</v>
      </c>
      <c r="CD58" s="2" t="str">
        <f t="shared" si="101"/>
        <v>NA</v>
      </c>
      <c r="CE58" s="3">
        <v>0</v>
      </c>
      <c r="CF58" s="3">
        <v>0</v>
      </c>
      <c r="CG58" s="2">
        <v>0</v>
      </c>
      <c r="CH58" s="2">
        <v>0</v>
      </c>
      <c r="CI58" s="2">
        <v>0</v>
      </c>
      <c r="CJ58" s="2">
        <v>0</v>
      </c>
      <c r="CK58" s="2">
        <v>0</v>
      </c>
      <c r="CL58" s="2">
        <v>0</v>
      </c>
      <c r="CM58" s="2">
        <v>0</v>
      </c>
      <c r="CN58" s="2">
        <v>0</v>
      </c>
      <c r="CO58" s="5">
        <v>0</v>
      </c>
      <c r="CP58" s="5">
        <v>0</v>
      </c>
      <c r="CQ58" s="5">
        <v>0</v>
      </c>
      <c r="CR58" s="5">
        <v>0</v>
      </c>
      <c r="CS58" s="5">
        <v>0</v>
      </c>
      <c r="CT58" s="5">
        <v>0</v>
      </c>
      <c r="CU58" s="5">
        <v>0</v>
      </c>
      <c r="CV58" s="5">
        <v>0</v>
      </c>
      <c r="CW58" s="4">
        <v>0</v>
      </c>
      <c r="CX58" s="4">
        <v>0</v>
      </c>
      <c r="CY58" s="4">
        <v>0</v>
      </c>
      <c r="CZ58" s="4">
        <v>1</v>
      </c>
      <c r="DA58" s="4">
        <v>0</v>
      </c>
      <c r="DB58" s="4">
        <v>1</v>
      </c>
      <c r="DC58" s="4">
        <v>0</v>
      </c>
      <c r="DD58" s="4">
        <v>0</v>
      </c>
      <c r="DE58" s="8">
        <v>0</v>
      </c>
      <c r="DF58" s="8">
        <v>1</v>
      </c>
      <c r="DG58" s="8">
        <v>1</v>
      </c>
      <c r="DH58" s="8">
        <v>0</v>
      </c>
      <c r="DI58" s="8">
        <v>0</v>
      </c>
      <c r="DJ58" s="8">
        <v>0</v>
      </c>
      <c r="DK58" s="8">
        <v>0</v>
      </c>
      <c r="DL58" s="8">
        <v>0</v>
      </c>
      <c r="DM58" s="11">
        <f t="shared" si="102"/>
        <v>0</v>
      </c>
      <c r="DN58" s="11">
        <f t="shared" si="103"/>
        <v>1</v>
      </c>
      <c r="DO58" s="11">
        <f t="shared" si="104"/>
        <v>1</v>
      </c>
      <c r="DP58" s="11">
        <f t="shared" si="105"/>
        <v>0</v>
      </c>
      <c r="DQ58" s="5">
        <f t="shared" si="106"/>
        <v>1</v>
      </c>
      <c r="DR58" s="5">
        <f t="shared" si="107"/>
        <v>1</v>
      </c>
      <c r="DS58" s="5">
        <f t="shared" si="108"/>
        <v>0</v>
      </c>
      <c r="DT58" s="5">
        <f t="shared" si="109"/>
        <v>0</v>
      </c>
      <c r="DU58" s="12">
        <f t="shared" si="110"/>
        <v>0</v>
      </c>
      <c r="DV58" s="12">
        <f t="shared" si="111"/>
        <v>0</v>
      </c>
      <c r="DW58" s="12">
        <f t="shared" si="112"/>
        <v>0</v>
      </c>
      <c r="DX58" s="12">
        <f t="shared" si="113"/>
        <v>0</v>
      </c>
      <c r="DY58" s="12">
        <f t="shared" si="114"/>
        <v>0</v>
      </c>
      <c r="DZ58" s="12">
        <f t="shared" si="115"/>
        <v>0</v>
      </c>
      <c r="EA58" s="12">
        <f t="shared" si="116"/>
        <v>0</v>
      </c>
      <c r="EB58" s="12">
        <f t="shared" si="117"/>
        <v>0</v>
      </c>
      <c r="EC58" s="13">
        <f t="shared" si="118"/>
        <v>0</v>
      </c>
      <c r="ED58" s="13">
        <f t="shared" si="119"/>
        <v>1</v>
      </c>
      <c r="EE58" s="13">
        <f t="shared" si="120"/>
        <v>1</v>
      </c>
      <c r="EF58" s="13">
        <f t="shared" si="121"/>
        <v>1</v>
      </c>
      <c r="EG58" s="13">
        <f t="shared" si="122"/>
        <v>0</v>
      </c>
      <c r="EH58" s="13">
        <f t="shared" si="123"/>
        <v>1</v>
      </c>
      <c r="EI58" s="13">
        <f t="shared" si="124"/>
        <v>0</v>
      </c>
      <c r="EJ58" s="13">
        <f t="shared" si="125"/>
        <v>0</v>
      </c>
      <c r="EK58" s="4">
        <f t="shared" si="126"/>
        <v>1</v>
      </c>
      <c r="EL58" s="4">
        <f t="shared" si="127"/>
        <v>2</v>
      </c>
      <c r="EM58" s="4">
        <f t="shared" si="128"/>
        <v>1</v>
      </c>
      <c r="EN58" s="4">
        <f t="shared" si="129"/>
        <v>0</v>
      </c>
      <c r="EO58" s="5" t="s">
        <v>178</v>
      </c>
      <c r="EP58" s="5">
        <v>0</v>
      </c>
      <c r="EQ58" s="5">
        <v>0</v>
      </c>
      <c r="ER58" s="5" t="s">
        <v>178</v>
      </c>
      <c r="ES58" s="12">
        <v>0</v>
      </c>
      <c r="ET58" s="12">
        <v>1</v>
      </c>
      <c r="EU58" s="12" t="s">
        <v>178</v>
      </c>
      <c r="EV58" s="12" t="s">
        <v>178</v>
      </c>
      <c r="EW58">
        <v>0</v>
      </c>
      <c r="EX58">
        <v>0.5</v>
      </c>
      <c r="EY58">
        <v>0</v>
      </c>
      <c r="EZ58" t="s">
        <v>178</v>
      </c>
      <c r="FA58">
        <f t="shared" si="130"/>
        <v>0</v>
      </c>
      <c r="FB58">
        <f t="shared" si="131"/>
        <v>0</v>
      </c>
      <c r="FC58">
        <f t="shared" si="132"/>
        <v>0</v>
      </c>
      <c r="FD58">
        <f t="shared" si="133"/>
        <v>0</v>
      </c>
      <c r="FE58">
        <v>0.66666666666666663</v>
      </c>
      <c r="FF58">
        <v>0.66666666666666663</v>
      </c>
      <c r="FG58">
        <v>0.5</v>
      </c>
    </row>
    <row r="59" spans="1:163" customFormat="1" x14ac:dyDescent="0.25">
      <c r="A59" t="s">
        <v>59</v>
      </c>
      <c r="B59">
        <v>1</v>
      </c>
      <c r="C59">
        <v>1</v>
      </c>
      <c r="D59">
        <v>1</v>
      </c>
      <c r="E59">
        <v>3</v>
      </c>
      <c r="F59">
        <v>2</v>
      </c>
      <c r="G59">
        <v>1</v>
      </c>
      <c r="H59">
        <v>1</v>
      </c>
      <c r="I59" s="2" t="s">
        <v>177</v>
      </c>
      <c r="J59" s="2">
        <f t="shared" si="68"/>
        <v>1</v>
      </c>
      <c r="K59">
        <v>3</v>
      </c>
      <c r="L59" s="1">
        <v>8</v>
      </c>
      <c r="M59" s="1" t="str">
        <f t="shared" si="69"/>
        <v>L</v>
      </c>
      <c r="N59" s="1">
        <f t="shared" si="70"/>
        <v>1</v>
      </c>
      <c r="O59">
        <v>1</v>
      </c>
      <c r="P59">
        <v>1</v>
      </c>
      <c r="Q59">
        <v>1</v>
      </c>
      <c r="R59">
        <v>1</v>
      </c>
      <c r="S59">
        <v>1</v>
      </c>
      <c r="T59">
        <v>1</v>
      </c>
      <c r="U59">
        <f t="shared" si="71"/>
        <v>1</v>
      </c>
      <c r="V59" s="2" t="s">
        <v>177</v>
      </c>
      <c r="W59" s="2">
        <f t="shared" si="72"/>
        <v>1</v>
      </c>
      <c r="X59">
        <v>2</v>
      </c>
      <c r="Y59" s="1">
        <v>5</v>
      </c>
      <c r="Z59" s="1" t="str">
        <f t="shared" si="73"/>
        <v>M</v>
      </c>
      <c r="AA59" s="1">
        <f t="shared" si="74"/>
        <v>2</v>
      </c>
      <c r="AB59" s="4">
        <f t="shared" si="75"/>
        <v>-3</v>
      </c>
      <c r="AC59" s="4">
        <f t="shared" si="76"/>
        <v>2</v>
      </c>
      <c r="AD59">
        <v>1</v>
      </c>
      <c r="AE59">
        <v>1</v>
      </c>
      <c r="AF59">
        <v>2</v>
      </c>
      <c r="AG59">
        <v>1</v>
      </c>
      <c r="AH59">
        <v>2</v>
      </c>
      <c r="AI59">
        <v>1</v>
      </c>
      <c r="AJ59" s="2" t="s">
        <v>177</v>
      </c>
      <c r="AK59" s="2">
        <f t="shared" si="77"/>
        <v>1</v>
      </c>
      <c r="AL59">
        <v>2</v>
      </c>
      <c r="AM59" s="1">
        <v>7</v>
      </c>
      <c r="AN59" s="1" t="str">
        <f t="shared" si="78"/>
        <v>L</v>
      </c>
      <c r="AO59" s="1">
        <f t="shared" si="79"/>
        <v>2</v>
      </c>
      <c r="AP59" s="4">
        <f t="shared" si="80"/>
        <v>2</v>
      </c>
      <c r="AQ59" s="4">
        <f t="shared" si="81"/>
        <v>1</v>
      </c>
      <c r="AR59" s="10" t="s">
        <v>319</v>
      </c>
      <c r="AS59" s="10" t="s">
        <v>319</v>
      </c>
      <c r="AT59" s="10" t="str">
        <f t="shared" si="134"/>
        <v>surv</v>
      </c>
      <c r="AU59" s="10" t="str">
        <f t="shared" si="82"/>
        <v>surv</v>
      </c>
      <c r="AV59" s="10">
        <f t="shared" si="83"/>
        <v>6.666666666666667</v>
      </c>
      <c r="AW59" s="10">
        <f t="shared" si="84"/>
        <v>0.63071388124885897</v>
      </c>
      <c r="AX59" s="10">
        <f t="shared" si="85"/>
        <v>1</v>
      </c>
      <c r="AY59" s="10">
        <f t="shared" si="86"/>
        <v>1</v>
      </c>
      <c r="AZ59" s="10" t="str">
        <f t="shared" si="87"/>
        <v>1</v>
      </c>
      <c r="BA59" s="10" t="str">
        <f t="shared" si="88"/>
        <v>1</v>
      </c>
      <c r="BB59" t="s">
        <v>58</v>
      </c>
      <c r="BC59" t="s">
        <v>58</v>
      </c>
      <c r="BD59" t="s">
        <v>58</v>
      </c>
      <c r="BE59" s="5">
        <v>5</v>
      </c>
      <c r="BF59" s="5">
        <v>6</v>
      </c>
      <c r="BG59" s="5">
        <v>6</v>
      </c>
      <c r="BH59" s="5">
        <f t="shared" si="89"/>
        <v>5.666666666666667</v>
      </c>
      <c r="BI59" s="6">
        <v>0.63071388124885897</v>
      </c>
      <c r="BJ59" s="6">
        <v>0.63071388124885897</v>
      </c>
      <c r="BK59" s="6">
        <v>0.63071388124885897</v>
      </c>
      <c r="BL59" s="6">
        <v>0.63071388124885897</v>
      </c>
      <c r="BM59" s="6" t="str">
        <f t="shared" si="90"/>
        <v>M</v>
      </c>
      <c r="BN59" s="3">
        <f t="shared" si="91"/>
        <v>2</v>
      </c>
      <c r="BO59" s="3">
        <f t="shared" si="92"/>
        <v>1.3333333333333333</v>
      </c>
      <c r="BP59" s="3">
        <f t="shared" si="93"/>
        <v>1.3333333333333333</v>
      </c>
      <c r="BQ59" s="3">
        <f t="shared" si="94"/>
        <v>1</v>
      </c>
      <c r="BR59" s="1">
        <f t="shared" si="95"/>
        <v>6.666666666666667</v>
      </c>
      <c r="BS59" s="1" t="str">
        <f t="shared" si="96"/>
        <v>M</v>
      </c>
      <c r="BT59" s="1">
        <f t="shared" si="97"/>
        <v>1.6666666666666667</v>
      </c>
      <c r="BU59" s="4">
        <f t="shared" si="98"/>
        <v>-0.5</v>
      </c>
      <c r="BV59" s="4">
        <f t="shared" si="99"/>
        <v>1.5</v>
      </c>
      <c r="BW59" t="s">
        <v>178</v>
      </c>
      <c r="BX59" t="s">
        <v>178</v>
      </c>
      <c r="BY59" t="s">
        <v>178</v>
      </c>
      <c r="BZ59" t="s">
        <v>227</v>
      </c>
      <c r="CA59" s="2" t="str">
        <f t="shared" si="100"/>
        <v>c</v>
      </c>
      <c r="CB59">
        <v>0</v>
      </c>
      <c r="CC59">
        <v>2</v>
      </c>
      <c r="CD59" s="2" t="str">
        <f t="shared" si="101"/>
        <v>NA</v>
      </c>
      <c r="CE59" s="3">
        <v>0</v>
      </c>
      <c r="CF59" s="3">
        <v>0</v>
      </c>
      <c r="CG59" s="2">
        <v>0</v>
      </c>
      <c r="CH59" s="2">
        <v>0</v>
      </c>
      <c r="CI59" s="2">
        <v>0</v>
      </c>
      <c r="CJ59" s="2">
        <v>0</v>
      </c>
      <c r="CK59" s="2">
        <v>1</v>
      </c>
      <c r="CL59" s="2">
        <v>0</v>
      </c>
      <c r="CM59" s="2">
        <v>0</v>
      </c>
      <c r="CN59" s="2">
        <v>1</v>
      </c>
      <c r="CO59" s="5">
        <v>0</v>
      </c>
      <c r="CP59" s="5">
        <v>0</v>
      </c>
      <c r="CQ59" s="5">
        <v>0</v>
      </c>
      <c r="CR59" s="5">
        <v>0</v>
      </c>
      <c r="CS59" s="5">
        <v>0</v>
      </c>
      <c r="CT59" s="5">
        <v>0</v>
      </c>
      <c r="CU59" s="5">
        <v>0</v>
      </c>
      <c r="CV59" s="5">
        <v>0</v>
      </c>
      <c r="CW59" s="4">
        <v>0</v>
      </c>
      <c r="CX59" s="4">
        <v>0</v>
      </c>
      <c r="CY59" s="4">
        <v>0</v>
      </c>
      <c r="CZ59" s="4">
        <v>0</v>
      </c>
      <c r="DA59" s="4">
        <v>0</v>
      </c>
      <c r="DB59" s="4">
        <v>1</v>
      </c>
      <c r="DC59" s="4">
        <v>0</v>
      </c>
      <c r="DD59" s="4">
        <v>0</v>
      </c>
      <c r="DE59" s="8">
        <v>0</v>
      </c>
      <c r="DF59" s="8">
        <v>0</v>
      </c>
      <c r="DG59" s="8">
        <v>0</v>
      </c>
      <c r="DH59" s="8">
        <v>1</v>
      </c>
      <c r="DI59" s="8">
        <v>0</v>
      </c>
      <c r="DJ59" s="8">
        <v>0</v>
      </c>
      <c r="DK59" s="8">
        <v>0</v>
      </c>
      <c r="DL59" s="8">
        <v>0</v>
      </c>
      <c r="DM59" s="11">
        <f t="shared" si="102"/>
        <v>0</v>
      </c>
      <c r="DN59" s="11">
        <f t="shared" si="103"/>
        <v>0</v>
      </c>
      <c r="DO59" s="11">
        <f t="shared" si="104"/>
        <v>2</v>
      </c>
      <c r="DP59" s="11">
        <f t="shared" si="105"/>
        <v>1</v>
      </c>
      <c r="DQ59" s="5">
        <f t="shared" si="106"/>
        <v>0</v>
      </c>
      <c r="DR59" s="5">
        <f t="shared" si="107"/>
        <v>1</v>
      </c>
      <c r="DS59" s="5">
        <f t="shared" si="108"/>
        <v>0</v>
      </c>
      <c r="DT59" s="5">
        <f t="shared" si="109"/>
        <v>0</v>
      </c>
      <c r="DU59" s="12">
        <f t="shared" si="110"/>
        <v>0</v>
      </c>
      <c r="DV59" s="12">
        <f t="shared" si="111"/>
        <v>0</v>
      </c>
      <c r="DW59" s="12">
        <f t="shared" si="112"/>
        <v>0</v>
      </c>
      <c r="DX59" s="12">
        <f t="shared" si="113"/>
        <v>0</v>
      </c>
      <c r="DY59" s="12">
        <f t="shared" si="114"/>
        <v>1</v>
      </c>
      <c r="DZ59" s="12">
        <f t="shared" si="115"/>
        <v>0</v>
      </c>
      <c r="EA59" s="12">
        <f t="shared" si="116"/>
        <v>0</v>
      </c>
      <c r="EB59" s="12">
        <f t="shared" si="117"/>
        <v>1</v>
      </c>
      <c r="EC59" s="13">
        <f t="shared" si="118"/>
        <v>0</v>
      </c>
      <c r="ED59" s="13">
        <f t="shared" si="119"/>
        <v>0</v>
      </c>
      <c r="EE59" s="13">
        <f t="shared" si="120"/>
        <v>0</v>
      </c>
      <c r="EF59" s="13">
        <f t="shared" si="121"/>
        <v>1</v>
      </c>
      <c r="EG59" s="13">
        <f t="shared" si="122"/>
        <v>0</v>
      </c>
      <c r="EH59" s="13">
        <f t="shared" si="123"/>
        <v>1</v>
      </c>
      <c r="EI59" s="13">
        <f t="shared" si="124"/>
        <v>0</v>
      </c>
      <c r="EJ59" s="13">
        <f t="shared" si="125"/>
        <v>0</v>
      </c>
      <c r="EK59" s="4">
        <f t="shared" si="126"/>
        <v>0</v>
      </c>
      <c r="EL59" s="4">
        <f t="shared" si="127"/>
        <v>1</v>
      </c>
      <c r="EM59" s="4">
        <f t="shared" si="128"/>
        <v>2</v>
      </c>
      <c r="EN59" s="4">
        <f t="shared" si="129"/>
        <v>1</v>
      </c>
      <c r="EO59" s="5" t="s">
        <v>178</v>
      </c>
      <c r="EP59" s="5" t="s">
        <v>178</v>
      </c>
      <c r="EQ59" s="5">
        <v>0</v>
      </c>
      <c r="ER59" s="5">
        <v>0</v>
      </c>
      <c r="ES59" s="12" t="s">
        <v>178</v>
      </c>
      <c r="ET59" s="12">
        <v>0</v>
      </c>
      <c r="EU59" s="12" t="s">
        <v>178</v>
      </c>
      <c r="EV59" s="12" t="s">
        <v>178</v>
      </c>
      <c r="EW59" t="s">
        <v>178</v>
      </c>
      <c r="EX59">
        <v>0</v>
      </c>
      <c r="EY59">
        <v>0</v>
      </c>
      <c r="EZ59">
        <v>0</v>
      </c>
      <c r="FA59">
        <f t="shared" si="130"/>
        <v>0</v>
      </c>
      <c r="FB59">
        <f t="shared" si="131"/>
        <v>0</v>
      </c>
      <c r="FC59">
        <f t="shared" si="132"/>
        <v>1</v>
      </c>
      <c r="FD59">
        <f t="shared" si="133"/>
        <v>-1</v>
      </c>
      <c r="FE59">
        <v>1.25</v>
      </c>
      <c r="FF59">
        <v>1</v>
      </c>
      <c r="FG59">
        <v>1</v>
      </c>
    </row>
    <row r="60" spans="1:163" customFormat="1" x14ac:dyDescent="0.25">
      <c r="A60" t="s">
        <v>60</v>
      </c>
      <c r="B60">
        <v>1</v>
      </c>
      <c r="C60">
        <v>1</v>
      </c>
      <c r="D60">
        <v>1</v>
      </c>
      <c r="E60">
        <v>1</v>
      </c>
      <c r="F60">
        <v>3</v>
      </c>
      <c r="G60">
        <v>1</v>
      </c>
      <c r="H60">
        <v>0</v>
      </c>
      <c r="I60" s="2" t="s">
        <v>177</v>
      </c>
      <c r="J60" s="2">
        <f t="shared" si="68"/>
        <v>0</v>
      </c>
      <c r="K60">
        <v>1</v>
      </c>
      <c r="L60" s="1">
        <v>7</v>
      </c>
      <c r="M60" s="1" t="str">
        <f t="shared" si="69"/>
        <v>L</v>
      </c>
      <c r="N60" s="1">
        <f t="shared" si="70"/>
        <v>0</v>
      </c>
      <c r="O60">
        <v>1</v>
      </c>
      <c r="P60">
        <v>1</v>
      </c>
      <c r="Q60">
        <v>1</v>
      </c>
      <c r="R60">
        <v>1</v>
      </c>
      <c r="S60">
        <v>1</v>
      </c>
      <c r="T60">
        <v>3</v>
      </c>
      <c r="U60">
        <f t="shared" si="71"/>
        <v>3</v>
      </c>
      <c r="V60" s="2" t="s">
        <v>177</v>
      </c>
      <c r="W60" s="2">
        <f t="shared" si="72"/>
        <v>1</v>
      </c>
      <c r="X60">
        <v>2</v>
      </c>
      <c r="Y60" s="1">
        <v>5</v>
      </c>
      <c r="Z60" s="1" t="str">
        <f t="shared" si="73"/>
        <v>M</v>
      </c>
      <c r="AA60" s="1">
        <f t="shared" si="74"/>
        <v>2</v>
      </c>
      <c r="AB60" s="4">
        <f t="shared" si="75"/>
        <v>-2</v>
      </c>
      <c r="AC60" s="4">
        <f t="shared" si="76"/>
        <v>2</v>
      </c>
      <c r="AD60">
        <v>1</v>
      </c>
      <c r="AE60">
        <v>1</v>
      </c>
      <c r="AF60">
        <v>0</v>
      </c>
      <c r="AG60">
        <v>1</v>
      </c>
      <c r="AH60">
        <v>2</v>
      </c>
      <c r="AI60">
        <v>2</v>
      </c>
      <c r="AJ60" s="2" t="s">
        <v>177</v>
      </c>
      <c r="AK60" s="2">
        <f t="shared" si="77"/>
        <v>1</v>
      </c>
      <c r="AL60">
        <v>3</v>
      </c>
      <c r="AM60" s="1">
        <v>5</v>
      </c>
      <c r="AN60" s="1" t="str">
        <f t="shared" si="78"/>
        <v>M</v>
      </c>
      <c r="AO60" s="1">
        <f t="shared" si="79"/>
        <v>1</v>
      </c>
      <c r="AP60" s="4">
        <f t="shared" si="80"/>
        <v>0</v>
      </c>
      <c r="AQ60" s="4">
        <f t="shared" si="81"/>
        <v>1</v>
      </c>
      <c r="AR60" s="10" t="s">
        <v>319</v>
      </c>
      <c r="AS60" s="10" t="s">
        <v>319</v>
      </c>
      <c r="AT60" s="10" t="str">
        <f t="shared" si="134"/>
        <v>surv</v>
      </c>
      <c r="AU60" s="10" t="str">
        <f t="shared" si="82"/>
        <v>surv</v>
      </c>
      <c r="AV60" s="10">
        <f t="shared" si="83"/>
        <v>5.666666666666667</v>
      </c>
      <c r="AW60" s="10">
        <f t="shared" si="84"/>
        <v>0.45254833995939053</v>
      </c>
      <c r="AX60" s="10">
        <f t="shared" si="85"/>
        <v>1</v>
      </c>
      <c r="AY60" s="10">
        <f t="shared" si="86"/>
        <v>1</v>
      </c>
      <c r="AZ60" s="10" t="str">
        <f t="shared" si="87"/>
        <v>1</v>
      </c>
      <c r="BA60" s="10" t="str">
        <f t="shared" si="88"/>
        <v>1</v>
      </c>
      <c r="BB60" t="s">
        <v>61</v>
      </c>
      <c r="BC60" t="s">
        <v>61</v>
      </c>
      <c r="BD60" t="s">
        <v>61</v>
      </c>
      <c r="BE60" s="5">
        <v>9</v>
      </c>
      <c r="BF60" s="5">
        <v>11</v>
      </c>
      <c r="BG60" s="5">
        <v>11</v>
      </c>
      <c r="BH60" s="5">
        <f t="shared" si="89"/>
        <v>10.333333333333334</v>
      </c>
      <c r="BI60" s="6">
        <v>0.45254833995939053</v>
      </c>
      <c r="BJ60" s="6">
        <v>0.45254833995939053</v>
      </c>
      <c r="BK60" s="6">
        <v>0.45254833995939053</v>
      </c>
      <c r="BL60" s="6">
        <v>0.45254833995939053</v>
      </c>
      <c r="BM60" s="6" t="str">
        <f t="shared" si="90"/>
        <v>N</v>
      </c>
      <c r="BN60" s="3">
        <f t="shared" si="91"/>
        <v>0.66666666666666663</v>
      </c>
      <c r="BO60" s="3">
        <f t="shared" si="92"/>
        <v>1.6666666666666667</v>
      </c>
      <c r="BP60" s="3">
        <f t="shared" si="93"/>
        <v>1.3333333333333333</v>
      </c>
      <c r="BQ60" s="3">
        <f t="shared" si="94"/>
        <v>1.6666666666666667</v>
      </c>
      <c r="BR60" s="1">
        <f t="shared" si="95"/>
        <v>5.666666666666667</v>
      </c>
      <c r="BS60" s="1" t="str">
        <f t="shared" si="96"/>
        <v>NA</v>
      </c>
      <c r="BT60" s="1">
        <f t="shared" si="97"/>
        <v>1</v>
      </c>
      <c r="BU60" s="4">
        <f t="shared" si="98"/>
        <v>-1</v>
      </c>
      <c r="BV60" s="4">
        <f t="shared" si="99"/>
        <v>1.5</v>
      </c>
      <c r="BW60" t="s">
        <v>178</v>
      </c>
      <c r="BX60" t="s">
        <v>178</v>
      </c>
      <c r="BY60" t="s">
        <v>178</v>
      </c>
      <c r="BZ60" t="s">
        <v>178</v>
      </c>
      <c r="CA60" s="2" t="str">
        <f t="shared" si="100"/>
        <v>NA</v>
      </c>
      <c r="CB60">
        <v>0</v>
      </c>
      <c r="CC60">
        <v>0</v>
      </c>
      <c r="CD60" s="2" t="str">
        <f t="shared" si="101"/>
        <v>NA</v>
      </c>
      <c r="CE60" s="3">
        <v>0</v>
      </c>
      <c r="CF60" s="3">
        <v>0</v>
      </c>
      <c r="CG60" s="2">
        <v>0</v>
      </c>
      <c r="CH60" s="2">
        <v>0</v>
      </c>
      <c r="CI60" s="2">
        <v>0</v>
      </c>
      <c r="CJ60" s="2">
        <v>0</v>
      </c>
      <c r="CK60" s="2">
        <v>0</v>
      </c>
      <c r="CL60" s="2">
        <v>0</v>
      </c>
      <c r="CM60" s="2">
        <v>0</v>
      </c>
      <c r="CN60" s="2">
        <v>0</v>
      </c>
      <c r="CO60" s="5">
        <v>0</v>
      </c>
      <c r="CP60" s="5">
        <v>0</v>
      </c>
      <c r="CQ60" s="5">
        <v>0</v>
      </c>
      <c r="CR60" s="5">
        <v>0</v>
      </c>
      <c r="CS60" s="5">
        <v>0</v>
      </c>
      <c r="CT60" s="5">
        <v>0</v>
      </c>
      <c r="CU60" s="5">
        <v>0</v>
      </c>
      <c r="CV60" s="5">
        <v>0</v>
      </c>
      <c r="CW60" s="4">
        <v>0</v>
      </c>
      <c r="CX60" s="4">
        <v>0</v>
      </c>
      <c r="CY60" s="4">
        <v>0</v>
      </c>
      <c r="CZ60" s="4">
        <v>0</v>
      </c>
      <c r="DA60" s="4">
        <v>0</v>
      </c>
      <c r="DB60" s="4">
        <v>0</v>
      </c>
      <c r="DC60" s="4">
        <v>0</v>
      </c>
      <c r="DD60" s="4">
        <v>0</v>
      </c>
      <c r="DE60" s="8">
        <v>0</v>
      </c>
      <c r="DF60" s="8">
        <v>0</v>
      </c>
      <c r="DG60" s="8">
        <v>0</v>
      </c>
      <c r="DH60" s="8">
        <v>0</v>
      </c>
      <c r="DI60" s="8">
        <v>0</v>
      </c>
      <c r="DJ60" s="8">
        <v>0</v>
      </c>
      <c r="DK60" s="8">
        <v>0</v>
      </c>
      <c r="DL60" s="8">
        <v>0</v>
      </c>
      <c r="DM60" s="11">
        <f t="shared" si="102"/>
        <v>0</v>
      </c>
      <c r="DN60" s="11">
        <f t="shared" si="103"/>
        <v>0</v>
      </c>
      <c r="DO60" s="11">
        <f t="shared" si="104"/>
        <v>0</v>
      </c>
      <c r="DP60" s="11">
        <f t="shared" si="105"/>
        <v>0</v>
      </c>
      <c r="DQ60" s="5">
        <f t="shared" si="106"/>
        <v>0</v>
      </c>
      <c r="DR60" s="5">
        <f t="shared" si="107"/>
        <v>0</v>
      </c>
      <c r="DS60" s="5">
        <f t="shared" si="108"/>
        <v>0</v>
      </c>
      <c r="DT60" s="5">
        <f t="shared" si="109"/>
        <v>0</v>
      </c>
      <c r="DU60" s="12">
        <f t="shared" si="110"/>
        <v>0</v>
      </c>
      <c r="DV60" s="12">
        <f t="shared" si="111"/>
        <v>0</v>
      </c>
      <c r="DW60" s="12">
        <f t="shared" si="112"/>
        <v>0</v>
      </c>
      <c r="DX60" s="12">
        <f t="shared" si="113"/>
        <v>0</v>
      </c>
      <c r="DY60" s="12">
        <f t="shared" si="114"/>
        <v>0</v>
      </c>
      <c r="DZ60" s="12">
        <f t="shared" si="115"/>
        <v>0</v>
      </c>
      <c r="EA60" s="12">
        <f t="shared" si="116"/>
        <v>0</v>
      </c>
      <c r="EB60" s="12">
        <f t="shared" si="117"/>
        <v>0</v>
      </c>
      <c r="EC60" s="13">
        <f t="shared" si="118"/>
        <v>0</v>
      </c>
      <c r="ED60" s="13">
        <f t="shared" si="119"/>
        <v>0</v>
      </c>
      <c r="EE60" s="13">
        <f t="shared" si="120"/>
        <v>0</v>
      </c>
      <c r="EF60" s="13">
        <f t="shared" si="121"/>
        <v>0</v>
      </c>
      <c r="EG60" s="13">
        <f t="shared" si="122"/>
        <v>0</v>
      </c>
      <c r="EH60" s="13">
        <f t="shared" si="123"/>
        <v>0</v>
      </c>
      <c r="EI60" s="13">
        <f t="shared" si="124"/>
        <v>0</v>
      </c>
      <c r="EJ60" s="13">
        <f t="shared" si="125"/>
        <v>0</v>
      </c>
      <c r="EK60" s="4">
        <f t="shared" si="126"/>
        <v>0</v>
      </c>
      <c r="EL60" s="4">
        <f t="shared" si="127"/>
        <v>0</v>
      </c>
      <c r="EM60" s="4">
        <f t="shared" si="128"/>
        <v>0</v>
      </c>
      <c r="EN60" s="4">
        <f t="shared" si="129"/>
        <v>0</v>
      </c>
      <c r="EO60" s="5" t="s">
        <v>178</v>
      </c>
      <c r="EP60" s="5" t="s">
        <v>178</v>
      </c>
      <c r="EQ60" s="5" t="s">
        <v>178</v>
      </c>
      <c r="ER60" s="5" t="s">
        <v>178</v>
      </c>
      <c r="ES60" s="12" t="s">
        <v>178</v>
      </c>
      <c r="ET60" s="12" t="s">
        <v>178</v>
      </c>
      <c r="EU60" s="12" t="s">
        <v>178</v>
      </c>
      <c r="EV60" s="12" t="s">
        <v>178</v>
      </c>
      <c r="EW60" t="s">
        <v>178</v>
      </c>
      <c r="EX60" t="s">
        <v>178</v>
      </c>
      <c r="EY60" t="s">
        <v>178</v>
      </c>
      <c r="EZ60" t="s">
        <v>178</v>
      </c>
      <c r="FA60">
        <f t="shared" si="130"/>
        <v>0</v>
      </c>
      <c r="FB60">
        <f t="shared" si="131"/>
        <v>0</v>
      </c>
      <c r="FC60">
        <f t="shared" si="132"/>
        <v>0</v>
      </c>
      <c r="FD60">
        <f t="shared" si="133"/>
        <v>0</v>
      </c>
      <c r="FE60">
        <v>0.75</v>
      </c>
      <c r="FF60">
        <v>0.6</v>
      </c>
      <c r="FG60">
        <v>0.4</v>
      </c>
    </row>
    <row r="61" spans="1:163" customFormat="1" x14ac:dyDescent="0.25">
      <c r="A61" t="s">
        <v>61</v>
      </c>
      <c r="B61">
        <v>1</v>
      </c>
      <c r="C61">
        <v>1</v>
      </c>
      <c r="D61">
        <v>1</v>
      </c>
      <c r="E61">
        <v>4</v>
      </c>
      <c r="F61">
        <v>2</v>
      </c>
      <c r="G61">
        <v>1</v>
      </c>
      <c r="H61">
        <v>0</v>
      </c>
      <c r="I61" s="2" t="s">
        <v>177</v>
      </c>
      <c r="J61" s="2">
        <f t="shared" si="68"/>
        <v>0</v>
      </c>
      <c r="K61">
        <v>1</v>
      </c>
      <c r="L61" s="1">
        <v>9</v>
      </c>
      <c r="M61" s="1" t="str">
        <f t="shared" si="69"/>
        <v>L</v>
      </c>
      <c r="N61" s="1">
        <f t="shared" si="70"/>
        <v>0</v>
      </c>
      <c r="O61">
        <v>1</v>
      </c>
      <c r="P61">
        <v>1</v>
      </c>
      <c r="Q61">
        <v>1</v>
      </c>
      <c r="R61">
        <v>0</v>
      </c>
      <c r="S61">
        <v>3</v>
      </c>
      <c r="T61">
        <v>2</v>
      </c>
      <c r="U61">
        <f t="shared" si="71"/>
        <v>2</v>
      </c>
      <c r="V61" s="2" t="s">
        <v>177</v>
      </c>
      <c r="W61" s="2">
        <f t="shared" si="72"/>
        <v>1</v>
      </c>
      <c r="X61">
        <v>2</v>
      </c>
      <c r="Y61" s="1">
        <v>6</v>
      </c>
      <c r="Z61" s="1" t="str">
        <f t="shared" si="73"/>
        <v>M</v>
      </c>
      <c r="AA61" s="1">
        <f t="shared" si="74"/>
        <v>1</v>
      </c>
      <c r="AB61" s="4">
        <f t="shared" si="75"/>
        <v>-3</v>
      </c>
      <c r="AC61" s="4">
        <f t="shared" si="76"/>
        <v>2</v>
      </c>
      <c r="AD61">
        <v>1</v>
      </c>
      <c r="AE61">
        <v>1</v>
      </c>
      <c r="AF61">
        <v>1</v>
      </c>
      <c r="AG61">
        <v>2</v>
      </c>
      <c r="AH61">
        <v>1</v>
      </c>
      <c r="AI61">
        <v>2</v>
      </c>
      <c r="AJ61" s="2" t="s">
        <v>177</v>
      </c>
      <c r="AK61" s="2">
        <f t="shared" si="77"/>
        <v>1</v>
      </c>
      <c r="AL61">
        <v>2</v>
      </c>
      <c r="AM61" s="1">
        <v>6</v>
      </c>
      <c r="AN61" s="1" t="str">
        <f t="shared" si="78"/>
        <v>M</v>
      </c>
      <c r="AO61" s="1">
        <f t="shared" si="79"/>
        <v>1</v>
      </c>
      <c r="AP61" s="4">
        <f t="shared" si="80"/>
        <v>0</v>
      </c>
      <c r="AQ61" s="4">
        <f t="shared" si="81"/>
        <v>1</v>
      </c>
      <c r="AR61" s="10" t="s">
        <v>319</v>
      </c>
      <c r="AS61" s="10" t="s">
        <v>319</v>
      </c>
      <c r="AT61" s="10" t="str">
        <f t="shared" si="134"/>
        <v>surv</v>
      </c>
      <c r="AU61" s="10" t="str">
        <f t="shared" si="82"/>
        <v>surv</v>
      </c>
      <c r="AV61" s="10">
        <f t="shared" si="83"/>
        <v>7</v>
      </c>
      <c r="AW61" s="10">
        <f t="shared" si="84"/>
        <v>0.34692199558449915</v>
      </c>
      <c r="AX61" s="10">
        <f t="shared" si="85"/>
        <v>1</v>
      </c>
      <c r="AY61" s="10">
        <f t="shared" si="86"/>
        <v>1</v>
      </c>
      <c r="AZ61" s="10" t="str">
        <f t="shared" si="87"/>
        <v>1</v>
      </c>
      <c r="BA61" s="10" t="str">
        <f t="shared" si="88"/>
        <v>1</v>
      </c>
      <c r="BB61" t="s">
        <v>60</v>
      </c>
      <c r="BC61" t="s">
        <v>146</v>
      </c>
      <c r="BD61" t="s">
        <v>146</v>
      </c>
      <c r="BE61" s="5">
        <v>11</v>
      </c>
      <c r="BF61" s="5">
        <v>13</v>
      </c>
      <c r="BG61" s="5">
        <v>12</v>
      </c>
      <c r="BH61" s="5">
        <f t="shared" si="89"/>
        <v>12</v>
      </c>
      <c r="BI61" s="6">
        <v>0.45254833995939053</v>
      </c>
      <c r="BJ61" s="6">
        <v>0.29410882339705352</v>
      </c>
      <c r="BK61" s="6">
        <v>0.29410882339705352</v>
      </c>
      <c r="BL61" s="6">
        <v>0.34692199558449915</v>
      </c>
      <c r="BM61" s="6" t="str">
        <f t="shared" si="90"/>
        <v>N</v>
      </c>
      <c r="BN61" s="3">
        <f t="shared" si="91"/>
        <v>2</v>
      </c>
      <c r="BO61" s="3">
        <f t="shared" si="92"/>
        <v>1.3333333333333333</v>
      </c>
      <c r="BP61" s="3">
        <f t="shared" si="93"/>
        <v>1.6666666666666667</v>
      </c>
      <c r="BQ61" s="3">
        <f t="shared" si="94"/>
        <v>1.3333333333333333</v>
      </c>
      <c r="BR61" s="1">
        <f t="shared" si="95"/>
        <v>7</v>
      </c>
      <c r="BS61" s="1" t="str">
        <f t="shared" si="96"/>
        <v>L</v>
      </c>
      <c r="BT61" s="1">
        <f t="shared" si="97"/>
        <v>0.66666666666666663</v>
      </c>
      <c r="BU61" s="4">
        <f t="shared" si="98"/>
        <v>-1.5</v>
      </c>
      <c r="BV61" s="4">
        <f t="shared" si="99"/>
        <v>1.5</v>
      </c>
      <c r="BW61" t="s">
        <v>178</v>
      </c>
      <c r="BX61" t="s">
        <v>178</v>
      </c>
      <c r="BY61" t="s">
        <v>178</v>
      </c>
      <c r="BZ61" t="s">
        <v>178</v>
      </c>
      <c r="CA61" s="2" t="str">
        <f t="shared" si="100"/>
        <v>NA</v>
      </c>
      <c r="CB61">
        <v>0</v>
      </c>
      <c r="CC61">
        <v>0</v>
      </c>
      <c r="CD61" s="2" t="str">
        <f t="shared" si="101"/>
        <v>NA</v>
      </c>
      <c r="CE61" s="3">
        <v>0</v>
      </c>
      <c r="CF61" s="3">
        <v>0</v>
      </c>
      <c r="CG61" s="2">
        <v>0</v>
      </c>
      <c r="CH61" s="2">
        <v>0</v>
      </c>
      <c r="CI61" s="2">
        <v>0</v>
      </c>
      <c r="CJ61" s="2">
        <v>0</v>
      </c>
      <c r="CK61" s="2">
        <v>0</v>
      </c>
      <c r="CL61" s="2">
        <v>0</v>
      </c>
      <c r="CM61" s="2">
        <v>0</v>
      </c>
      <c r="CN61" s="2">
        <v>0</v>
      </c>
      <c r="CO61" s="5">
        <v>0</v>
      </c>
      <c r="CP61" s="5">
        <v>0</v>
      </c>
      <c r="CQ61" s="5">
        <v>0</v>
      </c>
      <c r="CR61" s="5">
        <v>0</v>
      </c>
      <c r="CS61" s="5">
        <v>0</v>
      </c>
      <c r="CT61" s="5">
        <v>0</v>
      </c>
      <c r="CU61" s="5">
        <v>0</v>
      </c>
      <c r="CV61" s="5">
        <v>0</v>
      </c>
      <c r="CW61" s="4">
        <v>0</v>
      </c>
      <c r="CX61" s="4">
        <v>0</v>
      </c>
      <c r="CY61" s="4">
        <v>0</v>
      </c>
      <c r="CZ61" s="4">
        <v>0</v>
      </c>
      <c r="DA61" s="4">
        <v>0</v>
      </c>
      <c r="DB61" s="4">
        <v>0</v>
      </c>
      <c r="DC61" s="4">
        <v>0</v>
      </c>
      <c r="DD61" s="4">
        <v>0</v>
      </c>
      <c r="DE61" s="8">
        <v>0</v>
      </c>
      <c r="DF61" s="8">
        <v>0</v>
      </c>
      <c r="DG61" s="8">
        <v>0</v>
      </c>
      <c r="DH61" s="8">
        <v>0</v>
      </c>
      <c r="DI61" s="8">
        <v>0</v>
      </c>
      <c r="DJ61" s="8">
        <v>0</v>
      </c>
      <c r="DK61" s="8">
        <v>0</v>
      </c>
      <c r="DL61" s="8">
        <v>0</v>
      </c>
      <c r="DM61" s="11">
        <f t="shared" si="102"/>
        <v>0</v>
      </c>
      <c r="DN61" s="11">
        <f t="shared" si="103"/>
        <v>0</v>
      </c>
      <c r="DO61" s="11">
        <f t="shared" si="104"/>
        <v>0</v>
      </c>
      <c r="DP61" s="11">
        <f t="shared" si="105"/>
        <v>0</v>
      </c>
      <c r="DQ61" s="5">
        <f t="shared" si="106"/>
        <v>0</v>
      </c>
      <c r="DR61" s="5">
        <f t="shared" si="107"/>
        <v>0</v>
      </c>
      <c r="DS61" s="5">
        <f t="shared" si="108"/>
        <v>0</v>
      </c>
      <c r="DT61" s="5">
        <f t="shared" si="109"/>
        <v>0</v>
      </c>
      <c r="DU61" s="12">
        <f t="shared" si="110"/>
        <v>0</v>
      </c>
      <c r="DV61" s="12">
        <f t="shared" si="111"/>
        <v>0</v>
      </c>
      <c r="DW61" s="12">
        <f t="shared" si="112"/>
        <v>0</v>
      </c>
      <c r="DX61" s="12">
        <f t="shared" si="113"/>
        <v>0</v>
      </c>
      <c r="DY61" s="12">
        <f t="shared" si="114"/>
        <v>0</v>
      </c>
      <c r="DZ61" s="12">
        <f t="shared" si="115"/>
        <v>0</v>
      </c>
      <c r="EA61" s="12">
        <f t="shared" si="116"/>
        <v>0</v>
      </c>
      <c r="EB61" s="12">
        <f t="shared" si="117"/>
        <v>0</v>
      </c>
      <c r="EC61" s="13">
        <f t="shared" si="118"/>
        <v>0</v>
      </c>
      <c r="ED61" s="13">
        <f t="shared" si="119"/>
        <v>0</v>
      </c>
      <c r="EE61" s="13">
        <f t="shared" si="120"/>
        <v>0</v>
      </c>
      <c r="EF61" s="13">
        <f t="shared" si="121"/>
        <v>0</v>
      </c>
      <c r="EG61" s="13">
        <f t="shared" si="122"/>
        <v>0</v>
      </c>
      <c r="EH61" s="13">
        <f t="shared" si="123"/>
        <v>0</v>
      </c>
      <c r="EI61" s="13">
        <f t="shared" si="124"/>
        <v>0</v>
      </c>
      <c r="EJ61" s="13">
        <f t="shared" si="125"/>
        <v>0</v>
      </c>
      <c r="EK61" s="4">
        <f t="shared" si="126"/>
        <v>0</v>
      </c>
      <c r="EL61" s="4">
        <f t="shared" si="127"/>
        <v>0</v>
      </c>
      <c r="EM61" s="4">
        <f t="shared" si="128"/>
        <v>0</v>
      </c>
      <c r="EN61" s="4">
        <f t="shared" si="129"/>
        <v>0</v>
      </c>
      <c r="EO61" s="5" t="s">
        <v>178</v>
      </c>
      <c r="EP61" s="5" t="s">
        <v>178</v>
      </c>
      <c r="EQ61" s="5" t="s">
        <v>178</v>
      </c>
      <c r="ER61" s="5" t="s">
        <v>178</v>
      </c>
      <c r="ES61" s="12" t="s">
        <v>178</v>
      </c>
      <c r="ET61" s="12" t="s">
        <v>178</v>
      </c>
      <c r="EU61" s="12" t="s">
        <v>178</v>
      </c>
      <c r="EV61" s="12" t="s">
        <v>178</v>
      </c>
      <c r="EW61" t="s">
        <v>178</v>
      </c>
      <c r="EX61" t="s">
        <v>178</v>
      </c>
      <c r="EY61" t="s">
        <v>178</v>
      </c>
      <c r="EZ61" t="s">
        <v>178</v>
      </c>
      <c r="FA61">
        <f t="shared" si="130"/>
        <v>0</v>
      </c>
      <c r="FB61">
        <f t="shared" si="131"/>
        <v>0</v>
      </c>
      <c r="FC61">
        <f t="shared" si="132"/>
        <v>0</v>
      </c>
      <c r="FD61">
        <f t="shared" si="133"/>
        <v>0</v>
      </c>
      <c r="FE61">
        <v>2</v>
      </c>
      <c r="FF61">
        <v>0.6</v>
      </c>
      <c r="FG61">
        <v>0.6</v>
      </c>
    </row>
    <row r="62" spans="1:163" customFormat="1" x14ac:dyDescent="0.25">
      <c r="A62" t="s">
        <v>62</v>
      </c>
      <c r="B62">
        <v>1</v>
      </c>
      <c r="C62">
        <v>1</v>
      </c>
      <c r="D62">
        <v>0</v>
      </c>
      <c r="E62">
        <v>1</v>
      </c>
      <c r="F62">
        <v>1</v>
      </c>
      <c r="G62">
        <v>1</v>
      </c>
      <c r="H62">
        <v>1</v>
      </c>
      <c r="I62" s="2" t="s">
        <v>177</v>
      </c>
      <c r="J62" s="2">
        <f t="shared" si="68"/>
        <v>1</v>
      </c>
      <c r="K62">
        <v>2</v>
      </c>
      <c r="L62" s="1">
        <v>4</v>
      </c>
      <c r="M62" s="1" t="str">
        <f t="shared" si="69"/>
        <v>S</v>
      </c>
      <c r="N62" s="1">
        <f t="shared" si="70"/>
        <v>0</v>
      </c>
      <c r="O62">
        <v>1</v>
      </c>
      <c r="P62">
        <v>1</v>
      </c>
      <c r="Q62">
        <v>0</v>
      </c>
      <c r="R62">
        <v>1</v>
      </c>
      <c r="S62">
        <v>1</v>
      </c>
      <c r="T62">
        <v>0</v>
      </c>
      <c r="U62">
        <f t="shared" si="71"/>
        <v>0</v>
      </c>
      <c r="V62" s="2" t="s">
        <v>177</v>
      </c>
      <c r="W62" s="2">
        <f t="shared" si="72"/>
        <v>0</v>
      </c>
      <c r="X62">
        <v>2</v>
      </c>
      <c r="Y62" s="1">
        <v>4</v>
      </c>
      <c r="Z62" s="1" t="str">
        <f t="shared" si="73"/>
        <v>S</v>
      </c>
      <c r="AA62" s="1">
        <f t="shared" si="74"/>
        <v>3</v>
      </c>
      <c r="AB62" s="4">
        <f t="shared" si="75"/>
        <v>0</v>
      </c>
      <c r="AC62" s="4">
        <f t="shared" si="76"/>
        <v>0</v>
      </c>
      <c r="AD62">
        <v>1</v>
      </c>
      <c r="AE62">
        <v>1</v>
      </c>
      <c r="AF62">
        <v>1</v>
      </c>
      <c r="AG62">
        <v>1</v>
      </c>
      <c r="AH62">
        <v>0</v>
      </c>
      <c r="AI62">
        <v>2</v>
      </c>
      <c r="AJ62" s="2" t="s">
        <v>177</v>
      </c>
      <c r="AK62" s="2">
        <f t="shared" si="77"/>
        <v>1</v>
      </c>
      <c r="AL62">
        <v>2</v>
      </c>
      <c r="AM62" s="1">
        <v>4</v>
      </c>
      <c r="AN62" s="1" t="str">
        <f t="shared" si="78"/>
        <v>S</v>
      </c>
      <c r="AO62" s="1">
        <f t="shared" si="79"/>
        <v>0</v>
      </c>
      <c r="AP62" s="4">
        <f t="shared" si="80"/>
        <v>0</v>
      </c>
      <c r="AQ62" s="4">
        <f t="shared" si="81"/>
        <v>1</v>
      </c>
      <c r="AR62" s="10" t="s">
        <v>319</v>
      </c>
      <c r="AS62" s="10" t="s">
        <v>319</v>
      </c>
      <c r="AT62" s="10" t="str">
        <f t="shared" si="134"/>
        <v>surv</v>
      </c>
      <c r="AU62" s="10" t="str">
        <f t="shared" si="82"/>
        <v>surv</v>
      </c>
      <c r="AV62" s="10">
        <f t="shared" si="83"/>
        <v>4</v>
      </c>
      <c r="AW62" s="10">
        <f t="shared" si="84"/>
        <v>0.74102003215889434</v>
      </c>
      <c r="AX62" s="10">
        <f t="shared" si="85"/>
        <v>1</v>
      </c>
      <c r="AY62" s="10">
        <f t="shared" si="86"/>
        <v>1</v>
      </c>
      <c r="AZ62" s="10" t="str">
        <f t="shared" si="87"/>
        <v>1</v>
      </c>
      <c r="BA62" s="10" t="str">
        <f t="shared" si="88"/>
        <v>1</v>
      </c>
      <c r="BB62" t="s">
        <v>64</v>
      </c>
      <c r="BC62" t="s">
        <v>63</v>
      </c>
      <c r="BD62" t="s">
        <v>64</v>
      </c>
      <c r="BE62" s="5">
        <v>6</v>
      </c>
      <c r="BF62" s="5">
        <v>5</v>
      </c>
      <c r="BG62" s="5">
        <v>6</v>
      </c>
      <c r="BH62" s="5">
        <f t="shared" si="89"/>
        <v>5.666666666666667</v>
      </c>
      <c r="BI62" s="6">
        <v>0.67082039324993503</v>
      </c>
      <c r="BJ62" s="6">
        <v>0.88141930997681295</v>
      </c>
      <c r="BK62" s="6">
        <v>0.67082039324993503</v>
      </c>
      <c r="BL62" s="6">
        <v>0.74102003215889434</v>
      </c>
      <c r="BM62" s="6" t="str">
        <f t="shared" si="90"/>
        <v>M</v>
      </c>
      <c r="BN62" s="3">
        <f t="shared" si="91"/>
        <v>0.66666666666666663</v>
      </c>
      <c r="BO62" s="3">
        <f t="shared" si="92"/>
        <v>1</v>
      </c>
      <c r="BP62" s="3">
        <f t="shared" si="93"/>
        <v>0.66666666666666663</v>
      </c>
      <c r="BQ62" s="3">
        <f t="shared" si="94"/>
        <v>1</v>
      </c>
      <c r="BR62" s="1">
        <f t="shared" si="95"/>
        <v>4</v>
      </c>
      <c r="BS62" s="1" t="str">
        <f t="shared" si="96"/>
        <v>S</v>
      </c>
      <c r="BT62" s="1">
        <f t="shared" si="97"/>
        <v>1</v>
      </c>
      <c r="BU62" s="4">
        <f t="shared" si="98"/>
        <v>0</v>
      </c>
      <c r="BV62" s="4">
        <f t="shared" si="99"/>
        <v>0.5</v>
      </c>
      <c r="BW62" t="s">
        <v>226</v>
      </c>
      <c r="BX62" t="s">
        <v>178</v>
      </c>
      <c r="BY62" t="s">
        <v>226</v>
      </c>
      <c r="BZ62" t="s">
        <v>178</v>
      </c>
      <c r="CA62" s="2" t="str">
        <f t="shared" si="100"/>
        <v>c</v>
      </c>
      <c r="CB62">
        <v>0</v>
      </c>
      <c r="CC62">
        <v>1</v>
      </c>
      <c r="CD62" s="2" t="str">
        <f t="shared" si="101"/>
        <v>NA</v>
      </c>
      <c r="CE62" s="3">
        <v>0</v>
      </c>
      <c r="CF62" s="3">
        <v>0</v>
      </c>
      <c r="CG62" s="2">
        <v>0</v>
      </c>
      <c r="CH62" s="2">
        <v>0</v>
      </c>
      <c r="CI62" s="2">
        <v>0</v>
      </c>
      <c r="CJ62" s="2">
        <v>0</v>
      </c>
      <c r="CK62" s="2">
        <v>0</v>
      </c>
      <c r="CL62" s="2">
        <v>1</v>
      </c>
      <c r="CM62" s="2">
        <v>0</v>
      </c>
      <c r="CN62" s="2">
        <v>0</v>
      </c>
      <c r="CO62" s="5">
        <v>0</v>
      </c>
      <c r="CP62" s="5">
        <v>0</v>
      </c>
      <c r="CQ62" s="5">
        <v>0</v>
      </c>
      <c r="CR62" s="5">
        <v>0</v>
      </c>
      <c r="CS62" s="5">
        <v>0</v>
      </c>
      <c r="CT62" s="5">
        <v>0</v>
      </c>
      <c r="CU62" s="5">
        <v>0</v>
      </c>
      <c r="CV62" s="5">
        <v>0</v>
      </c>
      <c r="CW62" s="4">
        <v>1</v>
      </c>
      <c r="CX62" s="4">
        <v>0</v>
      </c>
      <c r="CY62" s="4">
        <v>0</v>
      </c>
      <c r="CZ62" s="4">
        <v>0</v>
      </c>
      <c r="DA62" s="4">
        <v>0</v>
      </c>
      <c r="DB62" s="4">
        <v>0</v>
      </c>
      <c r="DC62" s="4">
        <v>0</v>
      </c>
      <c r="DD62" s="4">
        <v>0</v>
      </c>
      <c r="DE62" s="8">
        <v>1</v>
      </c>
      <c r="DF62" s="8">
        <v>0</v>
      </c>
      <c r="DG62" s="8">
        <v>0</v>
      </c>
      <c r="DH62" s="8">
        <v>0</v>
      </c>
      <c r="DI62" s="8">
        <v>0</v>
      </c>
      <c r="DJ62" s="8">
        <v>0</v>
      </c>
      <c r="DK62" s="8">
        <v>0</v>
      </c>
      <c r="DL62" s="8">
        <v>0</v>
      </c>
      <c r="DM62" s="11">
        <f t="shared" si="102"/>
        <v>1</v>
      </c>
      <c r="DN62" s="11">
        <f t="shared" si="103"/>
        <v>0</v>
      </c>
      <c r="DO62" s="11">
        <f t="shared" si="104"/>
        <v>1</v>
      </c>
      <c r="DP62" s="11">
        <f t="shared" si="105"/>
        <v>0</v>
      </c>
      <c r="DQ62" s="5">
        <f t="shared" si="106"/>
        <v>1</v>
      </c>
      <c r="DR62" s="5">
        <f t="shared" si="107"/>
        <v>0</v>
      </c>
      <c r="DS62" s="5">
        <f t="shared" si="108"/>
        <v>0</v>
      </c>
      <c r="DT62" s="5">
        <f t="shared" si="109"/>
        <v>0</v>
      </c>
      <c r="DU62" s="12">
        <f t="shared" si="110"/>
        <v>0</v>
      </c>
      <c r="DV62" s="12">
        <f t="shared" si="111"/>
        <v>0</v>
      </c>
      <c r="DW62" s="12">
        <f t="shared" si="112"/>
        <v>0</v>
      </c>
      <c r="DX62" s="12">
        <f t="shared" si="113"/>
        <v>0</v>
      </c>
      <c r="DY62" s="12">
        <f t="shared" si="114"/>
        <v>0</v>
      </c>
      <c r="DZ62" s="12">
        <f t="shared" si="115"/>
        <v>1</v>
      </c>
      <c r="EA62" s="12">
        <f t="shared" si="116"/>
        <v>0</v>
      </c>
      <c r="EB62" s="12">
        <f t="shared" si="117"/>
        <v>0</v>
      </c>
      <c r="EC62" s="13">
        <f t="shared" si="118"/>
        <v>2</v>
      </c>
      <c r="ED62" s="13">
        <f t="shared" si="119"/>
        <v>0</v>
      </c>
      <c r="EE62" s="13">
        <f t="shared" si="120"/>
        <v>0</v>
      </c>
      <c r="EF62" s="13">
        <f t="shared" si="121"/>
        <v>0</v>
      </c>
      <c r="EG62" s="13">
        <f t="shared" si="122"/>
        <v>0</v>
      </c>
      <c r="EH62" s="13">
        <f t="shared" si="123"/>
        <v>0</v>
      </c>
      <c r="EI62" s="13">
        <f t="shared" si="124"/>
        <v>0</v>
      </c>
      <c r="EJ62" s="13">
        <f t="shared" si="125"/>
        <v>0</v>
      </c>
      <c r="EK62" s="4">
        <f t="shared" si="126"/>
        <v>2</v>
      </c>
      <c r="EL62" s="4">
        <f t="shared" si="127"/>
        <v>0</v>
      </c>
      <c r="EM62" s="4">
        <f t="shared" si="128"/>
        <v>1</v>
      </c>
      <c r="EN62" s="4">
        <f t="shared" si="129"/>
        <v>0</v>
      </c>
      <c r="EO62" s="5">
        <v>1</v>
      </c>
      <c r="EP62" s="5" t="s">
        <v>178</v>
      </c>
      <c r="EQ62" s="5">
        <v>0</v>
      </c>
      <c r="ER62" s="5" t="s">
        <v>178</v>
      </c>
      <c r="ES62" s="12">
        <v>1</v>
      </c>
      <c r="ET62" s="12" t="s">
        <v>178</v>
      </c>
      <c r="EU62" s="12" t="s">
        <v>178</v>
      </c>
      <c r="EV62" s="12" t="s">
        <v>178</v>
      </c>
      <c r="EW62">
        <v>1</v>
      </c>
      <c r="EX62" t="s">
        <v>178</v>
      </c>
      <c r="EY62">
        <v>0</v>
      </c>
      <c r="EZ62" t="s">
        <v>178</v>
      </c>
      <c r="FA62">
        <f t="shared" si="130"/>
        <v>0</v>
      </c>
      <c r="FB62">
        <f t="shared" si="131"/>
        <v>0</v>
      </c>
      <c r="FC62">
        <f t="shared" si="132"/>
        <v>-1</v>
      </c>
      <c r="FD62">
        <f t="shared" si="133"/>
        <v>0</v>
      </c>
      <c r="FE62">
        <v>0.66666666666666663</v>
      </c>
      <c r="FF62">
        <v>1</v>
      </c>
      <c r="FG62">
        <v>1</v>
      </c>
    </row>
    <row r="63" spans="1:163" customFormat="1" x14ac:dyDescent="0.25">
      <c r="A63" t="s">
        <v>63</v>
      </c>
      <c r="B63">
        <v>1</v>
      </c>
      <c r="C63">
        <v>1</v>
      </c>
      <c r="D63">
        <v>1</v>
      </c>
      <c r="E63">
        <v>1</v>
      </c>
      <c r="F63">
        <v>1</v>
      </c>
      <c r="G63">
        <v>1</v>
      </c>
      <c r="H63">
        <v>2</v>
      </c>
      <c r="I63" s="2" t="s">
        <v>177</v>
      </c>
      <c r="J63" s="2">
        <f t="shared" si="68"/>
        <v>1</v>
      </c>
      <c r="K63">
        <v>2</v>
      </c>
      <c r="L63" s="1">
        <v>5</v>
      </c>
      <c r="M63" s="1" t="str">
        <f t="shared" si="69"/>
        <v>M</v>
      </c>
      <c r="N63" s="1">
        <f t="shared" si="70"/>
        <v>0</v>
      </c>
      <c r="O63">
        <v>1</v>
      </c>
      <c r="P63">
        <v>1</v>
      </c>
      <c r="Q63">
        <v>0</v>
      </c>
      <c r="R63">
        <v>1</v>
      </c>
      <c r="S63">
        <v>3</v>
      </c>
      <c r="T63">
        <v>3</v>
      </c>
      <c r="U63">
        <f t="shared" si="71"/>
        <v>3</v>
      </c>
      <c r="V63" s="2" t="s">
        <v>176</v>
      </c>
      <c r="W63" s="2">
        <f t="shared" si="72"/>
        <v>1</v>
      </c>
      <c r="X63">
        <v>2</v>
      </c>
      <c r="Y63" s="1">
        <v>6</v>
      </c>
      <c r="Z63" s="1" t="str">
        <f t="shared" si="73"/>
        <v>M</v>
      </c>
      <c r="AA63" s="1">
        <f t="shared" si="74"/>
        <v>0</v>
      </c>
      <c r="AB63" s="4">
        <f t="shared" si="75"/>
        <v>1</v>
      </c>
      <c r="AC63" s="4">
        <f t="shared" si="76"/>
        <v>0</v>
      </c>
      <c r="AD63">
        <v>1</v>
      </c>
      <c r="AE63">
        <v>1</v>
      </c>
      <c r="AF63">
        <v>1</v>
      </c>
      <c r="AG63">
        <v>1</v>
      </c>
      <c r="AH63">
        <v>2</v>
      </c>
      <c r="AI63">
        <v>3</v>
      </c>
      <c r="AJ63" s="2" t="s">
        <v>177</v>
      </c>
      <c r="AK63" s="2">
        <f t="shared" si="77"/>
        <v>1</v>
      </c>
      <c r="AL63">
        <v>2</v>
      </c>
      <c r="AM63" s="1">
        <v>6</v>
      </c>
      <c r="AN63" s="1" t="str">
        <f t="shared" si="78"/>
        <v>M</v>
      </c>
      <c r="AO63" s="1">
        <f t="shared" si="79"/>
        <v>0</v>
      </c>
      <c r="AP63" s="4">
        <f t="shared" si="80"/>
        <v>0</v>
      </c>
      <c r="AQ63" s="4">
        <f t="shared" si="81"/>
        <v>1</v>
      </c>
      <c r="AR63" s="10" t="s">
        <v>319</v>
      </c>
      <c r="AS63" s="10" t="s">
        <v>319</v>
      </c>
      <c r="AT63" s="10" t="str">
        <f t="shared" si="134"/>
        <v>surv</v>
      </c>
      <c r="AU63" s="10" t="str">
        <f t="shared" si="82"/>
        <v>surv</v>
      </c>
      <c r="AV63" s="10">
        <f t="shared" si="83"/>
        <v>5.666666666666667</v>
      </c>
      <c r="AW63" s="10">
        <f t="shared" si="84"/>
        <v>0.75994899949662731</v>
      </c>
      <c r="AX63" s="10">
        <f t="shared" si="85"/>
        <v>1</v>
      </c>
      <c r="AY63" s="10">
        <f t="shared" si="86"/>
        <v>1</v>
      </c>
      <c r="AZ63" s="10" t="str">
        <f t="shared" si="87"/>
        <v>1</v>
      </c>
      <c r="BA63" s="10" t="str">
        <f t="shared" si="88"/>
        <v>1</v>
      </c>
      <c r="BB63" t="s">
        <v>64</v>
      </c>
      <c r="BC63" t="s">
        <v>62</v>
      </c>
      <c r="BD63" t="s">
        <v>64</v>
      </c>
      <c r="BE63" s="5">
        <v>4</v>
      </c>
      <c r="BF63" s="5">
        <v>3</v>
      </c>
      <c r="BG63" s="5">
        <v>4</v>
      </c>
      <c r="BH63" s="5">
        <f t="shared" si="89"/>
        <v>3.6666666666666665</v>
      </c>
      <c r="BI63" s="6">
        <v>0.69921384425653443</v>
      </c>
      <c r="BJ63" s="6">
        <v>0.88141930997681295</v>
      </c>
      <c r="BK63" s="6">
        <v>0.69921384425653443</v>
      </c>
      <c r="BL63" s="6">
        <v>0.75994899949662731</v>
      </c>
      <c r="BM63" s="6" t="str">
        <f t="shared" si="90"/>
        <v>M</v>
      </c>
      <c r="BN63" s="3">
        <f t="shared" si="91"/>
        <v>0.66666666666666663</v>
      </c>
      <c r="BO63" s="3">
        <f t="shared" si="92"/>
        <v>1</v>
      </c>
      <c r="BP63" s="3">
        <f t="shared" si="93"/>
        <v>2</v>
      </c>
      <c r="BQ63" s="3">
        <f t="shared" si="94"/>
        <v>2.6666666666666665</v>
      </c>
      <c r="BR63" s="1">
        <f t="shared" si="95"/>
        <v>5.666666666666667</v>
      </c>
      <c r="BS63" s="1" t="str">
        <f t="shared" si="96"/>
        <v>NA</v>
      </c>
      <c r="BT63" s="1">
        <f t="shared" si="97"/>
        <v>0</v>
      </c>
      <c r="BU63" s="4">
        <f t="shared" si="98"/>
        <v>0.5</v>
      </c>
      <c r="BV63" s="4">
        <f t="shared" si="99"/>
        <v>0.5</v>
      </c>
      <c r="BW63" t="s">
        <v>226</v>
      </c>
      <c r="BX63" t="s">
        <v>227</v>
      </c>
      <c r="BY63" t="s">
        <v>226</v>
      </c>
      <c r="BZ63" t="s">
        <v>226</v>
      </c>
      <c r="CA63" s="2" t="str">
        <f t="shared" si="100"/>
        <v>e</v>
      </c>
      <c r="CB63">
        <v>1</v>
      </c>
      <c r="CC63">
        <v>1</v>
      </c>
      <c r="CD63" s="2" t="str">
        <f t="shared" si="101"/>
        <v>NA</v>
      </c>
      <c r="CE63" s="3">
        <v>0</v>
      </c>
      <c r="CF63" s="3">
        <v>0</v>
      </c>
      <c r="CG63" s="2">
        <v>0</v>
      </c>
      <c r="CH63" s="2">
        <v>0</v>
      </c>
      <c r="CI63" s="2">
        <v>0</v>
      </c>
      <c r="CJ63" s="2">
        <v>0</v>
      </c>
      <c r="CK63" s="2">
        <v>0</v>
      </c>
      <c r="CL63" s="2">
        <v>0</v>
      </c>
      <c r="CM63" s="2">
        <v>0</v>
      </c>
      <c r="CN63" s="2">
        <v>0</v>
      </c>
      <c r="CO63" s="5">
        <v>0</v>
      </c>
      <c r="CP63" s="5">
        <v>0</v>
      </c>
      <c r="CQ63" s="5">
        <v>0</v>
      </c>
      <c r="CR63" s="5">
        <v>0</v>
      </c>
      <c r="CS63" s="5">
        <v>0</v>
      </c>
      <c r="CT63" s="5">
        <v>0</v>
      </c>
      <c r="CU63" s="5">
        <v>0</v>
      </c>
      <c r="CV63" s="5">
        <v>0</v>
      </c>
      <c r="CW63" s="4">
        <v>1</v>
      </c>
      <c r="CX63" s="4">
        <v>0</v>
      </c>
      <c r="CY63" s="4">
        <v>0</v>
      </c>
      <c r="CZ63" s="4">
        <v>0</v>
      </c>
      <c r="DA63" s="4">
        <v>0</v>
      </c>
      <c r="DB63" s="4">
        <v>1</v>
      </c>
      <c r="DC63" s="4">
        <v>1</v>
      </c>
      <c r="DD63" s="4">
        <v>0</v>
      </c>
      <c r="DE63" s="8">
        <v>1</v>
      </c>
      <c r="DF63" s="8">
        <v>0</v>
      </c>
      <c r="DG63" s="8">
        <v>1</v>
      </c>
      <c r="DH63" s="8">
        <v>0</v>
      </c>
      <c r="DI63" s="8">
        <v>0</v>
      </c>
      <c r="DJ63" s="8">
        <v>0</v>
      </c>
      <c r="DK63" s="8">
        <v>0</v>
      </c>
      <c r="DL63" s="8">
        <v>0</v>
      </c>
      <c r="DM63" s="11">
        <f t="shared" si="102"/>
        <v>1</v>
      </c>
      <c r="DN63" s="11">
        <f t="shared" si="103"/>
        <v>0</v>
      </c>
      <c r="DO63" s="11">
        <f t="shared" si="104"/>
        <v>1</v>
      </c>
      <c r="DP63" s="11">
        <f t="shared" si="105"/>
        <v>1</v>
      </c>
      <c r="DQ63" s="5">
        <f t="shared" si="106"/>
        <v>1</v>
      </c>
      <c r="DR63" s="5">
        <f t="shared" si="107"/>
        <v>1</v>
      </c>
      <c r="DS63" s="5">
        <f t="shared" si="108"/>
        <v>0</v>
      </c>
      <c r="DT63" s="5">
        <f t="shared" si="109"/>
        <v>0</v>
      </c>
      <c r="DU63" s="12">
        <f t="shared" si="110"/>
        <v>0</v>
      </c>
      <c r="DV63" s="12">
        <f t="shared" si="111"/>
        <v>0</v>
      </c>
      <c r="DW63" s="12">
        <f t="shared" si="112"/>
        <v>0</v>
      </c>
      <c r="DX63" s="12">
        <f t="shared" si="113"/>
        <v>0</v>
      </c>
      <c r="DY63" s="12">
        <f t="shared" si="114"/>
        <v>0</v>
      </c>
      <c r="DZ63" s="12">
        <f t="shared" si="115"/>
        <v>0</v>
      </c>
      <c r="EA63" s="12">
        <f t="shared" si="116"/>
        <v>0</v>
      </c>
      <c r="EB63" s="12">
        <f t="shared" si="117"/>
        <v>0</v>
      </c>
      <c r="EC63" s="13">
        <f t="shared" si="118"/>
        <v>2</v>
      </c>
      <c r="ED63" s="13">
        <f t="shared" si="119"/>
        <v>0</v>
      </c>
      <c r="EE63" s="13">
        <f t="shared" si="120"/>
        <v>1</v>
      </c>
      <c r="EF63" s="13">
        <f t="shared" si="121"/>
        <v>0</v>
      </c>
      <c r="EG63" s="13">
        <f t="shared" si="122"/>
        <v>0</v>
      </c>
      <c r="EH63" s="13">
        <f t="shared" si="123"/>
        <v>1</v>
      </c>
      <c r="EI63" s="13">
        <f t="shared" si="124"/>
        <v>1</v>
      </c>
      <c r="EJ63" s="13">
        <f t="shared" si="125"/>
        <v>0</v>
      </c>
      <c r="EK63" s="4">
        <f t="shared" si="126"/>
        <v>2</v>
      </c>
      <c r="EL63" s="4">
        <f t="shared" si="127"/>
        <v>1</v>
      </c>
      <c r="EM63" s="4">
        <f t="shared" si="128"/>
        <v>1</v>
      </c>
      <c r="EN63" s="4">
        <f t="shared" si="129"/>
        <v>1</v>
      </c>
      <c r="EO63" s="5">
        <v>1</v>
      </c>
      <c r="EP63" s="5" t="s">
        <v>178</v>
      </c>
      <c r="EQ63" s="5">
        <v>0</v>
      </c>
      <c r="ER63" s="5">
        <v>1</v>
      </c>
      <c r="ES63" s="12">
        <v>1</v>
      </c>
      <c r="ET63" s="12">
        <v>1</v>
      </c>
      <c r="EU63" s="12" t="s">
        <v>178</v>
      </c>
      <c r="EV63" s="12" t="s">
        <v>178</v>
      </c>
      <c r="EW63">
        <v>1</v>
      </c>
      <c r="EX63">
        <v>1</v>
      </c>
      <c r="EY63">
        <v>0</v>
      </c>
      <c r="EZ63">
        <v>1</v>
      </c>
      <c r="FA63">
        <f t="shared" si="130"/>
        <v>0</v>
      </c>
      <c r="FB63">
        <f t="shared" si="131"/>
        <v>0</v>
      </c>
      <c r="FC63">
        <f t="shared" si="132"/>
        <v>0</v>
      </c>
      <c r="FD63">
        <f t="shared" si="133"/>
        <v>0</v>
      </c>
      <c r="FE63">
        <v>0.75</v>
      </c>
      <c r="FF63">
        <v>0.2857142857142857</v>
      </c>
      <c r="FG63">
        <v>0.5</v>
      </c>
    </row>
    <row r="64" spans="1:163" customFormat="1" x14ac:dyDescent="0.25">
      <c r="A64" t="s">
        <v>64</v>
      </c>
      <c r="B64">
        <v>1</v>
      </c>
      <c r="C64">
        <v>1</v>
      </c>
      <c r="D64">
        <v>1</v>
      </c>
      <c r="E64">
        <v>0</v>
      </c>
      <c r="F64">
        <v>0</v>
      </c>
      <c r="G64">
        <v>0</v>
      </c>
      <c r="H64">
        <v>0</v>
      </c>
      <c r="I64" s="2" t="s">
        <v>177</v>
      </c>
      <c r="J64" s="2">
        <f t="shared" si="68"/>
        <v>0</v>
      </c>
      <c r="K64">
        <v>1</v>
      </c>
      <c r="L64" s="1">
        <v>2</v>
      </c>
      <c r="M64" s="1" t="str">
        <f t="shared" si="69"/>
        <v>S</v>
      </c>
      <c r="N64" s="1">
        <f t="shared" si="70"/>
        <v>1</v>
      </c>
      <c r="O64">
        <v>0</v>
      </c>
      <c r="P64">
        <v>0</v>
      </c>
      <c r="Q64">
        <v>0</v>
      </c>
      <c r="R64">
        <v>0</v>
      </c>
      <c r="S64">
        <v>0</v>
      </c>
      <c r="T64">
        <v>0</v>
      </c>
      <c r="U64" t="str">
        <f t="shared" si="71"/>
        <v>NA</v>
      </c>
      <c r="V64" s="2" t="s">
        <v>177</v>
      </c>
      <c r="W64" s="2">
        <f t="shared" si="72"/>
        <v>0</v>
      </c>
      <c r="X64">
        <v>0</v>
      </c>
      <c r="Y64" s="1" t="s">
        <v>178</v>
      </c>
      <c r="Z64" s="1" t="str">
        <f t="shared" si="73"/>
        <v>NA</v>
      </c>
      <c r="AA64" s="1" t="str">
        <f t="shared" si="74"/>
        <v>NA</v>
      </c>
      <c r="AB64" s="4" t="str">
        <f t="shared" si="75"/>
        <v>NA</v>
      </c>
      <c r="AC64" s="4">
        <f t="shared" si="76"/>
        <v>2</v>
      </c>
      <c r="AD64">
        <v>1</v>
      </c>
      <c r="AE64">
        <v>1</v>
      </c>
      <c r="AF64">
        <v>0</v>
      </c>
      <c r="AG64">
        <v>0</v>
      </c>
      <c r="AH64">
        <v>0</v>
      </c>
      <c r="AI64">
        <v>0</v>
      </c>
      <c r="AJ64" s="2" t="s">
        <v>177</v>
      </c>
      <c r="AK64" s="2">
        <f t="shared" si="77"/>
        <v>0</v>
      </c>
      <c r="AL64">
        <v>1</v>
      </c>
      <c r="AM64" s="1">
        <v>2</v>
      </c>
      <c r="AN64" s="1" t="str">
        <f t="shared" si="78"/>
        <v>S</v>
      </c>
      <c r="AO64" s="1">
        <f t="shared" si="79"/>
        <v>0</v>
      </c>
      <c r="AP64" s="4" t="str">
        <f t="shared" si="80"/>
        <v>NA</v>
      </c>
      <c r="AQ64" s="4">
        <f t="shared" si="81"/>
        <v>1</v>
      </c>
      <c r="AR64" s="10" t="s">
        <v>320</v>
      </c>
      <c r="AS64" s="10" t="s">
        <v>322</v>
      </c>
      <c r="AT64" s="10" t="s">
        <v>322</v>
      </c>
      <c r="AU64" s="10" t="str">
        <f t="shared" si="82"/>
        <v>ext</v>
      </c>
      <c r="AV64" s="10">
        <f t="shared" si="83"/>
        <v>2</v>
      </c>
      <c r="AW64" s="10">
        <f t="shared" si="84"/>
        <v>0.67082039324993503</v>
      </c>
      <c r="AX64" s="10">
        <f t="shared" si="85"/>
        <v>0</v>
      </c>
      <c r="AY64" s="10" t="str">
        <f t="shared" si="86"/>
        <v>NA</v>
      </c>
      <c r="AZ64" s="10" t="str">
        <f t="shared" si="87"/>
        <v>0</v>
      </c>
      <c r="BA64" s="10" t="str">
        <f t="shared" si="88"/>
        <v>NA</v>
      </c>
      <c r="BB64" t="s">
        <v>62</v>
      </c>
      <c r="BC64" t="s">
        <v>62</v>
      </c>
      <c r="BD64" t="s">
        <v>62</v>
      </c>
      <c r="BE64" s="5">
        <v>4</v>
      </c>
      <c r="BF64" s="5">
        <v>4</v>
      </c>
      <c r="BG64" s="5">
        <v>4</v>
      </c>
      <c r="BH64" s="5">
        <f t="shared" si="89"/>
        <v>4</v>
      </c>
      <c r="BI64" s="6">
        <v>0.67082039324993503</v>
      </c>
      <c r="BJ64" s="6" t="s">
        <v>178</v>
      </c>
      <c r="BK64" s="6">
        <v>0.67082039324993503</v>
      </c>
      <c r="BL64" s="6">
        <v>0.67082039324993503</v>
      </c>
      <c r="BM64" s="6" t="str">
        <f t="shared" si="90"/>
        <v>M</v>
      </c>
      <c r="BN64" s="3">
        <f t="shared" si="91"/>
        <v>0</v>
      </c>
      <c r="BO64" s="3">
        <f t="shared" si="92"/>
        <v>0</v>
      </c>
      <c r="BP64" s="3">
        <f t="shared" si="93"/>
        <v>0</v>
      </c>
      <c r="BQ64" s="3">
        <f t="shared" si="94"/>
        <v>0</v>
      </c>
      <c r="BR64" s="1">
        <f t="shared" si="95"/>
        <v>2</v>
      </c>
      <c r="BS64" s="1" t="str">
        <f t="shared" si="96"/>
        <v>S</v>
      </c>
      <c r="BT64" s="1">
        <f t="shared" si="97"/>
        <v>0.5</v>
      </c>
      <c r="BU64" s="4" t="str">
        <f t="shared" si="98"/>
        <v>NA</v>
      </c>
      <c r="BV64" s="4" t="str">
        <f t="shared" si="99"/>
        <v>NA</v>
      </c>
      <c r="BW64" t="s">
        <v>178</v>
      </c>
      <c r="BX64" t="s">
        <v>178</v>
      </c>
      <c r="BY64" t="s">
        <v>178</v>
      </c>
      <c r="BZ64" t="s">
        <v>178</v>
      </c>
      <c r="CA64" s="2" t="str">
        <f t="shared" si="100"/>
        <v>NA</v>
      </c>
      <c r="CB64">
        <v>0</v>
      </c>
      <c r="CC64">
        <v>0</v>
      </c>
      <c r="CD64" s="2" t="str">
        <f t="shared" si="101"/>
        <v>NA</v>
      </c>
      <c r="CE64" s="3">
        <v>0</v>
      </c>
      <c r="CF64" s="3">
        <v>0</v>
      </c>
      <c r="CG64" s="2">
        <v>0</v>
      </c>
      <c r="CH64" s="2">
        <v>0</v>
      </c>
      <c r="CI64" s="2">
        <v>0</v>
      </c>
      <c r="CJ64" s="2">
        <v>0</v>
      </c>
      <c r="CK64" s="2">
        <v>0</v>
      </c>
      <c r="CL64" s="2">
        <v>0</v>
      </c>
      <c r="CM64" s="2">
        <v>0</v>
      </c>
      <c r="CN64" s="2">
        <v>0</v>
      </c>
      <c r="CO64" s="5">
        <v>0</v>
      </c>
      <c r="CP64" s="5">
        <v>0</v>
      </c>
      <c r="CQ64" s="5">
        <v>0</v>
      </c>
      <c r="CR64" s="5">
        <v>0</v>
      </c>
      <c r="CS64" s="5">
        <v>0</v>
      </c>
      <c r="CT64" s="5">
        <v>0</v>
      </c>
      <c r="CU64" s="5">
        <v>0</v>
      </c>
      <c r="CV64" s="5">
        <v>0</v>
      </c>
      <c r="CW64" s="4">
        <v>0</v>
      </c>
      <c r="CX64" s="4">
        <v>0</v>
      </c>
      <c r="CY64" s="4">
        <v>0</v>
      </c>
      <c r="CZ64" s="4">
        <v>0</v>
      </c>
      <c r="DA64" s="4">
        <v>0</v>
      </c>
      <c r="DB64" s="4">
        <v>0</v>
      </c>
      <c r="DC64" s="4">
        <v>0</v>
      </c>
      <c r="DD64" s="4">
        <v>0</v>
      </c>
      <c r="DE64" s="8">
        <v>0</v>
      </c>
      <c r="DF64" s="8">
        <v>0</v>
      </c>
      <c r="DG64" s="8">
        <v>0</v>
      </c>
      <c r="DH64" s="8">
        <v>0</v>
      </c>
      <c r="DI64" s="8">
        <v>0</v>
      </c>
      <c r="DJ64" s="8">
        <v>0</v>
      </c>
      <c r="DK64" s="8">
        <v>0</v>
      </c>
      <c r="DL64" s="8">
        <v>0</v>
      </c>
      <c r="DM64" s="11">
        <f t="shared" si="102"/>
        <v>0</v>
      </c>
      <c r="DN64" s="11">
        <f t="shared" si="103"/>
        <v>0</v>
      </c>
      <c r="DO64" s="11">
        <f t="shared" si="104"/>
        <v>0</v>
      </c>
      <c r="DP64" s="11">
        <f t="shared" si="105"/>
        <v>0</v>
      </c>
      <c r="DQ64" s="5">
        <f t="shared" si="106"/>
        <v>0</v>
      </c>
      <c r="DR64" s="5">
        <f t="shared" si="107"/>
        <v>0</v>
      </c>
      <c r="DS64" s="5">
        <f t="shared" si="108"/>
        <v>0</v>
      </c>
      <c r="DT64" s="5">
        <f t="shared" si="109"/>
        <v>0</v>
      </c>
      <c r="DU64" s="12">
        <f t="shared" si="110"/>
        <v>0</v>
      </c>
      <c r="DV64" s="12">
        <f t="shared" si="111"/>
        <v>0</v>
      </c>
      <c r="DW64" s="12">
        <f t="shared" si="112"/>
        <v>0</v>
      </c>
      <c r="DX64" s="12">
        <f t="shared" si="113"/>
        <v>0</v>
      </c>
      <c r="DY64" s="12">
        <f t="shared" si="114"/>
        <v>0</v>
      </c>
      <c r="DZ64" s="12">
        <f t="shared" si="115"/>
        <v>0</v>
      </c>
      <c r="EA64" s="12">
        <f t="shared" si="116"/>
        <v>0</v>
      </c>
      <c r="EB64" s="12">
        <f t="shared" si="117"/>
        <v>0</v>
      </c>
      <c r="EC64" s="13">
        <f t="shared" si="118"/>
        <v>0</v>
      </c>
      <c r="ED64" s="13">
        <f t="shared" si="119"/>
        <v>0</v>
      </c>
      <c r="EE64" s="13">
        <f t="shared" si="120"/>
        <v>0</v>
      </c>
      <c r="EF64" s="13">
        <f t="shared" si="121"/>
        <v>0</v>
      </c>
      <c r="EG64" s="13">
        <f t="shared" si="122"/>
        <v>0</v>
      </c>
      <c r="EH64" s="13">
        <f t="shared" si="123"/>
        <v>0</v>
      </c>
      <c r="EI64" s="13">
        <f t="shared" si="124"/>
        <v>0</v>
      </c>
      <c r="EJ64" s="13">
        <f t="shared" si="125"/>
        <v>0</v>
      </c>
      <c r="EK64" s="4">
        <f t="shared" si="126"/>
        <v>0</v>
      </c>
      <c r="EL64" s="4">
        <f t="shared" si="127"/>
        <v>0</v>
      </c>
      <c r="EM64" s="4">
        <f t="shared" si="128"/>
        <v>0</v>
      </c>
      <c r="EN64" s="4">
        <f t="shared" si="129"/>
        <v>0</v>
      </c>
      <c r="EO64" s="5" t="s">
        <v>178</v>
      </c>
      <c r="EP64" s="5" t="s">
        <v>178</v>
      </c>
      <c r="EQ64" s="5" t="s">
        <v>178</v>
      </c>
      <c r="ER64" s="5" t="s">
        <v>178</v>
      </c>
      <c r="ES64" s="12" t="s">
        <v>178</v>
      </c>
      <c r="ET64" s="12" t="s">
        <v>178</v>
      </c>
      <c r="EU64" s="12" t="s">
        <v>178</v>
      </c>
      <c r="EV64" s="12" t="s">
        <v>178</v>
      </c>
      <c r="EW64" t="s">
        <v>178</v>
      </c>
      <c r="EX64" t="s">
        <v>178</v>
      </c>
      <c r="EY64" t="s">
        <v>178</v>
      </c>
      <c r="EZ64" t="s">
        <v>178</v>
      </c>
      <c r="FA64">
        <f t="shared" si="130"/>
        <v>0</v>
      </c>
      <c r="FB64">
        <f t="shared" si="131"/>
        <v>0</v>
      </c>
      <c r="FC64">
        <f t="shared" si="132"/>
        <v>0</v>
      </c>
      <c r="FD64">
        <f t="shared" si="133"/>
        <v>0</v>
      </c>
      <c r="FE64" t="s">
        <v>178</v>
      </c>
      <c r="FF64" t="s">
        <v>178</v>
      </c>
      <c r="FG64" t="s">
        <v>178</v>
      </c>
    </row>
    <row r="65" spans="1:163" customFormat="1" x14ac:dyDescent="0.25">
      <c r="A65" t="s">
        <v>65</v>
      </c>
      <c r="B65">
        <v>1</v>
      </c>
      <c r="C65">
        <v>1</v>
      </c>
      <c r="D65">
        <v>1</v>
      </c>
      <c r="E65">
        <v>2</v>
      </c>
      <c r="F65">
        <v>2</v>
      </c>
      <c r="G65">
        <v>1</v>
      </c>
      <c r="H65">
        <v>0</v>
      </c>
      <c r="I65" s="2" t="s">
        <v>177</v>
      </c>
      <c r="J65" s="2">
        <f t="shared" si="68"/>
        <v>0</v>
      </c>
      <c r="K65">
        <v>2</v>
      </c>
      <c r="L65" s="1">
        <v>7</v>
      </c>
      <c r="M65" s="1" t="str">
        <f t="shared" si="69"/>
        <v>L</v>
      </c>
      <c r="N65" s="1">
        <f t="shared" si="70"/>
        <v>1</v>
      </c>
      <c r="O65">
        <v>1</v>
      </c>
      <c r="P65">
        <v>1</v>
      </c>
      <c r="Q65">
        <v>1</v>
      </c>
      <c r="R65">
        <v>1</v>
      </c>
      <c r="S65">
        <v>1</v>
      </c>
      <c r="T65">
        <v>2</v>
      </c>
      <c r="U65">
        <f t="shared" si="71"/>
        <v>2</v>
      </c>
      <c r="V65" s="2" t="s">
        <v>177</v>
      </c>
      <c r="W65" s="2">
        <f t="shared" si="72"/>
        <v>1</v>
      </c>
      <c r="X65">
        <v>2</v>
      </c>
      <c r="Y65" s="1">
        <v>5</v>
      </c>
      <c r="Z65" s="1" t="str">
        <f t="shared" si="73"/>
        <v>M</v>
      </c>
      <c r="AA65" s="1">
        <f t="shared" si="74"/>
        <v>1</v>
      </c>
      <c r="AB65" s="4">
        <f t="shared" si="75"/>
        <v>-2</v>
      </c>
      <c r="AC65" s="4">
        <f t="shared" si="76"/>
        <v>1</v>
      </c>
      <c r="AD65">
        <v>1</v>
      </c>
      <c r="AE65">
        <v>1</v>
      </c>
      <c r="AF65">
        <v>2</v>
      </c>
      <c r="AG65">
        <v>0</v>
      </c>
      <c r="AH65">
        <v>0</v>
      </c>
      <c r="AI65">
        <v>0</v>
      </c>
      <c r="AJ65" s="2" t="s">
        <v>177</v>
      </c>
      <c r="AK65" s="2">
        <f t="shared" si="77"/>
        <v>0</v>
      </c>
      <c r="AL65">
        <v>2</v>
      </c>
      <c r="AM65" s="1">
        <v>4</v>
      </c>
      <c r="AN65" s="1" t="str">
        <f t="shared" si="78"/>
        <v>S</v>
      </c>
      <c r="AO65" s="1">
        <f t="shared" si="79"/>
        <v>1</v>
      </c>
      <c r="AP65" s="4">
        <f t="shared" si="80"/>
        <v>-1</v>
      </c>
      <c r="AQ65" s="4">
        <f t="shared" si="81"/>
        <v>1</v>
      </c>
      <c r="AR65" s="10" t="s">
        <v>319</v>
      </c>
      <c r="AS65" s="10" t="s">
        <v>319</v>
      </c>
      <c r="AT65" s="10" t="str">
        <f t="shared" ref="AT65:AT92" si="135">IF(AR65=AS65,AS65,"")</f>
        <v>surv</v>
      </c>
      <c r="AU65" s="10" t="str">
        <f t="shared" si="82"/>
        <v>surv</v>
      </c>
      <c r="AV65" s="10">
        <f t="shared" si="83"/>
        <v>5.333333333333333</v>
      </c>
      <c r="AW65" s="10">
        <f t="shared" si="84"/>
        <v>0.58015374393419472</v>
      </c>
      <c r="AX65" s="10">
        <f t="shared" si="85"/>
        <v>1</v>
      </c>
      <c r="AY65" s="10">
        <f t="shared" si="86"/>
        <v>1</v>
      </c>
      <c r="AZ65" s="10" t="str">
        <f t="shared" si="87"/>
        <v>1</v>
      </c>
      <c r="BA65" s="10" t="str">
        <f t="shared" si="88"/>
        <v>1</v>
      </c>
      <c r="BB65" t="s">
        <v>66</v>
      </c>
      <c r="BC65" t="s">
        <v>151</v>
      </c>
      <c r="BD65" t="s">
        <v>151</v>
      </c>
      <c r="BE65" s="5">
        <v>5</v>
      </c>
      <c r="BF65" s="5">
        <v>7</v>
      </c>
      <c r="BG65" s="5">
        <v>6</v>
      </c>
      <c r="BH65" s="5">
        <f t="shared" si="89"/>
        <v>6</v>
      </c>
      <c r="BI65" s="6">
        <v>0.82024386617639533</v>
      </c>
      <c r="BJ65" s="6">
        <v>0.46010868281309447</v>
      </c>
      <c r="BK65" s="6">
        <v>0.46010868281309447</v>
      </c>
      <c r="BL65" s="6">
        <v>0.58015374393419472</v>
      </c>
      <c r="BM65" s="6" t="str">
        <f t="shared" si="90"/>
        <v>M</v>
      </c>
      <c r="BN65" s="3">
        <f t="shared" si="91"/>
        <v>1.6666666666666667</v>
      </c>
      <c r="BO65" s="3">
        <f t="shared" si="92"/>
        <v>1</v>
      </c>
      <c r="BP65" s="3">
        <f t="shared" si="93"/>
        <v>0.66666666666666663</v>
      </c>
      <c r="BQ65" s="3">
        <f t="shared" si="94"/>
        <v>0.66666666666666663</v>
      </c>
      <c r="BR65" s="1">
        <f t="shared" si="95"/>
        <v>5.333333333333333</v>
      </c>
      <c r="BS65" s="1" t="str">
        <f t="shared" si="96"/>
        <v>NA</v>
      </c>
      <c r="BT65" s="1">
        <f t="shared" si="97"/>
        <v>1</v>
      </c>
      <c r="BU65" s="4">
        <f t="shared" si="98"/>
        <v>-1.5</v>
      </c>
      <c r="BV65" s="4">
        <f t="shared" si="99"/>
        <v>1</v>
      </c>
      <c r="BW65" t="s">
        <v>178</v>
      </c>
      <c r="BX65" t="s">
        <v>178</v>
      </c>
      <c r="BY65" t="s">
        <v>178</v>
      </c>
      <c r="BZ65" t="s">
        <v>178</v>
      </c>
      <c r="CA65" s="2" t="str">
        <f t="shared" si="100"/>
        <v>NA</v>
      </c>
      <c r="CB65">
        <v>0</v>
      </c>
      <c r="CC65">
        <v>0</v>
      </c>
      <c r="CD65" s="2" t="str">
        <f t="shared" si="101"/>
        <v>NA</v>
      </c>
      <c r="CE65" s="3">
        <v>0</v>
      </c>
      <c r="CF65" s="3">
        <v>0</v>
      </c>
      <c r="CG65" s="2">
        <v>0</v>
      </c>
      <c r="CH65" s="2">
        <v>0</v>
      </c>
      <c r="CI65" s="2">
        <v>0</v>
      </c>
      <c r="CJ65" s="2">
        <v>0</v>
      </c>
      <c r="CK65" s="2">
        <v>0</v>
      </c>
      <c r="CL65" s="2">
        <v>0</v>
      </c>
      <c r="CM65" s="2">
        <v>0</v>
      </c>
      <c r="CN65" s="2">
        <v>0</v>
      </c>
      <c r="CO65" s="5">
        <v>0</v>
      </c>
      <c r="CP65" s="5">
        <v>0</v>
      </c>
      <c r="CQ65" s="5">
        <v>0</v>
      </c>
      <c r="CR65" s="5">
        <v>0</v>
      </c>
      <c r="CS65" s="5">
        <v>0</v>
      </c>
      <c r="CT65" s="5">
        <v>0</v>
      </c>
      <c r="CU65" s="5">
        <v>0</v>
      </c>
      <c r="CV65" s="5">
        <v>0</v>
      </c>
      <c r="CW65" s="4">
        <v>0</v>
      </c>
      <c r="CX65" s="4">
        <v>0</v>
      </c>
      <c r="CY65" s="4">
        <v>0</v>
      </c>
      <c r="CZ65" s="4">
        <v>0</v>
      </c>
      <c r="DA65" s="4">
        <v>0</v>
      </c>
      <c r="DB65" s="4">
        <v>0</v>
      </c>
      <c r="DC65" s="4">
        <v>0</v>
      </c>
      <c r="DD65" s="4">
        <v>0</v>
      </c>
      <c r="DE65" s="8">
        <v>0</v>
      </c>
      <c r="DF65" s="8">
        <v>0</v>
      </c>
      <c r="DG65" s="8">
        <v>0</v>
      </c>
      <c r="DH65" s="8">
        <v>0</v>
      </c>
      <c r="DI65" s="8">
        <v>0</v>
      </c>
      <c r="DJ65" s="8">
        <v>0</v>
      </c>
      <c r="DK65" s="8">
        <v>0</v>
      </c>
      <c r="DL65" s="8">
        <v>0</v>
      </c>
      <c r="DM65" s="11">
        <f t="shared" si="102"/>
        <v>0</v>
      </c>
      <c r="DN65" s="11">
        <f t="shared" si="103"/>
        <v>0</v>
      </c>
      <c r="DO65" s="11">
        <f t="shared" si="104"/>
        <v>0</v>
      </c>
      <c r="DP65" s="11">
        <f t="shared" si="105"/>
        <v>0</v>
      </c>
      <c r="DQ65" s="5">
        <f t="shared" si="106"/>
        <v>0</v>
      </c>
      <c r="DR65" s="5">
        <f t="shared" si="107"/>
        <v>0</v>
      </c>
      <c r="DS65" s="5">
        <f t="shared" si="108"/>
        <v>0</v>
      </c>
      <c r="DT65" s="5">
        <f t="shared" si="109"/>
        <v>0</v>
      </c>
      <c r="DU65" s="12">
        <f t="shared" si="110"/>
        <v>0</v>
      </c>
      <c r="DV65" s="12">
        <f t="shared" si="111"/>
        <v>0</v>
      </c>
      <c r="DW65" s="12">
        <f t="shared" si="112"/>
        <v>0</v>
      </c>
      <c r="DX65" s="12">
        <f t="shared" si="113"/>
        <v>0</v>
      </c>
      <c r="DY65" s="12">
        <f t="shared" si="114"/>
        <v>0</v>
      </c>
      <c r="DZ65" s="12">
        <f t="shared" si="115"/>
        <v>0</v>
      </c>
      <c r="EA65" s="12">
        <f t="shared" si="116"/>
        <v>0</v>
      </c>
      <c r="EB65" s="12">
        <f t="shared" si="117"/>
        <v>0</v>
      </c>
      <c r="EC65" s="13">
        <f t="shared" si="118"/>
        <v>0</v>
      </c>
      <c r="ED65" s="13">
        <f t="shared" si="119"/>
        <v>0</v>
      </c>
      <c r="EE65" s="13">
        <f t="shared" si="120"/>
        <v>0</v>
      </c>
      <c r="EF65" s="13">
        <f t="shared" si="121"/>
        <v>0</v>
      </c>
      <c r="EG65" s="13">
        <f t="shared" si="122"/>
        <v>0</v>
      </c>
      <c r="EH65" s="13">
        <f t="shared" si="123"/>
        <v>0</v>
      </c>
      <c r="EI65" s="13">
        <f t="shared" si="124"/>
        <v>0</v>
      </c>
      <c r="EJ65" s="13">
        <f t="shared" si="125"/>
        <v>0</v>
      </c>
      <c r="EK65" s="4">
        <f t="shared" si="126"/>
        <v>0</v>
      </c>
      <c r="EL65" s="4">
        <f t="shared" si="127"/>
        <v>0</v>
      </c>
      <c r="EM65" s="4">
        <f t="shared" si="128"/>
        <v>0</v>
      </c>
      <c r="EN65" s="4">
        <f t="shared" si="129"/>
        <v>0</v>
      </c>
      <c r="EO65" s="5" t="s">
        <v>178</v>
      </c>
      <c r="EP65" s="5" t="s">
        <v>178</v>
      </c>
      <c r="EQ65" s="5" t="s">
        <v>178</v>
      </c>
      <c r="ER65" s="5" t="s">
        <v>178</v>
      </c>
      <c r="ES65" s="12" t="s">
        <v>178</v>
      </c>
      <c r="ET65" s="12" t="s">
        <v>178</v>
      </c>
      <c r="EU65" s="12" t="s">
        <v>178</v>
      </c>
      <c r="EV65" s="12" t="s">
        <v>178</v>
      </c>
      <c r="EW65" t="s">
        <v>178</v>
      </c>
      <c r="EX65" t="s">
        <v>178</v>
      </c>
      <c r="EY65" t="s">
        <v>178</v>
      </c>
      <c r="EZ65" t="s">
        <v>178</v>
      </c>
      <c r="FA65">
        <f t="shared" si="130"/>
        <v>0</v>
      </c>
      <c r="FB65">
        <f t="shared" si="131"/>
        <v>0</v>
      </c>
      <c r="FC65">
        <f t="shared" si="132"/>
        <v>0</v>
      </c>
      <c r="FD65">
        <f t="shared" si="133"/>
        <v>0</v>
      </c>
      <c r="FE65">
        <v>1.3333333333333333</v>
      </c>
      <c r="FF65">
        <v>0.75</v>
      </c>
      <c r="FG65" t="s">
        <v>178</v>
      </c>
    </row>
    <row r="66" spans="1:163" customFormat="1" x14ac:dyDescent="0.25">
      <c r="A66" t="s">
        <v>66</v>
      </c>
      <c r="B66">
        <v>1</v>
      </c>
      <c r="C66">
        <v>1</v>
      </c>
      <c r="D66">
        <v>1</v>
      </c>
      <c r="E66">
        <v>3</v>
      </c>
      <c r="F66">
        <v>2</v>
      </c>
      <c r="G66">
        <v>4</v>
      </c>
      <c r="H66">
        <v>8</v>
      </c>
      <c r="I66" s="2" t="s">
        <v>176</v>
      </c>
      <c r="J66" s="2">
        <f t="shared" ref="J66:J97" si="136">IF(OR(H66="NA",I66="NA"),"NA",IF(OR(H66&gt;0,I66="y"),1,0))</f>
        <v>1</v>
      </c>
      <c r="K66">
        <v>2</v>
      </c>
      <c r="L66" s="1">
        <v>11</v>
      </c>
      <c r="M66" s="1" t="str">
        <f t="shared" ref="M66:M97" si="137">IF(L66="NA","NA",IF(L66&lt;2,"solitary",IF(AND(L66&gt;=2=TRUE,L66&lt;5=TRUE),"S",IF(AND(L66&gt;=5=TRUE,L66&lt;7=TRUE),"M",IF(L66&gt;=7,"L","NA")))))</f>
        <v>L</v>
      </c>
      <c r="N66" s="1">
        <f t="shared" ref="N66:N97" si="138">VLOOKUP(BB66,$A$2:$L$167,10,FALSE)</f>
        <v>0</v>
      </c>
      <c r="O66">
        <v>1</v>
      </c>
      <c r="P66">
        <v>1</v>
      </c>
      <c r="Q66">
        <v>0</v>
      </c>
      <c r="R66">
        <v>3</v>
      </c>
      <c r="S66">
        <v>1</v>
      </c>
      <c r="T66">
        <v>5</v>
      </c>
      <c r="U66">
        <f t="shared" ref="U66:U97" si="139">IF(AR66="ext","NA",T66)</f>
        <v>5</v>
      </c>
      <c r="V66" s="2" t="s">
        <v>177</v>
      </c>
      <c r="W66" s="2">
        <f t="shared" ref="W66:W97" si="140">IF(OR(T66="NA",V66="NA"),"NA",IF(OR(T66&gt;0,V66="y"),1,0))</f>
        <v>1</v>
      </c>
      <c r="X66">
        <v>1</v>
      </c>
      <c r="Y66" s="1">
        <v>6</v>
      </c>
      <c r="Z66" s="1" t="str">
        <f t="shared" ref="Z66:Z97" si="141">IF(Y66="NA","NA",IF(L66&lt;2,"solitary",IF(AND(Y66&gt;=2=TRUE,Y66&lt;5=TRUE),"S",IF(AND(Y66&gt;=5=TRUE,Y66&lt;7=TRUE),"M",IF(Y66&gt;=7,"L","NA")))))</f>
        <v>M</v>
      </c>
      <c r="AA66" s="1">
        <f t="shared" ref="AA66:AA97" si="142">IF(Y66="NA","NA",VLOOKUP(BC66,$A$1:$Y$167,21,FALSE))</f>
        <v>2</v>
      </c>
      <c r="AB66" s="4">
        <f t="shared" ref="AB66:AB97" si="143">IF(Y66="NA","NA",Y66-L66)</f>
        <v>-5</v>
      </c>
      <c r="AC66" s="4">
        <f t="shared" ref="AC66:AC97" si="144">VLOOKUP(BB66,$A$1:$AB$167,24,FALSE)</f>
        <v>2</v>
      </c>
      <c r="AD66">
        <v>1</v>
      </c>
      <c r="AE66">
        <v>1</v>
      </c>
      <c r="AF66">
        <v>1</v>
      </c>
      <c r="AG66">
        <v>1</v>
      </c>
      <c r="AH66">
        <v>2</v>
      </c>
      <c r="AI66">
        <v>1</v>
      </c>
      <c r="AJ66" s="2" t="s">
        <v>177</v>
      </c>
      <c r="AK66" s="2">
        <f t="shared" ref="AK66:AK97" si="145">IF(OR(AI66="NA",AJ66="NA"),"NA",IF(OR(AI66&gt;0,AJ66="y"),1,0))</f>
        <v>1</v>
      </c>
      <c r="AL66">
        <v>2</v>
      </c>
      <c r="AM66" s="1">
        <v>6</v>
      </c>
      <c r="AN66" s="1" t="str">
        <f t="shared" ref="AN66:AN97" si="146">IF(AM66="NA","NA",IF(AM66&lt;2,"solitary",IF(AND(AM66&gt;=2=TRUE,AM66&lt;5=TRUE),"S",IF(AND(AM66&gt;=5=TRUE,AM66&lt;7=TRUE),"M",IF(AM66&gt;=7,"L","NA")))))</f>
        <v>M</v>
      </c>
      <c r="AO66" s="1">
        <f t="shared" ref="AO66:AO97" si="147">IF(AM66="NA","NA",VLOOKUP(BD66,$A$1:$AM$167,34,FALSE))</f>
        <v>0</v>
      </c>
      <c r="AP66" s="4">
        <f t="shared" ref="AP66:AP97" si="148">IF(Y66="NA","NA",IF(AM66="NA","NA",AM66-Y66))</f>
        <v>0</v>
      </c>
      <c r="AQ66" s="4">
        <f t="shared" ref="AQ66:AQ97" si="149">VLOOKUP(BC66,$A$1:$AP$167,37,FALSE)</f>
        <v>0</v>
      </c>
      <c r="AR66" s="10" t="s">
        <v>319</v>
      </c>
      <c r="AS66" s="10" t="s">
        <v>319</v>
      </c>
      <c r="AT66" s="10" t="str">
        <f t="shared" si="135"/>
        <v>surv</v>
      </c>
      <c r="AU66" s="10" t="str">
        <f t="shared" ref="AU66:AU97" si="150">IF(OR(AR66="ext",AS66="ext"),"ext","surv")</f>
        <v>surv</v>
      </c>
      <c r="AV66" s="10">
        <f t="shared" ref="AV66:AV97" si="151">IF(AR66="ext",L66,IF(AS66="ext",Y66,IF(AR66="surv",AVERAGE(L66,Y66,AM66),IF(AS66="surv",AVERAGE(Y66,AM66),AM66))))</f>
        <v>7.666666666666667</v>
      </c>
      <c r="AW66" s="10">
        <f t="shared" ref="AW66:AW97" si="152">IF(AR66="ext",BI66,IF(AS66="ext",BJ66,IF(AR66="surv",AVERAGE(BI66,BJ66,BK66),IF(AS66="surv",AVERAGE(BJ66,BK66),BK66))))</f>
        <v>0.82024386617639544</v>
      </c>
      <c r="AX66" s="10">
        <f t="shared" ref="AX66:AX97" si="153">IF(AR66="surv",1,IF(AR66="ext",0,"NA"))</f>
        <v>1</v>
      </c>
      <c r="AY66" s="10">
        <f t="shared" ref="AY66:AY97" si="154">IF(AS66="surv",1,IF(AS66="ext",0,"NA"))</f>
        <v>1</v>
      </c>
      <c r="AZ66" s="10" t="str">
        <f t="shared" ref="AZ66:AZ97" si="155">IF(AT66="surv","1",IF(OR(AT66="ext",AT66="re"),"0","NA"))</f>
        <v>1</v>
      </c>
      <c r="BA66" s="10" t="str">
        <f t="shared" ref="BA66:BA97" si="156">IF(AT66="surv","1",IF(AT66="found","0","NA"))</f>
        <v>1</v>
      </c>
      <c r="BB66" t="s">
        <v>65</v>
      </c>
      <c r="BC66" t="s">
        <v>65</v>
      </c>
      <c r="BD66" t="s">
        <v>65</v>
      </c>
      <c r="BE66" s="5">
        <v>5</v>
      </c>
      <c r="BF66" s="5">
        <v>6</v>
      </c>
      <c r="BG66" s="5">
        <v>4</v>
      </c>
      <c r="BH66" s="5">
        <f t="shared" ref="BH66:BH97" si="157">AVERAGE(BE66:BG66)</f>
        <v>5</v>
      </c>
      <c r="BI66" s="6">
        <v>0.82024386617639533</v>
      </c>
      <c r="BJ66" s="6">
        <v>0.82024386617639533</v>
      </c>
      <c r="BK66" s="6">
        <v>0.82024386617639533</v>
      </c>
      <c r="BL66" s="6">
        <v>0.82024386617639544</v>
      </c>
      <c r="BM66" s="6" t="str">
        <f t="shared" ref="BM66:BM97" si="158">IF(BL66&lt;0.5,"N",IF(BL66&lt;1,"M","F"))</f>
        <v>M</v>
      </c>
      <c r="BN66" s="3">
        <f t="shared" ref="BN66:BN97" si="159">AVERAGE(E66,Q66,AF66)</f>
        <v>1.3333333333333333</v>
      </c>
      <c r="BO66" s="3">
        <f t="shared" ref="BO66:BO97" si="160">AVERAGE(F66,R66,AG66)</f>
        <v>2</v>
      </c>
      <c r="BP66" s="3">
        <f t="shared" ref="BP66:BP97" si="161">AVERAGE(G66,S66,AH66)</f>
        <v>2.3333333333333335</v>
      </c>
      <c r="BQ66" s="3">
        <f t="shared" ref="BQ66:BQ97" si="162">AVERAGE(H66,T66,AI66)</f>
        <v>4.666666666666667</v>
      </c>
      <c r="BR66" s="1">
        <f t="shared" ref="BR66:BR97" si="163">AVERAGE(AM66,Y66,L66)</f>
        <v>7.666666666666667</v>
      </c>
      <c r="BS66" s="1" t="str">
        <f t="shared" ref="BS66:BS97" si="164">IF(BR66="NA","NA",IF(AND(BR66&gt;0=TRUE,BR66&lt;5=TRUE),"S",IF(AND(BR66&gt;=6=TRUE,BR66&lt;7=TRUE),"M",IF(BR66&gt;=7,"L","NA"))))</f>
        <v>L</v>
      </c>
      <c r="BT66" s="1">
        <f t="shared" ref="BT66:BT97" si="165">AVERAGE(AO66,AA66,N66)</f>
        <v>0.66666666666666663</v>
      </c>
      <c r="BU66" s="4">
        <f t="shared" ref="BU66:BU97" si="166">IF(AP66="NA","NA",AVERAGE(AB66,AP66))</f>
        <v>-2.5</v>
      </c>
      <c r="BV66" s="4">
        <f t="shared" ref="BV66:BV97" si="167">IF(BU66="NA","NA",AVERAGE(AC66,AQ66))</f>
        <v>1</v>
      </c>
      <c r="BW66" t="s">
        <v>178</v>
      </c>
      <c r="BX66" t="s">
        <v>178</v>
      </c>
      <c r="BY66" t="s">
        <v>178</v>
      </c>
      <c r="BZ66" t="s">
        <v>178</v>
      </c>
      <c r="CA66" s="2" t="str">
        <f t="shared" ref="CA66:CA97" si="168">IF(CB66+CC66=0,"NA",IF(CB66=CC66,"e",IF(CB66&lt;CC66,"c","s")))</f>
        <v>c</v>
      </c>
      <c r="CB66">
        <v>0</v>
      </c>
      <c r="CC66">
        <v>2</v>
      </c>
      <c r="CD66" s="2" t="str">
        <f t="shared" ref="CD66:CD97" si="169">IF(CE66+CF66=0,"NA",IF(CE66=CF66,"e",IF(CE66&lt;CF66,"c","s")))</f>
        <v>NA</v>
      </c>
      <c r="CE66" s="3">
        <v>0</v>
      </c>
      <c r="CF66" s="3">
        <v>0</v>
      </c>
      <c r="CG66" s="2">
        <v>0</v>
      </c>
      <c r="CH66" s="2">
        <v>0</v>
      </c>
      <c r="CI66" s="2">
        <v>0</v>
      </c>
      <c r="CJ66" s="2">
        <v>0</v>
      </c>
      <c r="CK66" s="2">
        <v>0</v>
      </c>
      <c r="CL66" s="2">
        <v>0</v>
      </c>
      <c r="CM66" s="2">
        <v>0</v>
      </c>
      <c r="CN66" s="2">
        <v>1</v>
      </c>
      <c r="CO66" s="5">
        <v>0</v>
      </c>
      <c r="CP66" s="5">
        <v>0</v>
      </c>
      <c r="CQ66" s="5">
        <v>0</v>
      </c>
      <c r="CR66" s="5">
        <v>0</v>
      </c>
      <c r="CS66" s="5">
        <v>0</v>
      </c>
      <c r="CT66" s="5">
        <v>0</v>
      </c>
      <c r="CU66" s="5">
        <v>0</v>
      </c>
      <c r="CV66" s="5">
        <v>0</v>
      </c>
      <c r="CW66" s="4">
        <v>0</v>
      </c>
      <c r="CX66" s="4">
        <v>0</v>
      </c>
      <c r="CY66" s="4">
        <v>0</v>
      </c>
      <c r="CZ66" s="4">
        <v>0</v>
      </c>
      <c r="DA66" s="4">
        <v>0</v>
      </c>
      <c r="DB66" s="4">
        <v>0</v>
      </c>
      <c r="DC66" s="4">
        <v>0</v>
      </c>
      <c r="DD66" s="4">
        <v>1</v>
      </c>
      <c r="DE66" s="8">
        <v>0</v>
      </c>
      <c r="DF66" s="8">
        <v>0</v>
      </c>
      <c r="DG66" s="8">
        <v>0</v>
      </c>
      <c r="DH66" s="8">
        <v>0</v>
      </c>
      <c r="DI66" s="8">
        <v>0</v>
      </c>
      <c r="DJ66" s="8">
        <v>0</v>
      </c>
      <c r="DK66" s="8">
        <v>0</v>
      </c>
      <c r="DL66" s="8">
        <v>0</v>
      </c>
      <c r="DM66" s="11">
        <f t="shared" ref="DM66:DM97" si="170">SUM(CG66,CH66,CW66,CX66)</f>
        <v>0</v>
      </c>
      <c r="DN66" s="11">
        <f t="shared" ref="DN66:DN97" si="171">SUM(CJ66,CI66,CZ66,CY66)</f>
        <v>0</v>
      </c>
      <c r="DO66" s="11">
        <f t="shared" ref="DO66:DO97" si="172">SUM(CK66,CL66,DA66,DB66)</f>
        <v>0</v>
      </c>
      <c r="DP66" s="11">
        <f t="shared" ref="DP66:DP97" si="173">SUM(CN66,CM66,DD66,DC66)</f>
        <v>2</v>
      </c>
      <c r="DQ66" s="5">
        <f t="shared" ref="DQ66:DQ97" si="174">SUM(CO66,CP66,DE66,DF66)</f>
        <v>0</v>
      </c>
      <c r="DR66" s="5">
        <f t="shared" ref="DR66:DR97" si="175">SUM(CR66,CQ66,DH66,DG66)</f>
        <v>0</v>
      </c>
      <c r="DS66" s="5">
        <f t="shared" ref="DS66:DS97" si="176">SUM(CS66,CT66,DI66,DJ66)</f>
        <v>0</v>
      </c>
      <c r="DT66" s="5">
        <f t="shared" ref="DT66:DT97" si="177">SUM(CV66,CU66,DL66,DK66)</f>
        <v>0</v>
      </c>
      <c r="DU66" s="12">
        <f t="shared" ref="DU66:DU97" si="178">SUM(CG66,CO66)</f>
        <v>0</v>
      </c>
      <c r="DV66" s="12">
        <f t="shared" ref="DV66:DV97" si="179">SUM(CH66,CP66)</f>
        <v>0</v>
      </c>
      <c r="DW66" s="12">
        <f t="shared" ref="DW66:DW97" si="180">SUM(CI66,CQ66)</f>
        <v>0</v>
      </c>
      <c r="DX66" s="12">
        <f t="shared" ref="DX66:DX97" si="181">SUM(CJ66,CR66)</f>
        <v>0</v>
      </c>
      <c r="DY66" s="12">
        <f t="shared" ref="DY66:DY97" si="182">SUM(CK66,CS66)</f>
        <v>0</v>
      </c>
      <c r="DZ66" s="12">
        <f t="shared" ref="DZ66:DZ97" si="183">SUM(CL66,CT66)</f>
        <v>0</v>
      </c>
      <c r="EA66" s="12">
        <f t="shared" ref="EA66:EA97" si="184">SUM(CM66,CU66)</f>
        <v>0</v>
      </c>
      <c r="EB66" s="12">
        <f t="shared" ref="EB66:EB97" si="185">SUM(CN66,CV66)</f>
        <v>1</v>
      </c>
      <c r="EC66" s="13">
        <f t="shared" ref="EC66:EC97" si="186">SUM(CW66,DE66)</f>
        <v>0</v>
      </c>
      <c r="ED66" s="13">
        <f t="shared" ref="ED66:ED97" si="187">SUM(CX66,DF66)</f>
        <v>0</v>
      </c>
      <c r="EE66" s="13">
        <f t="shared" ref="EE66:EE97" si="188">SUM(CY66,DG66)</f>
        <v>0</v>
      </c>
      <c r="EF66" s="13">
        <f t="shared" ref="EF66:EF97" si="189">SUM(CZ66,DH66)</f>
        <v>0</v>
      </c>
      <c r="EG66" s="13">
        <f t="shared" ref="EG66:EG97" si="190">SUM(DA66,DI66)</f>
        <v>0</v>
      </c>
      <c r="EH66" s="13">
        <f t="shared" ref="EH66:EH97" si="191">SUM(DB66,DJ66)</f>
        <v>0</v>
      </c>
      <c r="EI66" s="13">
        <f t="shared" ref="EI66:EI97" si="192">SUM(DC66,DK66)</f>
        <v>0</v>
      </c>
      <c r="EJ66" s="13">
        <f t="shared" ref="EJ66:EJ97" si="193">SUM(DD66,DL66)</f>
        <v>1</v>
      </c>
      <c r="EK66" s="4">
        <f t="shared" ref="EK66:EK97" si="194">DM66+DQ66</f>
        <v>0</v>
      </c>
      <c r="EL66" s="4">
        <f t="shared" ref="EL66:EL97" si="195">DN66+DR66</f>
        <v>0</v>
      </c>
      <c r="EM66" s="4">
        <f t="shared" ref="EM66:EM97" si="196">DO66+DS66</f>
        <v>0</v>
      </c>
      <c r="EN66" s="4">
        <f t="shared" ref="EN66:EN97" si="197">DP66+DT66</f>
        <v>2</v>
      </c>
      <c r="EO66" s="5" t="s">
        <v>178</v>
      </c>
      <c r="EP66" s="5" t="s">
        <v>178</v>
      </c>
      <c r="EQ66" s="5" t="s">
        <v>178</v>
      </c>
      <c r="ER66" s="5">
        <v>0</v>
      </c>
      <c r="ES66" s="12" t="s">
        <v>178</v>
      </c>
      <c r="ET66" s="12" t="s">
        <v>178</v>
      </c>
      <c r="EU66" s="12" t="s">
        <v>178</v>
      </c>
      <c r="EV66" s="12" t="s">
        <v>178</v>
      </c>
      <c r="EW66" t="s">
        <v>178</v>
      </c>
      <c r="EX66" t="s">
        <v>178</v>
      </c>
      <c r="EY66" t="s">
        <v>178</v>
      </c>
      <c r="EZ66">
        <v>0</v>
      </c>
      <c r="FA66">
        <f t="shared" ref="FA66:FA97" si="198">(CG66+CO66)-(CH66+CP66)</f>
        <v>0</v>
      </c>
      <c r="FB66">
        <f t="shared" ref="FB66:FB97" si="199">(CI66+CQ66)-(CJ66+CR66)</f>
        <v>0</v>
      </c>
      <c r="FC66">
        <f t="shared" ref="FC66:FC97" si="200">(CK66+CS66)-(CL66+CT66)</f>
        <v>0</v>
      </c>
      <c r="FD66">
        <f t="shared" ref="FD66:FD97" si="201">(CM66+CU66)-(CN66+CV66)</f>
        <v>-1</v>
      </c>
      <c r="FE66">
        <v>0.35714285714285715</v>
      </c>
      <c r="FF66">
        <v>0.22222222222222221</v>
      </c>
      <c r="FG66">
        <v>0.75</v>
      </c>
    </row>
    <row r="67" spans="1:163" customFormat="1" x14ac:dyDescent="0.25">
      <c r="A67" t="s">
        <v>67</v>
      </c>
      <c r="B67">
        <v>1</v>
      </c>
      <c r="C67">
        <v>1</v>
      </c>
      <c r="D67">
        <v>1</v>
      </c>
      <c r="E67">
        <v>0</v>
      </c>
      <c r="F67">
        <v>1</v>
      </c>
      <c r="G67">
        <v>1</v>
      </c>
      <c r="H67">
        <v>0</v>
      </c>
      <c r="I67" s="2" t="s">
        <v>177</v>
      </c>
      <c r="J67" s="2">
        <f t="shared" si="136"/>
        <v>0</v>
      </c>
      <c r="K67">
        <v>1</v>
      </c>
      <c r="L67" s="1">
        <v>4</v>
      </c>
      <c r="M67" s="1" t="str">
        <f t="shared" si="137"/>
        <v>S</v>
      </c>
      <c r="N67" s="1">
        <f t="shared" si="138"/>
        <v>0</v>
      </c>
      <c r="O67">
        <v>1</v>
      </c>
      <c r="P67">
        <v>1</v>
      </c>
      <c r="Q67">
        <v>1</v>
      </c>
      <c r="R67">
        <v>0</v>
      </c>
      <c r="S67">
        <v>3</v>
      </c>
      <c r="T67">
        <v>1</v>
      </c>
      <c r="U67">
        <f t="shared" si="139"/>
        <v>1</v>
      </c>
      <c r="V67" s="2" t="s">
        <v>176</v>
      </c>
      <c r="W67" s="2">
        <f t="shared" si="140"/>
        <v>1</v>
      </c>
      <c r="X67">
        <v>2</v>
      </c>
      <c r="Y67" s="1">
        <v>6</v>
      </c>
      <c r="Z67" s="1" t="str">
        <f t="shared" si="141"/>
        <v>M</v>
      </c>
      <c r="AA67" s="1">
        <f t="shared" si="142"/>
        <v>0</v>
      </c>
      <c r="AB67" s="4">
        <f t="shared" si="143"/>
        <v>2</v>
      </c>
      <c r="AC67" s="4">
        <f t="shared" si="144"/>
        <v>2</v>
      </c>
      <c r="AD67">
        <v>1</v>
      </c>
      <c r="AE67">
        <v>1</v>
      </c>
      <c r="AF67">
        <v>0</v>
      </c>
      <c r="AG67">
        <v>1</v>
      </c>
      <c r="AH67">
        <v>0</v>
      </c>
      <c r="AI67">
        <v>0</v>
      </c>
      <c r="AJ67" s="2" t="s">
        <v>177</v>
      </c>
      <c r="AK67" s="2">
        <f t="shared" si="145"/>
        <v>0</v>
      </c>
      <c r="AL67">
        <v>1</v>
      </c>
      <c r="AM67" s="1">
        <v>3</v>
      </c>
      <c r="AN67" s="1" t="str">
        <f t="shared" si="146"/>
        <v>S</v>
      </c>
      <c r="AO67" s="1">
        <f t="shared" si="147"/>
        <v>0</v>
      </c>
      <c r="AP67" s="4">
        <f t="shared" si="148"/>
        <v>-3</v>
      </c>
      <c r="AQ67" s="4">
        <f t="shared" si="149"/>
        <v>0</v>
      </c>
      <c r="AR67" s="10" t="s">
        <v>319</v>
      </c>
      <c r="AS67" s="10" t="s">
        <v>319</v>
      </c>
      <c r="AT67" s="10" t="str">
        <f t="shared" si="135"/>
        <v>surv</v>
      </c>
      <c r="AU67" s="10" t="str">
        <f t="shared" si="150"/>
        <v>surv</v>
      </c>
      <c r="AV67" s="10">
        <f t="shared" si="151"/>
        <v>4.333333333333333</v>
      </c>
      <c r="AW67" s="10">
        <f t="shared" si="152"/>
        <v>1.5426276284314355</v>
      </c>
      <c r="AX67" s="10">
        <f t="shared" si="153"/>
        <v>1</v>
      </c>
      <c r="AY67" s="10">
        <f t="shared" si="154"/>
        <v>1</v>
      </c>
      <c r="AZ67" s="10" t="str">
        <f t="shared" si="155"/>
        <v>1</v>
      </c>
      <c r="BA67" s="10" t="str">
        <f t="shared" si="156"/>
        <v>1</v>
      </c>
      <c r="BB67" t="s">
        <v>68</v>
      </c>
      <c r="BC67" t="s">
        <v>68</v>
      </c>
      <c r="BD67" t="s">
        <v>68</v>
      </c>
      <c r="BE67" s="5">
        <v>2</v>
      </c>
      <c r="BF67" s="5">
        <v>2</v>
      </c>
      <c r="BG67" s="5">
        <v>2</v>
      </c>
      <c r="BH67" s="5">
        <f t="shared" si="157"/>
        <v>2</v>
      </c>
      <c r="BI67" s="6">
        <v>1.5426276284314355</v>
      </c>
      <c r="BJ67" s="6">
        <v>1.5426276284314355</v>
      </c>
      <c r="BK67" s="6">
        <v>1.5426276284314355</v>
      </c>
      <c r="BL67" s="6">
        <v>1.5426276284314355</v>
      </c>
      <c r="BM67" s="6" t="str">
        <f t="shared" si="158"/>
        <v>F</v>
      </c>
      <c r="BN67" s="3">
        <f t="shared" si="159"/>
        <v>0.33333333333333331</v>
      </c>
      <c r="BO67" s="3">
        <f t="shared" si="160"/>
        <v>0.66666666666666663</v>
      </c>
      <c r="BP67" s="3">
        <f t="shared" si="161"/>
        <v>1.3333333333333333</v>
      </c>
      <c r="BQ67" s="3">
        <f t="shared" si="162"/>
        <v>0.33333333333333331</v>
      </c>
      <c r="BR67" s="1">
        <f t="shared" si="163"/>
        <v>4.333333333333333</v>
      </c>
      <c r="BS67" s="1" t="str">
        <f t="shared" si="164"/>
        <v>S</v>
      </c>
      <c r="BT67" s="1">
        <f t="shared" si="165"/>
        <v>0</v>
      </c>
      <c r="BU67" s="4">
        <f t="shared" si="166"/>
        <v>-0.5</v>
      </c>
      <c r="BV67" s="4">
        <f t="shared" si="167"/>
        <v>1</v>
      </c>
      <c r="BW67" t="s">
        <v>227</v>
      </c>
      <c r="BX67" t="s">
        <v>178</v>
      </c>
      <c r="BY67" t="s">
        <v>178</v>
      </c>
      <c r="BZ67" t="s">
        <v>178</v>
      </c>
      <c r="CA67" s="2" t="str">
        <f t="shared" si="168"/>
        <v>NA</v>
      </c>
      <c r="CB67">
        <v>0</v>
      </c>
      <c r="CC67">
        <v>0</v>
      </c>
      <c r="CD67" s="2" t="str">
        <f t="shared" si="169"/>
        <v>NA</v>
      </c>
      <c r="CE67" s="3">
        <v>0</v>
      </c>
      <c r="CF67" s="3">
        <v>0</v>
      </c>
      <c r="CG67" s="2">
        <v>0</v>
      </c>
      <c r="CH67" s="2">
        <v>0</v>
      </c>
      <c r="CI67" s="2">
        <v>0</v>
      </c>
      <c r="CJ67" s="2">
        <v>0</v>
      </c>
      <c r="CK67" s="2">
        <v>0</v>
      </c>
      <c r="CL67" s="2">
        <v>0</v>
      </c>
      <c r="CM67" s="2">
        <v>0</v>
      </c>
      <c r="CN67" s="2">
        <v>0</v>
      </c>
      <c r="CO67" s="5">
        <v>0</v>
      </c>
      <c r="CP67" s="5">
        <v>0</v>
      </c>
      <c r="CQ67" s="5">
        <v>0</v>
      </c>
      <c r="CR67" s="5">
        <v>0</v>
      </c>
      <c r="CS67" s="5">
        <v>0</v>
      </c>
      <c r="CT67" s="5">
        <v>0</v>
      </c>
      <c r="CU67" s="5">
        <v>0</v>
      </c>
      <c r="CV67" s="5">
        <v>0</v>
      </c>
      <c r="CW67" s="4">
        <v>0</v>
      </c>
      <c r="CX67" s="4">
        <v>1</v>
      </c>
      <c r="CY67" s="4">
        <v>0</v>
      </c>
      <c r="CZ67" s="4">
        <v>0</v>
      </c>
      <c r="DA67" s="4">
        <v>0</v>
      </c>
      <c r="DB67" s="4">
        <v>0</v>
      </c>
      <c r="DC67" s="4">
        <v>0</v>
      </c>
      <c r="DD67" s="4">
        <v>0</v>
      </c>
      <c r="DE67" s="8">
        <v>0</v>
      </c>
      <c r="DF67" s="8">
        <v>0</v>
      </c>
      <c r="DG67" s="8">
        <v>0</v>
      </c>
      <c r="DH67" s="8">
        <v>0</v>
      </c>
      <c r="DI67" s="8">
        <v>0</v>
      </c>
      <c r="DJ67" s="8">
        <v>0</v>
      </c>
      <c r="DK67" s="8">
        <v>0</v>
      </c>
      <c r="DL67" s="8">
        <v>0</v>
      </c>
      <c r="DM67" s="11">
        <f t="shared" si="170"/>
        <v>1</v>
      </c>
      <c r="DN67" s="11">
        <f t="shared" si="171"/>
        <v>0</v>
      </c>
      <c r="DO67" s="11">
        <f t="shared" si="172"/>
        <v>0</v>
      </c>
      <c r="DP67" s="11">
        <f t="shared" si="173"/>
        <v>0</v>
      </c>
      <c r="DQ67" s="5">
        <f t="shared" si="174"/>
        <v>0</v>
      </c>
      <c r="DR67" s="5">
        <f t="shared" si="175"/>
        <v>0</v>
      </c>
      <c r="DS67" s="5">
        <f t="shared" si="176"/>
        <v>0</v>
      </c>
      <c r="DT67" s="5">
        <f t="shared" si="177"/>
        <v>0</v>
      </c>
      <c r="DU67" s="12">
        <f t="shared" si="178"/>
        <v>0</v>
      </c>
      <c r="DV67" s="12">
        <f t="shared" si="179"/>
        <v>0</v>
      </c>
      <c r="DW67" s="12">
        <f t="shared" si="180"/>
        <v>0</v>
      </c>
      <c r="DX67" s="12">
        <f t="shared" si="181"/>
        <v>0</v>
      </c>
      <c r="DY67" s="12">
        <f t="shared" si="182"/>
        <v>0</v>
      </c>
      <c r="DZ67" s="12">
        <f t="shared" si="183"/>
        <v>0</v>
      </c>
      <c r="EA67" s="12">
        <f t="shared" si="184"/>
        <v>0</v>
      </c>
      <c r="EB67" s="12">
        <f t="shared" si="185"/>
        <v>0</v>
      </c>
      <c r="EC67" s="13">
        <f t="shared" si="186"/>
        <v>0</v>
      </c>
      <c r="ED67" s="13">
        <f t="shared" si="187"/>
        <v>1</v>
      </c>
      <c r="EE67" s="13">
        <f t="shared" si="188"/>
        <v>0</v>
      </c>
      <c r="EF67" s="13">
        <f t="shared" si="189"/>
        <v>0</v>
      </c>
      <c r="EG67" s="13">
        <f t="shared" si="190"/>
        <v>0</v>
      </c>
      <c r="EH67" s="13">
        <f t="shared" si="191"/>
        <v>0</v>
      </c>
      <c r="EI67" s="13">
        <f t="shared" si="192"/>
        <v>0</v>
      </c>
      <c r="EJ67" s="13">
        <f t="shared" si="193"/>
        <v>0</v>
      </c>
      <c r="EK67" s="4">
        <f t="shared" si="194"/>
        <v>1</v>
      </c>
      <c r="EL67" s="4">
        <f t="shared" si="195"/>
        <v>0</v>
      </c>
      <c r="EM67" s="4">
        <f t="shared" si="196"/>
        <v>0</v>
      </c>
      <c r="EN67" s="4">
        <f t="shared" si="197"/>
        <v>0</v>
      </c>
      <c r="EO67" s="5">
        <v>0</v>
      </c>
      <c r="EP67" s="5" t="s">
        <v>178</v>
      </c>
      <c r="EQ67" s="5" t="s">
        <v>178</v>
      </c>
      <c r="ER67" s="5" t="s">
        <v>178</v>
      </c>
      <c r="ES67" s="12" t="s">
        <v>178</v>
      </c>
      <c r="ET67" s="12" t="s">
        <v>178</v>
      </c>
      <c r="EU67" s="12" t="s">
        <v>178</v>
      </c>
      <c r="EV67" s="12" t="s">
        <v>178</v>
      </c>
      <c r="EW67">
        <v>0</v>
      </c>
      <c r="EX67" t="s">
        <v>178</v>
      </c>
      <c r="EY67" t="s">
        <v>178</v>
      </c>
      <c r="EZ67" t="s">
        <v>178</v>
      </c>
      <c r="FA67">
        <f t="shared" si="198"/>
        <v>0</v>
      </c>
      <c r="FB67">
        <f t="shared" si="199"/>
        <v>0</v>
      </c>
      <c r="FC67">
        <f t="shared" si="200"/>
        <v>0</v>
      </c>
      <c r="FD67">
        <f t="shared" si="201"/>
        <v>0</v>
      </c>
      <c r="FE67">
        <v>1</v>
      </c>
      <c r="FF67">
        <v>0.75</v>
      </c>
      <c r="FG67">
        <v>2</v>
      </c>
    </row>
    <row r="68" spans="1:163" customFormat="1" x14ac:dyDescent="0.25">
      <c r="A68" t="s">
        <v>68</v>
      </c>
      <c r="B68">
        <v>1</v>
      </c>
      <c r="C68">
        <v>1</v>
      </c>
      <c r="D68">
        <v>1</v>
      </c>
      <c r="E68">
        <v>0</v>
      </c>
      <c r="F68">
        <v>0</v>
      </c>
      <c r="G68">
        <v>0</v>
      </c>
      <c r="H68">
        <v>0</v>
      </c>
      <c r="I68" s="2" t="s">
        <v>177</v>
      </c>
      <c r="J68" s="2">
        <f t="shared" si="136"/>
        <v>0</v>
      </c>
      <c r="K68">
        <v>1</v>
      </c>
      <c r="L68" s="1">
        <v>2</v>
      </c>
      <c r="M68" s="1" t="str">
        <f t="shared" si="137"/>
        <v>S</v>
      </c>
      <c r="N68" s="1">
        <f t="shared" si="138"/>
        <v>1</v>
      </c>
      <c r="O68">
        <v>1</v>
      </c>
      <c r="P68">
        <v>1</v>
      </c>
      <c r="Q68">
        <v>0</v>
      </c>
      <c r="R68">
        <v>0</v>
      </c>
      <c r="S68">
        <v>0</v>
      </c>
      <c r="T68">
        <v>0</v>
      </c>
      <c r="U68">
        <f t="shared" si="139"/>
        <v>0</v>
      </c>
      <c r="V68" s="2" t="s">
        <v>177</v>
      </c>
      <c r="W68" s="2">
        <f t="shared" si="140"/>
        <v>0</v>
      </c>
      <c r="X68">
        <v>2</v>
      </c>
      <c r="Y68" s="1">
        <v>2</v>
      </c>
      <c r="Z68" s="1" t="str">
        <f t="shared" si="141"/>
        <v>S</v>
      </c>
      <c r="AA68" s="1">
        <f t="shared" si="142"/>
        <v>3</v>
      </c>
      <c r="AB68" s="4">
        <f t="shared" si="143"/>
        <v>0</v>
      </c>
      <c r="AC68" s="4">
        <f t="shared" si="144"/>
        <v>2</v>
      </c>
      <c r="AD68">
        <v>1</v>
      </c>
      <c r="AE68">
        <v>1</v>
      </c>
      <c r="AF68">
        <v>0</v>
      </c>
      <c r="AG68">
        <v>0</v>
      </c>
      <c r="AH68">
        <v>0</v>
      </c>
      <c r="AI68">
        <v>0</v>
      </c>
      <c r="AJ68" s="2" t="s">
        <v>177</v>
      </c>
      <c r="AK68" s="2">
        <f t="shared" si="145"/>
        <v>0</v>
      </c>
      <c r="AL68">
        <v>1</v>
      </c>
      <c r="AM68" s="1">
        <v>2</v>
      </c>
      <c r="AN68" s="1" t="str">
        <f t="shared" si="146"/>
        <v>S</v>
      </c>
      <c r="AO68" s="1">
        <f t="shared" si="147"/>
        <v>2</v>
      </c>
      <c r="AP68" s="4">
        <f t="shared" si="148"/>
        <v>0</v>
      </c>
      <c r="AQ68" s="4">
        <f t="shared" si="149"/>
        <v>1</v>
      </c>
      <c r="AR68" s="10" t="s">
        <v>319</v>
      </c>
      <c r="AS68" s="10" t="s">
        <v>319</v>
      </c>
      <c r="AT68" s="10" t="str">
        <f t="shared" si="135"/>
        <v>surv</v>
      </c>
      <c r="AU68" s="10" t="str">
        <f t="shared" si="150"/>
        <v>surv</v>
      </c>
      <c r="AV68" s="10">
        <f t="shared" si="151"/>
        <v>2</v>
      </c>
      <c r="AW68" s="10">
        <f t="shared" si="152"/>
        <v>1.2901550294441353</v>
      </c>
      <c r="AX68" s="10">
        <f t="shared" si="153"/>
        <v>1</v>
      </c>
      <c r="AY68" s="10">
        <f t="shared" si="154"/>
        <v>1</v>
      </c>
      <c r="AZ68" s="10" t="str">
        <f t="shared" si="155"/>
        <v>1</v>
      </c>
      <c r="BA68" s="10" t="str">
        <f t="shared" si="156"/>
        <v>1</v>
      </c>
      <c r="BB68" t="s">
        <v>63</v>
      </c>
      <c r="BC68" t="s">
        <v>63</v>
      </c>
      <c r="BD68" t="s">
        <v>63</v>
      </c>
      <c r="BE68" s="5">
        <v>3</v>
      </c>
      <c r="BF68" s="5">
        <v>2</v>
      </c>
      <c r="BG68" s="5">
        <v>3</v>
      </c>
      <c r="BH68" s="5">
        <f t="shared" si="157"/>
        <v>2.6666666666666665</v>
      </c>
      <c r="BI68" s="6">
        <v>1.2901550294441353</v>
      </c>
      <c r="BJ68" s="6">
        <v>1.2901550294441353</v>
      </c>
      <c r="BK68" s="6">
        <v>1.2901550294441353</v>
      </c>
      <c r="BL68" s="6">
        <v>1.2901550294441353</v>
      </c>
      <c r="BM68" s="6" t="str">
        <f t="shared" si="158"/>
        <v>F</v>
      </c>
      <c r="BN68" s="3">
        <f t="shared" si="159"/>
        <v>0</v>
      </c>
      <c r="BO68" s="3">
        <f t="shared" si="160"/>
        <v>0</v>
      </c>
      <c r="BP68" s="3">
        <f t="shared" si="161"/>
        <v>0</v>
      </c>
      <c r="BQ68" s="3">
        <f t="shared" si="162"/>
        <v>0</v>
      </c>
      <c r="BR68" s="1">
        <f t="shared" si="163"/>
        <v>2</v>
      </c>
      <c r="BS68" s="1" t="str">
        <f t="shared" si="164"/>
        <v>S</v>
      </c>
      <c r="BT68" s="1">
        <f t="shared" si="165"/>
        <v>2</v>
      </c>
      <c r="BU68" s="4">
        <f t="shared" si="166"/>
        <v>0</v>
      </c>
      <c r="BV68" s="4">
        <f t="shared" si="167"/>
        <v>1.5</v>
      </c>
      <c r="BW68" t="s">
        <v>178</v>
      </c>
      <c r="BX68" t="s">
        <v>178</v>
      </c>
      <c r="BY68" t="s">
        <v>178</v>
      </c>
      <c r="BZ68" t="s">
        <v>178</v>
      </c>
      <c r="CA68" s="2" t="str">
        <f t="shared" si="168"/>
        <v>NA</v>
      </c>
      <c r="CB68">
        <v>0</v>
      </c>
      <c r="CC68">
        <v>0</v>
      </c>
      <c r="CD68" s="2" t="str">
        <f t="shared" si="169"/>
        <v>NA</v>
      </c>
      <c r="CE68" s="3">
        <v>0</v>
      </c>
      <c r="CF68" s="3">
        <v>0</v>
      </c>
      <c r="CG68" s="2">
        <v>0</v>
      </c>
      <c r="CH68" s="2">
        <v>0</v>
      </c>
      <c r="CI68" s="2">
        <v>0</v>
      </c>
      <c r="CJ68" s="2">
        <v>0</v>
      </c>
      <c r="CK68" s="2">
        <v>0</v>
      </c>
      <c r="CL68" s="2">
        <v>0</v>
      </c>
      <c r="CM68" s="2">
        <v>0</v>
      </c>
      <c r="CN68" s="2">
        <v>0</v>
      </c>
      <c r="CO68" s="5">
        <v>0</v>
      </c>
      <c r="CP68" s="5">
        <v>0</v>
      </c>
      <c r="CQ68" s="5">
        <v>0</v>
      </c>
      <c r="CR68" s="5">
        <v>0</v>
      </c>
      <c r="CS68" s="5">
        <v>0</v>
      </c>
      <c r="CT68" s="5">
        <v>0</v>
      </c>
      <c r="CU68" s="5">
        <v>0</v>
      </c>
      <c r="CV68" s="5">
        <v>0</v>
      </c>
      <c r="CW68" s="4">
        <v>0</v>
      </c>
      <c r="CX68" s="4">
        <v>0</v>
      </c>
      <c r="CY68" s="4">
        <v>0</v>
      </c>
      <c r="CZ68" s="4">
        <v>0</v>
      </c>
      <c r="DA68" s="4">
        <v>0</v>
      </c>
      <c r="DB68" s="4">
        <v>0</v>
      </c>
      <c r="DC68" s="4">
        <v>0</v>
      </c>
      <c r="DD68" s="4">
        <v>0</v>
      </c>
      <c r="DE68" s="8">
        <v>0</v>
      </c>
      <c r="DF68" s="8">
        <v>0</v>
      </c>
      <c r="DG68" s="8">
        <v>0</v>
      </c>
      <c r="DH68" s="8">
        <v>0</v>
      </c>
      <c r="DI68" s="8">
        <v>0</v>
      </c>
      <c r="DJ68" s="8">
        <v>0</v>
      </c>
      <c r="DK68" s="8">
        <v>0</v>
      </c>
      <c r="DL68" s="8">
        <v>0</v>
      </c>
      <c r="DM68" s="11">
        <f t="shared" si="170"/>
        <v>0</v>
      </c>
      <c r="DN68" s="11">
        <f t="shared" si="171"/>
        <v>0</v>
      </c>
      <c r="DO68" s="11">
        <f t="shared" si="172"/>
        <v>0</v>
      </c>
      <c r="DP68" s="11">
        <f t="shared" si="173"/>
        <v>0</v>
      </c>
      <c r="DQ68" s="5">
        <f t="shared" si="174"/>
        <v>0</v>
      </c>
      <c r="DR68" s="5">
        <f t="shared" si="175"/>
        <v>0</v>
      </c>
      <c r="DS68" s="5">
        <f t="shared" si="176"/>
        <v>0</v>
      </c>
      <c r="DT68" s="5">
        <f t="shared" si="177"/>
        <v>0</v>
      </c>
      <c r="DU68" s="12">
        <f t="shared" si="178"/>
        <v>0</v>
      </c>
      <c r="DV68" s="12">
        <f t="shared" si="179"/>
        <v>0</v>
      </c>
      <c r="DW68" s="12">
        <f t="shared" si="180"/>
        <v>0</v>
      </c>
      <c r="DX68" s="12">
        <f t="shared" si="181"/>
        <v>0</v>
      </c>
      <c r="DY68" s="12">
        <f t="shared" si="182"/>
        <v>0</v>
      </c>
      <c r="DZ68" s="12">
        <f t="shared" si="183"/>
        <v>0</v>
      </c>
      <c r="EA68" s="12">
        <f t="shared" si="184"/>
        <v>0</v>
      </c>
      <c r="EB68" s="12">
        <f t="shared" si="185"/>
        <v>0</v>
      </c>
      <c r="EC68" s="13">
        <f t="shared" si="186"/>
        <v>0</v>
      </c>
      <c r="ED68" s="13">
        <f t="shared" si="187"/>
        <v>0</v>
      </c>
      <c r="EE68" s="13">
        <f t="shared" si="188"/>
        <v>0</v>
      </c>
      <c r="EF68" s="13">
        <f t="shared" si="189"/>
        <v>0</v>
      </c>
      <c r="EG68" s="13">
        <f t="shared" si="190"/>
        <v>0</v>
      </c>
      <c r="EH68" s="13">
        <f t="shared" si="191"/>
        <v>0</v>
      </c>
      <c r="EI68" s="13">
        <f t="shared" si="192"/>
        <v>0</v>
      </c>
      <c r="EJ68" s="13">
        <f t="shared" si="193"/>
        <v>0</v>
      </c>
      <c r="EK68" s="4">
        <f t="shared" si="194"/>
        <v>0</v>
      </c>
      <c r="EL68" s="4">
        <f t="shared" si="195"/>
        <v>0</v>
      </c>
      <c r="EM68" s="4">
        <f t="shared" si="196"/>
        <v>0</v>
      </c>
      <c r="EN68" s="4">
        <f t="shared" si="197"/>
        <v>0</v>
      </c>
      <c r="EO68" s="5" t="s">
        <v>178</v>
      </c>
      <c r="EP68" s="5" t="s">
        <v>178</v>
      </c>
      <c r="EQ68" s="5" t="s">
        <v>178</v>
      </c>
      <c r="ER68" s="5" t="s">
        <v>178</v>
      </c>
      <c r="ES68" s="12" t="s">
        <v>178</v>
      </c>
      <c r="ET68" s="12" t="s">
        <v>178</v>
      </c>
      <c r="EU68" s="12" t="s">
        <v>178</v>
      </c>
      <c r="EV68" s="12" t="s">
        <v>178</v>
      </c>
      <c r="EW68" t="s">
        <v>178</v>
      </c>
      <c r="EX68" t="s">
        <v>178</v>
      </c>
      <c r="EY68" t="s">
        <v>178</v>
      </c>
      <c r="EZ68" t="s">
        <v>178</v>
      </c>
      <c r="FA68">
        <f t="shared" si="198"/>
        <v>0</v>
      </c>
      <c r="FB68">
        <f t="shared" si="199"/>
        <v>0</v>
      </c>
      <c r="FC68">
        <f t="shared" si="200"/>
        <v>0</v>
      </c>
      <c r="FD68">
        <f t="shared" si="201"/>
        <v>0</v>
      </c>
      <c r="FE68" t="s">
        <v>178</v>
      </c>
      <c r="FF68" t="s">
        <v>178</v>
      </c>
      <c r="FG68" t="s">
        <v>178</v>
      </c>
    </row>
    <row r="69" spans="1:163" customFormat="1" x14ac:dyDescent="0.25">
      <c r="A69" t="s">
        <v>69</v>
      </c>
      <c r="B69">
        <v>1</v>
      </c>
      <c r="C69">
        <v>1</v>
      </c>
      <c r="D69">
        <v>1</v>
      </c>
      <c r="E69">
        <v>2</v>
      </c>
      <c r="F69">
        <v>2</v>
      </c>
      <c r="G69">
        <v>2</v>
      </c>
      <c r="H69">
        <v>0</v>
      </c>
      <c r="I69" s="2" t="s">
        <v>177</v>
      </c>
      <c r="J69" s="2">
        <f t="shared" si="136"/>
        <v>0</v>
      </c>
      <c r="K69">
        <v>3</v>
      </c>
      <c r="L69" s="1">
        <v>8</v>
      </c>
      <c r="M69" s="1" t="str">
        <f t="shared" si="137"/>
        <v>L</v>
      </c>
      <c r="N69" s="1">
        <f t="shared" si="138"/>
        <v>0</v>
      </c>
      <c r="O69">
        <v>1</v>
      </c>
      <c r="P69">
        <v>1</v>
      </c>
      <c r="Q69">
        <v>1</v>
      </c>
      <c r="R69">
        <v>0</v>
      </c>
      <c r="S69">
        <v>1</v>
      </c>
      <c r="T69">
        <v>6</v>
      </c>
      <c r="U69">
        <f t="shared" si="139"/>
        <v>6</v>
      </c>
      <c r="V69" s="2" t="s">
        <v>177</v>
      </c>
      <c r="W69" s="2">
        <f t="shared" si="140"/>
        <v>1</v>
      </c>
      <c r="X69">
        <v>3</v>
      </c>
      <c r="Y69" s="1">
        <v>4</v>
      </c>
      <c r="Z69" s="1" t="str">
        <f t="shared" si="141"/>
        <v>S</v>
      </c>
      <c r="AA69" s="1">
        <f t="shared" si="142"/>
        <v>5</v>
      </c>
      <c r="AB69" s="4">
        <f t="shared" si="143"/>
        <v>-4</v>
      </c>
      <c r="AC69" s="4">
        <f t="shared" si="144"/>
        <v>3</v>
      </c>
      <c r="AD69">
        <v>1</v>
      </c>
      <c r="AE69">
        <v>1</v>
      </c>
      <c r="AF69">
        <v>1</v>
      </c>
      <c r="AG69">
        <v>1</v>
      </c>
      <c r="AH69">
        <v>1</v>
      </c>
      <c r="AI69">
        <v>2</v>
      </c>
      <c r="AJ69" s="2" t="s">
        <v>177</v>
      </c>
      <c r="AK69" s="2">
        <f t="shared" si="145"/>
        <v>1</v>
      </c>
      <c r="AL69">
        <v>3</v>
      </c>
      <c r="AM69" s="1">
        <v>5</v>
      </c>
      <c r="AN69" s="1" t="str">
        <f t="shared" si="146"/>
        <v>M</v>
      </c>
      <c r="AO69" s="1">
        <f t="shared" si="147"/>
        <v>2</v>
      </c>
      <c r="AP69" s="4">
        <f t="shared" si="148"/>
        <v>1</v>
      </c>
      <c r="AQ69" s="4">
        <f t="shared" si="149"/>
        <v>1</v>
      </c>
      <c r="AR69" s="10" t="s">
        <v>319</v>
      </c>
      <c r="AS69" s="10" t="s">
        <v>319</v>
      </c>
      <c r="AT69" s="10" t="str">
        <f t="shared" si="135"/>
        <v>surv</v>
      </c>
      <c r="AU69" s="10" t="str">
        <f t="shared" si="150"/>
        <v>surv</v>
      </c>
      <c r="AV69" s="10">
        <f t="shared" si="151"/>
        <v>5.666666666666667</v>
      </c>
      <c r="AW69" s="10">
        <f t="shared" si="152"/>
        <v>1.0700000000000003</v>
      </c>
      <c r="AX69" s="10">
        <f t="shared" si="153"/>
        <v>1</v>
      </c>
      <c r="AY69" s="10">
        <f t="shared" si="154"/>
        <v>1</v>
      </c>
      <c r="AZ69" s="10" t="str">
        <f t="shared" si="155"/>
        <v>1</v>
      </c>
      <c r="BA69" s="10" t="str">
        <f t="shared" si="156"/>
        <v>1</v>
      </c>
      <c r="BB69" t="s">
        <v>70</v>
      </c>
      <c r="BC69" t="s">
        <v>70</v>
      </c>
      <c r="BD69" t="s">
        <v>70</v>
      </c>
      <c r="BE69" s="5">
        <v>2</v>
      </c>
      <c r="BF69" s="5">
        <v>2</v>
      </c>
      <c r="BG69" s="5">
        <v>2</v>
      </c>
      <c r="BH69" s="5">
        <f t="shared" si="157"/>
        <v>2</v>
      </c>
      <c r="BI69" s="6">
        <v>1.0700000000000003</v>
      </c>
      <c r="BJ69" s="6">
        <v>1.0700000000000003</v>
      </c>
      <c r="BK69" s="6">
        <v>1.0700000000000003</v>
      </c>
      <c r="BL69" s="6">
        <v>1.0700000000000003</v>
      </c>
      <c r="BM69" s="6" t="str">
        <f t="shared" si="158"/>
        <v>F</v>
      </c>
      <c r="BN69" s="3">
        <f t="shared" si="159"/>
        <v>1.3333333333333333</v>
      </c>
      <c r="BO69" s="3">
        <f t="shared" si="160"/>
        <v>1</v>
      </c>
      <c r="BP69" s="3">
        <f t="shared" si="161"/>
        <v>1.3333333333333333</v>
      </c>
      <c r="BQ69" s="3">
        <f t="shared" si="162"/>
        <v>2.6666666666666665</v>
      </c>
      <c r="BR69" s="1">
        <f t="shared" si="163"/>
        <v>5.666666666666667</v>
      </c>
      <c r="BS69" s="1" t="str">
        <f t="shared" si="164"/>
        <v>NA</v>
      </c>
      <c r="BT69" s="1">
        <f t="shared" si="165"/>
        <v>2.3333333333333335</v>
      </c>
      <c r="BU69" s="4">
        <f t="shared" si="166"/>
        <v>-1.5</v>
      </c>
      <c r="BV69" s="4">
        <f t="shared" si="167"/>
        <v>2</v>
      </c>
      <c r="BW69" t="s">
        <v>226</v>
      </c>
      <c r="BX69" t="s">
        <v>227</v>
      </c>
      <c r="BY69" t="s">
        <v>226</v>
      </c>
      <c r="BZ69" t="s">
        <v>227</v>
      </c>
      <c r="CA69" s="2" t="str">
        <f t="shared" si="168"/>
        <v>e</v>
      </c>
      <c r="CB69">
        <v>1</v>
      </c>
      <c r="CC69">
        <v>1</v>
      </c>
      <c r="CD69" s="2" t="str">
        <f t="shared" si="169"/>
        <v>s</v>
      </c>
      <c r="CE69" s="3">
        <v>1</v>
      </c>
      <c r="CF69" s="3">
        <v>0</v>
      </c>
      <c r="CG69" s="2">
        <v>0</v>
      </c>
      <c r="CH69" s="2">
        <v>0</v>
      </c>
      <c r="CI69" s="2">
        <v>0</v>
      </c>
      <c r="CJ69" s="2">
        <v>1</v>
      </c>
      <c r="CK69" s="2">
        <v>0</v>
      </c>
      <c r="CL69" s="2">
        <v>1</v>
      </c>
      <c r="CM69" s="2">
        <v>0</v>
      </c>
      <c r="CN69" s="2">
        <v>0</v>
      </c>
      <c r="CO69" s="5">
        <v>0</v>
      </c>
      <c r="CP69" s="5">
        <v>0</v>
      </c>
      <c r="CQ69" s="5">
        <v>0</v>
      </c>
      <c r="CR69" s="5">
        <v>0</v>
      </c>
      <c r="CS69" s="5">
        <v>0</v>
      </c>
      <c r="CT69" s="5">
        <v>0</v>
      </c>
      <c r="CU69" s="5">
        <v>0</v>
      </c>
      <c r="CV69" s="5">
        <v>0</v>
      </c>
      <c r="CW69" s="4">
        <v>1</v>
      </c>
      <c r="CX69" s="4">
        <v>0</v>
      </c>
      <c r="CY69" s="4">
        <v>0</v>
      </c>
      <c r="CZ69" s="4">
        <v>0</v>
      </c>
      <c r="DA69" s="4">
        <v>0</v>
      </c>
      <c r="DB69" s="4">
        <v>0</v>
      </c>
      <c r="DC69" s="4">
        <v>1</v>
      </c>
      <c r="DD69" s="4">
        <v>0</v>
      </c>
      <c r="DE69" s="8">
        <v>1</v>
      </c>
      <c r="DF69" s="8">
        <v>0</v>
      </c>
      <c r="DG69" s="8">
        <v>1</v>
      </c>
      <c r="DH69" s="8">
        <v>1</v>
      </c>
      <c r="DI69" s="8">
        <v>0</v>
      </c>
      <c r="DJ69" s="8">
        <v>0</v>
      </c>
      <c r="DK69" s="8">
        <v>0</v>
      </c>
      <c r="DL69" s="8">
        <v>0</v>
      </c>
      <c r="DM69" s="11">
        <f t="shared" si="170"/>
        <v>1</v>
      </c>
      <c r="DN69" s="11">
        <f t="shared" si="171"/>
        <v>1</v>
      </c>
      <c r="DO69" s="11">
        <f t="shared" si="172"/>
        <v>1</v>
      </c>
      <c r="DP69" s="11">
        <f t="shared" si="173"/>
        <v>1</v>
      </c>
      <c r="DQ69" s="5">
        <f t="shared" si="174"/>
        <v>1</v>
      </c>
      <c r="DR69" s="5">
        <f t="shared" si="175"/>
        <v>2</v>
      </c>
      <c r="DS69" s="5">
        <f t="shared" si="176"/>
        <v>0</v>
      </c>
      <c r="DT69" s="5">
        <f t="shared" si="177"/>
        <v>0</v>
      </c>
      <c r="DU69" s="12">
        <f t="shared" si="178"/>
        <v>0</v>
      </c>
      <c r="DV69" s="12">
        <f t="shared" si="179"/>
        <v>0</v>
      </c>
      <c r="DW69" s="12">
        <f t="shared" si="180"/>
        <v>0</v>
      </c>
      <c r="DX69" s="12">
        <f t="shared" si="181"/>
        <v>1</v>
      </c>
      <c r="DY69" s="12">
        <f t="shared" si="182"/>
        <v>0</v>
      </c>
      <c r="DZ69" s="12">
        <f t="shared" si="183"/>
        <v>1</v>
      </c>
      <c r="EA69" s="12">
        <f t="shared" si="184"/>
        <v>0</v>
      </c>
      <c r="EB69" s="12">
        <f t="shared" si="185"/>
        <v>0</v>
      </c>
      <c r="EC69" s="13">
        <f t="shared" si="186"/>
        <v>2</v>
      </c>
      <c r="ED69" s="13">
        <f t="shared" si="187"/>
        <v>0</v>
      </c>
      <c r="EE69" s="13">
        <f t="shared" si="188"/>
        <v>1</v>
      </c>
      <c r="EF69" s="13">
        <f t="shared" si="189"/>
        <v>1</v>
      </c>
      <c r="EG69" s="13">
        <f t="shared" si="190"/>
        <v>0</v>
      </c>
      <c r="EH69" s="13">
        <f t="shared" si="191"/>
        <v>0</v>
      </c>
      <c r="EI69" s="13">
        <f t="shared" si="192"/>
        <v>1</v>
      </c>
      <c r="EJ69" s="13">
        <f t="shared" si="193"/>
        <v>0</v>
      </c>
      <c r="EK69" s="4">
        <f t="shared" si="194"/>
        <v>2</v>
      </c>
      <c r="EL69" s="4">
        <f t="shared" si="195"/>
        <v>3</v>
      </c>
      <c r="EM69" s="4">
        <f t="shared" si="196"/>
        <v>1</v>
      </c>
      <c r="EN69" s="4">
        <f t="shared" si="197"/>
        <v>1</v>
      </c>
      <c r="EO69" s="5">
        <v>1</v>
      </c>
      <c r="EP69" s="5">
        <v>0</v>
      </c>
      <c r="EQ69" s="5">
        <v>0</v>
      </c>
      <c r="ER69" s="5">
        <v>1</v>
      </c>
      <c r="ES69" s="12">
        <v>1</v>
      </c>
      <c r="ET69" s="12">
        <v>0.5</v>
      </c>
      <c r="EU69" s="12" t="s">
        <v>178</v>
      </c>
      <c r="EV69" s="12" t="s">
        <v>178</v>
      </c>
      <c r="EW69">
        <v>1</v>
      </c>
      <c r="EX69">
        <v>0.33333333333333331</v>
      </c>
      <c r="EY69">
        <v>0</v>
      </c>
      <c r="EZ69">
        <v>1</v>
      </c>
      <c r="FA69">
        <f t="shared" si="198"/>
        <v>0</v>
      </c>
      <c r="FB69">
        <f t="shared" si="199"/>
        <v>-1</v>
      </c>
      <c r="FC69">
        <f t="shared" si="200"/>
        <v>-1</v>
      </c>
      <c r="FD69">
        <f t="shared" si="201"/>
        <v>0</v>
      </c>
      <c r="FE69">
        <v>1</v>
      </c>
      <c r="FF69">
        <v>0.42857142857142855</v>
      </c>
      <c r="FG69">
        <v>0.75</v>
      </c>
    </row>
    <row r="70" spans="1:163" customFormat="1" x14ac:dyDescent="0.25">
      <c r="A70" t="s">
        <v>70</v>
      </c>
      <c r="B70">
        <v>1</v>
      </c>
      <c r="C70">
        <v>1</v>
      </c>
      <c r="D70">
        <v>1</v>
      </c>
      <c r="E70">
        <v>1</v>
      </c>
      <c r="F70">
        <v>1</v>
      </c>
      <c r="G70">
        <v>3</v>
      </c>
      <c r="H70">
        <v>0</v>
      </c>
      <c r="I70" s="2" t="s">
        <v>177</v>
      </c>
      <c r="J70" s="2">
        <f t="shared" si="136"/>
        <v>0</v>
      </c>
      <c r="K70">
        <v>3</v>
      </c>
      <c r="L70" s="1">
        <v>7</v>
      </c>
      <c r="M70" s="1" t="str">
        <f t="shared" si="137"/>
        <v>L</v>
      </c>
      <c r="N70" s="1">
        <f t="shared" si="138"/>
        <v>0</v>
      </c>
      <c r="O70">
        <v>1</v>
      </c>
      <c r="P70">
        <v>1</v>
      </c>
      <c r="Q70">
        <v>0</v>
      </c>
      <c r="R70">
        <v>2</v>
      </c>
      <c r="S70">
        <v>1</v>
      </c>
      <c r="T70">
        <v>5</v>
      </c>
      <c r="U70">
        <f t="shared" si="139"/>
        <v>5</v>
      </c>
      <c r="V70" s="2" t="s">
        <v>177</v>
      </c>
      <c r="W70" s="2">
        <f t="shared" si="140"/>
        <v>1</v>
      </c>
      <c r="X70">
        <v>3</v>
      </c>
      <c r="Y70" s="1">
        <v>5</v>
      </c>
      <c r="Z70" s="1" t="str">
        <f t="shared" si="141"/>
        <v>M</v>
      </c>
      <c r="AA70" s="1">
        <f t="shared" si="142"/>
        <v>6</v>
      </c>
      <c r="AB70" s="4">
        <f t="shared" si="143"/>
        <v>-2</v>
      </c>
      <c r="AC70" s="4">
        <f t="shared" si="144"/>
        <v>3</v>
      </c>
      <c r="AD70">
        <v>1</v>
      </c>
      <c r="AE70">
        <v>1</v>
      </c>
      <c r="AF70">
        <v>1</v>
      </c>
      <c r="AG70">
        <v>1</v>
      </c>
      <c r="AH70">
        <v>2</v>
      </c>
      <c r="AI70">
        <v>4</v>
      </c>
      <c r="AJ70" s="2" t="s">
        <v>177</v>
      </c>
      <c r="AK70" s="2">
        <f t="shared" si="145"/>
        <v>1</v>
      </c>
      <c r="AL70">
        <v>3</v>
      </c>
      <c r="AM70" s="1">
        <v>6</v>
      </c>
      <c r="AN70" s="1" t="str">
        <f t="shared" si="146"/>
        <v>M</v>
      </c>
      <c r="AO70" s="1">
        <f t="shared" si="147"/>
        <v>1</v>
      </c>
      <c r="AP70" s="4">
        <f t="shared" si="148"/>
        <v>1</v>
      </c>
      <c r="AQ70" s="4">
        <f t="shared" si="149"/>
        <v>1</v>
      </c>
      <c r="AR70" s="10" t="s">
        <v>319</v>
      </c>
      <c r="AS70" s="10" t="s">
        <v>319</v>
      </c>
      <c r="AT70" s="10" t="str">
        <f t="shared" si="135"/>
        <v>surv</v>
      </c>
      <c r="AU70" s="10" t="str">
        <f t="shared" si="150"/>
        <v>surv</v>
      </c>
      <c r="AV70" s="10">
        <f t="shared" si="151"/>
        <v>6</v>
      </c>
      <c r="AW70" s="10">
        <f t="shared" si="152"/>
        <v>1.0700000000000003</v>
      </c>
      <c r="AX70" s="10">
        <f t="shared" si="153"/>
        <v>1</v>
      </c>
      <c r="AY70" s="10">
        <f t="shared" si="154"/>
        <v>1</v>
      </c>
      <c r="AZ70" s="10" t="str">
        <f t="shared" si="155"/>
        <v>1</v>
      </c>
      <c r="BA70" s="10" t="str">
        <f t="shared" si="156"/>
        <v>1</v>
      </c>
      <c r="BB70" t="s">
        <v>69</v>
      </c>
      <c r="BC70" t="s">
        <v>69</v>
      </c>
      <c r="BD70" t="s">
        <v>69</v>
      </c>
      <c r="BE70" s="5">
        <v>3</v>
      </c>
      <c r="BF70" s="5">
        <v>3</v>
      </c>
      <c r="BG70" s="5">
        <v>3</v>
      </c>
      <c r="BH70" s="5">
        <f t="shared" si="157"/>
        <v>3</v>
      </c>
      <c r="BI70" s="6">
        <v>1.0700000000000003</v>
      </c>
      <c r="BJ70" s="6">
        <v>1.0700000000000003</v>
      </c>
      <c r="BK70" s="6">
        <v>1.0700000000000003</v>
      </c>
      <c r="BL70" s="6">
        <v>1.0700000000000003</v>
      </c>
      <c r="BM70" s="6" t="str">
        <f t="shared" si="158"/>
        <v>F</v>
      </c>
      <c r="BN70" s="3">
        <f t="shared" si="159"/>
        <v>0.66666666666666663</v>
      </c>
      <c r="BO70" s="3">
        <f t="shared" si="160"/>
        <v>1.3333333333333333</v>
      </c>
      <c r="BP70" s="3">
        <f t="shared" si="161"/>
        <v>2</v>
      </c>
      <c r="BQ70" s="3">
        <f t="shared" si="162"/>
        <v>3</v>
      </c>
      <c r="BR70" s="1">
        <f t="shared" si="163"/>
        <v>6</v>
      </c>
      <c r="BS70" s="1" t="str">
        <f t="shared" si="164"/>
        <v>M</v>
      </c>
      <c r="BT70" s="1">
        <f t="shared" si="165"/>
        <v>2.3333333333333335</v>
      </c>
      <c r="BU70" s="4">
        <f t="shared" si="166"/>
        <v>-0.5</v>
      </c>
      <c r="BV70" s="4">
        <f t="shared" si="167"/>
        <v>2</v>
      </c>
      <c r="BW70" t="s">
        <v>226</v>
      </c>
      <c r="BX70" t="s">
        <v>178</v>
      </c>
      <c r="BY70" t="s">
        <v>226</v>
      </c>
      <c r="BZ70" t="s">
        <v>226</v>
      </c>
      <c r="CA70" s="2" t="str">
        <f t="shared" si="168"/>
        <v>c</v>
      </c>
      <c r="CB70">
        <v>0</v>
      </c>
      <c r="CC70">
        <v>2</v>
      </c>
      <c r="CD70" s="2" t="str">
        <f t="shared" si="169"/>
        <v>NA</v>
      </c>
      <c r="CE70" s="3">
        <v>0</v>
      </c>
      <c r="CF70" s="3">
        <v>0</v>
      </c>
      <c r="CG70" s="2">
        <v>0</v>
      </c>
      <c r="CH70" s="2">
        <v>0</v>
      </c>
      <c r="CI70" s="2">
        <v>0</v>
      </c>
      <c r="CJ70" s="2">
        <v>0</v>
      </c>
      <c r="CK70" s="2">
        <v>0</v>
      </c>
      <c r="CL70" s="2">
        <v>0</v>
      </c>
      <c r="CM70" s="2">
        <v>0</v>
      </c>
      <c r="CN70" s="2">
        <v>0</v>
      </c>
      <c r="CO70" s="5">
        <v>0</v>
      </c>
      <c r="CP70" s="5">
        <v>0</v>
      </c>
      <c r="CQ70" s="5">
        <v>0</v>
      </c>
      <c r="CR70" s="5">
        <v>0</v>
      </c>
      <c r="CS70" s="5">
        <v>0</v>
      </c>
      <c r="CT70" s="5">
        <v>0</v>
      </c>
      <c r="CU70" s="5">
        <v>0</v>
      </c>
      <c r="CV70" s="5">
        <v>0</v>
      </c>
      <c r="CW70" s="4">
        <v>1</v>
      </c>
      <c r="CX70" s="4">
        <v>0</v>
      </c>
      <c r="CY70" s="4">
        <v>0</v>
      </c>
      <c r="CZ70" s="4">
        <v>0</v>
      </c>
      <c r="DA70" s="4">
        <v>0</v>
      </c>
      <c r="DB70" s="4">
        <v>2</v>
      </c>
      <c r="DC70" s="4">
        <v>0</v>
      </c>
      <c r="DD70" s="4">
        <v>0</v>
      </c>
      <c r="DE70" s="8">
        <v>1</v>
      </c>
      <c r="DF70" s="8">
        <v>0</v>
      </c>
      <c r="DG70" s="8">
        <v>1</v>
      </c>
      <c r="DH70" s="8">
        <v>0</v>
      </c>
      <c r="DI70" s="8">
        <v>0</v>
      </c>
      <c r="DJ70" s="8">
        <v>0</v>
      </c>
      <c r="DK70" s="8">
        <v>0</v>
      </c>
      <c r="DL70" s="8">
        <v>0</v>
      </c>
      <c r="DM70" s="11">
        <f t="shared" si="170"/>
        <v>1</v>
      </c>
      <c r="DN70" s="11">
        <f t="shared" si="171"/>
        <v>0</v>
      </c>
      <c r="DO70" s="11">
        <f t="shared" si="172"/>
        <v>2</v>
      </c>
      <c r="DP70" s="11">
        <f t="shared" si="173"/>
        <v>0</v>
      </c>
      <c r="DQ70" s="5">
        <f t="shared" si="174"/>
        <v>1</v>
      </c>
      <c r="DR70" s="5">
        <f t="shared" si="175"/>
        <v>1</v>
      </c>
      <c r="DS70" s="5">
        <f t="shared" si="176"/>
        <v>0</v>
      </c>
      <c r="DT70" s="5">
        <f t="shared" si="177"/>
        <v>0</v>
      </c>
      <c r="DU70" s="12">
        <f t="shared" si="178"/>
        <v>0</v>
      </c>
      <c r="DV70" s="12">
        <f t="shared" si="179"/>
        <v>0</v>
      </c>
      <c r="DW70" s="12">
        <f t="shared" si="180"/>
        <v>0</v>
      </c>
      <c r="DX70" s="12">
        <f t="shared" si="181"/>
        <v>0</v>
      </c>
      <c r="DY70" s="12">
        <f t="shared" si="182"/>
        <v>0</v>
      </c>
      <c r="DZ70" s="12">
        <f t="shared" si="183"/>
        <v>0</v>
      </c>
      <c r="EA70" s="12">
        <f t="shared" si="184"/>
        <v>0</v>
      </c>
      <c r="EB70" s="12">
        <f t="shared" si="185"/>
        <v>0</v>
      </c>
      <c r="EC70" s="13">
        <f t="shared" si="186"/>
        <v>2</v>
      </c>
      <c r="ED70" s="13">
        <f t="shared" si="187"/>
        <v>0</v>
      </c>
      <c r="EE70" s="13">
        <f t="shared" si="188"/>
        <v>1</v>
      </c>
      <c r="EF70" s="13">
        <f t="shared" si="189"/>
        <v>0</v>
      </c>
      <c r="EG70" s="13">
        <f t="shared" si="190"/>
        <v>0</v>
      </c>
      <c r="EH70" s="13">
        <f t="shared" si="191"/>
        <v>2</v>
      </c>
      <c r="EI70" s="13">
        <f t="shared" si="192"/>
        <v>0</v>
      </c>
      <c r="EJ70" s="13">
        <f t="shared" si="193"/>
        <v>0</v>
      </c>
      <c r="EK70" s="4">
        <f t="shared" si="194"/>
        <v>2</v>
      </c>
      <c r="EL70" s="4">
        <f t="shared" si="195"/>
        <v>1</v>
      </c>
      <c r="EM70" s="4">
        <f t="shared" si="196"/>
        <v>2</v>
      </c>
      <c r="EN70" s="4">
        <f t="shared" si="197"/>
        <v>0</v>
      </c>
      <c r="EO70" s="5">
        <v>1</v>
      </c>
      <c r="EP70" s="5" t="s">
        <v>178</v>
      </c>
      <c r="EQ70" s="5">
        <v>0</v>
      </c>
      <c r="ER70" s="5" t="s">
        <v>178</v>
      </c>
      <c r="ES70" s="12">
        <v>1</v>
      </c>
      <c r="ET70" s="12">
        <v>1</v>
      </c>
      <c r="EU70" s="12" t="s">
        <v>178</v>
      </c>
      <c r="EV70" s="12" t="s">
        <v>178</v>
      </c>
      <c r="EW70">
        <v>1</v>
      </c>
      <c r="EX70">
        <v>1</v>
      </c>
      <c r="EY70">
        <v>0</v>
      </c>
      <c r="EZ70" t="s">
        <v>178</v>
      </c>
      <c r="FA70">
        <f t="shared" si="198"/>
        <v>0</v>
      </c>
      <c r="FB70">
        <f t="shared" si="199"/>
        <v>0</v>
      </c>
      <c r="FC70">
        <f t="shared" si="200"/>
        <v>0</v>
      </c>
      <c r="FD70">
        <f t="shared" si="201"/>
        <v>0</v>
      </c>
      <c r="FE70">
        <v>0.75</v>
      </c>
      <c r="FF70">
        <v>0.25</v>
      </c>
      <c r="FG70">
        <v>0.42857142857142855</v>
      </c>
    </row>
    <row r="71" spans="1:163" customFormat="1" x14ac:dyDescent="0.25">
      <c r="A71" t="s">
        <v>71</v>
      </c>
      <c r="B71">
        <v>1</v>
      </c>
      <c r="C71">
        <v>1</v>
      </c>
      <c r="D71">
        <v>1</v>
      </c>
      <c r="E71">
        <v>1</v>
      </c>
      <c r="F71">
        <v>0</v>
      </c>
      <c r="G71">
        <v>1</v>
      </c>
      <c r="H71">
        <v>0</v>
      </c>
      <c r="I71" s="2" t="s">
        <v>177</v>
      </c>
      <c r="J71" s="2">
        <f t="shared" si="136"/>
        <v>0</v>
      </c>
      <c r="K71">
        <v>3</v>
      </c>
      <c r="L71" s="1">
        <v>4</v>
      </c>
      <c r="M71" s="1" t="str">
        <f t="shared" si="137"/>
        <v>S</v>
      </c>
      <c r="N71" s="1">
        <f t="shared" si="138"/>
        <v>0</v>
      </c>
      <c r="O71">
        <v>1</v>
      </c>
      <c r="P71">
        <v>1</v>
      </c>
      <c r="Q71">
        <v>1</v>
      </c>
      <c r="R71">
        <v>1</v>
      </c>
      <c r="S71">
        <v>3</v>
      </c>
      <c r="T71">
        <v>4</v>
      </c>
      <c r="U71">
        <f t="shared" si="139"/>
        <v>4</v>
      </c>
      <c r="V71" s="2" t="s">
        <v>177</v>
      </c>
      <c r="W71" s="2">
        <f t="shared" si="140"/>
        <v>1</v>
      </c>
      <c r="X71">
        <v>1</v>
      </c>
      <c r="Y71" s="1">
        <v>7</v>
      </c>
      <c r="Z71" s="1" t="str">
        <f t="shared" si="141"/>
        <v>L</v>
      </c>
      <c r="AA71" s="1">
        <f t="shared" si="142"/>
        <v>2</v>
      </c>
      <c r="AB71" s="4">
        <f t="shared" si="143"/>
        <v>3</v>
      </c>
      <c r="AC71" s="4">
        <f t="shared" si="144"/>
        <v>3</v>
      </c>
      <c r="AD71">
        <v>1</v>
      </c>
      <c r="AE71">
        <v>1</v>
      </c>
      <c r="AF71">
        <v>0</v>
      </c>
      <c r="AG71">
        <v>1</v>
      </c>
      <c r="AH71">
        <v>1</v>
      </c>
      <c r="AI71">
        <v>2</v>
      </c>
      <c r="AJ71" s="2" t="s">
        <v>176</v>
      </c>
      <c r="AK71" s="2">
        <f t="shared" si="145"/>
        <v>1</v>
      </c>
      <c r="AL71">
        <v>3</v>
      </c>
      <c r="AM71" s="1">
        <v>4</v>
      </c>
      <c r="AN71" s="1" t="str">
        <f t="shared" si="146"/>
        <v>S</v>
      </c>
      <c r="AO71" s="1">
        <f t="shared" si="147"/>
        <v>1</v>
      </c>
      <c r="AP71" s="4">
        <f t="shared" si="148"/>
        <v>-3</v>
      </c>
      <c r="AQ71" s="4">
        <f t="shared" si="149"/>
        <v>1</v>
      </c>
      <c r="AR71" s="10" t="s">
        <v>319</v>
      </c>
      <c r="AS71" s="10" t="s">
        <v>319</v>
      </c>
      <c r="AT71" s="10" t="str">
        <f t="shared" si="135"/>
        <v>surv</v>
      </c>
      <c r="AU71" s="10" t="str">
        <f t="shared" si="150"/>
        <v>surv</v>
      </c>
      <c r="AV71" s="10">
        <f t="shared" si="151"/>
        <v>5</v>
      </c>
      <c r="AW71" s="10">
        <f t="shared" si="152"/>
        <v>0.99488692824863223</v>
      </c>
      <c r="AX71" s="10">
        <f t="shared" si="153"/>
        <v>1</v>
      </c>
      <c r="AY71" s="10">
        <f t="shared" si="154"/>
        <v>1</v>
      </c>
      <c r="AZ71" s="10" t="str">
        <f t="shared" si="155"/>
        <v>1</v>
      </c>
      <c r="BA71" s="10" t="str">
        <f t="shared" si="156"/>
        <v>1</v>
      </c>
      <c r="BB71" t="s">
        <v>72</v>
      </c>
      <c r="BC71" t="s">
        <v>72</v>
      </c>
      <c r="BD71" t="s">
        <v>72</v>
      </c>
      <c r="BE71" s="5">
        <v>6</v>
      </c>
      <c r="BF71" s="5">
        <v>8</v>
      </c>
      <c r="BG71" s="5">
        <v>8</v>
      </c>
      <c r="BH71" s="5">
        <f t="shared" si="157"/>
        <v>7.333333333333333</v>
      </c>
      <c r="BI71" s="6">
        <v>0.99488692824863223</v>
      </c>
      <c r="BJ71" s="6">
        <v>0.99488692824863223</v>
      </c>
      <c r="BK71" s="6">
        <v>0.99488692824863223</v>
      </c>
      <c r="BL71" s="6">
        <v>0.99488692824863223</v>
      </c>
      <c r="BM71" s="6" t="str">
        <f t="shared" si="158"/>
        <v>M</v>
      </c>
      <c r="BN71" s="3">
        <f t="shared" si="159"/>
        <v>0.66666666666666663</v>
      </c>
      <c r="BO71" s="3">
        <f t="shared" si="160"/>
        <v>0.66666666666666663</v>
      </c>
      <c r="BP71" s="3">
        <f t="shared" si="161"/>
        <v>1.6666666666666667</v>
      </c>
      <c r="BQ71" s="3">
        <f t="shared" si="162"/>
        <v>2</v>
      </c>
      <c r="BR71" s="1">
        <f t="shared" si="163"/>
        <v>5</v>
      </c>
      <c r="BS71" s="1" t="str">
        <f t="shared" si="164"/>
        <v>NA</v>
      </c>
      <c r="BT71" s="1">
        <f t="shared" si="165"/>
        <v>1</v>
      </c>
      <c r="BU71" s="4">
        <f t="shared" si="166"/>
        <v>0</v>
      </c>
      <c r="BV71" s="4">
        <f t="shared" si="167"/>
        <v>2</v>
      </c>
      <c r="BW71" t="s">
        <v>227</v>
      </c>
      <c r="BX71" t="s">
        <v>178</v>
      </c>
      <c r="BY71" t="s">
        <v>227</v>
      </c>
      <c r="BZ71" t="s">
        <v>227</v>
      </c>
      <c r="CA71" s="2" t="str">
        <f t="shared" si="168"/>
        <v>NA</v>
      </c>
      <c r="CB71">
        <v>0</v>
      </c>
      <c r="CC71">
        <v>0</v>
      </c>
      <c r="CD71" s="2" t="str">
        <f t="shared" si="169"/>
        <v>NA</v>
      </c>
      <c r="CE71" s="3">
        <v>0</v>
      </c>
      <c r="CF71" s="3">
        <v>0</v>
      </c>
      <c r="CG71" s="2">
        <v>0</v>
      </c>
      <c r="CH71" s="2">
        <v>1</v>
      </c>
      <c r="CI71" s="2">
        <v>0</v>
      </c>
      <c r="CJ71" s="2">
        <v>0</v>
      </c>
      <c r="CK71" s="2">
        <v>0</v>
      </c>
      <c r="CL71" s="2">
        <v>0</v>
      </c>
      <c r="CM71" s="2">
        <v>0</v>
      </c>
      <c r="CN71" s="2">
        <v>0</v>
      </c>
      <c r="CO71" s="5">
        <v>1</v>
      </c>
      <c r="CP71" s="5">
        <v>0</v>
      </c>
      <c r="CQ71" s="5">
        <v>0</v>
      </c>
      <c r="CR71" s="5">
        <v>0</v>
      </c>
      <c r="CS71" s="5">
        <v>0</v>
      </c>
      <c r="CT71" s="5">
        <v>0</v>
      </c>
      <c r="CU71" s="5">
        <v>0</v>
      </c>
      <c r="CV71" s="5">
        <v>0</v>
      </c>
      <c r="CW71" s="4">
        <v>0</v>
      </c>
      <c r="CX71" s="4">
        <v>0</v>
      </c>
      <c r="CY71" s="4">
        <v>0</v>
      </c>
      <c r="CZ71" s="4">
        <v>0</v>
      </c>
      <c r="DA71" s="4">
        <v>0</v>
      </c>
      <c r="DB71" s="4">
        <v>0</v>
      </c>
      <c r="DC71" s="4">
        <v>0</v>
      </c>
      <c r="DD71" s="4">
        <v>0</v>
      </c>
      <c r="DE71" s="8">
        <v>0</v>
      </c>
      <c r="DF71" s="8">
        <v>1</v>
      </c>
      <c r="DG71" s="8">
        <v>0</v>
      </c>
      <c r="DH71" s="8">
        <v>0</v>
      </c>
      <c r="DI71" s="8">
        <v>0</v>
      </c>
      <c r="DJ71" s="8">
        <v>0</v>
      </c>
      <c r="DK71" s="8">
        <v>0</v>
      </c>
      <c r="DL71" s="8">
        <v>0</v>
      </c>
      <c r="DM71" s="11">
        <f t="shared" si="170"/>
        <v>1</v>
      </c>
      <c r="DN71" s="11">
        <f t="shared" si="171"/>
        <v>0</v>
      </c>
      <c r="DO71" s="11">
        <f t="shared" si="172"/>
        <v>0</v>
      </c>
      <c r="DP71" s="11">
        <f t="shared" si="173"/>
        <v>0</v>
      </c>
      <c r="DQ71" s="5">
        <f t="shared" si="174"/>
        <v>2</v>
      </c>
      <c r="DR71" s="5">
        <f t="shared" si="175"/>
        <v>0</v>
      </c>
      <c r="DS71" s="5">
        <f t="shared" si="176"/>
        <v>0</v>
      </c>
      <c r="DT71" s="5">
        <f t="shared" si="177"/>
        <v>0</v>
      </c>
      <c r="DU71" s="12">
        <f t="shared" si="178"/>
        <v>1</v>
      </c>
      <c r="DV71" s="12">
        <f t="shared" si="179"/>
        <v>1</v>
      </c>
      <c r="DW71" s="12">
        <f t="shared" si="180"/>
        <v>0</v>
      </c>
      <c r="DX71" s="12">
        <f t="shared" si="181"/>
        <v>0</v>
      </c>
      <c r="DY71" s="12">
        <f t="shared" si="182"/>
        <v>0</v>
      </c>
      <c r="DZ71" s="12">
        <f t="shared" si="183"/>
        <v>0</v>
      </c>
      <c r="EA71" s="12">
        <f t="shared" si="184"/>
        <v>0</v>
      </c>
      <c r="EB71" s="12">
        <f t="shared" si="185"/>
        <v>0</v>
      </c>
      <c r="EC71" s="13">
        <f t="shared" si="186"/>
        <v>0</v>
      </c>
      <c r="ED71" s="13">
        <f t="shared" si="187"/>
        <v>1</v>
      </c>
      <c r="EE71" s="13">
        <f t="shared" si="188"/>
        <v>0</v>
      </c>
      <c r="EF71" s="13">
        <f t="shared" si="189"/>
        <v>0</v>
      </c>
      <c r="EG71" s="13">
        <f t="shared" si="190"/>
        <v>0</v>
      </c>
      <c r="EH71" s="13">
        <f t="shared" si="191"/>
        <v>0</v>
      </c>
      <c r="EI71" s="13">
        <f t="shared" si="192"/>
        <v>0</v>
      </c>
      <c r="EJ71" s="13">
        <f t="shared" si="193"/>
        <v>0</v>
      </c>
      <c r="EK71" s="4">
        <f t="shared" si="194"/>
        <v>3</v>
      </c>
      <c r="EL71" s="4">
        <f t="shared" si="195"/>
        <v>0</v>
      </c>
      <c r="EM71" s="4">
        <f t="shared" si="196"/>
        <v>0</v>
      </c>
      <c r="EN71" s="4">
        <f t="shared" si="197"/>
        <v>0</v>
      </c>
      <c r="EO71" s="5">
        <v>0</v>
      </c>
      <c r="EP71" s="5" t="s">
        <v>178</v>
      </c>
      <c r="EQ71" s="5" t="s">
        <v>178</v>
      </c>
      <c r="ER71" s="5" t="s">
        <v>178</v>
      </c>
      <c r="ES71" s="12">
        <v>0</v>
      </c>
      <c r="ET71" s="12" t="s">
        <v>178</v>
      </c>
      <c r="EU71" s="12" t="s">
        <v>178</v>
      </c>
      <c r="EV71" s="12" t="s">
        <v>178</v>
      </c>
      <c r="EW71">
        <v>0</v>
      </c>
      <c r="EX71" t="s">
        <v>178</v>
      </c>
      <c r="EY71" t="s">
        <v>178</v>
      </c>
      <c r="EZ71" t="s">
        <v>178</v>
      </c>
      <c r="FA71">
        <f t="shared" si="198"/>
        <v>0</v>
      </c>
      <c r="FB71">
        <f t="shared" si="199"/>
        <v>0</v>
      </c>
      <c r="FC71">
        <f t="shared" si="200"/>
        <v>0</v>
      </c>
      <c r="FD71">
        <f t="shared" si="201"/>
        <v>0</v>
      </c>
      <c r="FE71">
        <v>3</v>
      </c>
      <c r="FF71">
        <v>0.375</v>
      </c>
      <c r="FG71">
        <v>0.5</v>
      </c>
    </row>
    <row r="72" spans="1:163" customFormat="1" x14ac:dyDescent="0.25">
      <c r="A72" t="s">
        <v>72</v>
      </c>
      <c r="B72">
        <v>1</v>
      </c>
      <c r="C72">
        <v>1</v>
      </c>
      <c r="D72">
        <v>1</v>
      </c>
      <c r="E72">
        <v>1</v>
      </c>
      <c r="F72">
        <v>1</v>
      </c>
      <c r="G72">
        <v>0</v>
      </c>
      <c r="H72">
        <v>0</v>
      </c>
      <c r="I72" s="2" t="s">
        <v>177</v>
      </c>
      <c r="J72" s="2">
        <f t="shared" si="136"/>
        <v>0</v>
      </c>
      <c r="K72">
        <v>3</v>
      </c>
      <c r="L72" s="1">
        <v>4</v>
      </c>
      <c r="M72" s="1" t="str">
        <f t="shared" si="137"/>
        <v>S</v>
      </c>
      <c r="N72" s="1">
        <f t="shared" si="138"/>
        <v>0</v>
      </c>
      <c r="O72">
        <v>1</v>
      </c>
      <c r="P72">
        <v>1</v>
      </c>
      <c r="Q72">
        <v>1</v>
      </c>
      <c r="R72">
        <v>1</v>
      </c>
      <c r="S72">
        <v>1</v>
      </c>
      <c r="T72">
        <v>2</v>
      </c>
      <c r="U72">
        <f t="shared" si="139"/>
        <v>2</v>
      </c>
      <c r="V72" s="2" t="s">
        <v>177</v>
      </c>
      <c r="W72" s="2">
        <f t="shared" si="140"/>
        <v>1</v>
      </c>
      <c r="X72">
        <v>3</v>
      </c>
      <c r="Y72" s="1">
        <v>5</v>
      </c>
      <c r="Z72" s="1" t="str">
        <f t="shared" si="141"/>
        <v>M</v>
      </c>
      <c r="AA72" s="1">
        <f t="shared" si="142"/>
        <v>0</v>
      </c>
      <c r="AB72" s="4">
        <f t="shared" si="143"/>
        <v>1</v>
      </c>
      <c r="AC72" s="4">
        <f t="shared" si="144"/>
        <v>3</v>
      </c>
      <c r="AD72">
        <v>1</v>
      </c>
      <c r="AE72">
        <v>1</v>
      </c>
      <c r="AF72">
        <v>0</v>
      </c>
      <c r="AG72">
        <v>1</v>
      </c>
      <c r="AH72">
        <v>1</v>
      </c>
      <c r="AI72">
        <v>2</v>
      </c>
      <c r="AJ72" s="2" t="s">
        <v>177</v>
      </c>
      <c r="AK72" s="2">
        <f t="shared" si="145"/>
        <v>1</v>
      </c>
      <c r="AL72">
        <v>3</v>
      </c>
      <c r="AM72" s="1">
        <v>4</v>
      </c>
      <c r="AN72" s="1" t="str">
        <f t="shared" si="146"/>
        <v>S</v>
      </c>
      <c r="AO72" s="1">
        <f t="shared" si="147"/>
        <v>2</v>
      </c>
      <c r="AP72" s="4">
        <f t="shared" si="148"/>
        <v>-1</v>
      </c>
      <c r="AQ72" s="4">
        <f t="shared" si="149"/>
        <v>1</v>
      </c>
      <c r="AR72" s="10" t="s">
        <v>319</v>
      </c>
      <c r="AS72" s="10" t="s">
        <v>319</v>
      </c>
      <c r="AT72" s="10" t="str">
        <f t="shared" si="135"/>
        <v>surv</v>
      </c>
      <c r="AU72" s="10" t="str">
        <f t="shared" si="150"/>
        <v>surv</v>
      </c>
      <c r="AV72" s="10">
        <f t="shared" si="151"/>
        <v>4.333333333333333</v>
      </c>
      <c r="AW72" s="10">
        <f t="shared" si="152"/>
        <v>0.68680419334771214</v>
      </c>
      <c r="AX72" s="10">
        <f t="shared" si="153"/>
        <v>1</v>
      </c>
      <c r="AY72" s="10">
        <f t="shared" si="154"/>
        <v>1</v>
      </c>
      <c r="AZ72" s="10" t="str">
        <f t="shared" si="155"/>
        <v>1</v>
      </c>
      <c r="BA72" s="10" t="str">
        <f t="shared" si="156"/>
        <v>1</v>
      </c>
      <c r="BB72" t="s">
        <v>74</v>
      </c>
      <c r="BC72" t="s">
        <v>74</v>
      </c>
      <c r="BD72" t="s">
        <v>74</v>
      </c>
      <c r="BE72" s="5">
        <v>6</v>
      </c>
      <c r="BF72" s="5">
        <v>8</v>
      </c>
      <c r="BG72" s="5">
        <v>8</v>
      </c>
      <c r="BH72" s="5">
        <f t="shared" si="157"/>
        <v>7.333333333333333</v>
      </c>
      <c r="BI72" s="6">
        <v>0.68680419334771214</v>
      </c>
      <c r="BJ72" s="6">
        <v>0.68680419334771214</v>
      </c>
      <c r="BK72" s="6">
        <v>0.68680419334771214</v>
      </c>
      <c r="BL72" s="6">
        <v>0.68680419334771214</v>
      </c>
      <c r="BM72" s="6" t="str">
        <f t="shared" si="158"/>
        <v>M</v>
      </c>
      <c r="BN72" s="3">
        <f t="shared" si="159"/>
        <v>0.66666666666666663</v>
      </c>
      <c r="BO72" s="3">
        <f t="shared" si="160"/>
        <v>1</v>
      </c>
      <c r="BP72" s="3">
        <f t="shared" si="161"/>
        <v>0.66666666666666663</v>
      </c>
      <c r="BQ72" s="3">
        <f t="shared" si="162"/>
        <v>1.3333333333333333</v>
      </c>
      <c r="BR72" s="1">
        <f t="shared" si="163"/>
        <v>4.333333333333333</v>
      </c>
      <c r="BS72" s="1" t="str">
        <f t="shared" si="164"/>
        <v>S</v>
      </c>
      <c r="BT72" s="1">
        <f t="shared" si="165"/>
        <v>0.66666666666666663</v>
      </c>
      <c r="BU72" s="4">
        <f t="shared" si="166"/>
        <v>0</v>
      </c>
      <c r="BV72" s="4">
        <f t="shared" si="167"/>
        <v>2</v>
      </c>
      <c r="BW72" t="s">
        <v>227</v>
      </c>
      <c r="BX72" t="s">
        <v>226</v>
      </c>
      <c r="BY72" t="s">
        <v>227</v>
      </c>
      <c r="BZ72" t="s">
        <v>226</v>
      </c>
      <c r="CA72" s="2" t="str">
        <f t="shared" si="168"/>
        <v>NA</v>
      </c>
      <c r="CB72">
        <v>0</v>
      </c>
      <c r="CC72">
        <v>0</v>
      </c>
      <c r="CD72" s="2" t="str">
        <f t="shared" si="169"/>
        <v>NA</v>
      </c>
      <c r="CE72" s="3">
        <v>0</v>
      </c>
      <c r="CF72" s="3">
        <v>0</v>
      </c>
      <c r="CG72" s="2">
        <v>1</v>
      </c>
      <c r="CH72" s="2">
        <v>0</v>
      </c>
      <c r="CI72" s="2">
        <v>0</v>
      </c>
      <c r="CJ72" s="2">
        <v>0</v>
      </c>
      <c r="CK72" s="2">
        <v>0</v>
      </c>
      <c r="CL72" s="2">
        <v>0</v>
      </c>
      <c r="CM72" s="2">
        <v>0</v>
      </c>
      <c r="CN72" s="2">
        <v>0</v>
      </c>
      <c r="CO72" s="5">
        <v>1</v>
      </c>
      <c r="CP72" s="5">
        <v>1</v>
      </c>
      <c r="CQ72" s="5">
        <v>0</v>
      </c>
      <c r="CR72" s="5">
        <v>0</v>
      </c>
      <c r="CS72" s="5">
        <v>0</v>
      </c>
      <c r="CT72" s="5">
        <v>0</v>
      </c>
      <c r="CU72" s="5">
        <v>0</v>
      </c>
      <c r="CV72" s="5">
        <v>0</v>
      </c>
      <c r="CW72" s="4">
        <v>0</v>
      </c>
      <c r="CX72" s="4">
        <v>0</v>
      </c>
      <c r="CY72" s="4">
        <v>1</v>
      </c>
      <c r="CZ72" s="4">
        <v>0</v>
      </c>
      <c r="DA72" s="4">
        <v>0</v>
      </c>
      <c r="DB72" s="4">
        <v>0</v>
      </c>
      <c r="DC72" s="4">
        <v>0</v>
      </c>
      <c r="DD72" s="4">
        <v>0</v>
      </c>
      <c r="DE72" s="8">
        <v>0</v>
      </c>
      <c r="DF72" s="8">
        <v>1</v>
      </c>
      <c r="DG72" s="8">
        <v>1</v>
      </c>
      <c r="DH72" s="8">
        <v>0</v>
      </c>
      <c r="DI72" s="8">
        <v>0</v>
      </c>
      <c r="DJ72" s="8">
        <v>0</v>
      </c>
      <c r="DK72" s="8">
        <v>0</v>
      </c>
      <c r="DL72" s="8">
        <v>0</v>
      </c>
      <c r="DM72" s="11">
        <f t="shared" si="170"/>
        <v>1</v>
      </c>
      <c r="DN72" s="11">
        <f t="shared" si="171"/>
        <v>1</v>
      </c>
      <c r="DO72" s="11">
        <f t="shared" si="172"/>
        <v>0</v>
      </c>
      <c r="DP72" s="11">
        <f t="shared" si="173"/>
        <v>0</v>
      </c>
      <c r="DQ72" s="5">
        <f t="shared" si="174"/>
        <v>3</v>
      </c>
      <c r="DR72" s="5">
        <f t="shared" si="175"/>
        <v>1</v>
      </c>
      <c r="DS72" s="5">
        <f t="shared" si="176"/>
        <v>0</v>
      </c>
      <c r="DT72" s="5">
        <f t="shared" si="177"/>
        <v>0</v>
      </c>
      <c r="DU72" s="12">
        <f t="shared" si="178"/>
        <v>2</v>
      </c>
      <c r="DV72" s="12">
        <f t="shared" si="179"/>
        <v>1</v>
      </c>
      <c r="DW72" s="12">
        <f t="shared" si="180"/>
        <v>0</v>
      </c>
      <c r="DX72" s="12">
        <f t="shared" si="181"/>
        <v>0</v>
      </c>
      <c r="DY72" s="12">
        <f t="shared" si="182"/>
        <v>0</v>
      </c>
      <c r="DZ72" s="12">
        <f t="shared" si="183"/>
        <v>0</v>
      </c>
      <c r="EA72" s="12">
        <f t="shared" si="184"/>
        <v>0</v>
      </c>
      <c r="EB72" s="12">
        <f t="shared" si="185"/>
        <v>0</v>
      </c>
      <c r="EC72" s="13">
        <f t="shared" si="186"/>
        <v>0</v>
      </c>
      <c r="ED72" s="13">
        <f t="shared" si="187"/>
        <v>1</v>
      </c>
      <c r="EE72" s="13">
        <f t="shared" si="188"/>
        <v>2</v>
      </c>
      <c r="EF72" s="13">
        <f t="shared" si="189"/>
        <v>0</v>
      </c>
      <c r="EG72" s="13">
        <f t="shared" si="190"/>
        <v>0</v>
      </c>
      <c r="EH72" s="13">
        <f t="shared" si="191"/>
        <v>0</v>
      </c>
      <c r="EI72" s="13">
        <f t="shared" si="192"/>
        <v>0</v>
      </c>
      <c r="EJ72" s="13">
        <f t="shared" si="193"/>
        <v>0</v>
      </c>
      <c r="EK72" s="4">
        <f t="shared" si="194"/>
        <v>4</v>
      </c>
      <c r="EL72" s="4">
        <f t="shared" si="195"/>
        <v>2</v>
      </c>
      <c r="EM72" s="4">
        <f t="shared" si="196"/>
        <v>0</v>
      </c>
      <c r="EN72" s="4">
        <f t="shared" si="197"/>
        <v>0</v>
      </c>
      <c r="EO72" s="5">
        <v>0</v>
      </c>
      <c r="EP72" s="5">
        <v>1</v>
      </c>
      <c r="EQ72" s="5" t="s">
        <v>178</v>
      </c>
      <c r="ER72" s="5" t="s">
        <v>178</v>
      </c>
      <c r="ES72" s="12">
        <v>0</v>
      </c>
      <c r="ET72" s="12">
        <v>1</v>
      </c>
      <c r="EU72" s="12" t="s">
        <v>178</v>
      </c>
      <c r="EV72" s="12" t="s">
        <v>178</v>
      </c>
      <c r="EW72">
        <v>0</v>
      </c>
      <c r="EX72">
        <v>1</v>
      </c>
      <c r="EY72" t="s">
        <v>178</v>
      </c>
      <c r="EZ72" t="s">
        <v>178</v>
      </c>
      <c r="FA72">
        <f t="shared" si="198"/>
        <v>1</v>
      </c>
      <c r="FB72">
        <f t="shared" si="199"/>
        <v>0</v>
      </c>
      <c r="FC72">
        <f t="shared" si="200"/>
        <v>0</v>
      </c>
      <c r="FD72">
        <f t="shared" si="201"/>
        <v>0</v>
      </c>
      <c r="FE72">
        <v>3</v>
      </c>
      <c r="FF72">
        <v>0.75</v>
      </c>
      <c r="FG72">
        <v>0.5</v>
      </c>
    </row>
    <row r="73" spans="1:163" customFormat="1" x14ac:dyDescent="0.25">
      <c r="A73" t="s">
        <v>73</v>
      </c>
      <c r="B73">
        <v>1</v>
      </c>
      <c r="C73">
        <v>1</v>
      </c>
      <c r="D73">
        <v>1</v>
      </c>
      <c r="E73">
        <v>2</v>
      </c>
      <c r="F73">
        <v>0</v>
      </c>
      <c r="G73">
        <v>1</v>
      </c>
      <c r="H73">
        <v>0</v>
      </c>
      <c r="I73" s="2" t="s">
        <v>177</v>
      </c>
      <c r="J73" s="2">
        <f t="shared" si="136"/>
        <v>0</v>
      </c>
      <c r="K73">
        <v>3</v>
      </c>
      <c r="L73" s="1">
        <v>5</v>
      </c>
      <c r="M73" s="1" t="str">
        <f t="shared" si="137"/>
        <v>M</v>
      </c>
      <c r="N73" s="1">
        <f t="shared" si="138"/>
        <v>1</v>
      </c>
      <c r="O73">
        <v>1</v>
      </c>
      <c r="P73">
        <v>1</v>
      </c>
      <c r="Q73">
        <v>0</v>
      </c>
      <c r="R73">
        <v>1</v>
      </c>
      <c r="S73">
        <v>2</v>
      </c>
      <c r="T73">
        <v>0</v>
      </c>
      <c r="U73">
        <f t="shared" si="139"/>
        <v>0</v>
      </c>
      <c r="V73" s="2" t="s">
        <v>177</v>
      </c>
      <c r="W73" s="2">
        <f t="shared" si="140"/>
        <v>0</v>
      </c>
      <c r="X73">
        <v>1</v>
      </c>
      <c r="Y73" s="1">
        <v>5</v>
      </c>
      <c r="Z73" s="1" t="str">
        <f t="shared" si="141"/>
        <v>M</v>
      </c>
      <c r="AA73" s="1">
        <f t="shared" si="142"/>
        <v>5</v>
      </c>
      <c r="AB73" s="4">
        <f t="shared" si="143"/>
        <v>0</v>
      </c>
      <c r="AC73" s="4">
        <f t="shared" si="144"/>
        <v>2</v>
      </c>
      <c r="AD73">
        <v>1</v>
      </c>
      <c r="AE73">
        <v>1</v>
      </c>
      <c r="AF73">
        <v>1</v>
      </c>
      <c r="AG73">
        <v>1</v>
      </c>
      <c r="AH73">
        <v>1</v>
      </c>
      <c r="AI73">
        <v>2</v>
      </c>
      <c r="AJ73" s="2" t="s">
        <v>176</v>
      </c>
      <c r="AK73" s="2">
        <f t="shared" si="145"/>
        <v>1</v>
      </c>
      <c r="AL73">
        <v>1</v>
      </c>
      <c r="AM73" s="1">
        <v>5</v>
      </c>
      <c r="AN73" s="1" t="str">
        <f t="shared" si="146"/>
        <v>M</v>
      </c>
      <c r="AO73" s="1">
        <f t="shared" si="147"/>
        <v>1</v>
      </c>
      <c r="AP73" s="4">
        <f t="shared" si="148"/>
        <v>0</v>
      </c>
      <c r="AQ73" s="4">
        <f t="shared" si="149"/>
        <v>1</v>
      </c>
      <c r="AR73" s="10" t="s">
        <v>319</v>
      </c>
      <c r="AS73" s="10" t="s">
        <v>319</v>
      </c>
      <c r="AT73" s="10" t="str">
        <f t="shared" si="135"/>
        <v>surv</v>
      </c>
      <c r="AU73" s="10" t="str">
        <f t="shared" si="150"/>
        <v>surv</v>
      </c>
      <c r="AV73" s="10">
        <f t="shared" si="151"/>
        <v>5</v>
      </c>
      <c r="AW73" s="10">
        <f t="shared" si="152"/>
        <v>0.65741919655574388</v>
      </c>
      <c r="AX73" s="10">
        <f t="shared" si="153"/>
        <v>1</v>
      </c>
      <c r="AY73" s="10">
        <f t="shared" si="154"/>
        <v>1</v>
      </c>
      <c r="AZ73" s="10" t="str">
        <f t="shared" si="155"/>
        <v>1</v>
      </c>
      <c r="BA73" s="10" t="str">
        <f t="shared" si="156"/>
        <v>1</v>
      </c>
      <c r="BB73" t="s">
        <v>75</v>
      </c>
      <c r="BC73" t="s">
        <v>75</v>
      </c>
      <c r="BD73" t="s">
        <v>75</v>
      </c>
      <c r="BE73" s="5">
        <v>6</v>
      </c>
      <c r="BF73" s="5">
        <v>10</v>
      </c>
      <c r="BG73" s="5">
        <v>10</v>
      </c>
      <c r="BH73" s="5">
        <f t="shared" si="157"/>
        <v>8.6666666666666661</v>
      </c>
      <c r="BI73" s="6">
        <v>0.65741919655574388</v>
      </c>
      <c r="BJ73" s="6">
        <v>0.65741919655574388</v>
      </c>
      <c r="BK73" s="6">
        <v>0.65741919655574388</v>
      </c>
      <c r="BL73" s="6">
        <v>0.65741919655574388</v>
      </c>
      <c r="BM73" s="6" t="str">
        <f t="shared" si="158"/>
        <v>M</v>
      </c>
      <c r="BN73" s="3">
        <f t="shared" si="159"/>
        <v>1</v>
      </c>
      <c r="BO73" s="3">
        <f t="shared" si="160"/>
        <v>0.66666666666666663</v>
      </c>
      <c r="BP73" s="3">
        <f t="shared" si="161"/>
        <v>1.3333333333333333</v>
      </c>
      <c r="BQ73" s="3">
        <f t="shared" si="162"/>
        <v>0.66666666666666663</v>
      </c>
      <c r="BR73" s="1">
        <f t="shared" si="163"/>
        <v>5</v>
      </c>
      <c r="BS73" s="1" t="str">
        <f t="shared" si="164"/>
        <v>NA</v>
      </c>
      <c r="BT73" s="1">
        <f t="shared" si="165"/>
        <v>2.3333333333333335</v>
      </c>
      <c r="BU73" s="4">
        <f t="shared" si="166"/>
        <v>0</v>
      </c>
      <c r="BV73" s="4">
        <f t="shared" si="167"/>
        <v>1.5</v>
      </c>
      <c r="BW73" t="s">
        <v>178</v>
      </c>
      <c r="BX73" t="s">
        <v>227</v>
      </c>
      <c r="BY73" t="s">
        <v>178</v>
      </c>
      <c r="BZ73" t="s">
        <v>227</v>
      </c>
      <c r="CA73" s="2" t="str">
        <f t="shared" si="168"/>
        <v>NA</v>
      </c>
      <c r="CB73">
        <v>0</v>
      </c>
      <c r="CC73">
        <v>0</v>
      </c>
      <c r="CD73" s="2" t="str">
        <f t="shared" si="169"/>
        <v>NA</v>
      </c>
      <c r="CE73" s="3">
        <v>0</v>
      </c>
      <c r="CF73" s="3">
        <v>0</v>
      </c>
      <c r="CG73" s="2">
        <v>0</v>
      </c>
      <c r="CH73" s="2">
        <v>0</v>
      </c>
      <c r="CI73" s="2">
        <v>1</v>
      </c>
      <c r="CJ73" s="2">
        <v>0</v>
      </c>
      <c r="CK73" s="2">
        <v>0</v>
      </c>
      <c r="CL73" s="2">
        <v>0</v>
      </c>
      <c r="CM73" s="2">
        <v>0</v>
      </c>
      <c r="CN73" s="2">
        <v>0</v>
      </c>
      <c r="CO73" s="5">
        <v>0</v>
      </c>
      <c r="CP73" s="5">
        <v>0</v>
      </c>
      <c r="CQ73" s="5">
        <v>0</v>
      </c>
      <c r="CR73" s="5">
        <v>0</v>
      </c>
      <c r="CS73" s="5">
        <v>0</v>
      </c>
      <c r="CT73" s="5">
        <v>0</v>
      </c>
      <c r="CU73" s="5">
        <v>0</v>
      </c>
      <c r="CV73" s="5">
        <v>0</v>
      </c>
      <c r="CW73" s="4">
        <v>0</v>
      </c>
      <c r="CX73" s="4">
        <v>0</v>
      </c>
      <c r="CY73" s="4">
        <v>0</v>
      </c>
      <c r="CZ73" s="4">
        <v>1</v>
      </c>
      <c r="DA73" s="4">
        <v>0</v>
      </c>
      <c r="DB73" s="4">
        <v>0</v>
      </c>
      <c r="DC73" s="4">
        <v>0</v>
      </c>
      <c r="DD73" s="4">
        <v>0</v>
      </c>
      <c r="DE73" s="8">
        <v>0</v>
      </c>
      <c r="DF73" s="8">
        <v>0</v>
      </c>
      <c r="DG73" s="8">
        <v>0</v>
      </c>
      <c r="DH73" s="8">
        <v>1</v>
      </c>
      <c r="DI73" s="8">
        <v>0</v>
      </c>
      <c r="DJ73" s="8">
        <v>0</v>
      </c>
      <c r="DK73" s="8">
        <v>0</v>
      </c>
      <c r="DL73" s="8">
        <v>0</v>
      </c>
      <c r="DM73" s="11">
        <f t="shared" si="170"/>
        <v>0</v>
      </c>
      <c r="DN73" s="11">
        <f t="shared" si="171"/>
        <v>2</v>
      </c>
      <c r="DO73" s="11">
        <f t="shared" si="172"/>
        <v>0</v>
      </c>
      <c r="DP73" s="11">
        <f t="shared" si="173"/>
        <v>0</v>
      </c>
      <c r="DQ73" s="5">
        <f t="shared" si="174"/>
        <v>0</v>
      </c>
      <c r="DR73" s="5">
        <f t="shared" si="175"/>
        <v>1</v>
      </c>
      <c r="DS73" s="5">
        <f t="shared" si="176"/>
        <v>0</v>
      </c>
      <c r="DT73" s="5">
        <f t="shared" si="177"/>
        <v>0</v>
      </c>
      <c r="DU73" s="12">
        <f t="shared" si="178"/>
        <v>0</v>
      </c>
      <c r="DV73" s="12">
        <f t="shared" si="179"/>
        <v>0</v>
      </c>
      <c r="DW73" s="12">
        <f t="shared" si="180"/>
        <v>1</v>
      </c>
      <c r="DX73" s="12">
        <f t="shared" si="181"/>
        <v>0</v>
      </c>
      <c r="DY73" s="12">
        <f t="shared" si="182"/>
        <v>0</v>
      </c>
      <c r="DZ73" s="12">
        <f t="shared" si="183"/>
        <v>0</v>
      </c>
      <c r="EA73" s="12">
        <f t="shared" si="184"/>
        <v>0</v>
      </c>
      <c r="EB73" s="12">
        <f t="shared" si="185"/>
        <v>0</v>
      </c>
      <c r="EC73" s="13">
        <f t="shared" si="186"/>
        <v>0</v>
      </c>
      <c r="ED73" s="13">
        <f t="shared" si="187"/>
        <v>0</v>
      </c>
      <c r="EE73" s="13">
        <f t="shared" si="188"/>
        <v>0</v>
      </c>
      <c r="EF73" s="13">
        <f t="shared" si="189"/>
        <v>2</v>
      </c>
      <c r="EG73" s="13">
        <f t="shared" si="190"/>
        <v>0</v>
      </c>
      <c r="EH73" s="13">
        <f t="shared" si="191"/>
        <v>0</v>
      </c>
      <c r="EI73" s="13">
        <f t="shared" si="192"/>
        <v>0</v>
      </c>
      <c r="EJ73" s="13">
        <f t="shared" si="193"/>
        <v>0</v>
      </c>
      <c r="EK73" s="4">
        <f t="shared" si="194"/>
        <v>0</v>
      </c>
      <c r="EL73" s="4">
        <f t="shared" si="195"/>
        <v>3</v>
      </c>
      <c r="EM73" s="4">
        <f t="shared" si="196"/>
        <v>0</v>
      </c>
      <c r="EN73" s="4">
        <f t="shared" si="197"/>
        <v>0</v>
      </c>
      <c r="EO73" s="5" t="s">
        <v>178</v>
      </c>
      <c r="EP73" s="5">
        <v>0</v>
      </c>
      <c r="EQ73" s="5" t="s">
        <v>178</v>
      </c>
      <c r="ER73" s="5" t="s">
        <v>178</v>
      </c>
      <c r="ES73" s="12" t="s">
        <v>178</v>
      </c>
      <c r="ET73" s="12">
        <v>0</v>
      </c>
      <c r="EU73" s="12" t="s">
        <v>178</v>
      </c>
      <c r="EV73" s="12" t="s">
        <v>178</v>
      </c>
      <c r="EW73" t="s">
        <v>178</v>
      </c>
      <c r="EX73">
        <v>0</v>
      </c>
      <c r="EY73" t="s">
        <v>178</v>
      </c>
      <c r="EZ73" t="s">
        <v>178</v>
      </c>
      <c r="FA73">
        <f t="shared" si="198"/>
        <v>0</v>
      </c>
      <c r="FB73">
        <f t="shared" si="199"/>
        <v>1</v>
      </c>
      <c r="FC73">
        <f t="shared" si="200"/>
        <v>0</v>
      </c>
      <c r="FD73">
        <f t="shared" si="201"/>
        <v>0</v>
      </c>
      <c r="FE73">
        <v>4</v>
      </c>
      <c r="FF73">
        <v>0.66666666666666663</v>
      </c>
      <c r="FG73">
        <v>0.75</v>
      </c>
    </row>
    <row r="74" spans="1:163" customFormat="1" x14ac:dyDescent="0.25">
      <c r="A74" t="s">
        <v>74</v>
      </c>
      <c r="B74">
        <v>1</v>
      </c>
      <c r="C74">
        <v>1</v>
      </c>
      <c r="D74">
        <v>1</v>
      </c>
      <c r="E74">
        <v>4</v>
      </c>
      <c r="F74">
        <v>3</v>
      </c>
      <c r="G74">
        <v>3</v>
      </c>
      <c r="H74">
        <v>0</v>
      </c>
      <c r="I74" s="2" t="s">
        <v>177</v>
      </c>
      <c r="J74" s="2">
        <f t="shared" si="136"/>
        <v>0</v>
      </c>
      <c r="K74">
        <v>3</v>
      </c>
      <c r="L74" s="1">
        <v>12</v>
      </c>
      <c r="M74" s="1" t="str">
        <f t="shared" si="137"/>
        <v>L</v>
      </c>
      <c r="N74" s="1">
        <f t="shared" si="138"/>
        <v>0</v>
      </c>
      <c r="O74">
        <v>1</v>
      </c>
      <c r="P74">
        <v>1</v>
      </c>
      <c r="Q74">
        <v>1</v>
      </c>
      <c r="R74">
        <v>1</v>
      </c>
      <c r="S74">
        <v>3</v>
      </c>
      <c r="T74">
        <v>0</v>
      </c>
      <c r="U74">
        <f t="shared" si="139"/>
        <v>0</v>
      </c>
      <c r="V74" s="2" t="s">
        <v>176</v>
      </c>
      <c r="W74" s="2">
        <f t="shared" si="140"/>
        <v>1</v>
      </c>
      <c r="X74">
        <v>3</v>
      </c>
      <c r="Y74" s="1">
        <v>7</v>
      </c>
      <c r="Z74" s="1" t="str">
        <f t="shared" si="141"/>
        <v>L</v>
      </c>
      <c r="AA74" s="1">
        <f t="shared" si="142"/>
        <v>0</v>
      </c>
      <c r="AB74" s="4">
        <f t="shared" si="143"/>
        <v>-5</v>
      </c>
      <c r="AC74" s="4">
        <f t="shared" si="144"/>
        <v>3</v>
      </c>
      <c r="AD74">
        <v>1</v>
      </c>
      <c r="AE74">
        <v>1</v>
      </c>
      <c r="AF74">
        <v>2</v>
      </c>
      <c r="AG74">
        <v>0</v>
      </c>
      <c r="AH74">
        <v>2</v>
      </c>
      <c r="AI74">
        <v>1</v>
      </c>
      <c r="AJ74" s="2" t="s">
        <v>177</v>
      </c>
      <c r="AK74" s="2">
        <f t="shared" si="145"/>
        <v>1</v>
      </c>
      <c r="AL74">
        <v>3</v>
      </c>
      <c r="AM74" s="1">
        <v>6</v>
      </c>
      <c r="AN74" s="1" t="str">
        <f t="shared" si="146"/>
        <v>M</v>
      </c>
      <c r="AO74" s="1">
        <f t="shared" si="147"/>
        <v>0</v>
      </c>
      <c r="AP74" s="4">
        <f t="shared" si="148"/>
        <v>-1</v>
      </c>
      <c r="AQ74" s="4">
        <f t="shared" si="149"/>
        <v>1</v>
      </c>
      <c r="AR74" s="10" t="s">
        <v>319</v>
      </c>
      <c r="AS74" s="10" t="s">
        <v>319</v>
      </c>
      <c r="AT74" s="10" t="str">
        <f t="shared" si="135"/>
        <v>surv</v>
      </c>
      <c r="AU74" s="10" t="str">
        <f t="shared" si="150"/>
        <v>surv</v>
      </c>
      <c r="AV74" s="10">
        <f t="shared" si="151"/>
        <v>8.3333333333333339</v>
      </c>
      <c r="AW74" s="10">
        <f t="shared" si="152"/>
        <v>0.53711937995126968</v>
      </c>
      <c r="AX74" s="10">
        <f t="shared" si="153"/>
        <v>1</v>
      </c>
      <c r="AY74" s="10">
        <f t="shared" si="154"/>
        <v>1</v>
      </c>
      <c r="AZ74" s="10" t="str">
        <f t="shared" si="155"/>
        <v>1</v>
      </c>
      <c r="BA74" s="10" t="str">
        <f t="shared" si="156"/>
        <v>1</v>
      </c>
      <c r="BB74" t="s">
        <v>72</v>
      </c>
      <c r="BC74" t="s">
        <v>149</v>
      </c>
      <c r="BD74" t="s">
        <v>149</v>
      </c>
      <c r="BE74" s="5">
        <v>7</v>
      </c>
      <c r="BF74" s="5">
        <v>10</v>
      </c>
      <c r="BG74" s="5">
        <v>10</v>
      </c>
      <c r="BH74" s="5">
        <f t="shared" si="157"/>
        <v>9</v>
      </c>
      <c r="BI74" s="6">
        <v>0.68680419334771214</v>
      </c>
      <c r="BJ74" s="6">
        <v>0.4622769732530484</v>
      </c>
      <c r="BK74" s="6">
        <v>0.4622769732530484</v>
      </c>
      <c r="BL74" s="6">
        <v>0.53711937995126968</v>
      </c>
      <c r="BM74" s="6" t="str">
        <f t="shared" si="158"/>
        <v>M</v>
      </c>
      <c r="BN74" s="3">
        <f t="shared" si="159"/>
        <v>2.3333333333333335</v>
      </c>
      <c r="BO74" s="3">
        <f t="shared" si="160"/>
        <v>1.3333333333333333</v>
      </c>
      <c r="BP74" s="3">
        <f t="shared" si="161"/>
        <v>2.6666666666666665</v>
      </c>
      <c r="BQ74" s="3">
        <f t="shared" si="162"/>
        <v>0.33333333333333331</v>
      </c>
      <c r="BR74" s="1">
        <f t="shared" si="163"/>
        <v>8.3333333333333339</v>
      </c>
      <c r="BS74" s="1" t="str">
        <f t="shared" si="164"/>
        <v>L</v>
      </c>
      <c r="BT74" s="1">
        <f t="shared" si="165"/>
        <v>0</v>
      </c>
      <c r="BU74" s="4">
        <f t="shared" si="166"/>
        <v>-3</v>
      </c>
      <c r="BV74" s="4">
        <f t="shared" si="167"/>
        <v>2</v>
      </c>
      <c r="BW74" t="s">
        <v>178</v>
      </c>
      <c r="BX74" t="s">
        <v>178</v>
      </c>
      <c r="BY74" t="s">
        <v>227</v>
      </c>
      <c r="BZ74" t="s">
        <v>226</v>
      </c>
      <c r="CA74" s="2" t="str">
        <f t="shared" si="168"/>
        <v>NA</v>
      </c>
      <c r="CB74">
        <v>0</v>
      </c>
      <c r="CC74">
        <v>0</v>
      </c>
      <c r="CD74" s="2" t="str">
        <f t="shared" si="169"/>
        <v>NA</v>
      </c>
      <c r="CE74" s="3">
        <v>0</v>
      </c>
      <c r="CF74" s="3">
        <v>0</v>
      </c>
      <c r="CG74" s="2">
        <v>0</v>
      </c>
      <c r="CH74" s="2">
        <v>0</v>
      </c>
      <c r="CI74" s="2">
        <v>0</v>
      </c>
      <c r="CJ74" s="2">
        <v>0</v>
      </c>
      <c r="CK74" s="2">
        <v>0</v>
      </c>
      <c r="CL74" s="2">
        <v>0</v>
      </c>
      <c r="CM74" s="2">
        <v>0</v>
      </c>
      <c r="CN74" s="2">
        <v>0</v>
      </c>
      <c r="CO74" s="5">
        <v>0</v>
      </c>
      <c r="CP74" s="5">
        <v>0</v>
      </c>
      <c r="CQ74" s="5">
        <v>0</v>
      </c>
      <c r="CR74" s="5">
        <v>0</v>
      </c>
      <c r="CS74" s="5">
        <v>0</v>
      </c>
      <c r="CT74" s="5">
        <v>0</v>
      </c>
      <c r="CU74" s="5">
        <v>0</v>
      </c>
      <c r="CV74" s="5">
        <v>0</v>
      </c>
      <c r="CW74" s="4">
        <v>0</v>
      </c>
      <c r="CX74" s="4">
        <v>0</v>
      </c>
      <c r="CY74" s="4">
        <v>0</v>
      </c>
      <c r="CZ74" s="4">
        <v>0</v>
      </c>
      <c r="DA74" s="4">
        <v>0</v>
      </c>
      <c r="DB74" s="4">
        <v>0</v>
      </c>
      <c r="DC74" s="4">
        <v>0</v>
      </c>
      <c r="DD74" s="4">
        <v>0</v>
      </c>
      <c r="DE74" s="8">
        <v>1</v>
      </c>
      <c r="DF74" s="8">
        <v>1</v>
      </c>
      <c r="DG74" s="8">
        <v>1</v>
      </c>
      <c r="DH74" s="8">
        <v>0</v>
      </c>
      <c r="DI74" s="8">
        <v>0</v>
      </c>
      <c r="DJ74" s="8">
        <v>0</v>
      </c>
      <c r="DK74" s="8">
        <v>0</v>
      </c>
      <c r="DL74" s="8">
        <v>0</v>
      </c>
      <c r="DM74" s="11">
        <f t="shared" si="170"/>
        <v>0</v>
      </c>
      <c r="DN74" s="11">
        <f t="shared" si="171"/>
        <v>0</v>
      </c>
      <c r="DO74" s="11">
        <f t="shared" si="172"/>
        <v>0</v>
      </c>
      <c r="DP74" s="11">
        <f t="shared" si="173"/>
        <v>0</v>
      </c>
      <c r="DQ74" s="5">
        <f t="shared" si="174"/>
        <v>2</v>
      </c>
      <c r="DR74" s="5">
        <f t="shared" si="175"/>
        <v>1</v>
      </c>
      <c r="DS74" s="5">
        <f t="shared" si="176"/>
        <v>0</v>
      </c>
      <c r="DT74" s="5">
        <f t="shared" si="177"/>
        <v>0</v>
      </c>
      <c r="DU74" s="12">
        <f t="shared" si="178"/>
        <v>0</v>
      </c>
      <c r="DV74" s="12">
        <f t="shared" si="179"/>
        <v>0</v>
      </c>
      <c r="DW74" s="12">
        <f t="shared" si="180"/>
        <v>0</v>
      </c>
      <c r="DX74" s="12">
        <f t="shared" si="181"/>
        <v>0</v>
      </c>
      <c r="DY74" s="12">
        <f t="shared" si="182"/>
        <v>0</v>
      </c>
      <c r="DZ74" s="12">
        <f t="shared" si="183"/>
        <v>0</v>
      </c>
      <c r="EA74" s="12">
        <f t="shared" si="184"/>
        <v>0</v>
      </c>
      <c r="EB74" s="12">
        <f t="shared" si="185"/>
        <v>0</v>
      </c>
      <c r="EC74" s="13">
        <f t="shared" si="186"/>
        <v>1</v>
      </c>
      <c r="ED74" s="13">
        <f t="shared" si="187"/>
        <v>1</v>
      </c>
      <c r="EE74" s="13">
        <f t="shared" si="188"/>
        <v>1</v>
      </c>
      <c r="EF74" s="13">
        <f t="shared" si="189"/>
        <v>0</v>
      </c>
      <c r="EG74" s="13">
        <f t="shared" si="190"/>
        <v>0</v>
      </c>
      <c r="EH74" s="13">
        <f t="shared" si="191"/>
        <v>0</v>
      </c>
      <c r="EI74" s="13">
        <f t="shared" si="192"/>
        <v>0</v>
      </c>
      <c r="EJ74" s="13">
        <f t="shared" si="193"/>
        <v>0</v>
      </c>
      <c r="EK74" s="4">
        <f t="shared" si="194"/>
        <v>2</v>
      </c>
      <c r="EL74" s="4">
        <f t="shared" si="195"/>
        <v>1</v>
      </c>
      <c r="EM74" s="4">
        <f t="shared" si="196"/>
        <v>0</v>
      </c>
      <c r="EN74" s="4">
        <f t="shared" si="197"/>
        <v>0</v>
      </c>
      <c r="EO74" s="5" t="s">
        <v>178</v>
      </c>
      <c r="EP74" s="5" t="s">
        <v>178</v>
      </c>
      <c r="EQ74" s="5" t="s">
        <v>178</v>
      </c>
      <c r="ER74" s="5" t="s">
        <v>178</v>
      </c>
      <c r="ES74" s="12">
        <v>0.5</v>
      </c>
      <c r="ET74" s="12">
        <v>1</v>
      </c>
      <c r="EU74" s="12" t="s">
        <v>178</v>
      </c>
      <c r="EV74" s="12" t="s">
        <v>178</v>
      </c>
      <c r="EW74">
        <v>0.5</v>
      </c>
      <c r="EX74">
        <v>1</v>
      </c>
      <c r="EY74" t="s">
        <v>178</v>
      </c>
      <c r="EZ74" t="s">
        <v>178</v>
      </c>
      <c r="FA74">
        <f t="shared" si="198"/>
        <v>0</v>
      </c>
      <c r="FB74">
        <f t="shared" si="199"/>
        <v>0</v>
      </c>
      <c r="FC74">
        <f t="shared" si="200"/>
        <v>0</v>
      </c>
      <c r="FD74">
        <f t="shared" si="201"/>
        <v>0</v>
      </c>
      <c r="FE74">
        <v>1</v>
      </c>
      <c r="FF74">
        <v>0.75</v>
      </c>
      <c r="FG74">
        <v>1.3333333333333333</v>
      </c>
    </row>
    <row r="75" spans="1:163" customFormat="1" x14ac:dyDescent="0.25">
      <c r="A75" t="s">
        <v>75</v>
      </c>
      <c r="B75">
        <v>1</v>
      </c>
      <c r="C75">
        <v>1</v>
      </c>
      <c r="D75">
        <v>1</v>
      </c>
      <c r="E75">
        <v>2</v>
      </c>
      <c r="F75">
        <v>0</v>
      </c>
      <c r="G75">
        <v>2</v>
      </c>
      <c r="H75">
        <v>0</v>
      </c>
      <c r="I75" s="2" t="s">
        <v>176</v>
      </c>
      <c r="J75" s="2">
        <f t="shared" si="136"/>
        <v>1</v>
      </c>
      <c r="K75">
        <v>2</v>
      </c>
      <c r="L75" s="1">
        <v>6</v>
      </c>
      <c r="M75" s="1" t="str">
        <f t="shared" si="137"/>
        <v>M</v>
      </c>
      <c r="N75" s="1">
        <f t="shared" si="138"/>
        <v>0</v>
      </c>
      <c r="O75">
        <v>1</v>
      </c>
      <c r="P75">
        <v>1</v>
      </c>
      <c r="Q75">
        <v>1</v>
      </c>
      <c r="R75">
        <v>1</v>
      </c>
      <c r="S75">
        <v>2</v>
      </c>
      <c r="T75">
        <v>5</v>
      </c>
      <c r="U75">
        <f t="shared" si="139"/>
        <v>5</v>
      </c>
      <c r="V75" s="2" t="s">
        <v>177</v>
      </c>
      <c r="W75" s="2">
        <f t="shared" si="140"/>
        <v>1</v>
      </c>
      <c r="X75">
        <v>2</v>
      </c>
      <c r="Y75" s="1">
        <v>6</v>
      </c>
      <c r="Z75" s="1" t="str">
        <f t="shared" si="141"/>
        <v>M</v>
      </c>
      <c r="AA75" s="1">
        <f t="shared" si="142"/>
        <v>0</v>
      </c>
      <c r="AB75" s="4">
        <f t="shared" si="143"/>
        <v>0</v>
      </c>
      <c r="AC75" s="4">
        <f t="shared" si="144"/>
        <v>1</v>
      </c>
      <c r="AD75">
        <v>1</v>
      </c>
      <c r="AE75">
        <v>1</v>
      </c>
      <c r="AF75">
        <v>0</v>
      </c>
      <c r="AG75">
        <v>1</v>
      </c>
      <c r="AH75">
        <v>1</v>
      </c>
      <c r="AI75">
        <v>3</v>
      </c>
      <c r="AJ75" s="2" t="s">
        <v>177</v>
      </c>
      <c r="AK75" s="2">
        <f t="shared" si="145"/>
        <v>1</v>
      </c>
      <c r="AL75">
        <v>2</v>
      </c>
      <c r="AM75" s="1">
        <v>4</v>
      </c>
      <c r="AN75" s="1" t="str">
        <f t="shared" si="146"/>
        <v>S</v>
      </c>
      <c r="AO75" s="1">
        <f t="shared" si="147"/>
        <v>1</v>
      </c>
      <c r="AP75" s="4">
        <f t="shared" si="148"/>
        <v>-2</v>
      </c>
      <c r="AQ75" s="4">
        <f t="shared" si="149"/>
        <v>1</v>
      </c>
      <c r="AR75" s="10" t="s">
        <v>319</v>
      </c>
      <c r="AS75" s="10" t="s">
        <v>319</v>
      </c>
      <c r="AT75" s="10" t="str">
        <f t="shared" si="135"/>
        <v>surv</v>
      </c>
      <c r="AU75" s="10" t="str">
        <f t="shared" si="150"/>
        <v>surv</v>
      </c>
      <c r="AV75" s="10">
        <f t="shared" si="151"/>
        <v>5.333333333333333</v>
      </c>
      <c r="AW75" s="10">
        <f t="shared" si="152"/>
        <v>0.65741919655574388</v>
      </c>
      <c r="AX75" s="10">
        <f t="shared" si="153"/>
        <v>1</v>
      </c>
      <c r="AY75" s="10">
        <f t="shared" si="154"/>
        <v>1</v>
      </c>
      <c r="AZ75" s="10" t="str">
        <f t="shared" si="155"/>
        <v>1</v>
      </c>
      <c r="BA75" s="10" t="str">
        <f t="shared" si="156"/>
        <v>1</v>
      </c>
      <c r="BB75" t="s">
        <v>73</v>
      </c>
      <c r="BC75" t="s">
        <v>73</v>
      </c>
      <c r="BD75" t="s">
        <v>73</v>
      </c>
      <c r="BE75" s="5">
        <v>7</v>
      </c>
      <c r="BF75" s="5">
        <v>11</v>
      </c>
      <c r="BG75" s="5">
        <v>11</v>
      </c>
      <c r="BH75" s="5">
        <f t="shared" si="157"/>
        <v>9.6666666666666661</v>
      </c>
      <c r="BI75" s="6">
        <v>0.65741919655574388</v>
      </c>
      <c r="BJ75" s="6">
        <v>0.65741919655574388</v>
      </c>
      <c r="BK75" s="6">
        <v>0.65741919655574388</v>
      </c>
      <c r="BL75" s="6">
        <v>0.65741919655574388</v>
      </c>
      <c r="BM75" s="6" t="str">
        <f t="shared" si="158"/>
        <v>M</v>
      </c>
      <c r="BN75" s="3">
        <f t="shared" si="159"/>
        <v>1</v>
      </c>
      <c r="BO75" s="3">
        <f t="shared" si="160"/>
        <v>0.66666666666666663</v>
      </c>
      <c r="BP75" s="3">
        <f t="shared" si="161"/>
        <v>1.6666666666666667</v>
      </c>
      <c r="BQ75" s="3">
        <f t="shared" si="162"/>
        <v>2.6666666666666665</v>
      </c>
      <c r="BR75" s="1">
        <f t="shared" si="163"/>
        <v>5.333333333333333</v>
      </c>
      <c r="BS75" s="1" t="str">
        <f t="shared" si="164"/>
        <v>NA</v>
      </c>
      <c r="BT75" s="1">
        <f t="shared" si="165"/>
        <v>0.33333333333333331</v>
      </c>
      <c r="BU75" s="4">
        <f t="shared" si="166"/>
        <v>-1</v>
      </c>
      <c r="BV75" s="4">
        <f t="shared" si="167"/>
        <v>1</v>
      </c>
      <c r="BW75" t="s">
        <v>178</v>
      </c>
      <c r="BX75" t="s">
        <v>178</v>
      </c>
      <c r="BY75" t="s">
        <v>178</v>
      </c>
      <c r="BZ75" t="s">
        <v>227</v>
      </c>
      <c r="CA75" s="2" t="str">
        <f t="shared" si="168"/>
        <v>c</v>
      </c>
      <c r="CB75">
        <v>0</v>
      </c>
      <c r="CC75">
        <v>3</v>
      </c>
      <c r="CD75" s="2" t="str">
        <f t="shared" si="169"/>
        <v>NA</v>
      </c>
      <c r="CE75" s="3">
        <v>0</v>
      </c>
      <c r="CF75" s="3">
        <v>0</v>
      </c>
      <c r="CG75" s="2">
        <v>0</v>
      </c>
      <c r="CH75" s="2">
        <v>0</v>
      </c>
      <c r="CI75" s="2">
        <v>0</v>
      </c>
      <c r="CJ75" s="2">
        <v>0</v>
      </c>
      <c r="CK75" s="2">
        <v>0</v>
      </c>
      <c r="CL75" s="2">
        <v>0</v>
      </c>
      <c r="CM75" s="2">
        <v>0</v>
      </c>
      <c r="CN75" s="2">
        <v>0</v>
      </c>
      <c r="CO75" s="5">
        <v>0</v>
      </c>
      <c r="CP75" s="5">
        <v>0</v>
      </c>
      <c r="CQ75" s="5">
        <v>1</v>
      </c>
      <c r="CR75" s="5">
        <v>0</v>
      </c>
      <c r="CS75" s="5">
        <v>0</v>
      </c>
      <c r="CT75" s="5">
        <v>0</v>
      </c>
      <c r="CU75" s="5">
        <v>0</v>
      </c>
      <c r="CV75" s="5">
        <v>0</v>
      </c>
      <c r="CW75" s="4">
        <v>0</v>
      </c>
      <c r="CX75" s="4">
        <v>0</v>
      </c>
      <c r="CY75" s="4">
        <v>0</v>
      </c>
      <c r="CZ75" s="4">
        <v>0</v>
      </c>
      <c r="DA75" s="4">
        <v>0</v>
      </c>
      <c r="DB75" s="4">
        <v>1</v>
      </c>
      <c r="DC75" s="4">
        <v>0</v>
      </c>
      <c r="DD75" s="4">
        <v>1</v>
      </c>
      <c r="DE75" s="8">
        <v>0</v>
      </c>
      <c r="DF75" s="8">
        <v>0</v>
      </c>
      <c r="DG75" s="8">
        <v>0</v>
      </c>
      <c r="DH75" s="8">
        <v>0</v>
      </c>
      <c r="DI75" s="8">
        <v>0</v>
      </c>
      <c r="DJ75" s="8">
        <v>0</v>
      </c>
      <c r="DK75" s="8">
        <v>0</v>
      </c>
      <c r="DL75" s="8">
        <v>0</v>
      </c>
      <c r="DM75" s="11">
        <f t="shared" si="170"/>
        <v>0</v>
      </c>
      <c r="DN75" s="11">
        <f t="shared" si="171"/>
        <v>0</v>
      </c>
      <c r="DO75" s="11">
        <f t="shared" si="172"/>
        <v>1</v>
      </c>
      <c r="DP75" s="11">
        <f t="shared" si="173"/>
        <v>1</v>
      </c>
      <c r="DQ75" s="5">
        <f t="shared" si="174"/>
        <v>0</v>
      </c>
      <c r="DR75" s="5">
        <f t="shared" si="175"/>
        <v>1</v>
      </c>
      <c r="DS75" s="5">
        <f t="shared" si="176"/>
        <v>0</v>
      </c>
      <c r="DT75" s="5">
        <f t="shared" si="177"/>
        <v>0</v>
      </c>
      <c r="DU75" s="12">
        <f t="shared" si="178"/>
        <v>0</v>
      </c>
      <c r="DV75" s="12">
        <f t="shared" si="179"/>
        <v>0</v>
      </c>
      <c r="DW75" s="12">
        <f t="shared" si="180"/>
        <v>1</v>
      </c>
      <c r="DX75" s="12">
        <f t="shared" si="181"/>
        <v>0</v>
      </c>
      <c r="DY75" s="12">
        <f t="shared" si="182"/>
        <v>0</v>
      </c>
      <c r="DZ75" s="12">
        <f t="shared" si="183"/>
        <v>0</v>
      </c>
      <c r="EA75" s="12">
        <f t="shared" si="184"/>
        <v>0</v>
      </c>
      <c r="EB75" s="12">
        <f t="shared" si="185"/>
        <v>0</v>
      </c>
      <c r="EC75" s="13">
        <f t="shared" si="186"/>
        <v>0</v>
      </c>
      <c r="ED75" s="13">
        <f t="shared" si="187"/>
        <v>0</v>
      </c>
      <c r="EE75" s="13">
        <f t="shared" si="188"/>
        <v>0</v>
      </c>
      <c r="EF75" s="13">
        <f t="shared" si="189"/>
        <v>0</v>
      </c>
      <c r="EG75" s="13">
        <f t="shared" si="190"/>
        <v>0</v>
      </c>
      <c r="EH75" s="13">
        <f t="shared" si="191"/>
        <v>1</v>
      </c>
      <c r="EI75" s="13">
        <f t="shared" si="192"/>
        <v>0</v>
      </c>
      <c r="EJ75" s="13">
        <f t="shared" si="193"/>
        <v>1</v>
      </c>
      <c r="EK75" s="4">
        <f t="shared" si="194"/>
        <v>0</v>
      </c>
      <c r="EL75" s="4">
        <f t="shared" si="195"/>
        <v>1</v>
      </c>
      <c r="EM75" s="4">
        <f t="shared" si="196"/>
        <v>1</v>
      </c>
      <c r="EN75" s="4">
        <f t="shared" si="197"/>
        <v>1</v>
      </c>
      <c r="EO75" s="5" t="s">
        <v>178</v>
      </c>
      <c r="EP75" s="5" t="s">
        <v>178</v>
      </c>
      <c r="EQ75" s="5">
        <v>0</v>
      </c>
      <c r="ER75" s="5">
        <v>0</v>
      </c>
      <c r="ES75" s="12" t="s">
        <v>178</v>
      </c>
      <c r="ET75" s="12">
        <v>0</v>
      </c>
      <c r="EU75" s="12" t="s">
        <v>178</v>
      </c>
      <c r="EV75" s="12" t="s">
        <v>178</v>
      </c>
      <c r="EW75" t="s">
        <v>178</v>
      </c>
      <c r="EX75">
        <v>0</v>
      </c>
      <c r="EY75">
        <v>0</v>
      </c>
      <c r="EZ75">
        <v>0</v>
      </c>
      <c r="FA75">
        <f t="shared" si="198"/>
        <v>0</v>
      </c>
      <c r="FB75">
        <f t="shared" si="199"/>
        <v>1</v>
      </c>
      <c r="FC75">
        <f t="shared" si="200"/>
        <v>0</v>
      </c>
      <c r="FD75">
        <f t="shared" si="201"/>
        <v>0</v>
      </c>
      <c r="FE75">
        <v>2</v>
      </c>
      <c r="FF75">
        <v>0.375</v>
      </c>
      <c r="FG75">
        <v>0.4</v>
      </c>
    </row>
    <row r="76" spans="1:163" customFormat="1" x14ac:dyDescent="0.25">
      <c r="A76" t="s">
        <v>76</v>
      </c>
      <c r="B76">
        <v>1</v>
      </c>
      <c r="C76">
        <v>1</v>
      </c>
      <c r="D76">
        <v>0</v>
      </c>
      <c r="E76">
        <v>2</v>
      </c>
      <c r="F76">
        <v>1</v>
      </c>
      <c r="G76">
        <v>0</v>
      </c>
      <c r="H76">
        <v>0</v>
      </c>
      <c r="I76" s="2" t="s">
        <v>177</v>
      </c>
      <c r="J76" s="2">
        <f t="shared" si="136"/>
        <v>0</v>
      </c>
      <c r="K76">
        <v>1</v>
      </c>
      <c r="L76" s="1">
        <v>4</v>
      </c>
      <c r="M76" s="1" t="str">
        <f t="shared" si="137"/>
        <v>S</v>
      </c>
      <c r="N76" s="1">
        <f t="shared" si="138"/>
        <v>1</v>
      </c>
      <c r="O76">
        <v>1</v>
      </c>
      <c r="P76">
        <v>1</v>
      </c>
      <c r="Q76">
        <v>1</v>
      </c>
      <c r="R76">
        <v>1</v>
      </c>
      <c r="S76">
        <v>1</v>
      </c>
      <c r="T76">
        <v>2</v>
      </c>
      <c r="U76">
        <f t="shared" si="139"/>
        <v>2</v>
      </c>
      <c r="V76" s="2" t="s">
        <v>177</v>
      </c>
      <c r="W76" s="2">
        <f t="shared" si="140"/>
        <v>1</v>
      </c>
      <c r="X76">
        <v>2</v>
      </c>
      <c r="Y76" s="1">
        <v>5</v>
      </c>
      <c r="Z76" s="1" t="str">
        <f t="shared" si="141"/>
        <v>M</v>
      </c>
      <c r="AA76" s="1">
        <f t="shared" si="142"/>
        <v>4</v>
      </c>
      <c r="AB76" s="4">
        <f t="shared" si="143"/>
        <v>1</v>
      </c>
      <c r="AC76" s="4">
        <f t="shared" si="144"/>
        <v>2</v>
      </c>
      <c r="AD76">
        <v>1</v>
      </c>
      <c r="AE76">
        <v>1</v>
      </c>
      <c r="AF76">
        <v>1</v>
      </c>
      <c r="AG76">
        <v>0</v>
      </c>
      <c r="AH76">
        <v>1</v>
      </c>
      <c r="AI76">
        <v>0</v>
      </c>
      <c r="AJ76" s="2" t="s">
        <v>177</v>
      </c>
      <c r="AK76" s="2">
        <f t="shared" si="145"/>
        <v>0</v>
      </c>
      <c r="AL76">
        <v>1</v>
      </c>
      <c r="AM76" s="1">
        <v>4</v>
      </c>
      <c r="AN76" s="1" t="str">
        <f t="shared" si="146"/>
        <v>S</v>
      </c>
      <c r="AO76" s="1">
        <f t="shared" si="147"/>
        <v>0</v>
      </c>
      <c r="AP76" s="4">
        <f t="shared" si="148"/>
        <v>-1</v>
      </c>
      <c r="AQ76" s="4">
        <f t="shared" si="149"/>
        <v>0</v>
      </c>
      <c r="AR76" s="10" t="s">
        <v>319</v>
      </c>
      <c r="AS76" s="10" t="s">
        <v>319</v>
      </c>
      <c r="AT76" s="10" t="str">
        <f t="shared" si="135"/>
        <v>surv</v>
      </c>
      <c r="AU76" s="10" t="str">
        <f t="shared" si="150"/>
        <v>surv</v>
      </c>
      <c r="AV76" s="10">
        <f t="shared" si="151"/>
        <v>4.333333333333333</v>
      </c>
      <c r="AW76" s="10">
        <f t="shared" si="152"/>
        <v>1.3221133204125255</v>
      </c>
      <c r="AX76" s="10">
        <f t="shared" si="153"/>
        <v>1</v>
      </c>
      <c r="AY76" s="10">
        <f t="shared" si="154"/>
        <v>1</v>
      </c>
      <c r="AZ76" s="10" t="str">
        <f t="shared" si="155"/>
        <v>1</v>
      </c>
      <c r="BA76" s="10" t="str">
        <f t="shared" si="156"/>
        <v>1</v>
      </c>
      <c r="BB76" t="s">
        <v>75</v>
      </c>
      <c r="BC76" t="s">
        <v>141</v>
      </c>
      <c r="BD76" t="s">
        <v>141</v>
      </c>
      <c r="BE76" s="5">
        <v>2</v>
      </c>
      <c r="BF76" s="5">
        <v>3</v>
      </c>
      <c r="BG76" s="5">
        <v>3</v>
      </c>
      <c r="BH76" s="5">
        <f t="shared" si="157"/>
        <v>2.6666666666666665</v>
      </c>
      <c r="BI76" s="6">
        <v>1.6559287424282489</v>
      </c>
      <c r="BJ76" s="6">
        <v>1.1552056094046637</v>
      </c>
      <c r="BK76" s="6">
        <v>1.1552056094046637</v>
      </c>
      <c r="BL76" s="6">
        <v>1.3221133204125255</v>
      </c>
      <c r="BM76" s="6" t="str">
        <f t="shared" si="158"/>
        <v>F</v>
      </c>
      <c r="BN76" s="3">
        <f t="shared" si="159"/>
        <v>1.3333333333333333</v>
      </c>
      <c r="BO76" s="3">
        <f t="shared" si="160"/>
        <v>0.66666666666666663</v>
      </c>
      <c r="BP76" s="3">
        <f t="shared" si="161"/>
        <v>0.66666666666666663</v>
      </c>
      <c r="BQ76" s="3">
        <f t="shared" si="162"/>
        <v>0.66666666666666663</v>
      </c>
      <c r="BR76" s="1">
        <f t="shared" si="163"/>
        <v>4.333333333333333</v>
      </c>
      <c r="BS76" s="1" t="str">
        <f t="shared" si="164"/>
        <v>S</v>
      </c>
      <c r="BT76" s="1">
        <f t="shared" si="165"/>
        <v>1.6666666666666667</v>
      </c>
      <c r="BU76" s="4">
        <f t="shared" si="166"/>
        <v>0</v>
      </c>
      <c r="BV76" s="4">
        <f t="shared" si="167"/>
        <v>1</v>
      </c>
      <c r="BW76" t="s">
        <v>227</v>
      </c>
      <c r="BX76" t="s">
        <v>227</v>
      </c>
      <c r="BY76" t="s">
        <v>227</v>
      </c>
      <c r="BZ76" t="s">
        <v>226</v>
      </c>
      <c r="CA76" s="2" t="str">
        <f t="shared" si="168"/>
        <v>s</v>
      </c>
      <c r="CB76">
        <v>1</v>
      </c>
      <c r="CC76">
        <v>0</v>
      </c>
      <c r="CD76" s="2" t="str">
        <f t="shared" si="169"/>
        <v>c</v>
      </c>
      <c r="CE76" s="3">
        <v>0</v>
      </c>
      <c r="CF76" s="3">
        <v>1</v>
      </c>
      <c r="CG76" s="2">
        <v>0</v>
      </c>
      <c r="CH76" s="2">
        <v>0</v>
      </c>
      <c r="CI76" s="2">
        <v>1</v>
      </c>
      <c r="CJ76" s="2">
        <v>0</v>
      </c>
      <c r="CK76" s="2">
        <v>0</v>
      </c>
      <c r="CL76" s="2">
        <v>0</v>
      </c>
      <c r="CM76" s="2">
        <v>0</v>
      </c>
      <c r="CN76" s="2">
        <v>0</v>
      </c>
      <c r="CO76" s="5">
        <v>0</v>
      </c>
      <c r="CP76" s="5">
        <v>0</v>
      </c>
      <c r="CQ76" s="5">
        <v>0</v>
      </c>
      <c r="CR76" s="5">
        <v>0</v>
      </c>
      <c r="CS76" s="5">
        <v>0</v>
      </c>
      <c r="CT76" s="5">
        <v>0</v>
      </c>
      <c r="CU76" s="5">
        <v>0</v>
      </c>
      <c r="CV76" s="5">
        <v>1</v>
      </c>
      <c r="CW76" s="4">
        <v>0</v>
      </c>
      <c r="CX76" s="4">
        <v>1</v>
      </c>
      <c r="CY76" s="4">
        <v>0</v>
      </c>
      <c r="CZ76" s="4">
        <v>0</v>
      </c>
      <c r="DA76" s="4">
        <v>0</v>
      </c>
      <c r="DB76" s="4">
        <v>0</v>
      </c>
      <c r="DC76" s="4">
        <v>1</v>
      </c>
      <c r="DD76" s="4">
        <v>0</v>
      </c>
      <c r="DE76" s="8">
        <v>0</v>
      </c>
      <c r="DF76" s="8">
        <v>1</v>
      </c>
      <c r="DG76" s="8">
        <v>1</v>
      </c>
      <c r="DH76" s="8">
        <v>0</v>
      </c>
      <c r="DI76" s="8">
        <v>0</v>
      </c>
      <c r="DJ76" s="8">
        <v>0</v>
      </c>
      <c r="DK76" s="8">
        <v>0</v>
      </c>
      <c r="DL76" s="8">
        <v>0</v>
      </c>
      <c r="DM76" s="11">
        <f t="shared" si="170"/>
        <v>1</v>
      </c>
      <c r="DN76" s="11">
        <f t="shared" si="171"/>
        <v>1</v>
      </c>
      <c r="DO76" s="11">
        <f t="shared" si="172"/>
        <v>0</v>
      </c>
      <c r="DP76" s="11">
        <f t="shared" si="173"/>
        <v>1</v>
      </c>
      <c r="DQ76" s="5">
        <f t="shared" si="174"/>
        <v>1</v>
      </c>
      <c r="DR76" s="5">
        <f t="shared" si="175"/>
        <v>1</v>
      </c>
      <c r="DS76" s="5">
        <f t="shared" si="176"/>
        <v>0</v>
      </c>
      <c r="DT76" s="5">
        <f t="shared" si="177"/>
        <v>1</v>
      </c>
      <c r="DU76" s="12">
        <f t="shared" si="178"/>
        <v>0</v>
      </c>
      <c r="DV76" s="12">
        <f t="shared" si="179"/>
        <v>0</v>
      </c>
      <c r="DW76" s="12">
        <f t="shared" si="180"/>
        <v>1</v>
      </c>
      <c r="DX76" s="12">
        <f t="shared" si="181"/>
        <v>0</v>
      </c>
      <c r="DY76" s="12">
        <f t="shared" si="182"/>
        <v>0</v>
      </c>
      <c r="DZ76" s="12">
        <f t="shared" si="183"/>
        <v>0</v>
      </c>
      <c r="EA76" s="12">
        <f t="shared" si="184"/>
        <v>0</v>
      </c>
      <c r="EB76" s="12">
        <f t="shared" si="185"/>
        <v>1</v>
      </c>
      <c r="EC76" s="13">
        <f t="shared" si="186"/>
        <v>0</v>
      </c>
      <c r="ED76" s="13">
        <f t="shared" si="187"/>
        <v>2</v>
      </c>
      <c r="EE76" s="13">
        <f t="shared" si="188"/>
        <v>1</v>
      </c>
      <c r="EF76" s="13">
        <f t="shared" si="189"/>
        <v>0</v>
      </c>
      <c r="EG76" s="13">
        <f t="shared" si="190"/>
        <v>0</v>
      </c>
      <c r="EH76" s="13">
        <f t="shared" si="191"/>
        <v>0</v>
      </c>
      <c r="EI76" s="13">
        <f t="shared" si="192"/>
        <v>1</v>
      </c>
      <c r="EJ76" s="13">
        <f t="shared" si="193"/>
        <v>0</v>
      </c>
      <c r="EK76" s="4">
        <f t="shared" si="194"/>
        <v>2</v>
      </c>
      <c r="EL76" s="4">
        <f t="shared" si="195"/>
        <v>2</v>
      </c>
      <c r="EM76" s="4">
        <f t="shared" si="196"/>
        <v>0</v>
      </c>
      <c r="EN76" s="4">
        <f t="shared" si="197"/>
        <v>2</v>
      </c>
      <c r="EO76" s="5">
        <v>0</v>
      </c>
      <c r="EP76" s="5">
        <v>0</v>
      </c>
      <c r="EQ76" s="5" t="s">
        <v>178</v>
      </c>
      <c r="ER76" s="5">
        <v>1</v>
      </c>
      <c r="ES76" s="12">
        <v>0</v>
      </c>
      <c r="ET76" s="12">
        <v>1</v>
      </c>
      <c r="EU76" s="12" t="s">
        <v>178</v>
      </c>
      <c r="EV76" s="12">
        <v>0</v>
      </c>
      <c r="EW76">
        <v>0</v>
      </c>
      <c r="EX76">
        <v>0.5</v>
      </c>
      <c r="EY76" t="s">
        <v>178</v>
      </c>
      <c r="EZ76">
        <v>0.5</v>
      </c>
      <c r="FA76">
        <f t="shared" si="198"/>
        <v>0</v>
      </c>
      <c r="FB76">
        <f t="shared" si="199"/>
        <v>1</v>
      </c>
      <c r="FC76">
        <f t="shared" si="200"/>
        <v>0</v>
      </c>
      <c r="FD76">
        <f t="shared" si="201"/>
        <v>-1</v>
      </c>
      <c r="FE76">
        <v>3</v>
      </c>
      <c r="FF76">
        <v>0.75</v>
      </c>
      <c r="FG76">
        <v>3</v>
      </c>
    </row>
    <row r="77" spans="1:163" customFormat="1" x14ac:dyDescent="0.25">
      <c r="A77" t="s">
        <v>77</v>
      </c>
      <c r="B77">
        <v>1</v>
      </c>
      <c r="C77">
        <v>1</v>
      </c>
      <c r="D77">
        <v>1</v>
      </c>
      <c r="E77">
        <v>2</v>
      </c>
      <c r="F77">
        <v>0</v>
      </c>
      <c r="G77">
        <v>4</v>
      </c>
      <c r="H77">
        <v>1</v>
      </c>
      <c r="I77" s="2" t="s">
        <v>177</v>
      </c>
      <c r="J77" s="2">
        <f t="shared" si="136"/>
        <v>1</v>
      </c>
      <c r="K77">
        <v>2</v>
      </c>
      <c r="L77" s="1">
        <v>8</v>
      </c>
      <c r="M77" s="1" t="str">
        <f t="shared" si="137"/>
        <v>L</v>
      </c>
      <c r="N77" s="1">
        <f t="shared" si="138"/>
        <v>1</v>
      </c>
      <c r="O77">
        <v>1</v>
      </c>
      <c r="P77">
        <v>1</v>
      </c>
      <c r="Q77">
        <v>2</v>
      </c>
      <c r="R77">
        <v>3</v>
      </c>
      <c r="S77">
        <v>5</v>
      </c>
      <c r="T77">
        <v>9</v>
      </c>
      <c r="U77">
        <f t="shared" si="139"/>
        <v>9</v>
      </c>
      <c r="V77" s="2" t="s">
        <v>176</v>
      </c>
      <c r="W77" s="2">
        <f t="shared" si="140"/>
        <v>1</v>
      </c>
      <c r="X77">
        <v>2</v>
      </c>
      <c r="Y77" s="1">
        <v>12</v>
      </c>
      <c r="Z77" s="1" t="str">
        <f t="shared" si="141"/>
        <v>L</v>
      </c>
      <c r="AA77" s="1">
        <f t="shared" si="142"/>
        <v>4</v>
      </c>
      <c r="AB77" s="4">
        <f t="shared" si="143"/>
        <v>4</v>
      </c>
      <c r="AC77" s="4">
        <f t="shared" si="144"/>
        <v>2</v>
      </c>
      <c r="AD77">
        <v>1</v>
      </c>
      <c r="AE77">
        <v>1</v>
      </c>
      <c r="AF77">
        <v>1</v>
      </c>
      <c r="AG77">
        <v>1</v>
      </c>
      <c r="AH77">
        <v>2</v>
      </c>
      <c r="AI77">
        <v>3</v>
      </c>
      <c r="AJ77" s="2" t="s">
        <v>177</v>
      </c>
      <c r="AK77" s="2">
        <f t="shared" si="145"/>
        <v>1</v>
      </c>
      <c r="AL77">
        <v>2</v>
      </c>
      <c r="AM77" s="1">
        <v>6</v>
      </c>
      <c r="AN77" s="1" t="str">
        <f t="shared" si="146"/>
        <v>M</v>
      </c>
      <c r="AO77" s="1">
        <f t="shared" si="147"/>
        <v>0</v>
      </c>
      <c r="AP77" s="4">
        <f t="shared" si="148"/>
        <v>-6</v>
      </c>
      <c r="AQ77" s="4">
        <f t="shared" si="149"/>
        <v>0</v>
      </c>
      <c r="AR77" s="10" t="s">
        <v>319</v>
      </c>
      <c r="AS77" s="10" t="s">
        <v>319</v>
      </c>
      <c r="AT77" s="10" t="str">
        <f t="shared" si="135"/>
        <v>surv</v>
      </c>
      <c r="AU77" s="10" t="str">
        <f t="shared" si="150"/>
        <v>surv</v>
      </c>
      <c r="AV77" s="10">
        <f t="shared" si="151"/>
        <v>8.6666666666666661</v>
      </c>
      <c r="AW77" s="10">
        <f t="shared" si="152"/>
        <v>0.82061740319171095</v>
      </c>
      <c r="AX77" s="10">
        <f t="shared" si="153"/>
        <v>1</v>
      </c>
      <c r="AY77" s="10">
        <f t="shared" si="154"/>
        <v>1</v>
      </c>
      <c r="AZ77" s="10" t="str">
        <f t="shared" si="155"/>
        <v>1</v>
      </c>
      <c r="BA77" s="10" t="str">
        <f t="shared" si="156"/>
        <v>1</v>
      </c>
      <c r="BB77" t="s">
        <v>75</v>
      </c>
      <c r="BC77" t="s">
        <v>141</v>
      </c>
      <c r="BD77" t="s">
        <v>141</v>
      </c>
      <c r="BE77" s="5">
        <v>7</v>
      </c>
      <c r="BF77" s="5">
        <v>11</v>
      </c>
      <c r="BG77" s="5">
        <v>11</v>
      </c>
      <c r="BH77" s="5">
        <f t="shared" si="157"/>
        <v>9.6666666666666661</v>
      </c>
      <c r="BI77" s="6">
        <v>0.90210864090751197</v>
      </c>
      <c r="BJ77" s="6">
        <v>0.77987178433381044</v>
      </c>
      <c r="BK77" s="6">
        <v>0.77987178433381044</v>
      </c>
      <c r="BL77" s="6">
        <v>0.82061740319171095</v>
      </c>
      <c r="BM77" s="6" t="str">
        <f t="shared" si="158"/>
        <v>M</v>
      </c>
      <c r="BN77" s="3">
        <f t="shared" si="159"/>
        <v>1.6666666666666667</v>
      </c>
      <c r="BO77" s="3">
        <f t="shared" si="160"/>
        <v>1.3333333333333333</v>
      </c>
      <c r="BP77" s="3">
        <f t="shared" si="161"/>
        <v>3.6666666666666665</v>
      </c>
      <c r="BQ77" s="3">
        <f t="shared" si="162"/>
        <v>4.333333333333333</v>
      </c>
      <c r="BR77" s="1">
        <f t="shared" si="163"/>
        <v>8.6666666666666661</v>
      </c>
      <c r="BS77" s="1" t="str">
        <f t="shared" si="164"/>
        <v>L</v>
      </c>
      <c r="BT77" s="1">
        <f t="shared" si="165"/>
        <v>1.6666666666666667</v>
      </c>
      <c r="BU77" s="4">
        <f t="shared" si="166"/>
        <v>-1</v>
      </c>
      <c r="BV77" s="4">
        <f t="shared" si="167"/>
        <v>1</v>
      </c>
      <c r="BW77" t="s">
        <v>178</v>
      </c>
      <c r="BX77" t="s">
        <v>178</v>
      </c>
      <c r="BY77" t="s">
        <v>178</v>
      </c>
      <c r="BZ77" t="s">
        <v>178</v>
      </c>
      <c r="CA77" s="2" t="str">
        <f t="shared" si="168"/>
        <v>c</v>
      </c>
      <c r="CB77">
        <v>0</v>
      </c>
      <c r="CC77">
        <v>2</v>
      </c>
      <c r="CD77" s="2" t="str">
        <f t="shared" si="169"/>
        <v>NA</v>
      </c>
      <c r="CE77" s="3">
        <v>0</v>
      </c>
      <c r="CF77" s="3">
        <v>0</v>
      </c>
      <c r="CG77" s="2">
        <v>0</v>
      </c>
      <c r="CH77" s="2">
        <v>0</v>
      </c>
      <c r="CI77" s="2">
        <v>0</v>
      </c>
      <c r="CJ77" s="2">
        <v>0</v>
      </c>
      <c r="CK77" s="2">
        <v>0</v>
      </c>
      <c r="CL77" s="2">
        <v>0</v>
      </c>
      <c r="CM77" s="2">
        <v>0</v>
      </c>
      <c r="CN77" s="2">
        <v>0</v>
      </c>
      <c r="CO77" s="5">
        <v>0</v>
      </c>
      <c r="CP77" s="5">
        <v>0</v>
      </c>
      <c r="CQ77" s="5">
        <v>0</v>
      </c>
      <c r="CR77" s="5">
        <v>0</v>
      </c>
      <c r="CS77" s="5">
        <v>0</v>
      </c>
      <c r="CT77" s="5">
        <v>0</v>
      </c>
      <c r="CU77" s="5">
        <v>0</v>
      </c>
      <c r="CV77" s="5">
        <v>0</v>
      </c>
      <c r="CW77" s="4">
        <v>0</v>
      </c>
      <c r="CX77" s="4">
        <v>0</v>
      </c>
      <c r="CY77" s="4">
        <v>0</v>
      </c>
      <c r="CZ77" s="4">
        <v>0</v>
      </c>
      <c r="DA77" s="4">
        <v>0</v>
      </c>
      <c r="DB77" s="4">
        <v>0</v>
      </c>
      <c r="DC77" s="4">
        <v>0</v>
      </c>
      <c r="DD77" s="4">
        <v>2</v>
      </c>
      <c r="DE77" s="8">
        <v>0</v>
      </c>
      <c r="DF77" s="8">
        <v>0</v>
      </c>
      <c r="DG77" s="8">
        <v>0</v>
      </c>
      <c r="DH77" s="8">
        <v>0</v>
      </c>
      <c r="DI77" s="8">
        <v>0</v>
      </c>
      <c r="DJ77" s="8">
        <v>0</v>
      </c>
      <c r="DK77" s="8">
        <v>0</v>
      </c>
      <c r="DL77" s="8">
        <v>0</v>
      </c>
      <c r="DM77" s="11">
        <f t="shared" si="170"/>
        <v>0</v>
      </c>
      <c r="DN77" s="11">
        <f t="shared" si="171"/>
        <v>0</v>
      </c>
      <c r="DO77" s="11">
        <f t="shared" si="172"/>
        <v>0</v>
      </c>
      <c r="DP77" s="11">
        <f t="shared" si="173"/>
        <v>2</v>
      </c>
      <c r="DQ77" s="5">
        <f t="shared" si="174"/>
        <v>0</v>
      </c>
      <c r="DR77" s="5">
        <f t="shared" si="175"/>
        <v>0</v>
      </c>
      <c r="DS77" s="5">
        <f t="shared" si="176"/>
        <v>0</v>
      </c>
      <c r="DT77" s="5">
        <f t="shared" si="177"/>
        <v>0</v>
      </c>
      <c r="DU77" s="12">
        <f t="shared" si="178"/>
        <v>0</v>
      </c>
      <c r="DV77" s="12">
        <f t="shared" si="179"/>
        <v>0</v>
      </c>
      <c r="DW77" s="12">
        <f t="shared" si="180"/>
        <v>0</v>
      </c>
      <c r="DX77" s="12">
        <f t="shared" si="181"/>
        <v>0</v>
      </c>
      <c r="DY77" s="12">
        <f t="shared" si="182"/>
        <v>0</v>
      </c>
      <c r="DZ77" s="12">
        <f t="shared" si="183"/>
        <v>0</v>
      </c>
      <c r="EA77" s="12">
        <f t="shared" si="184"/>
        <v>0</v>
      </c>
      <c r="EB77" s="12">
        <f t="shared" si="185"/>
        <v>0</v>
      </c>
      <c r="EC77" s="13">
        <f t="shared" si="186"/>
        <v>0</v>
      </c>
      <c r="ED77" s="13">
        <f t="shared" si="187"/>
        <v>0</v>
      </c>
      <c r="EE77" s="13">
        <f t="shared" si="188"/>
        <v>0</v>
      </c>
      <c r="EF77" s="13">
        <f t="shared" si="189"/>
        <v>0</v>
      </c>
      <c r="EG77" s="13">
        <f t="shared" si="190"/>
        <v>0</v>
      </c>
      <c r="EH77" s="13">
        <f t="shared" si="191"/>
        <v>0</v>
      </c>
      <c r="EI77" s="13">
        <f t="shared" si="192"/>
        <v>0</v>
      </c>
      <c r="EJ77" s="13">
        <f t="shared" si="193"/>
        <v>2</v>
      </c>
      <c r="EK77" s="4">
        <f t="shared" si="194"/>
        <v>0</v>
      </c>
      <c r="EL77" s="4">
        <f t="shared" si="195"/>
        <v>0</v>
      </c>
      <c r="EM77" s="4">
        <f t="shared" si="196"/>
        <v>0</v>
      </c>
      <c r="EN77" s="4">
        <f t="shared" si="197"/>
        <v>2</v>
      </c>
      <c r="EO77" s="5" t="s">
        <v>178</v>
      </c>
      <c r="EP77" s="5" t="s">
        <v>178</v>
      </c>
      <c r="EQ77" s="5" t="s">
        <v>178</v>
      </c>
      <c r="ER77" s="5">
        <v>0</v>
      </c>
      <c r="ES77" s="12" t="s">
        <v>178</v>
      </c>
      <c r="ET77" s="12" t="s">
        <v>178</v>
      </c>
      <c r="EU77" s="12" t="s">
        <v>178</v>
      </c>
      <c r="EV77" s="12" t="s">
        <v>178</v>
      </c>
      <c r="EW77" t="s">
        <v>178</v>
      </c>
      <c r="EX77" t="s">
        <v>178</v>
      </c>
      <c r="EY77" t="s">
        <v>178</v>
      </c>
      <c r="EZ77">
        <v>0</v>
      </c>
      <c r="FA77">
        <f t="shared" si="198"/>
        <v>0</v>
      </c>
      <c r="FB77">
        <f t="shared" si="199"/>
        <v>0</v>
      </c>
      <c r="FC77">
        <f t="shared" si="200"/>
        <v>0</v>
      </c>
      <c r="FD77">
        <f t="shared" si="201"/>
        <v>0</v>
      </c>
      <c r="FE77">
        <v>0.8</v>
      </c>
      <c r="FF77">
        <v>0.23529411764705882</v>
      </c>
      <c r="FG77">
        <v>0.5</v>
      </c>
    </row>
    <row r="78" spans="1:163" customFormat="1" x14ac:dyDescent="0.25">
      <c r="A78" t="s">
        <v>78</v>
      </c>
      <c r="B78">
        <v>1</v>
      </c>
      <c r="C78">
        <v>1</v>
      </c>
      <c r="D78">
        <v>1</v>
      </c>
      <c r="E78">
        <v>2</v>
      </c>
      <c r="F78">
        <v>1</v>
      </c>
      <c r="G78">
        <v>3</v>
      </c>
      <c r="H78">
        <v>2</v>
      </c>
      <c r="I78" s="2" t="s">
        <v>177</v>
      </c>
      <c r="J78" s="2">
        <f t="shared" si="136"/>
        <v>1</v>
      </c>
      <c r="K78">
        <v>2</v>
      </c>
      <c r="L78" s="1">
        <v>8</v>
      </c>
      <c r="M78" s="1" t="str">
        <f t="shared" si="137"/>
        <v>L</v>
      </c>
      <c r="N78" s="1">
        <f t="shared" si="138"/>
        <v>0</v>
      </c>
      <c r="O78">
        <v>1</v>
      </c>
      <c r="P78">
        <v>1</v>
      </c>
      <c r="Q78">
        <v>2</v>
      </c>
      <c r="R78">
        <v>1</v>
      </c>
      <c r="S78">
        <v>6</v>
      </c>
      <c r="T78">
        <v>0</v>
      </c>
      <c r="U78">
        <f t="shared" si="139"/>
        <v>0</v>
      </c>
      <c r="V78" s="2" t="s">
        <v>177</v>
      </c>
      <c r="W78" s="2">
        <f t="shared" si="140"/>
        <v>0</v>
      </c>
      <c r="X78">
        <v>2</v>
      </c>
      <c r="Y78" s="1">
        <v>11</v>
      </c>
      <c r="Z78" s="1" t="str">
        <f t="shared" si="141"/>
        <v>L</v>
      </c>
      <c r="AA78" s="1">
        <f t="shared" si="142"/>
        <v>3</v>
      </c>
      <c r="AB78" s="4">
        <f t="shared" si="143"/>
        <v>3</v>
      </c>
      <c r="AC78" s="4">
        <f t="shared" si="144"/>
        <v>3</v>
      </c>
      <c r="AD78">
        <v>1</v>
      </c>
      <c r="AE78">
        <v>1</v>
      </c>
      <c r="AF78">
        <v>1</v>
      </c>
      <c r="AG78">
        <v>0</v>
      </c>
      <c r="AH78">
        <v>0</v>
      </c>
      <c r="AI78">
        <v>2</v>
      </c>
      <c r="AJ78" s="2" t="s">
        <v>176</v>
      </c>
      <c r="AK78" s="2">
        <f t="shared" si="145"/>
        <v>1</v>
      </c>
      <c r="AL78">
        <v>1</v>
      </c>
      <c r="AM78" s="1">
        <v>3</v>
      </c>
      <c r="AN78" s="1" t="str">
        <f t="shared" si="146"/>
        <v>S</v>
      </c>
      <c r="AO78" s="1">
        <f t="shared" si="147"/>
        <v>1</v>
      </c>
      <c r="AP78" s="4">
        <f t="shared" si="148"/>
        <v>-8</v>
      </c>
      <c r="AQ78" s="4">
        <f t="shared" si="149"/>
        <v>1</v>
      </c>
      <c r="AR78" s="10" t="s">
        <v>319</v>
      </c>
      <c r="AS78" s="10" t="s">
        <v>319</v>
      </c>
      <c r="AT78" s="10" t="str">
        <f t="shared" si="135"/>
        <v>surv</v>
      </c>
      <c r="AU78" s="10" t="str">
        <f t="shared" si="150"/>
        <v>surv</v>
      </c>
      <c r="AV78" s="10">
        <f t="shared" si="151"/>
        <v>7.333333333333333</v>
      </c>
      <c r="AW78" s="10">
        <f t="shared" si="152"/>
        <v>0.40199502484483624</v>
      </c>
      <c r="AX78" s="10">
        <f t="shared" si="153"/>
        <v>1</v>
      </c>
      <c r="AY78" s="10">
        <f t="shared" si="154"/>
        <v>1</v>
      </c>
      <c r="AZ78" s="10" t="str">
        <f t="shared" si="155"/>
        <v>1</v>
      </c>
      <c r="BA78" s="10" t="str">
        <f t="shared" si="156"/>
        <v>1</v>
      </c>
      <c r="BB78" t="s">
        <v>97</v>
      </c>
      <c r="BC78" t="s">
        <v>97</v>
      </c>
      <c r="BD78" t="s">
        <v>97</v>
      </c>
      <c r="BE78" s="5">
        <v>7</v>
      </c>
      <c r="BF78" s="5">
        <v>8</v>
      </c>
      <c r="BG78" s="5">
        <v>8</v>
      </c>
      <c r="BH78" s="5">
        <f t="shared" si="157"/>
        <v>7.666666666666667</v>
      </c>
      <c r="BI78" s="6">
        <v>0.40199502484483624</v>
      </c>
      <c r="BJ78" s="6">
        <v>0.40199502484483624</v>
      </c>
      <c r="BK78" s="6">
        <v>0.40199502484483624</v>
      </c>
      <c r="BL78" s="6">
        <v>0.40199502484483624</v>
      </c>
      <c r="BM78" s="6" t="str">
        <f t="shared" si="158"/>
        <v>N</v>
      </c>
      <c r="BN78" s="3">
        <f t="shared" si="159"/>
        <v>1.6666666666666667</v>
      </c>
      <c r="BO78" s="3">
        <f t="shared" si="160"/>
        <v>0.66666666666666663</v>
      </c>
      <c r="BP78" s="3">
        <f t="shared" si="161"/>
        <v>3</v>
      </c>
      <c r="BQ78" s="3">
        <f t="shared" si="162"/>
        <v>1.3333333333333333</v>
      </c>
      <c r="BR78" s="1">
        <f t="shared" si="163"/>
        <v>7.333333333333333</v>
      </c>
      <c r="BS78" s="1" t="str">
        <f t="shared" si="164"/>
        <v>L</v>
      </c>
      <c r="BT78" s="1">
        <f t="shared" si="165"/>
        <v>1.3333333333333333</v>
      </c>
      <c r="BU78" s="4">
        <f t="shared" si="166"/>
        <v>-2.5</v>
      </c>
      <c r="BV78" s="4">
        <f t="shared" si="167"/>
        <v>2</v>
      </c>
      <c r="BW78" t="s">
        <v>226</v>
      </c>
      <c r="BX78" t="s">
        <v>226</v>
      </c>
      <c r="BY78" t="s">
        <v>227</v>
      </c>
      <c r="BZ78" t="s">
        <v>227</v>
      </c>
      <c r="CA78" s="2" t="str">
        <f t="shared" si="168"/>
        <v>c</v>
      </c>
      <c r="CB78">
        <v>0</v>
      </c>
      <c r="CC78">
        <v>1</v>
      </c>
      <c r="CD78" s="2" t="str">
        <f t="shared" si="169"/>
        <v>NA</v>
      </c>
      <c r="CE78" s="3">
        <v>0</v>
      </c>
      <c r="CF78" s="3">
        <v>0</v>
      </c>
      <c r="CG78" s="2">
        <v>0</v>
      </c>
      <c r="CH78" s="2">
        <v>0</v>
      </c>
      <c r="CI78" s="2">
        <v>0</v>
      </c>
      <c r="CJ78" s="2">
        <v>0</v>
      </c>
      <c r="CK78" s="2">
        <v>0</v>
      </c>
      <c r="CL78" s="2">
        <v>0</v>
      </c>
      <c r="CM78" s="2">
        <v>0</v>
      </c>
      <c r="CN78" s="2">
        <v>0</v>
      </c>
      <c r="CO78" s="5">
        <v>2</v>
      </c>
      <c r="CP78" s="5">
        <v>0</v>
      </c>
      <c r="CQ78" s="5">
        <v>0</v>
      </c>
      <c r="CR78" s="5">
        <v>0</v>
      </c>
      <c r="CS78" s="5">
        <v>0</v>
      </c>
      <c r="CT78" s="5">
        <v>0</v>
      </c>
      <c r="CU78" s="5">
        <v>0</v>
      </c>
      <c r="CV78" s="5">
        <v>0</v>
      </c>
      <c r="CW78" s="4">
        <v>1</v>
      </c>
      <c r="CX78" s="4">
        <v>0</v>
      </c>
      <c r="CY78" s="4">
        <v>1</v>
      </c>
      <c r="CZ78" s="4">
        <v>0</v>
      </c>
      <c r="DA78" s="4">
        <v>0</v>
      </c>
      <c r="DB78" s="4">
        <v>0</v>
      </c>
      <c r="DC78" s="4">
        <v>0</v>
      </c>
      <c r="DD78" s="4">
        <v>1</v>
      </c>
      <c r="DE78" s="8">
        <v>1</v>
      </c>
      <c r="DF78" s="8">
        <v>0</v>
      </c>
      <c r="DG78" s="8">
        <v>1</v>
      </c>
      <c r="DH78" s="8">
        <v>1</v>
      </c>
      <c r="DI78" s="8">
        <v>0</v>
      </c>
      <c r="DJ78" s="8">
        <v>0</v>
      </c>
      <c r="DK78" s="8">
        <v>0</v>
      </c>
      <c r="DL78" s="8">
        <v>0</v>
      </c>
      <c r="DM78" s="11">
        <f t="shared" si="170"/>
        <v>1</v>
      </c>
      <c r="DN78" s="11">
        <f t="shared" si="171"/>
        <v>1</v>
      </c>
      <c r="DO78" s="11">
        <f t="shared" si="172"/>
        <v>0</v>
      </c>
      <c r="DP78" s="11">
        <f t="shared" si="173"/>
        <v>1</v>
      </c>
      <c r="DQ78" s="5">
        <f t="shared" si="174"/>
        <v>3</v>
      </c>
      <c r="DR78" s="5">
        <f t="shared" si="175"/>
        <v>2</v>
      </c>
      <c r="DS78" s="5">
        <f t="shared" si="176"/>
        <v>0</v>
      </c>
      <c r="DT78" s="5">
        <f t="shared" si="177"/>
        <v>0</v>
      </c>
      <c r="DU78" s="12">
        <f t="shared" si="178"/>
        <v>2</v>
      </c>
      <c r="DV78" s="12">
        <f t="shared" si="179"/>
        <v>0</v>
      </c>
      <c r="DW78" s="12">
        <f t="shared" si="180"/>
        <v>0</v>
      </c>
      <c r="DX78" s="12">
        <f t="shared" si="181"/>
        <v>0</v>
      </c>
      <c r="DY78" s="12">
        <f t="shared" si="182"/>
        <v>0</v>
      </c>
      <c r="DZ78" s="12">
        <f t="shared" si="183"/>
        <v>0</v>
      </c>
      <c r="EA78" s="12">
        <f t="shared" si="184"/>
        <v>0</v>
      </c>
      <c r="EB78" s="12">
        <f t="shared" si="185"/>
        <v>0</v>
      </c>
      <c r="EC78" s="13">
        <f t="shared" si="186"/>
        <v>2</v>
      </c>
      <c r="ED78" s="13">
        <f t="shared" si="187"/>
        <v>0</v>
      </c>
      <c r="EE78" s="13">
        <f t="shared" si="188"/>
        <v>2</v>
      </c>
      <c r="EF78" s="13">
        <f t="shared" si="189"/>
        <v>1</v>
      </c>
      <c r="EG78" s="13">
        <f t="shared" si="190"/>
        <v>0</v>
      </c>
      <c r="EH78" s="13">
        <f t="shared" si="191"/>
        <v>0</v>
      </c>
      <c r="EI78" s="13">
        <f t="shared" si="192"/>
        <v>0</v>
      </c>
      <c r="EJ78" s="13">
        <f t="shared" si="193"/>
        <v>1</v>
      </c>
      <c r="EK78" s="4">
        <f t="shared" si="194"/>
        <v>4</v>
      </c>
      <c r="EL78" s="4">
        <f t="shared" si="195"/>
        <v>3</v>
      </c>
      <c r="EM78" s="4">
        <f t="shared" si="196"/>
        <v>0</v>
      </c>
      <c r="EN78" s="4">
        <f t="shared" si="197"/>
        <v>1</v>
      </c>
      <c r="EO78" s="5">
        <v>1</v>
      </c>
      <c r="EP78" s="5">
        <v>1</v>
      </c>
      <c r="EQ78" s="5" t="s">
        <v>178</v>
      </c>
      <c r="ER78" s="5">
        <v>0</v>
      </c>
      <c r="ES78" s="12">
        <v>0.33333333333333331</v>
      </c>
      <c r="ET78" s="12">
        <v>0.5</v>
      </c>
      <c r="EU78" s="12" t="s">
        <v>178</v>
      </c>
      <c r="EV78" s="12" t="s">
        <v>178</v>
      </c>
      <c r="EW78">
        <v>0.5</v>
      </c>
      <c r="EX78">
        <v>0.66666666666666663</v>
      </c>
      <c r="EY78" t="s">
        <v>178</v>
      </c>
      <c r="EZ78">
        <v>0</v>
      </c>
      <c r="FA78">
        <f t="shared" si="198"/>
        <v>2</v>
      </c>
      <c r="FB78">
        <f t="shared" si="199"/>
        <v>0</v>
      </c>
      <c r="FC78">
        <f t="shared" si="200"/>
        <v>0</v>
      </c>
      <c r="FD78">
        <f t="shared" si="201"/>
        <v>0</v>
      </c>
      <c r="FE78">
        <v>0.66666666666666663</v>
      </c>
      <c r="FF78">
        <v>0.5714285714285714</v>
      </c>
      <c r="FG78">
        <v>1.5</v>
      </c>
    </row>
    <row r="79" spans="1:163" customFormat="1" x14ac:dyDescent="0.25">
      <c r="A79" t="s">
        <v>79</v>
      </c>
      <c r="B79">
        <v>1</v>
      </c>
      <c r="C79">
        <v>1</v>
      </c>
      <c r="D79">
        <v>0</v>
      </c>
      <c r="E79">
        <v>3</v>
      </c>
      <c r="F79">
        <v>0</v>
      </c>
      <c r="G79">
        <v>1</v>
      </c>
      <c r="H79">
        <v>0</v>
      </c>
      <c r="I79" s="2" t="s">
        <v>177</v>
      </c>
      <c r="J79" s="2">
        <f t="shared" si="136"/>
        <v>0</v>
      </c>
      <c r="K79">
        <v>2</v>
      </c>
      <c r="L79" s="1">
        <v>5</v>
      </c>
      <c r="M79" s="1" t="str">
        <f t="shared" si="137"/>
        <v>M</v>
      </c>
      <c r="N79" s="1">
        <f t="shared" si="138"/>
        <v>1</v>
      </c>
      <c r="O79">
        <v>1</v>
      </c>
      <c r="P79">
        <v>1</v>
      </c>
      <c r="Q79">
        <v>1</v>
      </c>
      <c r="R79">
        <v>1</v>
      </c>
      <c r="S79">
        <v>1</v>
      </c>
      <c r="T79">
        <v>0</v>
      </c>
      <c r="U79">
        <f t="shared" si="139"/>
        <v>0</v>
      </c>
      <c r="V79" s="2" t="s">
        <v>177</v>
      </c>
      <c r="W79" s="2">
        <f t="shared" si="140"/>
        <v>0</v>
      </c>
      <c r="X79">
        <v>2</v>
      </c>
      <c r="Y79" s="1">
        <v>5</v>
      </c>
      <c r="Z79" s="1" t="str">
        <f t="shared" si="141"/>
        <v>M</v>
      </c>
      <c r="AA79" s="1">
        <f t="shared" si="142"/>
        <v>0</v>
      </c>
      <c r="AB79" s="4">
        <f t="shared" si="143"/>
        <v>0</v>
      </c>
      <c r="AC79" s="4">
        <f t="shared" si="144"/>
        <v>2</v>
      </c>
      <c r="AD79">
        <v>1</v>
      </c>
      <c r="AE79">
        <v>1</v>
      </c>
      <c r="AF79">
        <v>1</v>
      </c>
      <c r="AG79">
        <v>1</v>
      </c>
      <c r="AH79">
        <v>1</v>
      </c>
      <c r="AI79">
        <v>9</v>
      </c>
      <c r="AJ79" s="2" t="s">
        <v>176</v>
      </c>
      <c r="AK79" s="2">
        <f t="shared" si="145"/>
        <v>1</v>
      </c>
      <c r="AL79">
        <v>1</v>
      </c>
      <c r="AM79" s="1">
        <v>5</v>
      </c>
      <c r="AN79" s="1" t="str">
        <f t="shared" si="146"/>
        <v>M</v>
      </c>
      <c r="AO79" s="1">
        <f t="shared" si="147"/>
        <v>0</v>
      </c>
      <c r="AP79" s="4">
        <f t="shared" si="148"/>
        <v>0</v>
      </c>
      <c r="AQ79" s="4">
        <f t="shared" si="149"/>
        <v>1</v>
      </c>
      <c r="AR79" s="10" t="s">
        <v>319</v>
      </c>
      <c r="AS79" s="10" t="s">
        <v>319</v>
      </c>
      <c r="AT79" s="10" t="str">
        <f t="shared" si="135"/>
        <v>surv</v>
      </c>
      <c r="AU79" s="10" t="str">
        <f t="shared" si="150"/>
        <v>surv</v>
      </c>
      <c r="AV79" s="10">
        <f t="shared" si="151"/>
        <v>5</v>
      </c>
      <c r="AW79" s="10">
        <f t="shared" si="152"/>
        <v>1.0107423014794645</v>
      </c>
      <c r="AX79" s="10">
        <f t="shared" si="153"/>
        <v>1</v>
      </c>
      <c r="AY79" s="10">
        <f t="shared" si="154"/>
        <v>1</v>
      </c>
      <c r="AZ79" s="10" t="str">
        <f t="shared" si="155"/>
        <v>1</v>
      </c>
      <c r="BA79" s="10" t="str">
        <f t="shared" si="156"/>
        <v>1</v>
      </c>
      <c r="BB79" t="s">
        <v>78</v>
      </c>
      <c r="BC79" t="s">
        <v>78</v>
      </c>
      <c r="BD79" t="s">
        <v>78</v>
      </c>
      <c r="BE79" s="5">
        <v>7</v>
      </c>
      <c r="BF79" s="5">
        <v>8</v>
      </c>
      <c r="BG79" s="5">
        <v>8</v>
      </c>
      <c r="BH79" s="5">
        <f t="shared" si="157"/>
        <v>7.666666666666667</v>
      </c>
      <c r="BI79" s="6">
        <v>1.0107423014794645</v>
      </c>
      <c r="BJ79" s="6">
        <v>1.0107423014794645</v>
      </c>
      <c r="BK79" s="6">
        <v>1.0107423014794645</v>
      </c>
      <c r="BL79" s="6">
        <v>1.0107423014794645</v>
      </c>
      <c r="BM79" s="6" t="str">
        <f t="shared" si="158"/>
        <v>F</v>
      </c>
      <c r="BN79" s="3">
        <f t="shared" si="159"/>
        <v>1.6666666666666667</v>
      </c>
      <c r="BO79" s="3">
        <f t="shared" si="160"/>
        <v>0.66666666666666663</v>
      </c>
      <c r="BP79" s="3">
        <f t="shared" si="161"/>
        <v>1</v>
      </c>
      <c r="BQ79" s="3">
        <f t="shared" si="162"/>
        <v>3</v>
      </c>
      <c r="BR79" s="1">
        <f t="shared" si="163"/>
        <v>5</v>
      </c>
      <c r="BS79" s="1" t="str">
        <f t="shared" si="164"/>
        <v>NA</v>
      </c>
      <c r="BT79" s="1">
        <f t="shared" si="165"/>
        <v>0.33333333333333331</v>
      </c>
      <c r="BU79" s="4">
        <f t="shared" si="166"/>
        <v>0</v>
      </c>
      <c r="BV79" s="4">
        <f t="shared" si="167"/>
        <v>1.5</v>
      </c>
      <c r="BW79" t="s">
        <v>226</v>
      </c>
      <c r="BX79" t="s">
        <v>178</v>
      </c>
      <c r="BY79" t="s">
        <v>227</v>
      </c>
      <c r="BZ79" t="s">
        <v>226</v>
      </c>
      <c r="CA79" s="2" t="str">
        <f t="shared" si="168"/>
        <v>c</v>
      </c>
      <c r="CB79">
        <v>1</v>
      </c>
      <c r="CC79">
        <v>2</v>
      </c>
      <c r="CD79" s="2" t="str">
        <f t="shared" si="169"/>
        <v>NA</v>
      </c>
      <c r="CE79" s="3">
        <v>0</v>
      </c>
      <c r="CF79" s="3">
        <v>0</v>
      </c>
      <c r="CG79" s="2">
        <v>0</v>
      </c>
      <c r="CH79" s="2">
        <v>0</v>
      </c>
      <c r="CI79" s="2">
        <v>0</v>
      </c>
      <c r="CJ79" s="2">
        <v>0</v>
      </c>
      <c r="CK79" s="2">
        <v>0</v>
      </c>
      <c r="CL79" s="2">
        <v>1</v>
      </c>
      <c r="CM79" s="2">
        <v>0</v>
      </c>
      <c r="CN79" s="2">
        <v>0</v>
      </c>
      <c r="CO79" s="5">
        <v>0</v>
      </c>
      <c r="CP79" s="5">
        <v>0</v>
      </c>
      <c r="CQ79" s="5">
        <v>0</v>
      </c>
      <c r="CR79" s="5">
        <v>0</v>
      </c>
      <c r="CS79" s="5">
        <v>0</v>
      </c>
      <c r="CT79" s="5">
        <v>1</v>
      </c>
      <c r="CU79" s="5">
        <v>0</v>
      </c>
      <c r="CV79" s="5">
        <v>0</v>
      </c>
      <c r="CW79" s="4">
        <v>1</v>
      </c>
      <c r="CX79" s="4">
        <v>0</v>
      </c>
      <c r="CY79" s="4">
        <v>0</v>
      </c>
      <c r="CZ79" s="4">
        <v>0</v>
      </c>
      <c r="DA79" s="4">
        <v>1</v>
      </c>
      <c r="DB79" s="4">
        <v>0</v>
      </c>
      <c r="DC79" s="4">
        <v>0</v>
      </c>
      <c r="DD79" s="4">
        <v>1</v>
      </c>
      <c r="DE79" s="8">
        <v>1</v>
      </c>
      <c r="DF79" s="8">
        <v>0</v>
      </c>
      <c r="DG79" s="8">
        <v>1</v>
      </c>
      <c r="DH79" s="8">
        <v>0</v>
      </c>
      <c r="DI79" s="8">
        <v>0</v>
      </c>
      <c r="DJ79" s="8">
        <v>0</v>
      </c>
      <c r="DK79" s="8">
        <v>0</v>
      </c>
      <c r="DL79" s="8">
        <v>0</v>
      </c>
      <c r="DM79" s="11">
        <f t="shared" si="170"/>
        <v>1</v>
      </c>
      <c r="DN79" s="11">
        <f t="shared" si="171"/>
        <v>0</v>
      </c>
      <c r="DO79" s="11">
        <f t="shared" si="172"/>
        <v>2</v>
      </c>
      <c r="DP79" s="11">
        <f t="shared" si="173"/>
        <v>1</v>
      </c>
      <c r="DQ79" s="5">
        <f t="shared" si="174"/>
        <v>1</v>
      </c>
      <c r="DR79" s="5">
        <f t="shared" si="175"/>
        <v>1</v>
      </c>
      <c r="DS79" s="5">
        <f t="shared" si="176"/>
        <v>1</v>
      </c>
      <c r="DT79" s="5">
        <f t="shared" si="177"/>
        <v>0</v>
      </c>
      <c r="DU79" s="12">
        <f t="shared" si="178"/>
        <v>0</v>
      </c>
      <c r="DV79" s="12">
        <f t="shared" si="179"/>
        <v>0</v>
      </c>
      <c r="DW79" s="12">
        <f t="shared" si="180"/>
        <v>0</v>
      </c>
      <c r="DX79" s="12">
        <f t="shared" si="181"/>
        <v>0</v>
      </c>
      <c r="DY79" s="12">
        <f t="shared" si="182"/>
        <v>0</v>
      </c>
      <c r="DZ79" s="12">
        <f t="shared" si="183"/>
        <v>2</v>
      </c>
      <c r="EA79" s="12">
        <f t="shared" si="184"/>
        <v>0</v>
      </c>
      <c r="EB79" s="12">
        <f t="shared" si="185"/>
        <v>0</v>
      </c>
      <c r="EC79" s="13">
        <f t="shared" si="186"/>
        <v>2</v>
      </c>
      <c r="ED79" s="13">
        <f t="shared" si="187"/>
        <v>0</v>
      </c>
      <c r="EE79" s="13">
        <f t="shared" si="188"/>
        <v>1</v>
      </c>
      <c r="EF79" s="13">
        <f t="shared" si="189"/>
        <v>0</v>
      </c>
      <c r="EG79" s="13">
        <f t="shared" si="190"/>
        <v>1</v>
      </c>
      <c r="EH79" s="13">
        <f t="shared" si="191"/>
        <v>0</v>
      </c>
      <c r="EI79" s="13">
        <f t="shared" si="192"/>
        <v>0</v>
      </c>
      <c r="EJ79" s="13">
        <f t="shared" si="193"/>
        <v>1</v>
      </c>
      <c r="EK79" s="4">
        <f t="shared" si="194"/>
        <v>2</v>
      </c>
      <c r="EL79" s="4">
        <f t="shared" si="195"/>
        <v>1</v>
      </c>
      <c r="EM79" s="4">
        <f t="shared" si="196"/>
        <v>3</v>
      </c>
      <c r="EN79" s="4">
        <f t="shared" si="197"/>
        <v>1</v>
      </c>
      <c r="EO79" s="5">
        <v>1</v>
      </c>
      <c r="EP79" s="5" t="s">
        <v>178</v>
      </c>
      <c r="EQ79" s="5">
        <v>0.5</v>
      </c>
      <c r="ER79" s="5">
        <v>0</v>
      </c>
      <c r="ES79" s="12">
        <v>1</v>
      </c>
      <c r="ET79" s="12">
        <v>1</v>
      </c>
      <c r="EU79" s="12">
        <v>0</v>
      </c>
      <c r="EV79" s="12" t="s">
        <v>178</v>
      </c>
      <c r="EW79">
        <v>1</v>
      </c>
      <c r="EX79">
        <v>1</v>
      </c>
      <c r="EY79">
        <v>0.33333333333333331</v>
      </c>
      <c r="EZ79">
        <v>0</v>
      </c>
      <c r="FA79">
        <f t="shared" si="198"/>
        <v>0</v>
      </c>
      <c r="FB79">
        <f t="shared" si="199"/>
        <v>0</v>
      </c>
      <c r="FC79">
        <f t="shared" si="200"/>
        <v>-2</v>
      </c>
      <c r="FD79">
        <f t="shared" si="201"/>
        <v>0</v>
      </c>
      <c r="FE79">
        <v>4</v>
      </c>
      <c r="FF79">
        <v>1.5</v>
      </c>
      <c r="FG79">
        <v>0.27272727272727271</v>
      </c>
    </row>
    <row r="80" spans="1:163" customFormat="1" x14ac:dyDescent="0.25">
      <c r="A80" t="s">
        <v>80</v>
      </c>
      <c r="B80">
        <v>1</v>
      </c>
      <c r="C80">
        <v>1</v>
      </c>
      <c r="D80">
        <v>1</v>
      </c>
      <c r="E80">
        <v>1</v>
      </c>
      <c r="F80">
        <v>2</v>
      </c>
      <c r="G80">
        <v>0</v>
      </c>
      <c r="H80">
        <v>0</v>
      </c>
      <c r="I80" s="2" t="s">
        <v>177</v>
      </c>
      <c r="J80" s="2">
        <f t="shared" si="136"/>
        <v>0</v>
      </c>
      <c r="K80">
        <v>1</v>
      </c>
      <c r="L80" s="1">
        <v>5</v>
      </c>
      <c r="M80" s="1" t="str">
        <f t="shared" si="137"/>
        <v>M</v>
      </c>
      <c r="N80" s="1">
        <f t="shared" si="138"/>
        <v>1</v>
      </c>
      <c r="O80">
        <v>1</v>
      </c>
      <c r="P80">
        <v>1</v>
      </c>
      <c r="Q80">
        <v>2</v>
      </c>
      <c r="R80">
        <v>1</v>
      </c>
      <c r="S80">
        <v>2</v>
      </c>
      <c r="T80">
        <v>1</v>
      </c>
      <c r="U80">
        <f t="shared" si="139"/>
        <v>1</v>
      </c>
      <c r="V80" s="2" t="s">
        <v>176</v>
      </c>
      <c r="W80" s="2">
        <f t="shared" si="140"/>
        <v>1</v>
      </c>
      <c r="X80">
        <v>1</v>
      </c>
      <c r="Y80" s="1">
        <v>7</v>
      </c>
      <c r="Z80" s="1" t="str">
        <f t="shared" si="141"/>
        <v>L</v>
      </c>
      <c r="AA80" s="1">
        <f t="shared" si="142"/>
        <v>1</v>
      </c>
      <c r="AB80" s="4">
        <f t="shared" si="143"/>
        <v>2</v>
      </c>
      <c r="AC80" s="4">
        <f t="shared" si="144"/>
        <v>2</v>
      </c>
      <c r="AD80">
        <v>1</v>
      </c>
      <c r="AE80">
        <v>1</v>
      </c>
      <c r="AF80">
        <v>2</v>
      </c>
      <c r="AG80">
        <v>1</v>
      </c>
      <c r="AH80">
        <v>1</v>
      </c>
      <c r="AI80">
        <v>5</v>
      </c>
      <c r="AJ80" s="2" t="s">
        <v>176</v>
      </c>
      <c r="AK80" s="2">
        <f t="shared" si="145"/>
        <v>1</v>
      </c>
      <c r="AL80">
        <v>4</v>
      </c>
      <c r="AM80" s="1">
        <v>6</v>
      </c>
      <c r="AN80" s="1" t="str">
        <f t="shared" si="146"/>
        <v>M</v>
      </c>
      <c r="AO80" s="1">
        <f t="shared" si="147"/>
        <v>0</v>
      </c>
      <c r="AP80" s="4">
        <f t="shared" si="148"/>
        <v>-1</v>
      </c>
      <c r="AQ80" s="4">
        <f t="shared" si="149"/>
        <v>1</v>
      </c>
      <c r="AR80" s="10" t="s">
        <v>319</v>
      </c>
      <c r="AS80" s="10" t="s">
        <v>319</v>
      </c>
      <c r="AT80" s="10" t="str">
        <f t="shared" si="135"/>
        <v>surv</v>
      </c>
      <c r="AU80" s="10" t="str">
        <f t="shared" si="150"/>
        <v>surv</v>
      </c>
      <c r="AV80" s="10">
        <f t="shared" si="151"/>
        <v>6</v>
      </c>
      <c r="AW80" s="10">
        <f t="shared" si="152"/>
        <v>0.65719916362104358</v>
      </c>
      <c r="AX80" s="10">
        <f t="shared" si="153"/>
        <v>1</v>
      </c>
      <c r="AY80" s="10">
        <f t="shared" si="154"/>
        <v>1</v>
      </c>
      <c r="AZ80" s="10" t="str">
        <f t="shared" si="155"/>
        <v>1</v>
      </c>
      <c r="BA80" s="10" t="str">
        <f t="shared" si="156"/>
        <v>1</v>
      </c>
      <c r="BB80" t="s">
        <v>90</v>
      </c>
      <c r="BC80" t="s">
        <v>150</v>
      </c>
      <c r="BD80" t="s">
        <v>150</v>
      </c>
      <c r="BE80" s="5">
        <v>10</v>
      </c>
      <c r="BF80" s="5">
        <v>13</v>
      </c>
      <c r="BG80" s="5">
        <v>13</v>
      </c>
      <c r="BH80" s="5">
        <f t="shared" si="157"/>
        <v>12</v>
      </c>
      <c r="BI80" s="6">
        <v>0.98671171068352215</v>
      </c>
      <c r="BJ80" s="6">
        <v>0.4924428900898043</v>
      </c>
      <c r="BK80" s="6">
        <v>0.4924428900898043</v>
      </c>
      <c r="BL80" s="6">
        <v>0.65719916362104358</v>
      </c>
      <c r="BM80" s="6" t="str">
        <f t="shared" si="158"/>
        <v>M</v>
      </c>
      <c r="BN80" s="3">
        <f t="shared" si="159"/>
        <v>1.6666666666666667</v>
      </c>
      <c r="BO80" s="3">
        <f t="shared" si="160"/>
        <v>1.3333333333333333</v>
      </c>
      <c r="BP80" s="3">
        <f t="shared" si="161"/>
        <v>1</v>
      </c>
      <c r="BQ80" s="3">
        <f t="shared" si="162"/>
        <v>2</v>
      </c>
      <c r="BR80" s="1">
        <f t="shared" si="163"/>
        <v>6</v>
      </c>
      <c r="BS80" s="1" t="str">
        <f t="shared" si="164"/>
        <v>M</v>
      </c>
      <c r="BT80" s="1">
        <f t="shared" si="165"/>
        <v>0.66666666666666663</v>
      </c>
      <c r="BU80" s="4">
        <f t="shared" si="166"/>
        <v>0.5</v>
      </c>
      <c r="BV80" s="4">
        <f t="shared" si="167"/>
        <v>1.5</v>
      </c>
      <c r="BW80" t="s">
        <v>178</v>
      </c>
      <c r="BX80" t="s">
        <v>178</v>
      </c>
      <c r="BY80" t="s">
        <v>178</v>
      </c>
      <c r="BZ80" t="s">
        <v>178</v>
      </c>
      <c r="CA80" s="2" t="str">
        <f t="shared" si="168"/>
        <v>NA</v>
      </c>
      <c r="CB80">
        <v>0</v>
      </c>
      <c r="CC80">
        <v>0</v>
      </c>
      <c r="CD80" s="2" t="str">
        <f t="shared" si="169"/>
        <v>NA</v>
      </c>
      <c r="CE80" s="3">
        <v>0</v>
      </c>
      <c r="CF80" s="3">
        <v>0</v>
      </c>
      <c r="CG80" s="2">
        <v>0</v>
      </c>
      <c r="CH80" s="2">
        <v>0</v>
      </c>
      <c r="CI80" s="2">
        <v>0</v>
      </c>
      <c r="CJ80" s="2">
        <v>0</v>
      </c>
      <c r="CK80" s="2">
        <v>0</v>
      </c>
      <c r="CL80" s="2">
        <v>0</v>
      </c>
      <c r="CM80" s="2">
        <v>0</v>
      </c>
      <c r="CN80" s="2">
        <v>0</v>
      </c>
      <c r="CO80" s="5">
        <v>0</v>
      </c>
      <c r="CP80" s="5">
        <v>0</v>
      </c>
      <c r="CQ80" s="5">
        <v>0</v>
      </c>
      <c r="CR80" s="5">
        <v>0</v>
      </c>
      <c r="CS80" s="5">
        <v>0</v>
      </c>
      <c r="CT80" s="5">
        <v>0</v>
      </c>
      <c r="CU80" s="5">
        <v>0</v>
      </c>
      <c r="CV80" s="5">
        <v>0</v>
      </c>
      <c r="CW80" s="4">
        <v>0</v>
      </c>
      <c r="CX80" s="4">
        <v>0</v>
      </c>
      <c r="CY80" s="4">
        <v>0</v>
      </c>
      <c r="CZ80" s="4">
        <v>0</v>
      </c>
      <c r="DA80" s="4">
        <v>0</v>
      </c>
      <c r="DB80" s="4">
        <v>0</v>
      </c>
      <c r="DC80" s="4">
        <v>0</v>
      </c>
      <c r="DD80" s="4">
        <v>0</v>
      </c>
      <c r="DE80" s="8">
        <v>0</v>
      </c>
      <c r="DF80" s="8">
        <v>0</v>
      </c>
      <c r="DG80" s="8">
        <v>0</v>
      </c>
      <c r="DH80" s="8">
        <v>0</v>
      </c>
      <c r="DI80" s="8">
        <v>0</v>
      </c>
      <c r="DJ80" s="8">
        <v>0</v>
      </c>
      <c r="DK80" s="8">
        <v>0</v>
      </c>
      <c r="DL80" s="8">
        <v>0</v>
      </c>
      <c r="DM80" s="11">
        <f t="shared" si="170"/>
        <v>0</v>
      </c>
      <c r="DN80" s="11">
        <f t="shared" si="171"/>
        <v>0</v>
      </c>
      <c r="DO80" s="11">
        <f t="shared" si="172"/>
        <v>0</v>
      </c>
      <c r="DP80" s="11">
        <f t="shared" si="173"/>
        <v>0</v>
      </c>
      <c r="DQ80" s="5">
        <f t="shared" si="174"/>
        <v>0</v>
      </c>
      <c r="DR80" s="5">
        <f t="shared" si="175"/>
        <v>0</v>
      </c>
      <c r="DS80" s="5">
        <f t="shared" si="176"/>
        <v>0</v>
      </c>
      <c r="DT80" s="5">
        <f t="shared" si="177"/>
        <v>0</v>
      </c>
      <c r="DU80" s="12">
        <f t="shared" si="178"/>
        <v>0</v>
      </c>
      <c r="DV80" s="12">
        <f t="shared" si="179"/>
        <v>0</v>
      </c>
      <c r="DW80" s="12">
        <f t="shared" si="180"/>
        <v>0</v>
      </c>
      <c r="DX80" s="12">
        <f t="shared" si="181"/>
        <v>0</v>
      </c>
      <c r="DY80" s="12">
        <f t="shared" si="182"/>
        <v>0</v>
      </c>
      <c r="DZ80" s="12">
        <f t="shared" si="183"/>
        <v>0</v>
      </c>
      <c r="EA80" s="12">
        <f t="shared" si="184"/>
        <v>0</v>
      </c>
      <c r="EB80" s="12">
        <f t="shared" si="185"/>
        <v>0</v>
      </c>
      <c r="EC80" s="13">
        <f t="shared" si="186"/>
        <v>0</v>
      </c>
      <c r="ED80" s="13">
        <f t="shared" si="187"/>
        <v>0</v>
      </c>
      <c r="EE80" s="13">
        <f t="shared" si="188"/>
        <v>0</v>
      </c>
      <c r="EF80" s="13">
        <f t="shared" si="189"/>
        <v>0</v>
      </c>
      <c r="EG80" s="13">
        <f t="shared" si="190"/>
        <v>0</v>
      </c>
      <c r="EH80" s="13">
        <f t="shared" si="191"/>
        <v>0</v>
      </c>
      <c r="EI80" s="13">
        <f t="shared" si="192"/>
        <v>0</v>
      </c>
      <c r="EJ80" s="13">
        <f t="shared" si="193"/>
        <v>0</v>
      </c>
      <c r="EK80" s="4">
        <f t="shared" si="194"/>
        <v>0</v>
      </c>
      <c r="EL80" s="4">
        <f t="shared" si="195"/>
        <v>0</v>
      </c>
      <c r="EM80" s="4">
        <f t="shared" si="196"/>
        <v>0</v>
      </c>
      <c r="EN80" s="4">
        <f t="shared" si="197"/>
        <v>0</v>
      </c>
      <c r="EO80" s="5" t="s">
        <v>178</v>
      </c>
      <c r="EP80" s="5" t="s">
        <v>178</v>
      </c>
      <c r="EQ80" s="5" t="s">
        <v>178</v>
      </c>
      <c r="ER80" s="5" t="s">
        <v>178</v>
      </c>
      <c r="ES80" s="12" t="s">
        <v>178</v>
      </c>
      <c r="ET80" s="12" t="s">
        <v>178</v>
      </c>
      <c r="EU80" s="12" t="s">
        <v>178</v>
      </c>
      <c r="EV80" s="12" t="s">
        <v>178</v>
      </c>
      <c r="EW80" t="s">
        <v>178</v>
      </c>
      <c r="EX80" t="s">
        <v>178</v>
      </c>
      <c r="EY80" t="s">
        <v>178</v>
      </c>
      <c r="EZ80" t="s">
        <v>178</v>
      </c>
      <c r="FA80">
        <f t="shared" si="198"/>
        <v>0</v>
      </c>
      <c r="FB80">
        <f t="shared" si="199"/>
        <v>0</v>
      </c>
      <c r="FC80">
        <f t="shared" si="200"/>
        <v>0</v>
      </c>
      <c r="FD80">
        <f t="shared" si="201"/>
        <v>0</v>
      </c>
      <c r="FE80">
        <v>1.5</v>
      </c>
      <c r="FF80">
        <v>1</v>
      </c>
      <c r="FG80">
        <v>0.5714285714285714</v>
      </c>
    </row>
    <row r="81" spans="1:163" customFormat="1" x14ac:dyDescent="0.25">
      <c r="A81" t="s">
        <v>81</v>
      </c>
      <c r="B81">
        <v>1</v>
      </c>
      <c r="C81">
        <v>1</v>
      </c>
      <c r="D81">
        <v>0</v>
      </c>
      <c r="E81">
        <v>2</v>
      </c>
      <c r="F81">
        <v>1</v>
      </c>
      <c r="G81">
        <v>0</v>
      </c>
      <c r="H81">
        <v>0</v>
      </c>
      <c r="I81" s="2" t="s">
        <v>177</v>
      </c>
      <c r="J81" s="2">
        <f t="shared" si="136"/>
        <v>0</v>
      </c>
      <c r="K81">
        <v>6</v>
      </c>
      <c r="L81" s="1">
        <v>4</v>
      </c>
      <c r="M81" s="1" t="str">
        <f t="shared" si="137"/>
        <v>S</v>
      </c>
      <c r="N81" s="1">
        <f t="shared" si="138"/>
        <v>0</v>
      </c>
      <c r="O81">
        <v>1</v>
      </c>
      <c r="P81">
        <v>1</v>
      </c>
      <c r="Q81">
        <v>0</v>
      </c>
      <c r="R81">
        <v>1</v>
      </c>
      <c r="S81">
        <v>2</v>
      </c>
      <c r="T81">
        <v>0</v>
      </c>
      <c r="U81">
        <f t="shared" si="139"/>
        <v>0</v>
      </c>
      <c r="V81" s="2" t="s">
        <v>177</v>
      </c>
      <c r="W81" s="2">
        <f t="shared" si="140"/>
        <v>0</v>
      </c>
      <c r="X81">
        <v>3</v>
      </c>
      <c r="Y81" s="1">
        <v>5</v>
      </c>
      <c r="Z81" s="1" t="str">
        <f t="shared" si="141"/>
        <v>M</v>
      </c>
      <c r="AA81" s="1">
        <f t="shared" si="142"/>
        <v>0</v>
      </c>
      <c r="AB81" s="4">
        <f t="shared" si="143"/>
        <v>1</v>
      </c>
      <c r="AC81" s="4">
        <f t="shared" si="144"/>
        <v>3</v>
      </c>
      <c r="AD81">
        <v>1</v>
      </c>
      <c r="AE81">
        <v>1</v>
      </c>
      <c r="AF81">
        <v>0</v>
      </c>
      <c r="AG81">
        <v>0</v>
      </c>
      <c r="AH81">
        <v>0</v>
      </c>
      <c r="AI81">
        <v>1</v>
      </c>
      <c r="AJ81" s="2" t="s">
        <v>177</v>
      </c>
      <c r="AK81" s="2">
        <f t="shared" si="145"/>
        <v>1</v>
      </c>
      <c r="AL81">
        <v>1</v>
      </c>
      <c r="AM81" s="1">
        <v>2</v>
      </c>
      <c r="AN81" s="1" t="str">
        <f t="shared" si="146"/>
        <v>S</v>
      </c>
      <c r="AO81" s="1">
        <f t="shared" si="147"/>
        <v>2</v>
      </c>
      <c r="AP81" s="4">
        <f t="shared" si="148"/>
        <v>-3</v>
      </c>
      <c r="AQ81" s="4">
        <f t="shared" si="149"/>
        <v>1</v>
      </c>
      <c r="AR81" s="10" t="s">
        <v>319</v>
      </c>
      <c r="AS81" s="10" t="s">
        <v>319</v>
      </c>
      <c r="AT81" s="10" t="str">
        <f t="shared" si="135"/>
        <v>surv</v>
      </c>
      <c r="AU81" s="10" t="str">
        <f t="shared" si="150"/>
        <v>surv</v>
      </c>
      <c r="AV81" s="10">
        <f t="shared" si="151"/>
        <v>3.6666666666666665</v>
      </c>
      <c r="AW81" s="10">
        <f t="shared" si="152"/>
        <v>0.78666308203397239</v>
      </c>
      <c r="AX81" s="10">
        <f t="shared" si="153"/>
        <v>1</v>
      </c>
      <c r="AY81" s="10">
        <f t="shared" si="154"/>
        <v>1</v>
      </c>
      <c r="AZ81" s="10" t="str">
        <f t="shared" si="155"/>
        <v>1</v>
      </c>
      <c r="BA81" s="10" t="str">
        <f t="shared" si="156"/>
        <v>1</v>
      </c>
      <c r="BB81" t="s">
        <v>87</v>
      </c>
      <c r="BC81" t="s">
        <v>139</v>
      </c>
      <c r="BD81" t="s">
        <v>139</v>
      </c>
      <c r="BE81" s="5">
        <v>8</v>
      </c>
      <c r="BF81" s="5">
        <v>9</v>
      </c>
      <c r="BG81" s="5">
        <v>9</v>
      </c>
      <c r="BH81" s="5">
        <f t="shared" si="157"/>
        <v>8.6666666666666661</v>
      </c>
      <c r="BI81" s="6">
        <v>1.1962023240238258</v>
      </c>
      <c r="BJ81" s="6">
        <v>0.5818934610390456</v>
      </c>
      <c r="BK81" s="6">
        <v>0.5818934610390456</v>
      </c>
      <c r="BL81" s="6">
        <v>0.78666308203397239</v>
      </c>
      <c r="BM81" s="6" t="str">
        <f t="shared" si="158"/>
        <v>M</v>
      </c>
      <c r="BN81" s="3">
        <f t="shared" si="159"/>
        <v>0.66666666666666663</v>
      </c>
      <c r="BO81" s="3">
        <f t="shared" si="160"/>
        <v>0.66666666666666663</v>
      </c>
      <c r="BP81" s="3">
        <f t="shared" si="161"/>
        <v>0.66666666666666663</v>
      </c>
      <c r="BQ81" s="3">
        <f t="shared" si="162"/>
        <v>0.33333333333333331</v>
      </c>
      <c r="BR81" s="1">
        <f t="shared" si="163"/>
        <v>3.6666666666666665</v>
      </c>
      <c r="BS81" s="1" t="str">
        <f t="shared" si="164"/>
        <v>S</v>
      </c>
      <c r="BT81" s="1">
        <f t="shared" si="165"/>
        <v>0.66666666666666663</v>
      </c>
      <c r="BU81" s="4">
        <f t="shared" si="166"/>
        <v>-1</v>
      </c>
      <c r="BV81" s="4">
        <f t="shared" si="167"/>
        <v>2</v>
      </c>
      <c r="BW81" t="s">
        <v>227</v>
      </c>
      <c r="BX81" t="s">
        <v>178</v>
      </c>
      <c r="BY81" t="s">
        <v>227</v>
      </c>
      <c r="BZ81" t="s">
        <v>227</v>
      </c>
      <c r="CA81" s="2" t="str">
        <f t="shared" si="168"/>
        <v>c</v>
      </c>
      <c r="CB81">
        <v>0</v>
      </c>
      <c r="CC81">
        <v>1</v>
      </c>
      <c r="CD81" s="2" t="str">
        <f t="shared" si="169"/>
        <v>NA</v>
      </c>
      <c r="CE81" s="3">
        <v>0</v>
      </c>
      <c r="CF81" s="3">
        <v>0</v>
      </c>
      <c r="CG81" s="2">
        <v>0</v>
      </c>
      <c r="CH81" s="2">
        <v>0</v>
      </c>
      <c r="CI81" s="2">
        <v>0</v>
      </c>
      <c r="CJ81" s="2">
        <v>0</v>
      </c>
      <c r="CK81" s="2">
        <v>0</v>
      </c>
      <c r="CL81" s="2">
        <v>1</v>
      </c>
      <c r="CM81" s="2">
        <v>0</v>
      </c>
      <c r="CN81" s="2">
        <v>0</v>
      </c>
      <c r="CO81" s="5">
        <v>0</v>
      </c>
      <c r="CP81" s="5">
        <v>1</v>
      </c>
      <c r="CQ81" s="5">
        <v>0</v>
      </c>
      <c r="CR81" s="5">
        <v>0</v>
      </c>
      <c r="CS81" s="5">
        <v>0</v>
      </c>
      <c r="CT81" s="5">
        <v>0</v>
      </c>
      <c r="CU81" s="5">
        <v>0</v>
      </c>
      <c r="CV81" s="5">
        <v>0</v>
      </c>
      <c r="CW81" s="4">
        <v>0</v>
      </c>
      <c r="CX81" s="4">
        <v>1</v>
      </c>
      <c r="CY81" s="4">
        <v>0</v>
      </c>
      <c r="CZ81" s="4">
        <v>0</v>
      </c>
      <c r="DA81" s="4">
        <v>0</v>
      </c>
      <c r="DB81" s="4">
        <v>0</v>
      </c>
      <c r="DC81" s="4">
        <v>0</v>
      </c>
      <c r="DD81" s="4">
        <v>0</v>
      </c>
      <c r="DE81" s="8">
        <v>0</v>
      </c>
      <c r="DF81" s="8">
        <v>0</v>
      </c>
      <c r="DG81" s="8">
        <v>0</v>
      </c>
      <c r="DH81" s="8">
        <v>1</v>
      </c>
      <c r="DI81" s="8">
        <v>0</v>
      </c>
      <c r="DJ81" s="8">
        <v>0</v>
      </c>
      <c r="DK81" s="8">
        <v>0</v>
      </c>
      <c r="DL81" s="8">
        <v>0</v>
      </c>
      <c r="DM81" s="11">
        <f t="shared" si="170"/>
        <v>1</v>
      </c>
      <c r="DN81" s="11">
        <f t="shared" si="171"/>
        <v>0</v>
      </c>
      <c r="DO81" s="11">
        <f t="shared" si="172"/>
        <v>1</v>
      </c>
      <c r="DP81" s="11">
        <f t="shared" si="173"/>
        <v>0</v>
      </c>
      <c r="DQ81" s="5">
        <f t="shared" si="174"/>
        <v>1</v>
      </c>
      <c r="DR81" s="5">
        <f t="shared" si="175"/>
        <v>1</v>
      </c>
      <c r="DS81" s="5">
        <f t="shared" si="176"/>
        <v>0</v>
      </c>
      <c r="DT81" s="5">
        <f t="shared" si="177"/>
        <v>0</v>
      </c>
      <c r="DU81" s="12">
        <f t="shared" si="178"/>
        <v>0</v>
      </c>
      <c r="DV81" s="12">
        <f t="shared" si="179"/>
        <v>1</v>
      </c>
      <c r="DW81" s="12">
        <f t="shared" si="180"/>
        <v>0</v>
      </c>
      <c r="DX81" s="12">
        <f t="shared" si="181"/>
        <v>0</v>
      </c>
      <c r="DY81" s="12">
        <f t="shared" si="182"/>
        <v>0</v>
      </c>
      <c r="DZ81" s="12">
        <f t="shared" si="183"/>
        <v>1</v>
      </c>
      <c r="EA81" s="12">
        <f t="shared" si="184"/>
        <v>0</v>
      </c>
      <c r="EB81" s="12">
        <f t="shared" si="185"/>
        <v>0</v>
      </c>
      <c r="EC81" s="13">
        <f t="shared" si="186"/>
        <v>0</v>
      </c>
      <c r="ED81" s="13">
        <f t="shared" si="187"/>
        <v>1</v>
      </c>
      <c r="EE81" s="13">
        <f t="shared" si="188"/>
        <v>0</v>
      </c>
      <c r="EF81" s="13">
        <f t="shared" si="189"/>
        <v>1</v>
      </c>
      <c r="EG81" s="13">
        <f t="shared" si="190"/>
        <v>0</v>
      </c>
      <c r="EH81" s="13">
        <f t="shared" si="191"/>
        <v>0</v>
      </c>
      <c r="EI81" s="13">
        <f t="shared" si="192"/>
        <v>0</v>
      </c>
      <c r="EJ81" s="13">
        <f t="shared" si="193"/>
        <v>0</v>
      </c>
      <c r="EK81" s="4">
        <f t="shared" si="194"/>
        <v>2</v>
      </c>
      <c r="EL81" s="4">
        <f t="shared" si="195"/>
        <v>1</v>
      </c>
      <c r="EM81" s="4">
        <f t="shared" si="196"/>
        <v>1</v>
      </c>
      <c r="EN81" s="4">
        <f t="shared" si="197"/>
        <v>0</v>
      </c>
      <c r="EO81" s="5">
        <v>0</v>
      </c>
      <c r="EP81" s="5" t="s">
        <v>178</v>
      </c>
      <c r="EQ81" s="5">
        <v>0</v>
      </c>
      <c r="ER81" s="5" t="s">
        <v>178</v>
      </c>
      <c r="ES81" s="12">
        <v>0</v>
      </c>
      <c r="ET81" s="12">
        <v>0</v>
      </c>
      <c r="EU81" s="12" t="s">
        <v>178</v>
      </c>
      <c r="EV81" s="12" t="s">
        <v>178</v>
      </c>
      <c r="EW81">
        <v>0</v>
      </c>
      <c r="EX81">
        <v>0</v>
      </c>
      <c r="EY81">
        <v>0</v>
      </c>
      <c r="EZ81" t="s">
        <v>178</v>
      </c>
      <c r="FA81">
        <f t="shared" si="198"/>
        <v>-1</v>
      </c>
      <c r="FB81">
        <f t="shared" si="199"/>
        <v>0</v>
      </c>
      <c r="FC81">
        <f t="shared" si="200"/>
        <v>-1</v>
      </c>
      <c r="FD81">
        <f t="shared" si="201"/>
        <v>0</v>
      </c>
      <c r="FE81">
        <v>3</v>
      </c>
      <c r="FF81">
        <v>0.66666666666666663</v>
      </c>
      <c r="FG81">
        <v>2</v>
      </c>
    </row>
    <row r="82" spans="1:163" customFormat="1" x14ac:dyDescent="0.25">
      <c r="A82" t="s">
        <v>82</v>
      </c>
      <c r="B82">
        <v>1</v>
      </c>
      <c r="C82">
        <v>1</v>
      </c>
      <c r="D82">
        <v>1</v>
      </c>
      <c r="E82">
        <v>4</v>
      </c>
      <c r="F82">
        <v>2</v>
      </c>
      <c r="G82">
        <v>1</v>
      </c>
      <c r="H82">
        <v>0</v>
      </c>
      <c r="I82" s="2" t="s">
        <v>177</v>
      </c>
      <c r="J82" s="2">
        <f t="shared" si="136"/>
        <v>0</v>
      </c>
      <c r="K82">
        <v>6</v>
      </c>
      <c r="L82" s="1">
        <v>9</v>
      </c>
      <c r="M82" s="1" t="str">
        <f t="shared" si="137"/>
        <v>L</v>
      </c>
      <c r="N82" s="1">
        <f t="shared" si="138"/>
        <v>1</v>
      </c>
      <c r="O82">
        <v>1</v>
      </c>
      <c r="P82">
        <v>1</v>
      </c>
      <c r="Q82">
        <v>5</v>
      </c>
      <c r="R82">
        <v>1</v>
      </c>
      <c r="S82">
        <v>4</v>
      </c>
      <c r="T82">
        <v>0</v>
      </c>
      <c r="U82">
        <f t="shared" si="139"/>
        <v>0</v>
      </c>
      <c r="V82" s="2" t="s">
        <v>177</v>
      </c>
      <c r="W82" s="2">
        <f t="shared" si="140"/>
        <v>0</v>
      </c>
      <c r="X82">
        <v>3</v>
      </c>
      <c r="Y82" s="1">
        <v>12</v>
      </c>
      <c r="Z82" s="1" t="str">
        <f t="shared" si="141"/>
        <v>L</v>
      </c>
      <c r="AA82" s="1">
        <f t="shared" si="142"/>
        <v>0</v>
      </c>
      <c r="AB82" s="4">
        <f t="shared" si="143"/>
        <v>3</v>
      </c>
      <c r="AC82" s="4">
        <f t="shared" si="144"/>
        <v>1</v>
      </c>
      <c r="AD82">
        <v>1</v>
      </c>
      <c r="AE82">
        <v>1</v>
      </c>
      <c r="AF82">
        <v>1</v>
      </c>
      <c r="AG82">
        <v>2</v>
      </c>
      <c r="AH82">
        <v>2</v>
      </c>
      <c r="AI82">
        <v>12</v>
      </c>
      <c r="AJ82" s="2" t="s">
        <v>176</v>
      </c>
      <c r="AK82" s="2">
        <f t="shared" si="145"/>
        <v>1</v>
      </c>
      <c r="AL82">
        <v>1</v>
      </c>
      <c r="AM82" s="1">
        <v>7</v>
      </c>
      <c r="AN82" s="1" t="str">
        <f t="shared" si="146"/>
        <v>L</v>
      </c>
      <c r="AO82" s="1">
        <f t="shared" si="147"/>
        <v>3</v>
      </c>
      <c r="AP82" s="4">
        <f t="shared" si="148"/>
        <v>-5</v>
      </c>
      <c r="AQ82" s="4">
        <f t="shared" si="149"/>
        <v>1</v>
      </c>
      <c r="AR82" s="10" t="s">
        <v>319</v>
      </c>
      <c r="AS82" s="10" t="s">
        <v>319</v>
      </c>
      <c r="AT82" s="10" t="str">
        <f t="shared" si="135"/>
        <v>surv</v>
      </c>
      <c r="AU82" s="10" t="str">
        <f t="shared" si="150"/>
        <v>surv</v>
      </c>
      <c r="AV82" s="10">
        <f t="shared" si="151"/>
        <v>9.3333333333333339</v>
      </c>
      <c r="AW82" s="10">
        <f t="shared" si="152"/>
        <v>0.16124515496597305</v>
      </c>
      <c r="AX82" s="10">
        <f t="shared" si="153"/>
        <v>1</v>
      </c>
      <c r="AY82" s="10">
        <f t="shared" si="154"/>
        <v>1</v>
      </c>
      <c r="AZ82" s="10" t="str">
        <f t="shared" si="155"/>
        <v>1</v>
      </c>
      <c r="BA82" s="10" t="str">
        <f t="shared" si="156"/>
        <v>1</v>
      </c>
      <c r="BB82" t="s">
        <v>83</v>
      </c>
      <c r="BC82" t="s">
        <v>83</v>
      </c>
      <c r="BD82" t="s">
        <v>83</v>
      </c>
      <c r="BE82" s="5">
        <v>4</v>
      </c>
      <c r="BF82" s="5">
        <v>5</v>
      </c>
      <c r="BG82" s="5">
        <v>5</v>
      </c>
      <c r="BH82" s="5">
        <f t="shared" si="157"/>
        <v>4.666666666666667</v>
      </c>
      <c r="BI82" s="6">
        <v>0.16124515496597305</v>
      </c>
      <c r="BJ82" s="6">
        <v>0.16124515496597305</v>
      </c>
      <c r="BK82" s="6">
        <v>0.16124515496597305</v>
      </c>
      <c r="BL82" s="6">
        <v>0.16124515496597305</v>
      </c>
      <c r="BM82" s="6" t="str">
        <f t="shared" si="158"/>
        <v>N</v>
      </c>
      <c r="BN82" s="3">
        <f t="shared" si="159"/>
        <v>3.3333333333333335</v>
      </c>
      <c r="BO82" s="3">
        <f t="shared" si="160"/>
        <v>1.6666666666666667</v>
      </c>
      <c r="BP82" s="3">
        <f t="shared" si="161"/>
        <v>2.3333333333333335</v>
      </c>
      <c r="BQ82" s="3">
        <f t="shared" si="162"/>
        <v>4</v>
      </c>
      <c r="BR82" s="1">
        <f t="shared" si="163"/>
        <v>9.3333333333333339</v>
      </c>
      <c r="BS82" s="1" t="str">
        <f t="shared" si="164"/>
        <v>L</v>
      </c>
      <c r="BT82" s="1">
        <f t="shared" si="165"/>
        <v>1.3333333333333333</v>
      </c>
      <c r="BU82" s="4">
        <f t="shared" si="166"/>
        <v>-1</v>
      </c>
      <c r="BV82" s="4">
        <f t="shared" si="167"/>
        <v>1</v>
      </c>
      <c r="BW82" t="s">
        <v>178</v>
      </c>
      <c r="BX82" t="s">
        <v>178</v>
      </c>
      <c r="BY82" t="s">
        <v>226</v>
      </c>
      <c r="BZ82" t="s">
        <v>227</v>
      </c>
      <c r="CA82" s="2" t="str">
        <f t="shared" si="168"/>
        <v>c</v>
      </c>
      <c r="CB82">
        <v>1</v>
      </c>
      <c r="CC82">
        <v>3</v>
      </c>
      <c r="CD82" s="2" t="str">
        <f t="shared" si="169"/>
        <v>s</v>
      </c>
      <c r="CE82" s="3">
        <v>1</v>
      </c>
      <c r="CF82" s="3">
        <v>0</v>
      </c>
      <c r="CG82" s="2">
        <v>0</v>
      </c>
      <c r="CH82" s="2">
        <v>0</v>
      </c>
      <c r="CI82" s="2">
        <v>0</v>
      </c>
      <c r="CJ82" s="2">
        <v>0</v>
      </c>
      <c r="CK82" s="2">
        <v>0</v>
      </c>
      <c r="CL82" s="2">
        <v>0</v>
      </c>
      <c r="CM82" s="2">
        <v>0</v>
      </c>
      <c r="CN82" s="2">
        <v>0</v>
      </c>
      <c r="CO82" s="5">
        <v>0</v>
      </c>
      <c r="CP82" s="5">
        <v>0</v>
      </c>
      <c r="CQ82" s="5">
        <v>0</v>
      </c>
      <c r="CR82" s="5">
        <v>0</v>
      </c>
      <c r="CS82" s="5">
        <v>0</v>
      </c>
      <c r="CT82" s="5">
        <v>0</v>
      </c>
      <c r="CU82" s="5">
        <v>0</v>
      </c>
      <c r="CV82" s="5">
        <v>0</v>
      </c>
      <c r="CW82" s="4">
        <v>0</v>
      </c>
      <c r="CX82" s="4">
        <v>0</v>
      </c>
      <c r="CY82" s="4">
        <v>0</v>
      </c>
      <c r="CZ82" s="4">
        <v>0</v>
      </c>
      <c r="DA82" s="4">
        <v>0</v>
      </c>
      <c r="DB82" s="4">
        <v>2</v>
      </c>
      <c r="DC82" s="4">
        <v>1</v>
      </c>
      <c r="DD82" s="4">
        <v>1</v>
      </c>
      <c r="DE82" s="8">
        <v>1</v>
      </c>
      <c r="DF82" s="8">
        <v>0</v>
      </c>
      <c r="DG82" s="8">
        <v>0</v>
      </c>
      <c r="DH82" s="8">
        <v>1</v>
      </c>
      <c r="DI82" s="8">
        <v>0</v>
      </c>
      <c r="DJ82" s="8">
        <v>0</v>
      </c>
      <c r="DK82" s="8">
        <v>1</v>
      </c>
      <c r="DL82" s="8">
        <v>0</v>
      </c>
      <c r="DM82" s="11">
        <f t="shared" si="170"/>
        <v>0</v>
      </c>
      <c r="DN82" s="11">
        <f t="shared" si="171"/>
        <v>0</v>
      </c>
      <c r="DO82" s="11">
        <f t="shared" si="172"/>
        <v>2</v>
      </c>
      <c r="DP82" s="11">
        <f t="shared" si="173"/>
        <v>2</v>
      </c>
      <c r="DQ82" s="5">
        <f t="shared" si="174"/>
        <v>1</v>
      </c>
      <c r="DR82" s="5">
        <f t="shared" si="175"/>
        <v>1</v>
      </c>
      <c r="DS82" s="5">
        <f t="shared" si="176"/>
        <v>0</v>
      </c>
      <c r="DT82" s="5">
        <f t="shared" si="177"/>
        <v>1</v>
      </c>
      <c r="DU82" s="12">
        <f t="shared" si="178"/>
        <v>0</v>
      </c>
      <c r="DV82" s="12">
        <f t="shared" si="179"/>
        <v>0</v>
      </c>
      <c r="DW82" s="12">
        <f t="shared" si="180"/>
        <v>0</v>
      </c>
      <c r="DX82" s="12">
        <f t="shared" si="181"/>
        <v>0</v>
      </c>
      <c r="DY82" s="12">
        <f t="shared" si="182"/>
        <v>0</v>
      </c>
      <c r="DZ82" s="12">
        <f t="shared" si="183"/>
        <v>0</v>
      </c>
      <c r="EA82" s="12">
        <f t="shared" si="184"/>
        <v>0</v>
      </c>
      <c r="EB82" s="12">
        <f t="shared" si="185"/>
        <v>0</v>
      </c>
      <c r="EC82" s="13">
        <f t="shared" si="186"/>
        <v>1</v>
      </c>
      <c r="ED82" s="13">
        <f t="shared" si="187"/>
        <v>0</v>
      </c>
      <c r="EE82" s="13">
        <f t="shared" si="188"/>
        <v>0</v>
      </c>
      <c r="EF82" s="13">
        <f t="shared" si="189"/>
        <v>1</v>
      </c>
      <c r="EG82" s="13">
        <f t="shared" si="190"/>
        <v>0</v>
      </c>
      <c r="EH82" s="13">
        <f t="shared" si="191"/>
        <v>2</v>
      </c>
      <c r="EI82" s="13">
        <f t="shared" si="192"/>
        <v>2</v>
      </c>
      <c r="EJ82" s="13">
        <f t="shared" si="193"/>
        <v>1</v>
      </c>
      <c r="EK82" s="4">
        <f t="shared" si="194"/>
        <v>1</v>
      </c>
      <c r="EL82" s="4">
        <f t="shared" si="195"/>
        <v>1</v>
      </c>
      <c r="EM82" s="4">
        <f t="shared" si="196"/>
        <v>2</v>
      </c>
      <c r="EN82" s="4">
        <f t="shared" si="197"/>
        <v>3</v>
      </c>
      <c r="EO82" s="5" t="s">
        <v>178</v>
      </c>
      <c r="EP82" s="5" t="s">
        <v>178</v>
      </c>
      <c r="EQ82" s="5">
        <v>0</v>
      </c>
      <c r="ER82" s="5">
        <v>0.5</v>
      </c>
      <c r="ES82" s="12">
        <v>1</v>
      </c>
      <c r="ET82" s="12">
        <v>0</v>
      </c>
      <c r="EU82" s="12" t="s">
        <v>178</v>
      </c>
      <c r="EV82" s="12">
        <v>1</v>
      </c>
      <c r="EW82">
        <v>1</v>
      </c>
      <c r="EX82">
        <v>0</v>
      </c>
      <c r="EY82">
        <v>0</v>
      </c>
      <c r="EZ82">
        <v>0.66666666666666663</v>
      </c>
      <c r="FA82">
        <f t="shared" si="198"/>
        <v>0</v>
      </c>
      <c r="FB82">
        <f t="shared" si="199"/>
        <v>0</v>
      </c>
      <c r="FC82">
        <f t="shared" si="200"/>
        <v>0</v>
      </c>
      <c r="FD82">
        <f t="shared" si="201"/>
        <v>0</v>
      </c>
      <c r="FE82">
        <v>2</v>
      </c>
      <c r="FF82">
        <v>1.4</v>
      </c>
      <c r="FG82">
        <v>0.1875</v>
      </c>
    </row>
    <row r="83" spans="1:163" customFormat="1" x14ac:dyDescent="0.25">
      <c r="A83" t="s">
        <v>83</v>
      </c>
      <c r="B83">
        <v>1</v>
      </c>
      <c r="C83">
        <v>1</v>
      </c>
      <c r="D83">
        <v>1</v>
      </c>
      <c r="E83">
        <v>3</v>
      </c>
      <c r="F83">
        <v>2</v>
      </c>
      <c r="G83">
        <v>2</v>
      </c>
      <c r="H83">
        <v>3</v>
      </c>
      <c r="I83" s="2" t="s">
        <v>177</v>
      </c>
      <c r="J83" s="2">
        <f t="shared" si="136"/>
        <v>1</v>
      </c>
      <c r="K83">
        <v>6</v>
      </c>
      <c r="L83" s="1">
        <v>9</v>
      </c>
      <c r="M83" s="1" t="str">
        <f t="shared" si="137"/>
        <v>L</v>
      </c>
      <c r="N83" s="1">
        <f t="shared" si="138"/>
        <v>0</v>
      </c>
      <c r="O83">
        <v>1</v>
      </c>
      <c r="P83">
        <v>1</v>
      </c>
      <c r="Q83">
        <v>2</v>
      </c>
      <c r="R83">
        <v>0</v>
      </c>
      <c r="S83">
        <v>3</v>
      </c>
      <c r="T83">
        <v>0</v>
      </c>
      <c r="U83">
        <f t="shared" si="139"/>
        <v>0</v>
      </c>
      <c r="V83" s="2" t="s">
        <v>177</v>
      </c>
      <c r="W83" s="2">
        <f t="shared" si="140"/>
        <v>0</v>
      </c>
      <c r="X83">
        <v>1</v>
      </c>
      <c r="Y83" s="1">
        <v>7</v>
      </c>
      <c r="Z83" s="1" t="str">
        <f t="shared" si="141"/>
        <v>L</v>
      </c>
      <c r="AA83" s="1">
        <f t="shared" si="142"/>
        <v>0</v>
      </c>
      <c r="AB83" s="4">
        <f t="shared" si="143"/>
        <v>-2</v>
      </c>
      <c r="AC83" s="4">
        <f t="shared" si="144"/>
        <v>3</v>
      </c>
      <c r="AD83">
        <v>1</v>
      </c>
      <c r="AE83">
        <v>1</v>
      </c>
      <c r="AF83">
        <v>2</v>
      </c>
      <c r="AG83">
        <v>2</v>
      </c>
      <c r="AH83">
        <v>3</v>
      </c>
      <c r="AI83">
        <v>6</v>
      </c>
      <c r="AJ83" s="2" t="s">
        <v>177</v>
      </c>
      <c r="AK83" s="2">
        <f t="shared" si="145"/>
        <v>1</v>
      </c>
      <c r="AL83">
        <v>2</v>
      </c>
      <c r="AM83" s="1">
        <v>9</v>
      </c>
      <c r="AN83" s="1" t="str">
        <f t="shared" si="146"/>
        <v>L</v>
      </c>
      <c r="AO83" s="1">
        <f t="shared" si="147"/>
        <v>2</v>
      </c>
      <c r="AP83" s="4">
        <f t="shared" si="148"/>
        <v>2</v>
      </c>
      <c r="AQ83" s="4">
        <f t="shared" si="149"/>
        <v>1</v>
      </c>
      <c r="AR83" s="10" t="s">
        <v>319</v>
      </c>
      <c r="AS83" s="10" t="s">
        <v>319</v>
      </c>
      <c r="AT83" s="10" t="str">
        <f t="shared" si="135"/>
        <v>surv</v>
      </c>
      <c r="AU83" s="10" t="str">
        <f t="shared" si="150"/>
        <v>surv</v>
      </c>
      <c r="AV83" s="10">
        <f t="shared" si="151"/>
        <v>8.3333333333333339</v>
      </c>
      <c r="AW83" s="10">
        <f t="shared" si="152"/>
        <v>0.16124515496597305</v>
      </c>
      <c r="AX83" s="10">
        <f t="shared" si="153"/>
        <v>1</v>
      </c>
      <c r="AY83" s="10">
        <f t="shared" si="154"/>
        <v>1</v>
      </c>
      <c r="AZ83" s="10" t="str">
        <f t="shared" si="155"/>
        <v>1</v>
      </c>
      <c r="BA83" s="10" t="str">
        <f t="shared" si="156"/>
        <v>1</v>
      </c>
      <c r="BB83" t="s">
        <v>82</v>
      </c>
      <c r="BC83" t="s">
        <v>82</v>
      </c>
      <c r="BD83" t="s">
        <v>82</v>
      </c>
      <c r="BE83" s="5">
        <v>4</v>
      </c>
      <c r="BF83" s="5">
        <v>5</v>
      </c>
      <c r="BG83" s="5">
        <v>5</v>
      </c>
      <c r="BH83" s="5">
        <f t="shared" si="157"/>
        <v>4.666666666666667</v>
      </c>
      <c r="BI83" s="6">
        <v>0.16124515496597305</v>
      </c>
      <c r="BJ83" s="6">
        <v>0.16124515496597305</v>
      </c>
      <c r="BK83" s="6">
        <v>0.16124515496597305</v>
      </c>
      <c r="BL83" s="6">
        <v>0.16124515496597305</v>
      </c>
      <c r="BM83" s="6" t="str">
        <f t="shared" si="158"/>
        <v>N</v>
      </c>
      <c r="BN83" s="3">
        <f t="shared" si="159"/>
        <v>2.3333333333333335</v>
      </c>
      <c r="BO83" s="3">
        <f t="shared" si="160"/>
        <v>1.3333333333333333</v>
      </c>
      <c r="BP83" s="3">
        <f t="shared" si="161"/>
        <v>2.6666666666666665</v>
      </c>
      <c r="BQ83" s="3">
        <f t="shared" si="162"/>
        <v>3</v>
      </c>
      <c r="BR83" s="1">
        <f t="shared" si="163"/>
        <v>8.3333333333333339</v>
      </c>
      <c r="BS83" s="1" t="str">
        <f t="shared" si="164"/>
        <v>L</v>
      </c>
      <c r="BT83" s="1">
        <f t="shared" si="165"/>
        <v>0.66666666666666663</v>
      </c>
      <c r="BU83" s="4">
        <f t="shared" si="166"/>
        <v>0</v>
      </c>
      <c r="BV83" s="4">
        <f t="shared" si="167"/>
        <v>2</v>
      </c>
      <c r="BW83" t="s">
        <v>227</v>
      </c>
      <c r="BX83" t="s">
        <v>227</v>
      </c>
      <c r="BY83" t="s">
        <v>227</v>
      </c>
      <c r="BZ83" t="s">
        <v>178</v>
      </c>
      <c r="CA83" s="2" t="str">
        <f t="shared" si="168"/>
        <v>c</v>
      </c>
      <c r="CB83">
        <v>0</v>
      </c>
      <c r="CC83">
        <v>2</v>
      </c>
      <c r="CD83" s="2" t="str">
        <f t="shared" si="169"/>
        <v>NA</v>
      </c>
      <c r="CE83" s="3">
        <v>0</v>
      </c>
      <c r="CF83" s="3">
        <v>0</v>
      </c>
      <c r="CG83" s="2">
        <v>0</v>
      </c>
      <c r="CH83" s="2">
        <v>1</v>
      </c>
      <c r="CI83" s="2">
        <v>0</v>
      </c>
      <c r="CJ83" s="2">
        <v>0</v>
      </c>
      <c r="CK83" s="2">
        <v>0</v>
      </c>
      <c r="CL83" s="2">
        <v>0</v>
      </c>
      <c r="CM83" s="2">
        <v>0</v>
      </c>
      <c r="CN83" s="2">
        <v>0</v>
      </c>
      <c r="CO83" s="5">
        <v>1</v>
      </c>
      <c r="CP83" s="5">
        <v>0</v>
      </c>
      <c r="CQ83" s="5">
        <v>0</v>
      </c>
      <c r="CR83" s="5">
        <v>0</v>
      </c>
      <c r="CS83" s="5">
        <v>0</v>
      </c>
      <c r="CT83" s="5">
        <v>0</v>
      </c>
      <c r="CU83" s="5">
        <v>0</v>
      </c>
      <c r="CV83" s="5">
        <v>0</v>
      </c>
      <c r="CW83" s="4">
        <v>0</v>
      </c>
      <c r="CX83" s="4">
        <v>1</v>
      </c>
      <c r="CY83" s="4">
        <v>0</v>
      </c>
      <c r="CZ83" s="4">
        <v>1</v>
      </c>
      <c r="DA83" s="4">
        <v>0</v>
      </c>
      <c r="DB83" s="4">
        <v>1</v>
      </c>
      <c r="DC83" s="4">
        <v>0</v>
      </c>
      <c r="DD83" s="4">
        <v>1</v>
      </c>
      <c r="DE83" s="8">
        <v>0</v>
      </c>
      <c r="DF83" s="8">
        <v>0</v>
      </c>
      <c r="DG83" s="8">
        <v>0</v>
      </c>
      <c r="DH83" s="8">
        <v>0</v>
      </c>
      <c r="DI83" s="8">
        <v>0</v>
      </c>
      <c r="DJ83" s="8">
        <v>0</v>
      </c>
      <c r="DK83" s="8">
        <v>0</v>
      </c>
      <c r="DL83" s="8">
        <v>0</v>
      </c>
      <c r="DM83" s="11">
        <f t="shared" si="170"/>
        <v>2</v>
      </c>
      <c r="DN83" s="11">
        <f t="shared" si="171"/>
        <v>1</v>
      </c>
      <c r="DO83" s="11">
        <f t="shared" si="172"/>
        <v>1</v>
      </c>
      <c r="DP83" s="11">
        <f t="shared" si="173"/>
        <v>1</v>
      </c>
      <c r="DQ83" s="5">
        <f t="shared" si="174"/>
        <v>1</v>
      </c>
      <c r="DR83" s="5">
        <f t="shared" si="175"/>
        <v>0</v>
      </c>
      <c r="DS83" s="5">
        <f t="shared" si="176"/>
        <v>0</v>
      </c>
      <c r="DT83" s="5">
        <f t="shared" si="177"/>
        <v>0</v>
      </c>
      <c r="DU83" s="12">
        <f t="shared" si="178"/>
        <v>1</v>
      </c>
      <c r="DV83" s="12">
        <f t="shared" si="179"/>
        <v>1</v>
      </c>
      <c r="DW83" s="12">
        <f t="shared" si="180"/>
        <v>0</v>
      </c>
      <c r="DX83" s="12">
        <f t="shared" si="181"/>
        <v>0</v>
      </c>
      <c r="DY83" s="12">
        <f t="shared" si="182"/>
        <v>0</v>
      </c>
      <c r="DZ83" s="12">
        <f t="shared" si="183"/>
        <v>0</v>
      </c>
      <c r="EA83" s="12">
        <f t="shared" si="184"/>
        <v>0</v>
      </c>
      <c r="EB83" s="12">
        <f t="shared" si="185"/>
        <v>0</v>
      </c>
      <c r="EC83" s="13">
        <f t="shared" si="186"/>
        <v>0</v>
      </c>
      <c r="ED83" s="13">
        <f t="shared" si="187"/>
        <v>1</v>
      </c>
      <c r="EE83" s="13">
        <f t="shared" si="188"/>
        <v>0</v>
      </c>
      <c r="EF83" s="13">
        <f t="shared" si="189"/>
        <v>1</v>
      </c>
      <c r="EG83" s="13">
        <f t="shared" si="190"/>
        <v>0</v>
      </c>
      <c r="EH83" s="13">
        <f t="shared" si="191"/>
        <v>1</v>
      </c>
      <c r="EI83" s="13">
        <f t="shared" si="192"/>
        <v>0</v>
      </c>
      <c r="EJ83" s="13">
        <f t="shared" si="193"/>
        <v>1</v>
      </c>
      <c r="EK83" s="4">
        <f t="shared" si="194"/>
        <v>3</v>
      </c>
      <c r="EL83" s="4">
        <f t="shared" si="195"/>
        <v>1</v>
      </c>
      <c r="EM83" s="4">
        <f t="shared" si="196"/>
        <v>1</v>
      </c>
      <c r="EN83" s="4">
        <f t="shared" si="197"/>
        <v>1</v>
      </c>
      <c r="EO83" s="5">
        <v>0</v>
      </c>
      <c r="EP83" s="5">
        <v>0</v>
      </c>
      <c r="EQ83" s="5">
        <v>0</v>
      </c>
      <c r="ER83" s="5">
        <v>0</v>
      </c>
      <c r="ES83" s="12">
        <v>0</v>
      </c>
      <c r="ET83" s="12" t="s">
        <v>178</v>
      </c>
      <c r="EU83" s="12" t="s">
        <v>178</v>
      </c>
      <c r="EV83" s="12" t="s">
        <v>178</v>
      </c>
      <c r="EW83">
        <v>0</v>
      </c>
      <c r="EX83">
        <v>0</v>
      </c>
      <c r="EY83">
        <v>0</v>
      </c>
      <c r="EZ83">
        <v>0</v>
      </c>
      <c r="FA83">
        <f t="shared" si="198"/>
        <v>0</v>
      </c>
      <c r="FB83">
        <f t="shared" si="199"/>
        <v>0</v>
      </c>
      <c r="FC83">
        <f t="shared" si="200"/>
        <v>0</v>
      </c>
      <c r="FD83">
        <f t="shared" si="201"/>
        <v>0</v>
      </c>
      <c r="FE83">
        <v>0.7142857142857143</v>
      </c>
      <c r="FF83">
        <v>1.3333333333333333</v>
      </c>
      <c r="FG83">
        <v>0.36363636363636365</v>
      </c>
    </row>
    <row r="84" spans="1:163" customFormat="1" x14ac:dyDescent="0.25">
      <c r="A84" t="s">
        <v>84</v>
      </c>
      <c r="B84">
        <v>1</v>
      </c>
      <c r="C84">
        <v>1</v>
      </c>
      <c r="D84">
        <v>0</v>
      </c>
      <c r="E84">
        <v>3</v>
      </c>
      <c r="F84">
        <v>0</v>
      </c>
      <c r="G84">
        <v>1</v>
      </c>
      <c r="H84">
        <v>0</v>
      </c>
      <c r="I84" s="2" t="s">
        <v>177</v>
      </c>
      <c r="J84" s="2">
        <f t="shared" si="136"/>
        <v>0</v>
      </c>
      <c r="K84">
        <v>6</v>
      </c>
      <c r="L84" s="1">
        <v>5</v>
      </c>
      <c r="M84" s="1" t="str">
        <f t="shared" si="137"/>
        <v>M</v>
      </c>
      <c r="N84" s="1">
        <f t="shared" si="138"/>
        <v>1</v>
      </c>
      <c r="O84">
        <v>1</v>
      </c>
      <c r="P84">
        <v>1</v>
      </c>
      <c r="Q84">
        <v>1</v>
      </c>
      <c r="R84">
        <v>1</v>
      </c>
      <c r="S84">
        <v>1</v>
      </c>
      <c r="T84">
        <v>0</v>
      </c>
      <c r="U84">
        <f t="shared" si="139"/>
        <v>0</v>
      </c>
      <c r="V84" s="2" t="s">
        <v>177</v>
      </c>
      <c r="W84" s="2">
        <f t="shared" si="140"/>
        <v>0</v>
      </c>
      <c r="X84">
        <v>3</v>
      </c>
      <c r="Y84" s="1">
        <v>5</v>
      </c>
      <c r="Z84" s="1" t="str">
        <f t="shared" si="141"/>
        <v>M</v>
      </c>
      <c r="AA84" s="1">
        <f t="shared" si="142"/>
        <v>0</v>
      </c>
      <c r="AB84" s="4">
        <f t="shared" si="143"/>
        <v>0</v>
      </c>
      <c r="AC84" s="4">
        <f t="shared" si="144"/>
        <v>1</v>
      </c>
      <c r="AD84">
        <v>1</v>
      </c>
      <c r="AE84">
        <v>1</v>
      </c>
      <c r="AF84">
        <v>1</v>
      </c>
      <c r="AG84">
        <v>2</v>
      </c>
      <c r="AH84">
        <v>3</v>
      </c>
      <c r="AI84">
        <v>2</v>
      </c>
      <c r="AJ84" s="2" t="s">
        <v>176</v>
      </c>
      <c r="AK84" s="2">
        <f t="shared" si="145"/>
        <v>1</v>
      </c>
      <c r="AL84">
        <v>2</v>
      </c>
      <c r="AM84" s="1">
        <v>8</v>
      </c>
      <c r="AN84" s="1" t="str">
        <f t="shared" si="146"/>
        <v>L</v>
      </c>
      <c r="AO84" s="1">
        <f t="shared" si="147"/>
        <v>3</v>
      </c>
      <c r="AP84" s="4">
        <f t="shared" si="148"/>
        <v>3</v>
      </c>
      <c r="AQ84" s="4">
        <f t="shared" si="149"/>
        <v>1</v>
      </c>
      <c r="AR84" s="10" t="s">
        <v>319</v>
      </c>
      <c r="AS84" s="10" t="s">
        <v>319</v>
      </c>
      <c r="AT84" s="10" t="str">
        <f t="shared" si="135"/>
        <v>surv</v>
      </c>
      <c r="AU84" s="10" t="str">
        <f t="shared" si="150"/>
        <v>surv</v>
      </c>
      <c r="AV84" s="10">
        <f t="shared" si="151"/>
        <v>6</v>
      </c>
      <c r="AW84" s="10">
        <f t="shared" si="152"/>
        <v>0.62769419305900898</v>
      </c>
      <c r="AX84" s="10">
        <f t="shared" si="153"/>
        <v>1</v>
      </c>
      <c r="AY84" s="10">
        <f t="shared" si="154"/>
        <v>1</v>
      </c>
      <c r="AZ84" s="10" t="str">
        <f t="shared" si="155"/>
        <v>1</v>
      </c>
      <c r="BA84" s="10" t="str">
        <f t="shared" si="156"/>
        <v>1</v>
      </c>
      <c r="BB84" t="s">
        <v>83</v>
      </c>
      <c r="BC84" t="s">
        <v>83</v>
      </c>
      <c r="BD84" t="s">
        <v>83</v>
      </c>
      <c r="BE84" s="5">
        <v>5</v>
      </c>
      <c r="BF84" s="5">
        <v>7</v>
      </c>
      <c r="BG84" s="5">
        <v>7</v>
      </c>
      <c r="BH84" s="5">
        <f t="shared" si="157"/>
        <v>6.333333333333333</v>
      </c>
      <c r="BI84" s="6">
        <v>0.62769419305900898</v>
      </c>
      <c r="BJ84" s="6">
        <v>0.62769419305900898</v>
      </c>
      <c r="BK84" s="6">
        <v>0.62769419305900898</v>
      </c>
      <c r="BL84" s="6">
        <v>0.62769419305900898</v>
      </c>
      <c r="BM84" s="6" t="str">
        <f t="shared" si="158"/>
        <v>M</v>
      </c>
      <c r="BN84" s="3">
        <f t="shared" si="159"/>
        <v>1.6666666666666667</v>
      </c>
      <c r="BO84" s="3">
        <f t="shared" si="160"/>
        <v>1</v>
      </c>
      <c r="BP84" s="3">
        <f t="shared" si="161"/>
        <v>1.6666666666666667</v>
      </c>
      <c r="BQ84" s="3">
        <f t="shared" si="162"/>
        <v>0.66666666666666663</v>
      </c>
      <c r="BR84" s="1">
        <f t="shared" si="163"/>
        <v>6</v>
      </c>
      <c r="BS84" s="1" t="str">
        <f t="shared" si="164"/>
        <v>M</v>
      </c>
      <c r="BT84" s="1">
        <f t="shared" si="165"/>
        <v>1.3333333333333333</v>
      </c>
      <c r="BU84" s="4">
        <f t="shared" si="166"/>
        <v>1.5</v>
      </c>
      <c r="BV84" s="4">
        <f t="shared" si="167"/>
        <v>1</v>
      </c>
      <c r="BW84" t="s">
        <v>178</v>
      </c>
      <c r="BX84" t="s">
        <v>227</v>
      </c>
      <c r="BY84" t="s">
        <v>227</v>
      </c>
      <c r="BZ84" t="s">
        <v>226</v>
      </c>
      <c r="CA84" s="2" t="str">
        <f t="shared" si="168"/>
        <v>c</v>
      </c>
      <c r="CB84">
        <v>1</v>
      </c>
      <c r="CC84">
        <v>2</v>
      </c>
      <c r="CD84" s="2" t="str">
        <f t="shared" si="169"/>
        <v>NA</v>
      </c>
      <c r="CE84" s="3">
        <v>0</v>
      </c>
      <c r="CF84" s="3">
        <v>0</v>
      </c>
      <c r="CG84" s="2">
        <v>0</v>
      </c>
      <c r="CH84" s="2">
        <v>1</v>
      </c>
      <c r="CI84" s="2">
        <v>0</v>
      </c>
      <c r="CJ84" s="2">
        <v>0</v>
      </c>
      <c r="CK84" s="2">
        <v>0</v>
      </c>
      <c r="CL84" s="2">
        <v>0</v>
      </c>
      <c r="CM84" s="2">
        <v>0</v>
      </c>
      <c r="CN84" s="2">
        <v>0</v>
      </c>
      <c r="CO84" s="5">
        <v>0</v>
      </c>
      <c r="CP84" s="5">
        <v>1</v>
      </c>
      <c r="CQ84" s="5">
        <v>0</v>
      </c>
      <c r="CR84" s="5">
        <v>0</v>
      </c>
      <c r="CS84" s="5">
        <v>0</v>
      </c>
      <c r="CT84" s="5">
        <v>0</v>
      </c>
      <c r="CU84" s="5">
        <v>0</v>
      </c>
      <c r="CV84" s="5">
        <v>0</v>
      </c>
      <c r="CW84" s="4">
        <v>0</v>
      </c>
      <c r="CX84" s="4">
        <v>0</v>
      </c>
      <c r="CY84" s="4">
        <v>1</v>
      </c>
      <c r="CZ84" s="4">
        <v>0</v>
      </c>
      <c r="DA84" s="4">
        <v>0</v>
      </c>
      <c r="DB84" s="4">
        <v>2</v>
      </c>
      <c r="DC84" s="4">
        <v>0</v>
      </c>
      <c r="DD84" s="4">
        <v>0</v>
      </c>
      <c r="DE84" s="8">
        <v>0</v>
      </c>
      <c r="DF84" s="8">
        <v>0</v>
      </c>
      <c r="DG84" s="8">
        <v>1</v>
      </c>
      <c r="DH84" s="8">
        <v>0</v>
      </c>
      <c r="DI84" s="8">
        <v>0</v>
      </c>
      <c r="DJ84" s="8">
        <v>0</v>
      </c>
      <c r="DK84" s="8">
        <v>0</v>
      </c>
      <c r="DL84" s="8">
        <v>0</v>
      </c>
      <c r="DM84" s="11">
        <f t="shared" si="170"/>
        <v>1</v>
      </c>
      <c r="DN84" s="11">
        <f t="shared" si="171"/>
        <v>1</v>
      </c>
      <c r="DO84" s="11">
        <f t="shared" si="172"/>
        <v>2</v>
      </c>
      <c r="DP84" s="11">
        <f t="shared" si="173"/>
        <v>0</v>
      </c>
      <c r="DQ84" s="5">
        <f t="shared" si="174"/>
        <v>1</v>
      </c>
      <c r="DR84" s="5">
        <f t="shared" si="175"/>
        <v>1</v>
      </c>
      <c r="DS84" s="5">
        <f t="shared" si="176"/>
        <v>0</v>
      </c>
      <c r="DT84" s="5">
        <f t="shared" si="177"/>
        <v>0</v>
      </c>
      <c r="DU84" s="12">
        <f t="shared" si="178"/>
        <v>0</v>
      </c>
      <c r="DV84" s="12">
        <f t="shared" si="179"/>
        <v>2</v>
      </c>
      <c r="DW84" s="12">
        <f t="shared" si="180"/>
        <v>0</v>
      </c>
      <c r="DX84" s="12">
        <f t="shared" si="181"/>
        <v>0</v>
      </c>
      <c r="DY84" s="12">
        <f t="shared" si="182"/>
        <v>0</v>
      </c>
      <c r="DZ84" s="12">
        <f t="shared" si="183"/>
        <v>0</v>
      </c>
      <c r="EA84" s="12">
        <f t="shared" si="184"/>
        <v>0</v>
      </c>
      <c r="EB84" s="12">
        <f t="shared" si="185"/>
        <v>0</v>
      </c>
      <c r="EC84" s="13">
        <f t="shared" si="186"/>
        <v>0</v>
      </c>
      <c r="ED84" s="13">
        <f t="shared" si="187"/>
        <v>0</v>
      </c>
      <c r="EE84" s="13">
        <f t="shared" si="188"/>
        <v>2</v>
      </c>
      <c r="EF84" s="13">
        <f t="shared" si="189"/>
        <v>0</v>
      </c>
      <c r="EG84" s="13">
        <f t="shared" si="190"/>
        <v>0</v>
      </c>
      <c r="EH84" s="13">
        <f t="shared" si="191"/>
        <v>2</v>
      </c>
      <c r="EI84" s="13">
        <f t="shared" si="192"/>
        <v>0</v>
      </c>
      <c r="EJ84" s="13">
        <f t="shared" si="193"/>
        <v>0</v>
      </c>
      <c r="EK84" s="4">
        <f t="shared" si="194"/>
        <v>2</v>
      </c>
      <c r="EL84" s="4">
        <f t="shared" si="195"/>
        <v>2</v>
      </c>
      <c r="EM84" s="4">
        <f t="shared" si="196"/>
        <v>2</v>
      </c>
      <c r="EN84" s="4">
        <f t="shared" si="197"/>
        <v>0</v>
      </c>
      <c r="EO84" s="5">
        <v>0</v>
      </c>
      <c r="EP84" s="5">
        <v>1</v>
      </c>
      <c r="EQ84" s="5">
        <v>0</v>
      </c>
      <c r="ER84" s="5" t="s">
        <v>178</v>
      </c>
      <c r="ES84" s="12">
        <v>0</v>
      </c>
      <c r="ET84" s="12">
        <v>1</v>
      </c>
      <c r="EU84" s="12" t="s">
        <v>178</v>
      </c>
      <c r="EV84" s="12" t="s">
        <v>178</v>
      </c>
      <c r="EW84">
        <v>0</v>
      </c>
      <c r="EX84">
        <v>1</v>
      </c>
      <c r="EY84">
        <v>0</v>
      </c>
      <c r="EZ84" t="s">
        <v>178</v>
      </c>
      <c r="FA84">
        <f t="shared" si="198"/>
        <v>-2</v>
      </c>
      <c r="FB84">
        <f t="shared" si="199"/>
        <v>0</v>
      </c>
      <c r="FC84">
        <f t="shared" si="200"/>
        <v>0</v>
      </c>
      <c r="FD84">
        <f t="shared" si="201"/>
        <v>0</v>
      </c>
      <c r="FE84">
        <v>4</v>
      </c>
      <c r="FF84">
        <v>1.5</v>
      </c>
      <c r="FG84">
        <v>0.42857142857142855</v>
      </c>
    </row>
    <row r="85" spans="1:163" customFormat="1" x14ac:dyDescent="0.25">
      <c r="A85" t="s">
        <v>85</v>
      </c>
      <c r="B85">
        <v>1</v>
      </c>
      <c r="C85">
        <v>1</v>
      </c>
      <c r="D85">
        <v>1</v>
      </c>
      <c r="E85">
        <v>1</v>
      </c>
      <c r="F85">
        <v>1</v>
      </c>
      <c r="G85">
        <v>1</v>
      </c>
      <c r="H85">
        <v>0</v>
      </c>
      <c r="I85" s="2" t="s">
        <v>177</v>
      </c>
      <c r="J85" s="2">
        <f t="shared" si="136"/>
        <v>0</v>
      </c>
      <c r="K85">
        <v>1</v>
      </c>
      <c r="L85" s="1">
        <v>5</v>
      </c>
      <c r="M85" s="1" t="str">
        <f t="shared" si="137"/>
        <v>M</v>
      </c>
      <c r="N85" s="1">
        <f t="shared" si="138"/>
        <v>1</v>
      </c>
      <c r="O85">
        <v>1</v>
      </c>
      <c r="P85">
        <v>1</v>
      </c>
      <c r="Q85">
        <v>1</v>
      </c>
      <c r="R85">
        <v>0</v>
      </c>
      <c r="S85">
        <v>0</v>
      </c>
      <c r="T85">
        <v>3</v>
      </c>
      <c r="U85">
        <f t="shared" si="139"/>
        <v>3</v>
      </c>
      <c r="V85" s="2" t="s">
        <v>177</v>
      </c>
      <c r="W85" s="2">
        <f t="shared" si="140"/>
        <v>1</v>
      </c>
      <c r="X85">
        <v>2</v>
      </c>
      <c r="Y85" s="1">
        <v>3</v>
      </c>
      <c r="Z85" s="1" t="str">
        <f t="shared" si="141"/>
        <v>S</v>
      </c>
      <c r="AA85" s="1">
        <f t="shared" si="142"/>
        <v>3</v>
      </c>
      <c r="AB85" s="4">
        <f t="shared" si="143"/>
        <v>-2</v>
      </c>
      <c r="AC85" s="4">
        <f t="shared" si="144"/>
        <v>1</v>
      </c>
      <c r="AD85">
        <v>1</v>
      </c>
      <c r="AE85">
        <v>1</v>
      </c>
      <c r="AF85">
        <v>0</v>
      </c>
      <c r="AG85">
        <v>1</v>
      </c>
      <c r="AH85">
        <v>2</v>
      </c>
      <c r="AI85">
        <v>3</v>
      </c>
      <c r="AJ85" s="2" t="s">
        <v>176</v>
      </c>
      <c r="AK85" s="2">
        <f t="shared" si="145"/>
        <v>1</v>
      </c>
      <c r="AL85">
        <v>3</v>
      </c>
      <c r="AM85" s="1">
        <v>5</v>
      </c>
      <c r="AN85" s="1" t="str">
        <f t="shared" si="146"/>
        <v>M</v>
      </c>
      <c r="AO85" s="1">
        <f t="shared" si="147"/>
        <v>1</v>
      </c>
      <c r="AP85" s="4">
        <f t="shared" si="148"/>
        <v>2</v>
      </c>
      <c r="AQ85" s="4">
        <f t="shared" si="149"/>
        <v>1</v>
      </c>
      <c r="AR85" s="10" t="s">
        <v>319</v>
      </c>
      <c r="AS85" s="10" t="s">
        <v>319</v>
      </c>
      <c r="AT85" s="10" t="str">
        <f t="shared" si="135"/>
        <v>surv</v>
      </c>
      <c r="AU85" s="10" t="str">
        <f t="shared" si="150"/>
        <v>surv</v>
      </c>
      <c r="AV85" s="10">
        <f t="shared" si="151"/>
        <v>4.333333333333333</v>
      </c>
      <c r="AW85" s="10">
        <f t="shared" si="152"/>
        <v>1.6295647788419441</v>
      </c>
      <c r="AX85" s="10">
        <f t="shared" si="153"/>
        <v>1</v>
      </c>
      <c r="AY85" s="10">
        <f t="shared" si="154"/>
        <v>1</v>
      </c>
      <c r="AZ85" s="10" t="str">
        <f t="shared" si="155"/>
        <v>1</v>
      </c>
      <c r="BA85" s="10" t="str">
        <f t="shared" si="156"/>
        <v>1</v>
      </c>
      <c r="BB85" t="s">
        <v>4</v>
      </c>
      <c r="BC85" t="s">
        <v>4</v>
      </c>
      <c r="BD85" t="s">
        <v>166</v>
      </c>
      <c r="BE85" s="5">
        <v>0</v>
      </c>
      <c r="BF85" s="5">
        <v>0</v>
      </c>
      <c r="BG85" s="5">
        <v>2</v>
      </c>
      <c r="BH85" s="5">
        <f t="shared" si="157"/>
        <v>0.66666666666666663</v>
      </c>
      <c r="BI85" s="6">
        <v>2.1006903627141238</v>
      </c>
      <c r="BJ85" s="6">
        <v>2.1006903627141238</v>
      </c>
      <c r="BK85" s="6">
        <v>0.68731361109758471</v>
      </c>
      <c r="BL85" s="6">
        <v>1.6295647788419441</v>
      </c>
      <c r="BM85" s="6" t="str">
        <f t="shared" si="158"/>
        <v>F</v>
      </c>
      <c r="BN85" s="3">
        <f t="shared" si="159"/>
        <v>0.66666666666666663</v>
      </c>
      <c r="BO85" s="3">
        <f t="shared" si="160"/>
        <v>0.66666666666666663</v>
      </c>
      <c r="BP85" s="3">
        <f t="shared" si="161"/>
        <v>1</v>
      </c>
      <c r="BQ85" s="3">
        <f t="shared" si="162"/>
        <v>2</v>
      </c>
      <c r="BR85" s="1">
        <f t="shared" si="163"/>
        <v>4.333333333333333</v>
      </c>
      <c r="BS85" s="1" t="str">
        <f t="shared" si="164"/>
        <v>S</v>
      </c>
      <c r="BT85" s="1">
        <f t="shared" si="165"/>
        <v>1.6666666666666667</v>
      </c>
      <c r="BU85" s="4">
        <f t="shared" si="166"/>
        <v>0</v>
      </c>
      <c r="BV85" s="4">
        <f t="shared" si="167"/>
        <v>1</v>
      </c>
      <c r="BW85" t="s">
        <v>226</v>
      </c>
      <c r="BX85" t="s">
        <v>226</v>
      </c>
      <c r="BY85" t="s">
        <v>227</v>
      </c>
      <c r="BZ85" t="s">
        <v>226</v>
      </c>
      <c r="CA85" s="2" t="str">
        <f t="shared" si="168"/>
        <v>c</v>
      </c>
      <c r="CB85">
        <v>0</v>
      </c>
      <c r="CC85">
        <v>1</v>
      </c>
      <c r="CD85" s="2" t="str">
        <f t="shared" si="169"/>
        <v>NA</v>
      </c>
      <c r="CE85" s="3">
        <v>0</v>
      </c>
      <c r="CF85" s="3">
        <v>0</v>
      </c>
      <c r="CG85" s="2">
        <v>0</v>
      </c>
      <c r="CH85" s="2">
        <v>0</v>
      </c>
      <c r="CI85" s="2">
        <v>0</v>
      </c>
      <c r="CJ85" s="2">
        <v>0</v>
      </c>
      <c r="CK85" s="2">
        <v>0</v>
      </c>
      <c r="CL85" s="2">
        <v>0</v>
      </c>
      <c r="CM85" s="2">
        <v>0</v>
      </c>
      <c r="CN85" s="2">
        <v>0</v>
      </c>
      <c r="CO85" s="5">
        <v>0</v>
      </c>
      <c r="CP85" s="5">
        <v>1</v>
      </c>
      <c r="CQ85" s="5">
        <v>0</v>
      </c>
      <c r="CR85" s="5">
        <v>0</v>
      </c>
      <c r="CS85" s="5">
        <v>0</v>
      </c>
      <c r="CT85" s="5">
        <v>0</v>
      </c>
      <c r="CU85" s="5">
        <v>0</v>
      </c>
      <c r="CV85" s="5">
        <v>0</v>
      </c>
      <c r="CW85" s="4">
        <v>1</v>
      </c>
      <c r="CX85" s="4">
        <v>0</v>
      </c>
      <c r="CY85" s="4">
        <v>1</v>
      </c>
      <c r="CZ85" s="4">
        <v>0</v>
      </c>
      <c r="DA85" s="4">
        <v>0</v>
      </c>
      <c r="DB85" s="4">
        <v>1</v>
      </c>
      <c r="DC85" s="4">
        <v>0</v>
      </c>
      <c r="DD85" s="4">
        <v>0</v>
      </c>
      <c r="DE85" s="8">
        <v>0</v>
      </c>
      <c r="DF85" s="8">
        <v>0</v>
      </c>
      <c r="DG85" s="8">
        <v>1</v>
      </c>
      <c r="DH85" s="8">
        <v>0</v>
      </c>
      <c r="DI85" s="8">
        <v>0</v>
      </c>
      <c r="DJ85" s="8">
        <v>0</v>
      </c>
      <c r="DK85" s="8">
        <v>0</v>
      </c>
      <c r="DL85" s="8">
        <v>0</v>
      </c>
      <c r="DM85" s="11">
        <f t="shared" si="170"/>
        <v>1</v>
      </c>
      <c r="DN85" s="11">
        <f t="shared" si="171"/>
        <v>1</v>
      </c>
      <c r="DO85" s="11">
        <f t="shared" si="172"/>
        <v>1</v>
      </c>
      <c r="DP85" s="11">
        <f t="shared" si="173"/>
        <v>0</v>
      </c>
      <c r="DQ85" s="5">
        <f t="shared" si="174"/>
        <v>1</v>
      </c>
      <c r="DR85" s="5">
        <f t="shared" si="175"/>
        <v>1</v>
      </c>
      <c r="DS85" s="5">
        <f t="shared" si="176"/>
        <v>0</v>
      </c>
      <c r="DT85" s="5">
        <f t="shared" si="177"/>
        <v>0</v>
      </c>
      <c r="DU85" s="12">
        <f t="shared" si="178"/>
        <v>0</v>
      </c>
      <c r="DV85" s="12">
        <f t="shared" si="179"/>
        <v>1</v>
      </c>
      <c r="DW85" s="12">
        <f t="shared" si="180"/>
        <v>0</v>
      </c>
      <c r="DX85" s="12">
        <f t="shared" si="181"/>
        <v>0</v>
      </c>
      <c r="DY85" s="12">
        <f t="shared" si="182"/>
        <v>0</v>
      </c>
      <c r="DZ85" s="12">
        <f t="shared" si="183"/>
        <v>0</v>
      </c>
      <c r="EA85" s="12">
        <f t="shared" si="184"/>
        <v>0</v>
      </c>
      <c r="EB85" s="12">
        <f t="shared" si="185"/>
        <v>0</v>
      </c>
      <c r="EC85" s="13">
        <f t="shared" si="186"/>
        <v>1</v>
      </c>
      <c r="ED85" s="13">
        <f t="shared" si="187"/>
        <v>0</v>
      </c>
      <c r="EE85" s="13">
        <f t="shared" si="188"/>
        <v>2</v>
      </c>
      <c r="EF85" s="13">
        <f t="shared" si="189"/>
        <v>0</v>
      </c>
      <c r="EG85" s="13">
        <f t="shared" si="190"/>
        <v>0</v>
      </c>
      <c r="EH85" s="13">
        <f t="shared" si="191"/>
        <v>1</v>
      </c>
      <c r="EI85" s="13">
        <f t="shared" si="192"/>
        <v>0</v>
      </c>
      <c r="EJ85" s="13">
        <f t="shared" si="193"/>
        <v>0</v>
      </c>
      <c r="EK85" s="4">
        <f t="shared" si="194"/>
        <v>2</v>
      </c>
      <c r="EL85" s="4">
        <f t="shared" si="195"/>
        <v>2</v>
      </c>
      <c r="EM85" s="4">
        <f t="shared" si="196"/>
        <v>1</v>
      </c>
      <c r="EN85" s="4">
        <f t="shared" si="197"/>
        <v>0</v>
      </c>
      <c r="EO85" s="5">
        <v>1</v>
      </c>
      <c r="EP85" s="5">
        <v>1</v>
      </c>
      <c r="EQ85" s="5">
        <v>0</v>
      </c>
      <c r="ER85" s="5" t="s">
        <v>178</v>
      </c>
      <c r="ES85" s="12">
        <v>0</v>
      </c>
      <c r="ET85" s="12">
        <v>1</v>
      </c>
      <c r="EU85" s="12" t="s">
        <v>178</v>
      </c>
      <c r="EV85" s="12" t="s">
        <v>178</v>
      </c>
      <c r="EW85">
        <v>0.5</v>
      </c>
      <c r="EX85">
        <v>1</v>
      </c>
      <c r="EY85">
        <v>0</v>
      </c>
      <c r="EZ85" t="s">
        <v>178</v>
      </c>
      <c r="FA85">
        <f t="shared" si="198"/>
        <v>-1</v>
      </c>
      <c r="FB85">
        <f t="shared" si="199"/>
        <v>0</v>
      </c>
      <c r="FC85">
        <f t="shared" si="200"/>
        <v>0</v>
      </c>
      <c r="FD85">
        <f t="shared" si="201"/>
        <v>0</v>
      </c>
      <c r="FE85">
        <v>1.5</v>
      </c>
      <c r="FF85">
        <v>1</v>
      </c>
      <c r="FG85">
        <v>0.33333333333333331</v>
      </c>
    </row>
    <row r="86" spans="1:163" customFormat="1" x14ac:dyDescent="0.25">
      <c r="A86" t="s">
        <v>86</v>
      </c>
      <c r="B86">
        <v>1</v>
      </c>
      <c r="C86">
        <v>1</v>
      </c>
      <c r="D86">
        <v>1</v>
      </c>
      <c r="E86">
        <v>2</v>
      </c>
      <c r="F86">
        <v>0</v>
      </c>
      <c r="G86">
        <v>1</v>
      </c>
      <c r="H86">
        <v>0</v>
      </c>
      <c r="I86" s="2" t="s">
        <v>177</v>
      </c>
      <c r="J86" s="2">
        <f t="shared" si="136"/>
        <v>0</v>
      </c>
      <c r="K86">
        <v>6</v>
      </c>
      <c r="L86" s="1">
        <v>5</v>
      </c>
      <c r="M86" s="1" t="str">
        <f t="shared" si="137"/>
        <v>M</v>
      </c>
      <c r="N86" s="1">
        <f t="shared" si="138"/>
        <v>0</v>
      </c>
      <c r="O86">
        <v>1</v>
      </c>
      <c r="P86">
        <v>1</v>
      </c>
      <c r="Q86">
        <v>2</v>
      </c>
      <c r="R86">
        <v>1</v>
      </c>
      <c r="S86">
        <v>1</v>
      </c>
      <c r="T86">
        <v>1</v>
      </c>
      <c r="U86">
        <f t="shared" si="139"/>
        <v>1</v>
      </c>
      <c r="V86" s="2" t="s">
        <v>177</v>
      </c>
      <c r="W86" s="2">
        <f t="shared" si="140"/>
        <v>1</v>
      </c>
      <c r="X86">
        <v>3</v>
      </c>
      <c r="Y86" s="1">
        <v>6</v>
      </c>
      <c r="Z86" s="1" t="str">
        <f t="shared" si="141"/>
        <v>M</v>
      </c>
      <c r="AA86" s="1">
        <f t="shared" si="142"/>
        <v>0</v>
      </c>
      <c r="AB86" s="4">
        <f t="shared" si="143"/>
        <v>1</v>
      </c>
      <c r="AC86" s="4">
        <f t="shared" si="144"/>
        <v>3</v>
      </c>
      <c r="AD86">
        <v>1</v>
      </c>
      <c r="AE86">
        <v>1</v>
      </c>
      <c r="AF86">
        <v>0</v>
      </c>
      <c r="AG86">
        <v>1</v>
      </c>
      <c r="AH86">
        <v>1</v>
      </c>
      <c r="AI86">
        <v>2</v>
      </c>
      <c r="AJ86" s="2" t="s">
        <v>177</v>
      </c>
      <c r="AK86" s="2">
        <f t="shared" si="145"/>
        <v>1</v>
      </c>
      <c r="AL86">
        <v>3</v>
      </c>
      <c r="AM86" s="1">
        <v>4</v>
      </c>
      <c r="AN86" s="1" t="str">
        <f t="shared" si="146"/>
        <v>S</v>
      </c>
      <c r="AO86" s="1">
        <f t="shared" si="147"/>
        <v>0</v>
      </c>
      <c r="AP86" s="4">
        <f t="shared" si="148"/>
        <v>-2</v>
      </c>
      <c r="AQ86" s="4">
        <f t="shared" si="149"/>
        <v>1</v>
      </c>
      <c r="AR86" s="10" t="s">
        <v>319</v>
      </c>
      <c r="AS86" s="10" t="s">
        <v>319</v>
      </c>
      <c r="AT86" s="10" t="str">
        <f t="shared" si="135"/>
        <v>surv</v>
      </c>
      <c r="AU86" s="10" t="str">
        <f t="shared" si="150"/>
        <v>surv</v>
      </c>
      <c r="AV86" s="10">
        <f t="shared" si="151"/>
        <v>5</v>
      </c>
      <c r="AW86" s="10">
        <f t="shared" si="152"/>
        <v>0.34058772731852577</v>
      </c>
      <c r="AX86" s="10">
        <f t="shared" si="153"/>
        <v>1</v>
      </c>
      <c r="AY86" s="10">
        <f t="shared" si="154"/>
        <v>1</v>
      </c>
      <c r="AZ86" s="10" t="str">
        <f t="shared" si="155"/>
        <v>1</v>
      </c>
      <c r="BA86" s="10" t="str">
        <f t="shared" si="156"/>
        <v>1</v>
      </c>
      <c r="BB86" t="s">
        <v>87</v>
      </c>
      <c r="BC86" t="s">
        <v>87</v>
      </c>
      <c r="BD86" t="s">
        <v>87</v>
      </c>
      <c r="BE86" s="5">
        <v>6</v>
      </c>
      <c r="BF86" s="5">
        <v>7</v>
      </c>
      <c r="BG86" s="5">
        <v>7</v>
      </c>
      <c r="BH86" s="5">
        <f t="shared" si="157"/>
        <v>6.666666666666667</v>
      </c>
      <c r="BI86" s="6">
        <v>0.34058772731852577</v>
      </c>
      <c r="BJ86" s="6">
        <v>0.34058772731852577</v>
      </c>
      <c r="BK86" s="6">
        <v>0.34058772731852577</v>
      </c>
      <c r="BL86" s="6">
        <v>0.34058772731852577</v>
      </c>
      <c r="BM86" s="6" t="str">
        <f t="shared" si="158"/>
        <v>N</v>
      </c>
      <c r="BN86" s="3">
        <f t="shared" si="159"/>
        <v>1.3333333333333333</v>
      </c>
      <c r="BO86" s="3">
        <f t="shared" si="160"/>
        <v>0.66666666666666663</v>
      </c>
      <c r="BP86" s="3">
        <f t="shared" si="161"/>
        <v>1</v>
      </c>
      <c r="BQ86" s="3">
        <f t="shared" si="162"/>
        <v>1</v>
      </c>
      <c r="BR86" s="1">
        <f t="shared" si="163"/>
        <v>5</v>
      </c>
      <c r="BS86" s="1" t="str">
        <f t="shared" si="164"/>
        <v>NA</v>
      </c>
      <c r="BT86" s="1">
        <f t="shared" si="165"/>
        <v>0</v>
      </c>
      <c r="BU86" s="4">
        <f t="shared" si="166"/>
        <v>-0.5</v>
      </c>
      <c r="BV86" s="4">
        <f t="shared" si="167"/>
        <v>2</v>
      </c>
      <c r="BW86" t="s">
        <v>178</v>
      </c>
      <c r="BX86" t="s">
        <v>226</v>
      </c>
      <c r="BY86" t="s">
        <v>178</v>
      </c>
      <c r="BZ86" t="s">
        <v>227</v>
      </c>
      <c r="CA86" s="2" t="str">
        <f t="shared" si="168"/>
        <v>NA</v>
      </c>
      <c r="CB86">
        <v>0</v>
      </c>
      <c r="CC86">
        <v>0</v>
      </c>
      <c r="CD86" s="2" t="str">
        <f t="shared" si="169"/>
        <v>c</v>
      </c>
      <c r="CE86" s="3">
        <v>0</v>
      </c>
      <c r="CF86" s="3">
        <v>1</v>
      </c>
      <c r="CG86" s="2">
        <v>0</v>
      </c>
      <c r="CH86" s="2">
        <v>0</v>
      </c>
      <c r="CI86" s="2">
        <v>0</v>
      </c>
      <c r="CJ86" s="2">
        <v>0</v>
      </c>
      <c r="CK86" s="2">
        <v>0</v>
      </c>
      <c r="CL86" s="2">
        <v>0</v>
      </c>
      <c r="CM86" s="2">
        <v>0</v>
      </c>
      <c r="CN86" s="2">
        <v>0</v>
      </c>
      <c r="CO86" s="5">
        <v>0</v>
      </c>
      <c r="CP86" s="5">
        <v>0</v>
      </c>
      <c r="CQ86" s="5">
        <v>0</v>
      </c>
      <c r="CR86" s="5">
        <v>0</v>
      </c>
      <c r="CS86" s="5">
        <v>0</v>
      </c>
      <c r="CT86" s="5">
        <v>1</v>
      </c>
      <c r="CU86" s="5">
        <v>0</v>
      </c>
      <c r="CV86" s="5">
        <v>0</v>
      </c>
      <c r="CW86" s="4">
        <v>0</v>
      </c>
      <c r="CX86" s="4">
        <v>0</v>
      </c>
      <c r="CY86" s="4">
        <v>0</v>
      </c>
      <c r="CZ86" s="4">
        <v>0</v>
      </c>
      <c r="DA86" s="4">
        <v>0</v>
      </c>
      <c r="DB86" s="4">
        <v>0</v>
      </c>
      <c r="DC86" s="4">
        <v>0</v>
      </c>
      <c r="DD86" s="4">
        <v>0</v>
      </c>
      <c r="DE86" s="8">
        <v>0</v>
      </c>
      <c r="DF86" s="8">
        <v>0</v>
      </c>
      <c r="DG86" s="8">
        <v>0</v>
      </c>
      <c r="DH86" s="8">
        <v>0</v>
      </c>
      <c r="DI86" s="8">
        <v>0</v>
      </c>
      <c r="DJ86" s="8">
        <v>0</v>
      </c>
      <c r="DK86" s="8">
        <v>0</v>
      </c>
      <c r="DL86" s="8">
        <v>0</v>
      </c>
      <c r="DM86" s="11">
        <f t="shared" si="170"/>
        <v>0</v>
      </c>
      <c r="DN86" s="11">
        <f t="shared" si="171"/>
        <v>0</v>
      </c>
      <c r="DO86" s="11">
        <f t="shared" si="172"/>
        <v>0</v>
      </c>
      <c r="DP86" s="11">
        <f t="shared" si="173"/>
        <v>0</v>
      </c>
      <c r="DQ86" s="5">
        <f t="shared" si="174"/>
        <v>0</v>
      </c>
      <c r="DR86" s="5">
        <f t="shared" si="175"/>
        <v>0</v>
      </c>
      <c r="DS86" s="5">
        <f t="shared" si="176"/>
        <v>1</v>
      </c>
      <c r="DT86" s="5">
        <f t="shared" si="177"/>
        <v>0</v>
      </c>
      <c r="DU86" s="12">
        <f t="shared" si="178"/>
        <v>0</v>
      </c>
      <c r="DV86" s="12">
        <f t="shared" si="179"/>
        <v>0</v>
      </c>
      <c r="DW86" s="12">
        <f t="shared" si="180"/>
        <v>0</v>
      </c>
      <c r="DX86" s="12">
        <f t="shared" si="181"/>
        <v>0</v>
      </c>
      <c r="DY86" s="12">
        <f t="shared" si="182"/>
        <v>0</v>
      </c>
      <c r="DZ86" s="12">
        <f t="shared" si="183"/>
        <v>1</v>
      </c>
      <c r="EA86" s="12">
        <f t="shared" si="184"/>
        <v>0</v>
      </c>
      <c r="EB86" s="12">
        <f t="shared" si="185"/>
        <v>0</v>
      </c>
      <c r="EC86" s="13">
        <f t="shared" si="186"/>
        <v>0</v>
      </c>
      <c r="ED86" s="13">
        <f t="shared" si="187"/>
        <v>0</v>
      </c>
      <c r="EE86" s="13">
        <f t="shared" si="188"/>
        <v>0</v>
      </c>
      <c r="EF86" s="13">
        <f t="shared" si="189"/>
        <v>0</v>
      </c>
      <c r="EG86" s="13">
        <f t="shared" si="190"/>
        <v>0</v>
      </c>
      <c r="EH86" s="13">
        <f t="shared" si="191"/>
        <v>0</v>
      </c>
      <c r="EI86" s="13">
        <f t="shared" si="192"/>
        <v>0</v>
      </c>
      <c r="EJ86" s="13">
        <f t="shared" si="193"/>
        <v>0</v>
      </c>
      <c r="EK86" s="4">
        <f t="shared" si="194"/>
        <v>0</v>
      </c>
      <c r="EL86" s="4">
        <f t="shared" si="195"/>
        <v>0</v>
      </c>
      <c r="EM86" s="4">
        <f t="shared" si="196"/>
        <v>1</v>
      </c>
      <c r="EN86" s="4">
        <f t="shared" si="197"/>
        <v>0</v>
      </c>
      <c r="EO86" s="5" t="s">
        <v>178</v>
      </c>
      <c r="EP86" s="5" t="s">
        <v>178</v>
      </c>
      <c r="EQ86" s="5" t="s">
        <v>178</v>
      </c>
      <c r="ER86" s="5" t="s">
        <v>178</v>
      </c>
      <c r="ES86" s="12" t="s">
        <v>178</v>
      </c>
      <c r="ET86" s="12" t="s">
        <v>178</v>
      </c>
      <c r="EU86" s="12">
        <v>0</v>
      </c>
      <c r="EV86" s="12" t="s">
        <v>178</v>
      </c>
      <c r="EW86" t="s">
        <v>178</v>
      </c>
      <c r="EX86" t="s">
        <v>178</v>
      </c>
      <c r="EY86">
        <v>0</v>
      </c>
      <c r="EZ86" t="s">
        <v>178</v>
      </c>
      <c r="FA86">
        <f t="shared" si="198"/>
        <v>0</v>
      </c>
      <c r="FB86">
        <f t="shared" si="199"/>
        <v>0</v>
      </c>
      <c r="FC86">
        <f t="shared" si="200"/>
        <v>-1</v>
      </c>
      <c r="FD86">
        <f t="shared" si="201"/>
        <v>0</v>
      </c>
      <c r="FE86">
        <v>4</v>
      </c>
      <c r="FF86">
        <v>1.3333333333333333</v>
      </c>
      <c r="FG86">
        <v>0.5</v>
      </c>
    </row>
    <row r="87" spans="1:163" customFormat="1" x14ac:dyDescent="0.25">
      <c r="A87" t="s">
        <v>87</v>
      </c>
      <c r="B87">
        <v>1</v>
      </c>
      <c r="C87">
        <v>1</v>
      </c>
      <c r="D87">
        <v>0</v>
      </c>
      <c r="E87">
        <v>2</v>
      </c>
      <c r="F87">
        <v>2</v>
      </c>
      <c r="G87">
        <v>0</v>
      </c>
      <c r="H87">
        <v>0</v>
      </c>
      <c r="I87" s="2" t="s">
        <v>177</v>
      </c>
      <c r="J87" s="2">
        <f t="shared" si="136"/>
        <v>0</v>
      </c>
      <c r="K87">
        <v>6</v>
      </c>
      <c r="L87" s="1">
        <v>5</v>
      </c>
      <c r="M87" s="1" t="str">
        <f t="shared" si="137"/>
        <v>M</v>
      </c>
      <c r="N87" s="1">
        <f t="shared" si="138"/>
        <v>0</v>
      </c>
      <c r="O87">
        <v>1</v>
      </c>
      <c r="P87">
        <v>0</v>
      </c>
      <c r="Q87">
        <v>0</v>
      </c>
      <c r="R87">
        <v>0</v>
      </c>
      <c r="S87">
        <v>0</v>
      </c>
      <c r="T87">
        <v>0</v>
      </c>
      <c r="U87">
        <f t="shared" si="139"/>
        <v>0</v>
      </c>
      <c r="V87" s="2" t="s">
        <v>177</v>
      </c>
      <c r="W87" s="2">
        <f t="shared" si="140"/>
        <v>0</v>
      </c>
      <c r="X87">
        <v>3</v>
      </c>
      <c r="Y87" s="1">
        <v>1</v>
      </c>
      <c r="Z87" s="1" t="str">
        <f t="shared" si="141"/>
        <v>NA</v>
      </c>
      <c r="AA87" s="1">
        <f t="shared" si="142"/>
        <v>1</v>
      </c>
      <c r="AB87" s="4">
        <f t="shared" si="143"/>
        <v>-4</v>
      </c>
      <c r="AC87" s="4">
        <f t="shared" si="144"/>
        <v>3</v>
      </c>
      <c r="AD87">
        <v>1</v>
      </c>
      <c r="AE87">
        <v>1</v>
      </c>
      <c r="AF87">
        <v>0</v>
      </c>
      <c r="AG87">
        <v>1</v>
      </c>
      <c r="AH87">
        <v>0</v>
      </c>
      <c r="AI87">
        <v>4</v>
      </c>
      <c r="AJ87" s="2" t="s">
        <v>177</v>
      </c>
      <c r="AK87" s="2">
        <f t="shared" si="145"/>
        <v>1</v>
      </c>
      <c r="AL87">
        <v>3</v>
      </c>
      <c r="AM87" s="1">
        <v>3</v>
      </c>
      <c r="AN87" s="1" t="str">
        <f t="shared" si="146"/>
        <v>S</v>
      </c>
      <c r="AO87" s="1">
        <f t="shared" si="147"/>
        <v>1</v>
      </c>
      <c r="AP87" s="4">
        <f t="shared" si="148"/>
        <v>2</v>
      </c>
      <c r="AQ87" s="4">
        <f t="shared" si="149"/>
        <v>1</v>
      </c>
      <c r="AR87" s="10" t="s">
        <v>319</v>
      </c>
      <c r="AS87" s="10" t="s">
        <v>319</v>
      </c>
      <c r="AT87" s="10" t="str">
        <f t="shared" si="135"/>
        <v>surv</v>
      </c>
      <c r="AU87" s="10" t="str">
        <f t="shared" si="150"/>
        <v>surv</v>
      </c>
      <c r="AV87" s="10">
        <f t="shared" si="151"/>
        <v>3</v>
      </c>
      <c r="AW87" s="10">
        <f t="shared" si="152"/>
        <v>0.34058772731852577</v>
      </c>
      <c r="AX87" s="10">
        <f t="shared" si="153"/>
        <v>1</v>
      </c>
      <c r="AY87" s="10">
        <f t="shared" si="154"/>
        <v>1</v>
      </c>
      <c r="AZ87" s="10" t="str">
        <f t="shared" si="155"/>
        <v>1</v>
      </c>
      <c r="BA87" s="10" t="str">
        <f t="shared" si="156"/>
        <v>1</v>
      </c>
      <c r="BB87" t="s">
        <v>86</v>
      </c>
      <c r="BC87" t="s">
        <v>86</v>
      </c>
      <c r="BD87" t="s">
        <v>86</v>
      </c>
      <c r="BE87" s="5">
        <v>6</v>
      </c>
      <c r="BF87" s="5">
        <v>7</v>
      </c>
      <c r="BG87" s="5">
        <v>7</v>
      </c>
      <c r="BH87" s="5">
        <f t="shared" si="157"/>
        <v>6.666666666666667</v>
      </c>
      <c r="BI87" s="6">
        <v>0.34058772731852577</v>
      </c>
      <c r="BJ87" s="6">
        <v>0.34058772731852577</v>
      </c>
      <c r="BK87" s="6">
        <v>0.34058772731852577</v>
      </c>
      <c r="BL87" s="6">
        <v>0.34058772731852577</v>
      </c>
      <c r="BM87" s="6" t="str">
        <f t="shared" si="158"/>
        <v>N</v>
      </c>
      <c r="BN87" s="3">
        <f t="shared" si="159"/>
        <v>0.66666666666666663</v>
      </c>
      <c r="BO87" s="3">
        <f t="shared" si="160"/>
        <v>1</v>
      </c>
      <c r="BP87" s="3">
        <f t="shared" si="161"/>
        <v>0</v>
      </c>
      <c r="BQ87" s="3">
        <f t="shared" si="162"/>
        <v>1.3333333333333333</v>
      </c>
      <c r="BR87" s="1">
        <f t="shared" si="163"/>
        <v>3</v>
      </c>
      <c r="BS87" s="1" t="str">
        <f t="shared" si="164"/>
        <v>S</v>
      </c>
      <c r="BT87" s="1">
        <f t="shared" si="165"/>
        <v>0.66666666666666663</v>
      </c>
      <c r="BU87" s="4">
        <f t="shared" si="166"/>
        <v>-1</v>
      </c>
      <c r="BV87" s="4">
        <f t="shared" si="167"/>
        <v>2</v>
      </c>
      <c r="BW87" t="s">
        <v>178</v>
      </c>
      <c r="BX87" t="s">
        <v>178</v>
      </c>
      <c r="BY87" t="s">
        <v>178</v>
      </c>
      <c r="BZ87" t="s">
        <v>178</v>
      </c>
      <c r="CA87" s="2" t="str">
        <f t="shared" si="168"/>
        <v>c</v>
      </c>
      <c r="CB87">
        <v>0</v>
      </c>
      <c r="CC87">
        <v>1</v>
      </c>
      <c r="CD87" s="2" t="str">
        <f t="shared" si="169"/>
        <v>NA</v>
      </c>
      <c r="CE87" s="3">
        <v>0</v>
      </c>
      <c r="CF87" s="3">
        <v>0</v>
      </c>
      <c r="CG87" s="2">
        <v>0</v>
      </c>
      <c r="CH87" s="2">
        <v>0</v>
      </c>
      <c r="CI87" s="2">
        <v>0</v>
      </c>
      <c r="CJ87" s="2">
        <v>0</v>
      </c>
      <c r="CK87" s="2">
        <v>0</v>
      </c>
      <c r="CL87" s="2">
        <v>0</v>
      </c>
      <c r="CM87" s="2">
        <v>0</v>
      </c>
      <c r="CN87" s="2">
        <v>0</v>
      </c>
      <c r="CO87" s="5">
        <v>0</v>
      </c>
      <c r="CP87" s="5">
        <v>0</v>
      </c>
      <c r="CQ87" s="5">
        <v>0</v>
      </c>
      <c r="CR87" s="5">
        <v>0</v>
      </c>
      <c r="CS87" s="5">
        <v>0</v>
      </c>
      <c r="CT87" s="5">
        <v>0</v>
      </c>
      <c r="CU87" s="5">
        <v>0</v>
      </c>
      <c r="CV87" s="5">
        <v>0</v>
      </c>
      <c r="CW87" s="4">
        <v>0</v>
      </c>
      <c r="CX87" s="4">
        <v>0</v>
      </c>
      <c r="CY87" s="4">
        <v>0</v>
      </c>
      <c r="CZ87" s="4">
        <v>0</v>
      </c>
      <c r="DA87" s="4">
        <v>0</v>
      </c>
      <c r="DB87" s="4">
        <v>1</v>
      </c>
      <c r="DC87" s="4">
        <v>0</v>
      </c>
      <c r="DD87" s="4">
        <v>0</v>
      </c>
      <c r="DE87" s="8">
        <v>0</v>
      </c>
      <c r="DF87" s="8">
        <v>0</v>
      </c>
      <c r="DG87" s="8">
        <v>0</v>
      </c>
      <c r="DH87" s="8">
        <v>0</v>
      </c>
      <c r="DI87" s="8">
        <v>0</v>
      </c>
      <c r="DJ87" s="8">
        <v>0</v>
      </c>
      <c r="DK87" s="8">
        <v>0</v>
      </c>
      <c r="DL87" s="8">
        <v>0</v>
      </c>
      <c r="DM87" s="11">
        <f t="shared" si="170"/>
        <v>0</v>
      </c>
      <c r="DN87" s="11">
        <f t="shared" si="171"/>
        <v>0</v>
      </c>
      <c r="DO87" s="11">
        <f t="shared" si="172"/>
        <v>1</v>
      </c>
      <c r="DP87" s="11">
        <f t="shared" si="173"/>
        <v>0</v>
      </c>
      <c r="DQ87" s="5">
        <f t="shared" si="174"/>
        <v>0</v>
      </c>
      <c r="DR87" s="5">
        <f t="shared" si="175"/>
        <v>0</v>
      </c>
      <c r="DS87" s="5">
        <f t="shared" si="176"/>
        <v>0</v>
      </c>
      <c r="DT87" s="5">
        <f t="shared" si="177"/>
        <v>0</v>
      </c>
      <c r="DU87" s="12">
        <f t="shared" si="178"/>
        <v>0</v>
      </c>
      <c r="DV87" s="12">
        <f t="shared" si="179"/>
        <v>0</v>
      </c>
      <c r="DW87" s="12">
        <f t="shared" si="180"/>
        <v>0</v>
      </c>
      <c r="DX87" s="12">
        <f t="shared" si="181"/>
        <v>0</v>
      </c>
      <c r="DY87" s="12">
        <f t="shared" si="182"/>
        <v>0</v>
      </c>
      <c r="DZ87" s="12">
        <f t="shared" si="183"/>
        <v>0</v>
      </c>
      <c r="EA87" s="12">
        <f t="shared" si="184"/>
        <v>0</v>
      </c>
      <c r="EB87" s="12">
        <f t="shared" si="185"/>
        <v>0</v>
      </c>
      <c r="EC87" s="13">
        <f t="shared" si="186"/>
        <v>0</v>
      </c>
      <c r="ED87" s="13">
        <f t="shared" si="187"/>
        <v>0</v>
      </c>
      <c r="EE87" s="13">
        <f t="shared" si="188"/>
        <v>0</v>
      </c>
      <c r="EF87" s="13">
        <f t="shared" si="189"/>
        <v>0</v>
      </c>
      <c r="EG87" s="13">
        <f t="shared" si="190"/>
        <v>0</v>
      </c>
      <c r="EH87" s="13">
        <f t="shared" si="191"/>
        <v>1</v>
      </c>
      <c r="EI87" s="13">
        <f t="shared" si="192"/>
        <v>0</v>
      </c>
      <c r="EJ87" s="13">
        <f t="shared" si="193"/>
        <v>0</v>
      </c>
      <c r="EK87" s="4">
        <f t="shared" si="194"/>
        <v>0</v>
      </c>
      <c r="EL87" s="4">
        <f t="shared" si="195"/>
        <v>0</v>
      </c>
      <c r="EM87" s="4">
        <f t="shared" si="196"/>
        <v>1</v>
      </c>
      <c r="EN87" s="4">
        <f t="shared" si="197"/>
        <v>0</v>
      </c>
      <c r="EO87" s="5" t="s">
        <v>178</v>
      </c>
      <c r="EP87" s="5" t="s">
        <v>178</v>
      </c>
      <c r="EQ87" s="5">
        <v>0</v>
      </c>
      <c r="ER87" s="5" t="s">
        <v>178</v>
      </c>
      <c r="ES87" s="12" t="s">
        <v>178</v>
      </c>
      <c r="ET87" s="12" t="s">
        <v>178</v>
      </c>
      <c r="EU87" s="12" t="s">
        <v>178</v>
      </c>
      <c r="EV87" s="12" t="s">
        <v>178</v>
      </c>
      <c r="EW87" t="s">
        <v>178</v>
      </c>
      <c r="EX87" t="s">
        <v>178</v>
      </c>
      <c r="EY87">
        <v>0</v>
      </c>
      <c r="EZ87" t="s">
        <v>178</v>
      </c>
      <c r="FA87">
        <f t="shared" si="198"/>
        <v>0</v>
      </c>
      <c r="FB87">
        <f t="shared" si="199"/>
        <v>0</v>
      </c>
      <c r="FC87">
        <f t="shared" si="200"/>
        <v>0</v>
      </c>
      <c r="FD87">
        <f t="shared" si="201"/>
        <v>0</v>
      </c>
      <c r="FE87">
        <v>1.5</v>
      </c>
      <c r="FF87" t="s">
        <v>178</v>
      </c>
      <c r="FG87">
        <v>0.4</v>
      </c>
    </row>
    <row r="88" spans="1:163" customFormat="1" x14ac:dyDescent="0.25">
      <c r="A88" t="s">
        <v>88</v>
      </c>
      <c r="B88">
        <v>1</v>
      </c>
      <c r="C88">
        <v>1</v>
      </c>
      <c r="D88">
        <v>1</v>
      </c>
      <c r="E88">
        <v>1</v>
      </c>
      <c r="F88">
        <v>1</v>
      </c>
      <c r="G88">
        <v>0</v>
      </c>
      <c r="H88">
        <v>0</v>
      </c>
      <c r="I88" s="2" t="s">
        <v>177</v>
      </c>
      <c r="J88" s="2">
        <f t="shared" si="136"/>
        <v>0</v>
      </c>
      <c r="K88">
        <v>3</v>
      </c>
      <c r="L88" s="1">
        <v>4</v>
      </c>
      <c r="M88" s="1" t="str">
        <f t="shared" si="137"/>
        <v>S</v>
      </c>
      <c r="N88" s="1">
        <f t="shared" si="138"/>
        <v>1</v>
      </c>
      <c r="O88">
        <v>1</v>
      </c>
      <c r="P88">
        <v>1</v>
      </c>
      <c r="Q88">
        <v>0</v>
      </c>
      <c r="R88">
        <v>0</v>
      </c>
      <c r="S88">
        <v>1</v>
      </c>
      <c r="T88">
        <v>0</v>
      </c>
      <c r="U88">
        <f t="shared" si="139"/>
        <v>0</v>
      </c>
      <c r="V88" s="2" t="s">
        <v>177</v>
      </c>
      <c r="W88" s="2">
        <f t="shared" si="140"/>
        <v>0</v>
      </c>
      <c r="X88">
        <v>1</v>
      </c>
      <c r="Y88" s="1">
        <v>3</v>
      </c>
      <c r="Z88" s="1" t="str">
        <f t="shared" si="141"/>
        <v>S</v>
      </c>
      <c r="AA88" s="1">
        <f t="shared" si="142"/>
        <v>2</v>
      </c>
      <c r="AB88" s="4">
        <f t="shared" si="143"/>
        <v>-1</v>
      </c>
      <c r="AC88" s="4">
        <f t="shared" si="144"/>
        <v>2</v>
      </c>
      <c r="AD88">
        <v>1</v>
      </c>
      <c r="AE88">
        <v>1</v>
      </c>
      <c r="AF88">
        <v>1</v>
      </c>
      <c r="AG88">
        <v>0</v>
      </c>
      <c r="AH88">
        <v>3</v>
      </c>
      <c r="AI88">
        <v>3</v>
      </c>
      <c r="AJ88" s="2" t="s">
        <v>177</v>
      </c>
      <c r="AK88" s="2">
        <f t="shared" si="145"/>
        <v>1</v>
      </c>
      <c r="AL88">
        <v>2</v>
      </c>
      <c r="AM88" s="1">
        <v>6</v>
      </c>
      <c r="AN88" s="1" t="str">
        <f t="shared" si="146"/>
        <v>M</v>
      </c>
      <c r="AO88" s="1">
        <f t="shared" si="147"/>
        <v>2</v>
      </c>
      <c r="AP88" s="4">
        <f t="shared" si="148"/>
        <v>3</v>
      </c>
      <c r="AQ88" s="4">
        <f t="shared" si="149"/>
        <v>1</v>
      </c>
      <c r="AR88" s="10" t="s">
        <v>319</v>
      </c>
      <c r="AS88" s="10" t="s">
        <v>319</v>
      </c>
      <c r="AT88" s="10" t="str">
        <f t="shared" si="135"/>
        <v>surv</v>
      </c>
      <c r="AU88" s="10" t="str">
        <f t="shared" si="150"/>
        <v>surv</v>
      </c>
      <c r="AV88" s="10">
        <f t="shared" si="151"/>
        <v>4.333333333333333</v>
      </c>
      <c r="AW88" s="10">
        <f t="shared" si="152"/>
        <v>0.75690157880665054</v>
      </c>
      <c r="AX88" s="10">
        <f t="shared" si="153"/>
        <v>1</v>
      </c>
      <c r="AY88" s="10">
        <f t="shared" si="154"/>
        <v>1</v>
      </c>
      <c r="AZ88" s="10" t="str">
        <f t="shared" si="155"/>
        <v>1</v>
      </c>
      <c r="BA88" s="10" t="str">
        <f t="shared" si="156"/>
        <v>1</v>
      </c>
      <c r="BB88" t="s">
        <v>89</v>
      </c>
      <c r="BC88" t="s">
        <v>89</v>
      </c>
      <c r="BD88" t="s">
        <v>89</v>
      </c>
      <c r="BE88" s="5">
        <v>4</v>
      </c>
      <c r="BF88" s="5">
        <v>5</v>
      </c>
      <c r="BG88" s="5">
        <v>5</v>
      </c>
      <c r="BH88" s="5">
        <f t="shared" si="157"/>
        <v>4.666666666666667</v>
      </c>
      <c r="BI88" s="6">
        <v>0.75690157880665054</v>
      </c>
      <c r="BJ88" s="6">
        <v>0.75690157880665054</v>
      </c>
      <c r="BK88" s="6">
        <v>0.75690157880665054</v>
      </c>
      <c r="BL88" s="6">
        <v>0.75690157880665054</v>
      </c>
      <c r="BM88" s="6" t="str">
        <f t="shared" si="158"/>
        <v>M</v>
      </c>
      <c r="BN88" s="3">
        <f t="shared" si="159"/>
        <v>0.66666666666666663</v>
      </c>
      <c r="BO88" s="3">
        <f t="shared" si="160"/>
        <v>0.33333333333333331</v>
      </c>
      <c r="BP88" s="3">
        <f t="shared" si="161"/>
        <v>1.3333333333333333</v>
      </c>
      <c r="BQ88" s="3">
        <f t="shared" si="162"/>
        <v>1</v>
      </c>
      <c r="BR88" s="1">
        <f t="shared" si="163"/>
        <v>4.333333333333333</v>
      </c>
      <c r="BS88" s="1" t="str">
        <f t="shared" si="164"/>
        <v>S</v>
      </c>
      <c r="BT88" s="1">
        <f t="shared" si="165"/>
        <v>1.6666666666666667</v>
      </c>
      <c r="BU88" s="4">
        <f t="shared" si="166"/>
        <v>1</v>
      </c>
      <c r="BV88" s="4">
        <f t="shared" si="167"/>
        <v>1.5</v>
      </c>
      <c r="BW88" t="s">
        <v>227</v>
      </c>
      <c r="BX88" t="s">
        <v>227</v>
      </c>
      <c r="BY88" t="s">
        <v>227</v>
      </c>
      <c r="BZ88" t="s">
        <v>227</v>
      </c>
      <c r="CA88" s="2" t="str">
        <f t="shared" si="168"/>
        <v>s</v>
      </c>
      <c r="CB88">
        <v>2</v>
      </c>
      <c r="CC88">
        <v>0</v>
      </c>
      <c r="CD88" s="2" t="str">
        <f t="shared" si="169"/>
        <v>NA</v>
      </c>
      <c r="CE88" s="3">
        <v>0</v>
      </c>
      <c r="CF88" s="3">
        <v>0</v>
      </c>
      <c r="CG88" s="2">
        <v>0</v>
      </c>
      <c r="CH88" s="2">
        <v>0</v>
      </c>
      <c r="CI88" s="2">
        <v>2</v>
      </c>
      <c r="CJ88" s="2">
        <v>0</v>
      </c>
      <c r="CK88" s="2">
        <v>0</v>
      </c>
      <c r="CL88" s="2">
        <v>0</v>
      </c>
      <c r="CM88" s="2">
        <v>0</v>
      </c>
      <c r="CN88" s="2">
        <v>1</v>
      </c>
      <c r="CO88" s="5">
        <v>3</v>
      </c>
      <c r="CP88" s="5">
        <v>1</v>
      </c>
      <c r="CQ88" s="5">
        <v>0</v>
      </c>
      <c r="CR88" s="5">
        <v>1</v>
      </c>
      <c r="CS88" s="5">
        <v>0</v>
      </c>
      <c r="CT88" s="5">
        <v>0</v>
      </c>
      <c r="CU88" s="5">
        <v>0</v>
      </c>
      <c r="CV88" s="5">
        <v>0</v>
      </c>
      <c r="CW88" s="4">
        <v>0</v>
      </c>
      <c r="CX88" s="4">
        <v>0</v>
      </c>
      <c r="CY88" s="4">
        <v>0</v>
      </c>
      <c r="CZ88" s="4">
        <v>1</v>
      </c>
      <c r="DA88" s="4">
        <v>1</v>
      </c>
      <c r="DB88" s="4">
        <v>0</v>
      </c>
      <c r="DC88" s="4">
        <v>0</v>
      </c>
      <c r="DD88" s="4">
        <v>0</v>
      </c>
      <c r="DE88" s="8">
        <v>0</v>
      </c>
      <c r="DF88" s="8">
        <v>1</v>
      </c>
      <c r="DG88" s="8">
        <v>0</v>
      </c>
      <c r="DH88" s="8">
        <v>0</v>
      </c>
      <c r="DI88" s="8">
        <v>0</v>
      </c>
      <c r="DJ88" s="8">
        <v>0</v>
      </c>
      <c r="DK88" s="8">
        <v>0</v>
      </c>
      <c r="DL88" s="8">
        <v>0</v>
      </c>
      <c r="DM88" s="11">
        <f t="shared" si="170"/>
        <v>0</v>
      </c>
      <c r="DN88" s="11">
        <f t="shared" si="171"/>
        <v>3</v>
      </c>
      <c r="DO88" s="11">
        <f t="shared" si="172"/>
        <v>1</v>
      </c>
      <c r="DP88" s="11">
        <f t="shared" si="173"/>
        <v>1</v>
      </c>
      <c r="DQ88" s="5">
        <f t="shared" si="174"/>
        <v>5</v>
      </c>
      <c r="DR88" s="5">
        <f t="shared" si="175"/>
        <v>1</v>
      </c>
      <c r="DS88" s="5">
        <f t="shared" si="176"/>
        <v>0</v>
      </c>
      <c r="DT88" s="5">
        <f t="shared" si="177"/>
        <v>0</v>
      </c>
      <c r="DU88" s="12">
        <f t="shared" si="178"/>
        <v>3</v>
      </c>
      <c r="DV88" s="12">
        <f t="shared" si="179"/>
        <v>1</v>
      </c>
      <c r="DW88" s="12">
        <f t="shared" si="180"/>
        <v>2</v>
      </c>
      <c r="DX88" s="12">
        <f t="shared" si="181"/>
        <v>1</v>
      </c>
      <c r="DY88" s="12">
        <f t="shared" si="182"/>
        <v>0</v>
      </c>
      <c r="DZ88" s="12">
        <f t="shared" si="183"/>
        <v>0</v>
      </c>
      <c r="EA88" s="12">
        <f t="shared" si="184"/>
        <v>0</v>
      </c>
      <c r="EB88" s="12">
        <f t="shared" si="185"/>
        <v>1</v>
      </c>
      <c r="EC88" s="13">
        <f t="shared" si="186"/>
        <v>0</v>
      </c>
      <c r="ED88" s="13">
        <f t="shared" si="187"/>
        <v>1</v>
      </c>
      <c r="EE88" s="13">
        <f t="shared" si="188"/>
        <v>0</v>
      </c>
      <c r="EF88" s="13">
        <f t="shared" si="189"/>
        <v>1</v>
      </c>
      <c r="EG88" s="13">
        <f t="shared" si="190"/>
        <v>1</v>
      </c>
      <c r="EH88" s="13">
        <f t="shared" si="191"/>
        <v>0</v>
      </c>
      <c r="EI88" s="13">
        <f t="shared" si="192"/>
        <v>0</v>
      </c>
      <c r="EJ88" s="13">
        <f t="shared" si="193"/>
        <v>0</v>
      </c>
      <c r="EK88" s="4">
        <f t="shared" si="194"/>
        <v>5</v>
      </c>
      <c r="EL88" s="4">
        <f t="shared" si="195"/>
        <v>4</v>
      </c>
      <c r="EM88" s="4">
        <f t="shared" si="196"/>
        <v>1</v>
      </c>
      <c r="EN88" s="4">
        <f t="shared" si="197"/>
        <v>1</v>
      </c>
      <c r="EO88" s="5" t="s">
        <v>178</v>
      </c>
      <c r="EP88" s="5">
        <v>0</v>
      </c>
      <c r="EQ88" s="5">
        <v>1</v>
      </c>
      <c r="ER88" s="5">
        <v>0</v>
      </c>
      <c r="ES88" s="12">
        <v>0</v>
      </c>
      <c r="ET88" s="12">
        <v>0</v>
      </c>
      <c r="EU88" s="12" t="s">
        <v>178</v>
      </c>
      <c r="EV88" s="12" t="s">
        <v>178</v>
      </c>
      <c r="EW88">
        <v>0</v>
      </c>
      <c r="EX88">
        <v>0</v>
      </c>
      <c r="EY88">
        <v>1</v>
      </c>
      <c r="EZ88">
        <v>0</v>
      </c>
      <c r="FA88">
        <f t="shared" si="198"/>
        <v>2</v>
      </c>
      <c r="FB88">
        <f t="shared" si="199"/>
        <v>1</v>
      </c>
      <c r="FC88">
        <f t="shared" si="200"/>
        <v>0</v>
      </c>
      <c r="FD88">
        <f t="shared" si="201"/>
        <v>-1</v>
      </c>
      <c r="FE88">
        <v>3</v>
      </c>
      <c r="FF88">
        <v>2</v>
      </c>
      <c r="FG88">
        <v>0.5</v>
      </c>
    </row>
    <row r="89" spans="1:163" customFormat="1" x14ac:dyDescent="0.25">
      <c r="A89" t="s">
        <v>89</v>
      </c>
      <c r="B89">
        <v>1</v>
      </c>
      <c r="C89">
        <v>1</v>
      </c>
      <c r="D89">
        <v>1</v>
      </c>
      <c r="E89">
        <v>0</v>
      </c>
      <c r="F89">
        <v>2</v>
      </c>
      <c r="G89">
        <v>0</v>
      </c>
      <c r="H89">
        <v>1</v>
      </c>
      <c r="I89" s="2" t="s">
        <v>177</v>
      </c>
      <c r="J89" s="2">
        <f t="shared" si="136"/>
        <v>1</v>
      </c>
      <c r="K89">
        <v>3</v>
      </c>
      <c r="L89" s="1">
        <v>4</v>
      </c>
      <c r="M89" s="1" t="str">
        <f t="shared" si="137"/>
        <v>S</v>
      </c>
      <c r="N89" s="1">
        <f t="shared" si="138"/>
        <v>0</v>
      </c>
      <c r="O89">
        <v>1</v>
      </c>
      <c r="P89">
        <v>1</v>
      </c>
      <c r="Q89">
        <v>1</v>
      </c>
      <c r="R89">
        <v>2</v>
      </c>
      <c r="S89">
        <v>3</v>
      </c>
      <c r="T89">
        <v>2</v>
      </c>
      <c r="U89">
        <f t="shared" si="139"/>
        <v>2</v>
      </c>
      <c r="V89" s="2" t="s">
        <v>177</v>
      </c>
      <c r="W89" s="2">
        <f t="shared" si="140"/>
        <v>1</v>
      </c>
      <c r="X89">
        <v>2</v>
      </c>
      <c r="Y89" s="1">
        <v>8</v>
      </c>
      <c r="Z89" s="1" t="str">
        <f t="shared" si="141"/>
        <v>L</v>
      </c>
      <c r="AA89" s="1">
        <f t="shared" si="142"/>
        <v>0</v>
      </c>
      <c r="AB89" s="4">
        <f t="shared" si="143"/>
        <v>4</v>
      </c>
      <c r="AC89" s="4">
        <f t="shared" si="144"/>
        <v>1</v>
      </c>
      <c r="AD89">
        <v>1</v>
      </c>
      <c r="AE89">
        <v>1</v>
      </c>
      <c r="AF89">
        <v>0</v>
      </c>
      <c r="AG89">
        <v>2</v>
      </c>
      <c r="AH89">
        <v>2</v>
      </c>
      <c r="AI89">
        <v>1</v>
      </c>
      <c r="AJ89" s="2" t="s">
        <v>176</v>
      </c>
      <c r="AK89" s="2">
        <f t="shared" si="145"/>
        <v>1</v>
      </c>
      <c r="AL89">
        <v>2</v>
      </c>
      <c r="AM89" s="1">
        <v>6</v>
      </c>
      <c r="AN89" s="1" t="str">
        <f t="shared" si="146"/>
        <v>M</v>
      </c>
      <c r="AO89" s="1">
        <f t="shared" si="147"/>
        <v>3</v>
      </c>
      <c r="AP89" s="4">
        <f t="shared" si="148"/>
        <v>-2</v>
      </c>
      <c r="AQ89" s="4">
        <f t="shared" si="149"/>
        <v>1</v>
      </c>
      <c r="AR89" s="10" t="s">
        <v>319</v>
      </c>
      <c r="AS89" s="10" t="s">
        <v>319</v>
      </c>
      <c r="AT89" s="10" t="str">
        <f t="shared" si="135"/>
        <v>surv</v>
      </c>
      <c r="AU89" s="10" t="str">
        <f t="shared" si="150"/>
        <v>surv</v>
      </c>
      <c r="AV89" s="10">
        <f t="shared" si="151"/>
        <v>6</v>
      </c>
      <c r="AW89" s="10">
        <f t="shared" si="152"/>
        <v>0.75690157880665054</v>
      </c>
      <c r="AX89" s="10">
        <f t="shared" si="153"/>
        <v>1</v>
      </c>
      <c r="AY89" s="10">
        <f t="shared" si="154"/>
        <v>1</v>
      </c>
      <c r="AZ89" s="10" t="str">
        <f t="shared" si="155"/>
        <v>1</v>
      </c>
      <c r="BA89" s="10" t="str">
        <f t="shared" si="156"/>
        <v>1</v>
      </c>
      <c r="BB89" t="s">
        <v>88</v>
      </c>
      <c r="BC89" t="s">
        <v>88</v>
      </c>
      <c r="BD89" t="s">
        <v>88</v>
      </c>
      <c r="BE89" s="5">
        <v>4</v>
      </c>
      <c r="BF89" s="5">
        <v>4</v>
      </c>
      <c r="BG89" s="5">
        <v>4</v>
      </c>
      <c r="BH89" s="5">
        <f t="shared" si="157"/>
        <v>4</v>
      </c>
      <c r="BI89" s="6">
        <v>0.75690157880665054</v>
      </c>
      <c r="BJ89" s="6">
        <v>0.75690157880665054</v>
      </c>
      <c r="BK89" s="6">
        <v>0.75690157880665054</v>
      </c>
      <c r="BL89" s="6">
        <v>0.75690157880665054</v>
      </c>
      <c r="BM89" s="6" t="str">
        <f t="shared" si="158"/>
        <v>M</v>
      </c>
      <c r="BN89" s="3">
        <f t="shared" si="159"/>
        <v>0.33333333333333331</v>
      </c>
      <c r="BO89" s="3">
        <f t="shared" si="160"/>
        <v>2</v>
      </c>
      <c r="BP89" s="3">
        <f t="shared" si="161"/>
        <v>1.6666666666666667</v>
      </c>
      <c r="BQ89" s="3">
        <f t="shared" si="162"/>
        <v>1.3333333333333333</v>
      </c>
      <c r="BR89" s="1">
        <f t="shared" si="163"/>
        <v>6</v>
      </c>
      <c r="BS89" s="1" t="str">
        <f t="shared" si="164"/>
        <v>M</v>
      </c>
      <c r="BT89" s="1">
        <f t="shared" si="165"/>
        <v>1</v>
      </c>
      <c r="BU89" s="4">
        <f t="shared" si="166"/>
        <v>1</v>
      </c>
      <c r="BV89" s="4">
        <f t="shared" si="167"/>
        <v>1</v>
      </c>
      <c r="BW89" t="s">
        <v>178</v>
      </c>
      <c r="BX89" t="s">
        <v>227</v>
      </c>
      <c r="BY89" t="s">
        <v>227</v>
      </c>
      <c r="BZ89" t="s">
        <v>227</v>
      </c>
      <c r="CA89" s="2" t="str">
        <f t="shared" si="168"/>
        <v>NA</v>
      </c>
      <c r="CB89">
        <v>0</v>
      </c>
      <c r="CC89">
        <v>0</v>
      </c>
      <c r="CD89" s="2" t="str">
        <f t="shared" si="169"/>
        <v>NA</v>
      </c>
      <c r="CE89" s="3">
        <v>0</v>
      </c>
      <c r="CF89" s="3">
        <v>0</v>
      </c>
      <c r="CG89" s="2">
        <v>1</v>
      </c>
      <c r="CH89" s="2">
        <v>0</v>
      </c>
      <c r="CI89" s="2">
        <v>0</v>
      </c>
      <c r="CJ89" s="2">
        <v>0</v>
      </c>
      <c r="CK89" s="2">
        <v>0</v>
      </c>
      <c r="CL89" s="2">
        <v>0</v>
      </c>
      <c r="CM89" s="2">
        <v>1</v>
      </c>
      <c r="CN89" s="2">
        <v>0</v>
      </c>
      <c r="CO89" s="5">
        <v>2</v>
      </c>
      <c r="CP89" s="5">
        <v>0</v>
      </c>
      <c r="CQ89" s="5">
        <v>0</v>
      </c>
      <c r="CR89" s="5">
        <v>0</v>
      </c>
      <c r="CS89" s="5">
        <v>0</v>
      </c>
      <c r="CT89" s="5">
        <v>0</v>
      </c>
      <c r="CU89" s="5">
        <v>0</v>
      </c>
      <c r="CV89" s="5">
        <v>0</v>
      </c>
      <c r="CW89" s="4">
        <v>0</v>
      </c>
      <c r="CX89" s="4">
        <v>0</v>
      </c>
      <c r="CY89" s="4">
        <v>0</v>
      </c>
      <c r="CZ89" s="4">
        <v>1</v>
      </c>
      <c r="DA89" s="4">
        <v>0</v>
      </c>
      <c r="DB89" s="4">
        <v>0</v>
      </c>
      <c r="DC89" s="4">
        <v>0</v>
      </c>
      <c r="DD89" s="4">
        <v>0</v>
      </c>
      <c r="DE89" s="8">
        <v>1</v>
      </c>
      <c r="DF89" s="8">
        <v>0</v>
      </c>
      <c r="DG89" s="8">
        <v>0</v>
      </c>
      <c r="DH89" s="8">
        <v>0</v>
      </c>
      <c r="DI89" s="8">
        <v>0</v>
      </c>
      <c r="DJ89" s="8">
        <v>0</v>
      </c>
      <c r="DK89" s="8">
        <v>0</v>
      </c>
      <c r="DL89" s="8">
        <v>0</v>
      </c>
      <c r="DM89" s="11">
        <f t="shared" si="170"/>
        <v>1</v>
      </c>
      <c r="DN89" s="11">
        <f t="shared" si="171"/>
        <v>1</v>
      </c>
      <c r="DO89" s="11">
        <f t="shared" si="172"/>
        <v>0</v>
      </c>
      <c r="DP89" s="11">
        <f t="shared" si="173"/>
        <v>1</v>
      </c>
      <c r="DQ89" s="5">
        <f t="shared" si="174"/>
        <v>3</v>
      </c>
      <c r="DR89" s="5">
        <f t="shared" si="175"/>
        <v>0</v>
      </c>
      <c r="DS89" s="5">
        <f t="shared" si="176"/>
        <v>0</v>
      </c>
      <c r="DT89" s="5">
        <f t="shared" si="177"/>
        <v>0</v>
      </c>
      <c r="DU89" s="12">
        <f t="shared" si="178"/>
        <v>3</v>
      </c>
      <c r="DV89" s="12">
        <f t="shared" si="179"/>
        <v>0</v>
      </c>
      <c r="DW89" s="12">
        <f t="shared" si="180"/>
        <v>0</v>
      </c>
      <c r="DX89" s="12">
        <f t="shared" si="181"/>
        <v>0</v>
      </c>
      <c r="DY89" s="12">
        <f t="shared" si="182"/>
        <v>0</v>
      </c>
      <c r="DZ89" s="12">
        <f t="shared" si="183"/>
        <v>0</v>
      </c>
      <c r="EA89" s="12">
        <f t="shared" si="184"/>
        <v>1</v>
      </c>
      <c r="EB89" s="12">
        <f t="shared" si="185"/>
        <v>0</v>
      </c>
      <c r="EC89" s="13">
        <f t="shared" si="186"/>
        <v>1</v>
      </c>
      <c r="ED89" s="13">
        <f t="shared" si="187"/>
        <v>0</v>
      </c>
      <c r="EE89" s="13">
        <f t="shared" si="188"/>
        <v>0</v>
      </c>
      <c r="EF89" s="13">
        <f t="shared" si="189"/>
        <v>1</v>
      </c>
      <c r="EG89" s="13">
        <f t="shared" si="190"/>
        <v>0</v>
      </c>
      <c r="EH89" s="13">
        <f t="shared" si="191"/>
        <v>0</v>
      </c>
      <c r="EI89" s="13">
        <f t="shared" si="192"/>
        <v>0</v>
      </c>
      <c r="EJ89" s="13">
        <f t="shared" si="193"/>
        <v>0</v>
      </c>
      <c r="EK89" s="4">
        <f t="shared" si="194"/>
        <v>4</v>
      </c>
      <c r="EL89" s="4">
        <f t="shared" si="195"/>
        <v>1</v>
      </c>
      <c r="EM89" s="4">
        <f t="shared" si="196"/>
        <v>0</v>
      </c>
      <c r="EN89" s="4">
        <f t="shared" si="197"/>
        <v>1</v>
      </c>
      <c r="EO89" s="5">
        <v>0</v>
      </c>
      <c r="EP89" s="5">
        <v>0</v>
      </c>
      <c r="EQ89" s="5" t="s">
        <v>178</v>
      </c>
      <c r="ER89" s="5">
        <v>0</v>
      </c>
      <c r="ES89" s="12">
        <v>0.33333333333333331</v>
      </c>
      <c r="ET89" s="12" t="s">
        <v>178</v>
      </c>
      <c r="EU89" s="12" t="s">
        <v>178</v>
      </c>
      <c r="EV89" s="12" t="s">
        <v>178</v>
      </c>
      <c r="EW89">
        <v>0.25</v>
      </c>
      <c r="EX89">
        <v>0</v>
      </c>
      <c r="EY89" t="s">
        <v>178</v>
      </c>
      <c r="EZ89">
        <v>0</v>
      </c>
      <c r="FA89">
        <f t="shared" si="198"/>
        <v>3</v>
      </c>
      <c r="FB89">
        <f t="shared" si="199"/>
        <v>0</v>
      </c>
      <c r="FC89">
        <f t="shared" si="200"/>
        <v>0</v>
      </c>
      <c r="FD89">
        <f t="shared" si="201"/>
        <v>1</v>
      </c>
      <c r="FE89">
        <v>0.66666666666666663</v>
      </c>
      <c r="FF89">
        <v>0.42857142857142855</v>
      </c>
      <c r="FG89">
        <v>0.4</v>
      </c>
    </row>
    <row r="90" spans="1:163" customFormat="1" x14ac:dyDescent="0.25">
      <c r="A90" t="s">
        <v>90</v>
      </c>
      <c r="B90">
        <v>1</v>
      </c>
      <c r="C90">
        <v>1</v>
      </c>
      <c r="D90">
        <v>1</v>
      </c>
      <c r="E90">
        <v>1</v>
      </c>
      <c r="F90">
        <v>2</v>
      </c>
      <c r="G90">
        <v>3</v>
      </c>
      <c r="H90">
        <v>0</v>
      </c>
      <c r="I90" s="2" t="s">
        <v>176</v>
      </c>
      <c r="J90" s="2">
        <f t="shared" si="136"/>
        <v>1</v>
      </c>
      <c r="K90">
        <v>1</v>
      </c>
      <c r="L90" s="1">
        <v>8</v>
      </c>
      <c r="M90" s="1" t="str">
        <f t="shared" si="137"/>
        <v>L</v>
      </c>
      <c r="N90" s="1">
        <f t="shared" si="138"/>
        <v>1</v>
      </c>
      <c r="O90">
        <v>1</v>
      </c>
      <c r="P90">
        <v>1</v>
      </c>
      <c r="Q90">
        <v>1</v>
      </c>
      <c r="R90">
        <v>2</v>
      </c>
      <c r="S90">
        <v>4</v>
      </c>
      <c r="T90">
        <v>7</v>
      </c>
      <c r="U90">
        <f t="shared" si="139"/>
        <v>7</v>
      </c>
      <c r="V90" s="2" t="s">
        <v>176</v>
      </c>
      <c r="W90" s="2">
        <f t="shared" si="140"/>
        <v>1</v>
      </c>
      <c r="X90">
        <v>2</v>
      </c>
      <c r="Y90" s="1">
        <v>9</v>
      </c>
      <c r="Z90" s="1" t="str">
        <f t="shared" si="141"/>
        <v>L</v>
      </c>
      <c r="AA90" s="1">
        <f t="shared" si="142"/>
        <v>4</v>
      </c>
      <c r="AB90" s="4">
        <f t="shared" si="143"/>
        <v>1</v>
      </c>
      <c r="AC90" s="4">
        <f t="shared" si="144"/>
        <v>3</v>
      </c>
      <c r="AD90">
        <v>1</v>
      </c>
      <c r="AE90">
        <v>1</v>
      </c>
      <c r="AF90">
        <v>0</v>
      </c>
      <c r="AG90">
        <v>1</v>
      </c>
      <c r="AH90">
        <v>1</v>
      </c>
      <c r="AI90">
        <v>1</v>
      </c>
      <c r="AJ90" s="2" t="s">
        <v>177</v>
      </c>
      <c r="AK90" s="2">
        <f t="shared" si="145"/>
        <v>1</v>
      </c>
      <c r="AL90">
        <v>4</v>
      </c>
      <c r="AM90" s="1">
        <v>4</v>
      </c>
      <c r="AN90" s="1" t="str">
        <f t="shared" si="146"/>
        <v>S</v>
      </c>
      <c r="AO90" s="1">
        <f t="shared" si="147"/>
        <v>1</v>
      </c>
      <c r="AP90" s="4">
        <f t="shared" si="148"/>
        <v>-5</v>
      </c>
      <c r="AQ90" s="4">
        <f t="shared" si="149"/>
        <v>1</v>
      </c>
      <c r="AR90" s="10" t="s">
        <v>319</v>
      </c>
      <c r="AS90" s="10" t="s">
        <v>319</v>
      </c>
      <c r="AT90" s="10" t="str">
        <f t="shared" si="135"/>
        <v>surv</v>
      </c>
      <c r="AU90" s="10" t="str">
        <f t="shared" si="150"/>
        <v>surv</v>
      </c>
      <c r="AV90" s="10">
        <f t="shared" si="151"/>
        <v>7</v>
      </c>
      <c r="AW90" s="10">
        <f t="shared" si="152"/>
        <v>0.6545999063106317</v>
      </c>
      <c r="AX90" s="10">
        <f t="shared" si="153"/>
        <v>1</v>
      </c>
      <c r="AY90" s="10">
        <f t="shared" si="154"/>
        <v>1</v>
      </c>
      <c r="AZ90" s="10" t="str">
        <f t="shared" si="155"/>
        <v>1</v>
      </c>
      <c r="BA90" s="10" t="str">
        <f t="shared" si="156"/>
        <v>1</v>
      </c>
      <c r="BB90" t="s">
        <v>91</v>
      </c>
      <c r="BC90" t="s">
        <v>142</v>
      </c>
      <c r="BD90" t="s">
        <v>142</v>
      </c>
      <c r="BE90" s="5">
        <v>8</v>
      </c>
      <c r="BF90" s="5">
        <v>11</v>
      </c>
      <c r="BG90" s="5">
        <v>10</v>
      </c>
      <c r="BH90" s="5">
        <f t="shared" si="157"/>
        <v>9.6666666666666661</v>
      </c>
      <c r="BI90" s="6">
        <v>0.97082439194737913</v>
      </c>
      <c r="BJ90" s="6">
        <v>0.49648766349225787</v>
      </c>
      <c r="BK90" s="6">
        <v>0.49648766349225787</v>
      </c>
      <c r="BL90" s="6">
        <v>0.6545999063106317</v>
      </c>
      <c r="BM90" s="6" t="str">
        <f t="shared" si="158"/>
        <v>M</v>
      </c>
      <c r="BN90" s="3">
        <f t="shared" si="159"/>
        <v>0.66666666666666663</v>
      </c>
      <c r="BO90" s="3">
        <f t="shared" si="160"/>
        <v>1.6666666666666667</v>
      </c>
      <c r="BP90" s="3">
        <f t="shared" si="161"/>
        <v>2.6666666666666665</v>
      </c>
      <c r="BQ90" s="3">
        <f t="shared" si="162"/>
        <v>2.6666666666666665</v>
      </c>
      <c r="BR90" s="1">
        <f t="shared" si="163"/>
        <v>7</v>
      </c>
      <c r="BS90" s="1" t="str">
        <f t="shared" si="164"/>
        <v>L</v>
      </c>
      <c r="BT90" s="1">
        <f t="shared" si="165"/>
        <v>2</v>
      </c>
      <c r="BU90" s="4">
        <f t="shared" si="166"/>
        <v>-2</v>
      </c>
      <c r="BV90" s="4">
        <f t="shared" si="167"/>
        <v>2</v>
      </c>
      <c r="BW90" t="s">
        <v>178</v>
      </c>
      <c r="BX90" t="s">
        <v>178</v>
      </c>
      <c r="BY90" t="s">
        <v>227</v>
      </c>
      <c r="BZ90" t="s">
        <v>178</v>
      </c>
      <c r="CA90" s="2" t="str">
        <f t="shared" si="168"/>
        <v>NA</v>
      </c>
      <c r="CB90">
        <v>0</v>
      </c>
      <c r="CC90">
        <v>0</v>
      </c>
      <c r="CD90" s="2" t="str">
        <f t="shared" si="169"/>
        <v>NA</v>
      </c>
      <c r="CE90" s="3">
        <v>0</v>
      </c>
      <c r="CF90" s="3">
        <v>0</v>
      </c>
      <c r="CG90" s="2">
        <v>0</v>
      </c>
      <c r="CH90" s="2">
        <v>0</v>
      </c>
      <c r="CI90" s="2">
        <v>0</v>
      </c>
      <c r="CJ90" s="2">
        <v>0</v>
      </c>
      <c r="CK90" s="2">
        <v>0</v>
      </c>
      <c r="CL90" s="2">
        <v>0</v>
      </c>
      <c r="CM90" s="2">
        <v>0</v>
      </c>
      <c r="CN90" s="2">
        <v>0</v>
      </c>
      <c r="CO90" s="5">
        <v>0</v>
      </c>
      <c r="CP90" s="5">
        <v>0</v>
      </c>
      <c r="CQ90" s="5">
        <v>0</v>
      </c>
      <c r="CR90" s="5">
        <v>0</v>
      </c>
      <c r="CS90" s="5">
        <v>0</v>
      </c>
      <c r="CT90" s="5">
        <v>0</v>
      </c>
      <c r="CU90" s="5">
        <v>0</v>
      </c>
      <c r="CV90" s="5">
        <v>0</v>
      </c>
      <c r="CW90" s="4">
        <v>0</v>
      </c>
      <c r="CX90" s="4">
        <v>0</v>
      </c>
      <c r="CY90" s="4">
        <v>0</v>
      </c>
      <c r="CZ90" s="4">
        <v>0</v>
      </c>
      <c r="DA90" s="4">
        <v>0</v>
      </c>
      <c r="DB90" s="4">
        <v>0</v>
      </c>
      <c r="DC90" s="4">
        <v>0</v>
      </c>
      <c r="DD90" s="4">
        <v>0</v>
      </c>
      <c r="DE90" s="8">
        <v>0</v>
      </c>
      <c r="DF90" s="8">
        <v>1</v>
      </c>
      <c r="DG90" s="8">
        <v>0</v>
      </c>
      <c r="DH90" s="8">
        <v>0</v>
      </c>
      <c r="DI90" s="8">
        <v>0</v>
      </c>
      <c r="DJ90" s="8">
        <v>0</v>
      </c>
      <c r="DK90" s="8">
        <v>0</v>
      </c>
      <c r="DL90" s="8">
        <v>0</v>
      </c>
      <c r="DM90" s="11">
        <f t="shared" si="170"/>
        <v>0</v>
      </c>
      <c r="DN90" s="11">
        <f t="shared" si="171"/>
        <v>0</v>
      </c>
      <c r="DO90" s="11">
        <f t="shared" si="172"/>
        <v>0</v>
      </c>
      <c r="DP90" s="11">
        <f t="shared" si="173"/>
        <v>0</v>
      </c>
      <c r="DQ90" s="5">
        <f t="shared" si="174"/>
        <v>1</v>
      </c>
      <c r="DR90" s="5">
        <f t="shared" si="175"/>
        <v>0</v>
      </c>
      <c r="DS90" s="5">
        <f t="shared" si="176"/>
        <v>0</v>
      </c>
      <c r="DT90" s="5">
        <f t="shared" si="177"/>
        <v>0</v>
      </c>
      <c r="DU90" s="12">
        <f t="shared" si="178"/>
        <v>0</v>
      </c>
      <c r="DV90" s="12">
        <f t="shared" si="179"/>
        <v>0</v>
      </c>
      <c r="DW90" s="12">
        <f t="shared" si="180"/>
        <v>0</v>
      </c>
      <c r="DX90" s="12">
        <f t="shared" si="181"/>
        <v>0</v>
      </c>
      <c r="DY90" s="12">
        <f t="shared" si="182"/>
        <v>0</v>
      </c>
      <c r="DZ90" s="12">
        <f t="shared" si="183"/>
        <v>0</v>
      </c>
      <c r="EA90" s="12">
        <f t="shared" si="184"/>
        <v>0</v>
      </c>
      <c r="EB90" s="12">
        <f t="shared" si="185"/>
        <v>0</v>
      </c>
      <c r="EC90" s="13">
        <f t="shared" si="186"/>
        <v>0</v>
      </c>
      <c r="ED90" s="13">
        <f t="shared" si="187"/>
        <v>1</v>
      </c>
      <c r="EE90" s="13">
        <f t="shared" si="188"/>
        <v>0</v>
      </c>
      <c r="EF90" s="13">
        <f t="shared" si="189"/>
        <v>0</v>
      </c>
      <c r="EG90" s="13">
        <f t="shared" si="190"/>
        <v>0</v>
      </c>
      <c r="EH90" s="13">
        <f t="shared" si="191"/>
        <v>0</v>
      </c>
      <c r="EI90" s="13">
        <f t="shared" si="192"/>
        <v>0</v>
      </c>
      <c r="EJ90" s="13">
        <f t="shared" si="193"/>
        <v>0</v>
      </c>
      <c r="EK90" s="4">
        <f t="shared" si="194"/>
        <v>1</v>
      </c>
      <c r="EL90" s="4">
        <f t="shared" si="195"/>
        <v>0</v>
      </c>
      <c r="EM90" s="4">
        <f t="shared" si="196"/>
        <v>0</v>
      </c>
      <c r="EN90" s="4">
        <f t="shared" si="197"/>
        <v>0</v>
      </c>
      <c r="EO90" s="5" t="s">
        <v>178</v>
      </c>
      <c r="EP90" s="5" t="s">
        <v>178</v>
      </c>
      <c r="EQ90" s="5" t="s">
        <v>178</v>
      </c>
      <c r="ER90" s="5" t="s">
        <v>178</v>
      </c>
      <c r="ES90" s="12">
        <v>0</v>
      </c>
      <c r="ET90" s="12" t="s">
        <v>178</v>
      </c>
      <c r="EU90" s="12" t="s">
        <v>178</v>
      </c>
      <c r="EV90" s="12" t="s">
        <v>178</v>
      </c>
      <c r="EW90">
        <v>0</v>
      </c>
      <c r="EX90" t="s">
        <v>178</v>
      </c>
      <c r="EY90" t="s">
        <v>178</v>
      </c>
      <c r="EZ90" t="s">
        <v>178</v>
      </c>
      <c r="FA90">
        <f t="shared" si="198"/>
        <v>0</v>
      </c>
      <c r="FB90">
        <f t="shared" si="199"/>
        <v>0</v>
      </c>
      <c r="FC90">
        <f t="shared" si="200"/>
        <v>0</v>
      </c>
      <c r="FD90">
        <f t="shared" si="201"/>
        <v>0</v>
      </c>
      <c r="FE90">
        <v>0.6</v>
      </c>
      <c r="FF90">
        <v>0.23076923076923078</v>
      </c>
      <c r="FG90">
        <v>0.66666666666666663</v>
      </c>
    </row>
    <row r="91" spans="1:163" customFormat="1" x14ac:dyDescent="0.25">
      <c r="A91" t="s">
        <v>91</v>
      </c>
      <c r="B91">
        <v>1</v>
      </c>
      <c r="C91">
        <v>1</v>
      </c>
      <c r="D91">
        <v>1</v>
      </c>
      <c r="E91">
        <v>1</v>
      </c>
      <c r="F91">
        <v>1</v>
      </c>
      <c r="G91">
        <v>2</v>
      </c>
      <c r="H91">
        <v>1</v>
      </c>
      <c r="I91" s="2" t="s">
        <v>177</v>
      </c>
      <c r="J91" s="2">
        <f t="shared" si="136"/>
        <v>1</v>
      </c>
      <c r="K91">
        <v>3</v>
      </c>
      <c r="L91" s="1">
        <v>6</v>
      </c>
      <c r="M91" s="1" t="str">
        <f t="shared" si="137"/>
        <v>M</v>
      </c>
      <c r="N91" s="1">
        <f t="shared" si="138"/>
        <v>0</v>
      </c>
      <c r="O91">
        <v>1</v>
      </c>
      <c r="P91">
        <v>1</v>
      </c>
      <c r="Q91">
        <v>1</v>
      </c>
      <c r="R91">
        <v>1</v>
      </c>
      <c r="S91">
        <v>1</v>
      </c>
      <c r="T91">
        <v>0</v>
      </c>
      <c r="U91">
        <f t="shared" si="139"/>
        <v>0</v>
      </c>
      <c r="V91" s="2" t="s">
        <v>177</v>
      </c>
      <c r="W91" s="2">
        <f t="shared" si="140"/>
        <v>0</v>
      </c>
      <c r="X91">
        <v>3</v>
      </c>
      <c r="Y91" s="1">
        <v>5</v>
      </c>
      <c r="Z91" s="1" t="str">
        <f t="shared" si="141"/>
        <v>M</v>
      </c>
      <c r="AA91" s="1">
        <f t="shared" si="142"/>
        <v>1</v>
      </c>
      <c r="AB91" s="4">
        <f t="shared" si="143"/>
        <v>-1</v>
      </c>
      <c r="AC91" s="4">
        <f t="shared" si="144"/>
        <v>3</v>
      </c>
      <c r="AD91">
        <v>1</v>
      </c>
      <c r="AE91">
        <v>1</v>
      </c>
      <c r="AF91">
        <v>0</v>
      </c>
      <c r="AG91">
        <v>1</v>
      </c>
      <c r="AH91">
        <v>0</v>
      </c>
      <c r="AI91">
        <v>0</v>
      </c>
      <c r="AJ91" s="2" t="s">
        <v>177</v>
      </c>
      <c r="AK91" s="2">
        <f t="shared" si="145"/>
        <v>0</v>
      </c>
      <c r="AL91">
        <v>1</v>
      </c>
      <c r="AM91" s="1">
        <v>3</v>
      </c>
      <c r="AN91" s="1" t="str">
        <f t="shared" si="146"/>
        <v>S</v>
      </c>
      <c r="AO91" s="1">
        <f t="shared" si="147"/>
        <v>1</v>
      </c>
      <c r="AP91" s="4">
        <f t="shared" si="148"/>
        <v>-2</v>
      </c>
      <c r="AQ91" s="4">
        <f t="shared" si="149"/>
        <v>0</v>
      </c>
      <c r="AR91" s="10" t="s">
        <v>319</v>
      </c>
      <c r="AS91" s="10" t="s">
        <v>319</v>
      </c>
      <c r="AT91" s="10" t="str">
        <f t="shared" si="135"/>
        <v>surv</v>
      </c>
      <c r="AU91" s="10" t="str">
        <f t="shared" si="150"/>
        <v>surv</v>
      </c>
      <c r="AV91" s="10">
        <f t="shared" si="151"/>
        <v>4.666666666666667</v>
      </c>
      <c r="AW91" s="10">
        <f t="shared" si="152"/>
        <v>0.93813595300092667</v>
      </c>
      <c r="AX91" s="10">
        <f t="shared" si="153"/>
        <v>1</v>
      </c>
      <c r="AY91" s="10">
        <f t="shared" si="154"/>
        <v>1</v>
      </c>
      <c r="AZ91" s="10" t="str">
        <f t="shared" si="155"/>
        <v>1</v>
      </c>
      <c r="BA91" s="10" t="str">
        <f t="shared" si="156"/>
        <v>1</v>
      </c>
      <c r="BB91" t="s">
        <v>93</v>
      </c>
      <c r="BC91" t="s">
        <v>93</v>
      </c>
      <c r="BD91" t="s">
        <v>90</v>
      </c>
      <c r="BE91" s="5">
        <v>8</v>
      </c>
      <c r="BF91" s="5">
        <v>9</v>
      </c>
      <c r="BG91" s="5">
        <v>8</v>
      </c>
      <c r="BH91" s="5">
        <f t="shared" si="157"/>
        <v>8.3333333333333339</v>
      </c>
      <c r="BI91" s="6">
        <v>0.9217917335277005</v>
      </c>
      <c r="BJ91" s="6">
        <v>0.9217917335277005</v>
      </c>
      <c r="BK91" s="6">
        <v>0.97082439194737913</v>
      </c>
      <c r="BL91" s="6">
        <v>0.93813595300092667</v>
      </c>
      <c r="BM91" s="6" t="str">
        <f t="shared" si="158"/>
        <v>M</v>
      </c>
      <c r="BN91" s="3">
        <f t="shared" si="159"/>
        <v>0.66666666666666663</v>
      </c>
      <c r="BO91" s="3">
        <f t="shared" si="160"/>
        <v>1</v>
      </c>
      <c r="BP91" s="3">
        <f t="shared" si="161"/>
        <v>1</v>
      </c>
      <c r="BQ91" s="3">
        <f t="shared" si="162"/>
        <v>0.33333333333333331</v>
      </c>
      <c r="BR91" s="1">
        <f t="shared" si="163"/>
        <v>4.666666666666667</v>
      </c>
      <c r="BS91" s="1" t="str">
        <f t="shared" si="164"/>
        <v>S</v>
      </c>
      <c r="BT91" s="1">
        <f t="shared" si="165"/>
        <v>0.66666666666666663</v>
      </c>
      <c r="BU91" s="4">
        <f t="shared" si="166"/>
        <v>-1.5</v>
      </c>
      <c r="BV91" s="4">
        <f t="shared" si="167"/>
        <v>1.5</v>
      </c>
      <c r="BW91" t="s">
        <v>226</v>
      </c>
      <c r="BX91" t="s">
        <v>227</v>
      </c>
      <c r="BY91" t="s">
        <v>227</v>
      </c>
      <c r="BZ91" t="s">
        <v>227</v>
      </c>
      <c r="CA91" s="2" t="str">
        <f t="shared" si="168"/>
        <v>NA</v>
      </c>
      <c r="CB91">
        <v>0</v>
      </c>
      <c r="CC91">
        <v>0</v>
      </c>
      <c r="CD91" s="2" t="str">
        <f t="shared" si="169"/>
        <v>NA</v>
      </c>
      <c r="CE91" s="3">
        <v>0</v>
      </c>
      <c r="CF91" s="3">
        <v>0</v>
      </c>
      <c r="CG91" s="2">
        <v>0</v>
      </c>
      <c r="CH91" s="2">
        <v>0</v>
      </c>
      <c r="CI91" s="2">
        <v>0</v>
      </c>
      <c r="CJ91" s="2">
        <v>0</v>
      </c>
      <c r="CK91" s="2">
        <v>0</v>
      </c>
      <c r="CL91" s="2">
        <v>0</v>
      </c>
      <c r="CM91" s="2">
        <v>0</v>
      </c>
      <c r="CN91" s="2">
        <v>0</v>
      </c>
      <c r="CO91" s="5">
        <v>0</v>
      </c>
      <c r="CP91" s="5">
        <v>0</v>
      </c>
      <c r="CQ91" s="5">
        <v>0</v>
      </c>
      <c r="CR91" s="5">
        <v>0</v>
      </c>
      <c r="CS91" s="5">
        <v>0</v>
      </c>
      <c r="CT91" s="5">
        <v>0</v>
      </c>
      <c r="CU91" s="5">
        <v>0</v>
      </c>
      <c r="CV91" s="5">
        <v>0</v>
      </c>
      <c r="CW91" s="4">
        <v>1</v>
      </c>
      <c r="CX91" s="4">
        <v>0</v>
      </c>
      <c r="CY91" s="4">
        <v>1</v>
      </c>
      <c r="CZ91" s="4">
        <v>0</v>
      </c>
      <c r="DA91" s="4">
        <v>0</v>
      </c>
      <c r="DB91" s="4">
        <v>0</v>
      </c>
      <c r="DC91" s="4">
        <v>0</v>
      </c>
      <c r="DD91" s="4">
        <v>0</v>
      </c>
      <c r="DE91" s="8">
        <v>0</v>
      </c>
      <c r="DF91" s="8">
        <v>1</v>
      </c>
      <c r="DG91" s="8">
        <v>0</v>
      </c>
      <c r="DH91" s="8">
        <v>2</v>
      </c>
      <c r="DI91" s="8">
        <v>0</v>
      </c>
      <c r="DJ91" s="8">
        <v>0</v>
      </c>
      <c r="DK91" s="8">
        <v>0</v>
      </c>
      <c r="DL91" s="8">
        <v>0</v>
      </c>
      <c r="DM91" s="11">
        <f t="shared" si="170"/>
        <v>1</v>
      </c>
      <c r="DN91" s="11">
        <f t="shared" si="171"/>
        <v>1</v>
      </c>
      <c r="DO91" s="11">
        <f t="shared" si="172"/>
        <v>0</v>
      </c>
      <c r="DP91" s="11">
        <f t="shared" si="173"/>
        <v>0</v>
      </c>
      <c r="DQ91" s="5">
        <f t="shared" si="174"/>
        <v>1</v>
      </c>
      <c r="DR91" s="5">
        <f t="shared" si="175"/>
        <v>2</v>
      </c>
      <c r="DS91" s="5">
        <f t="shared" si="176"/>
        <v>0</v>
      </c>
      <c r="DT91" s="5">
        <f t="shared" si="177"/>
        <v>0</v>
      </c>
      <c r="DU91" s="12">
        <f t="shared" si="178"/>
        <v>0</v>
      </c>
      <c r="DV91" s="12">
        <f t="shared" si="179"/>
        <v>0</v>
      </c>
      <c r="DW91" s="12">
        <f t="shared" si="180"/>
        <v>0</v>
      </c>
      <c r="DX91" s="12">
        <f t="shared" si="181"/>
        <v>0</v>
      </c>
      <c r="DY91" s="12">
        <f t="shared" si="182"/>
        <v>0</v>
      </c>
      <c r="DZ91" s="12">
        <f t="shared" si="183"/>
        <v>0</v>
      </c>
      <c r="EA91" s="12">
        <f t="shared" si="184"/>
        <v>0</v>
      </c>
      <c r="EB91" s="12">
        <f t="shared" si="185"/>
        <v>0</v>
      </c>
      <c r="EC91" s="13">
        <f t="shared" si="186"/>
        <v>1</v>
      </c>
      <c r="ED91" s="13">
        <f t="shared" si="187"/>
        <v>1</v>
      </c>
      <c r="EE91" s="13">
        <f t="shared" si="188"/>
        <v>1</v>
      </c>
      <c r="EF91" s="13">
        <f t="shared" si="189"/>
        <v>2</v>
      </c>
      <c r="EG91" s="13">
        <f t="shared" si="190"/>
        <v>0</v>
      </c>
      <c r="EH91" s="13">
        <f t="shared" si="191"/>
        <v>0</v>
      </c>
      <c r="EI91" s="13">
        <f t="shared" si="192"/>
        <v>0</v>
      </c>
      <c r="EJ91" s="13">
        <f t="shared" si="193"/>
        <v>0</v>
      </c>
      <c r="EK91" s="4">
        <f t="shared" si="194"/>
        <v>2</v>
      </c>
      <c r="EL91" s="4">
        <f t="shared" si="195"/>
        <v>3</v>
      </c>
      <c r="EM91" s="4">
        <f t="shared" si="196"/>
        <v>0</v>
      </c>
      <c r="EN91" s="4">
        <f t="shared" si="197"/>
        <v>0</v>
      </c>
      <c r="EO91" s="5">
        <v>1</v>
      </c>
      <c r="EP91" s="5">
        <v>1</v>
      </c>
      <c r="EQ91" s="5" t="s">
        <v>178</v>
      </c>
      <c r="ER91" s="5" t="s">
        <v>178</v>
      </c>
      <c r="ES91" s="12">
        <v>0</v>
      </c>
      <c r="ET91" s="12">
        <v>0</v>
      </c>
      <c r="EU91" s="12" t="s">
        <v>178</v>
      </c>
      <c r="EV91" s="12" t="s">
        <v>178</v>
      </c>
      <c r="EW91">
        <v>0.5</v>
      </c>
      <c r="EX91">
        <v>0.33333333333333331</v>
      </c>
      <c r="EY91" t="s">
        <v>178</v>
      </c>
      <c r="EZ91" t="s">
        <v>178</v>
      </c>
      <c r="FA91">
        <f t="shared" si="198"/>
        <v>0</v>
      </c>
      <c r="FB91">
        <f t="shared" si="199"/>
        <v>0</v>
      </c>
      <c r="FC91">
        <f t="shared" si="200"/>
        <v>0</v>
      </c>
      <c r="FD91">
        <f t="shared" si="201"/>
        <v>0</v>
      </c>
      <c r="FE91">
        <v>0.75</v>
      </c>
      <c r="FF91">
        <v>1.5</v>
      </c>
      <c r="FG91">
        <v>2</v>
      </c>
    </row>
    <row r="92" spans="1:163" customFormat="1" x14ac:dyDescent="0.25">
      <c r="A92" t="s">
        <v>92</v>
      </c>
      <c r="B92">
        <v>1</v>
      </c>
      <c r="C92">
        <v>0</v>
      </c>
      <c r="D92">
        <v>0</v>
      </c>
      <c r="E92">
        <v>0</v>
      </c>
      <c r="F92">
        <v>0</v>
      </c>
      <c r="G92">
        <v>0</v>
      </c>
      <c r="H92">
        <v>0</v>
      </c>
      <c r="I92" s="2" t="s">
        <v>177</v>
      </c>
      <c r="J92" s="2">
        <f t="shared" si="136"/>
        <v>0</v>
      </c>
      <c r="K92">
        <v>0</v>
      </c>
      <c r="L92" s="1">
        <v>1</v>
      </c>
      <c r="M92" s="1" t="str">
        <f t="shared" si="137"/>
        <v>solitary</v>
      </c>
      <c r="N92" s="1">
        <f t="shared" si="138"/>
        <v>1</v>
      </c>
      <c r="O92">
        <v>1</v>
      </c>
      <c r="P92">
        <v>0</v>
      </c>
      <c r="Q92">
        <v>0</v>
      </c>
      <c r="R92">
        <v>0</v>
      </c>
      <c r="S92">
        <v>0</v>
      </c>
      <c r="T92">
        <v>0</v>
      </c>
      <c r="U92">
        <f t="shared" si="139"/>
        <v>0</v>
      </c>
      <c r="V92" s="2" t="s">
        <v>177</v>
      </c>
      <c r="W92" s="2">
        <f t="shared" si="140"/>
        <v>0</v>
      </c>
      <c r="X92">
        <v>1</v>
      </c>
      <c r="Y92" s="1">
        <v>1</v>
      </c>
      <c r="Z92" s="1" t="str">
        <f t="shared" si="141"/>
        <v>solitary</v>
      </c>
      <c r="AA92" s="1">
        <f t="shared" si="142"/>
        <v>2</v>
      </c>
      <c r="AB92" s="4">
        <f t="shared" si="143"/>
        <v>0</v>
      </c>
      <c r="AC92" s="4">
        <f t="shared" si="144"/>
        <v>2</v>
      </c>
      <c r="AD92">
        <v>1</v>
      </c>
      <c r="AE92">
        <v>1</v>
      </c>
      <c r="AF92">
        <v>0</v>
      </c>
      <c r="AG92">
        <v>0</v>
      </c>
      <c r="AH92">
        <v>0</v>
      </c>
      <c r="AI92">
        <v>0</v>
      </c>
      <c r="AJ92" s="2" t="s">
        <v>177</v>
      </c>
      <c r="AK92" s="2">
        <f t="shared" si="145"/>
        <v>0</v>
      </c>
      <c r="AL92">
        <v>1</v>
      </c>
      <c r="AM92" s="1">
        <v>2</v>
      </c>
      <c r="AN92" s="1" t="str">
        <f t="shared" si="146"/>
        <v>S</v>
      </c>
      <c r="AO92" s="1">
        <f t="shared" si="147"/>
        <v>2</v>
      </c>
      <c r="AP92" s="4">
        <f t="shared" si="148"/>
        <v>1</v>
      </c>
      <c r="AQ92" s="4">
        <f t="shared" si="149"/>
        <v>1</v>
      </c>
      <c r="AR92" s="10" t="s">
        <v>319</v>
      </c>
      <c r="AS92" s="10" t="s">
        <v>319</v>
      </c>
      <c r="AT92" s="10" t="str">
        <f t="shared" si="135"/>
        <v>surv</v>
      </c>
      <c r="AU92" s="10" t="str">
        <f t="shared" si="150"/>
        <v>surv</v>
      </c>
      <c r="AV92" s="10">
        <f t="shared" si="151"/>
        <v>1.3333333333333333</v>
      </c>
      <c r="AW92" s="10">
        <f t="shared" si="152"/>
        <v>1.0791200118615158</v>
      </c>
      <c r="AX92" s="10">
        <f t="shared" si="153"/>
        <v>1</v>
      </c>
      <c r="AY92" s="10">
        <f t="shared" si="154"/>
        <v>1</v>
      </c>
      <c r="AZ92" s="10" t="str">
        <f t="shared" si="155"/>
        <v>1</v>
      </c>
      <c r="BA92" s="10" t="str">
        <f t="shared" si="156"/>
        <v>1</v>
      </c>
      <c r="BB92" t="s">
        <v>89</v>
      </c>
      <c r="BC92" t="s">
        <v>89</v>
      </c>
      <c r="BD92" t="s">
        <v>89</v>
      </c>
      <c r="BE92" s="5">
        <v>6</v>
      </c>
      <c r="BF92" s="5">
        <v>6</v>
      </c>
      <c r="BG92" s="5">
        <v>4</v>
      </c>
      <c r="BH92" s="5">
        <f t="shared" si="157"/>
        <v>5.333333333333333</v>
      </c>
      <c r="BI92" s="6">
        <v>1.0791200118615158</v>
      </c>
      <c r="BJ92" s="6">
        <v>1.0791200118615158</v>
      </c>
      <c r="BK92" s="6">
        <v>1.0791200118615158</v>
      </c>
      <c r="BL92" s="6">
        <v>1.0791200118615158</v>
      </c>
      <c r="BM92" s="6" t="str">
        <f t="shared" si="158"/>
        <v>F</v>
      </c>
      <c r="BN92" s="3">
        <f t="shared" si="159"/>
        <v>0</v>
      </c>
      <c r="BO92" s="3">
        <f t="shared" si="160"/>
        <v>0</v>
      </c>
      <c r="BP92" s="3">
        <f t="shared" si="161"/>
        <v>0</v>
      </c>
      <c r="BQ92" s="3">
        <f t="shared" si="162"/>
        <v>0</v>
      </c>
      <c r="BR92" s="1">
        <f t="shared" si="163"/>
        <v>1.3333333333333333</v>
      </c>
      <c r="BS92" s="1" t="str">
        <f t="shared" si="164"/>
        <v>S</v>
      </c>
      <c r="BT92" s="1">
        <f t="shared" si="165"/>
        <v>1.6666666666666667</v>
      </c>
      <c r="BU92" s="4">
        <f t="shared" si="166"/>
        <v>0.5</v>
      </c>
      <c r="BV92" s="4">
        <f t="shared" si="167"/>
        <v>1.5</v>
      </c>
      <c r="BW92" t="s">
        <v>178</v>
      </c>
      <c r="BX92" t="s">
        <v>178</v>
      </c>
      <c r="BY92" t="s">
        <v>178</v>
      </c>
      <c r="BZ92" t="s">
        <v>178</v>
      </c>
      <c r="CA92" s="2" t="str">
        <f t="shared" si="168"/>
        <v>NA</v>
      </c>
      <c r="CB92">
        <v>0</v>
      </c>
      <c r="CC92">
        <v>0</v>
      </c>
      <c r="CD92" s="2" t="str">
        <f t="shared" si="169"/>
        <v>NA</v>
      </c>
      <c r="CE92" s="3">
        <v>0</v>
      </c>
      <c r="CF92" s="3">
        <v>0</v>
      </c>
      <c r="CG92" s="2">
        <v>0</v>
      </c>
      <c r="CH92" s="2">
        <v>0</v>
      </c>
      <c r="CI92" s="2">
        <v>0</v>
      </c>
      <c r="CJ92" s="2">
        <v>0</v>
      </c>
      <c r="CK92" s="2">
        <v>0</v>
      </c>
      <c r="CL92" s="2">
        <v>0</v>
      </c>
      <c r="CM92" s="2">
        <v>0</v>
      </c>
      <c r="CN92" s="2">
        <v>0</v>
      </c>
      <c r="CO92" s="5">
        <v>0</v>
      </c>
      <c r="CP92" s="5">
        <v>0</v>
      </c>
      <c r="CQ92" s="5">
        <v>0</v>
      </c>
      <c r="CR92" s="5">
        <v>0</v>
      </c>
      <c r="CS92" s="5">
        <v>0</v>
      </c>
      <c r="CT92" s="5">
        <v>0</v>
      </c>
      <c r="CU92" s="5">
        <v>0</v>
      </c>
      <c r="CV92" s="5">
        <v>0</v>
      </c>
      <c r="CW92" s="4">
        <v>0</v>
      </c>
      <c r="CX92" s="4">
        <v>0</v>
      </c>
      <c r="CY92" s="4">
        <v>0</v>
      </c>
      <c r="CZ92" s="4">
        <v>0</v>
      </c>
      <c r="DA92" s="4">
        <v>0</v>
      </c>
      <c r="DB92" s="4">
        <v>0</v>
      </c>
      <c r="DC92" s="4">
        <v>0</v>
      </c>
      <c r="DD92" s="4">
        <v>0</v>
      </c>
      <c r="DE92" s="8">
        <v>0</v>
      </c>
      <c r="DF92" s="8">
        <v>0</v>
      </c>
      <c r="DG92" s="8">
        <v>0</v>
      </c>
      <c r="DH92" s="8">
        <v>0</v>
      </c>
      <c r="DI92" s="8">
        <v>0</v>
      </c>
      <c r="DJ92" s="8">
        <v>0</v>
      </c>
      <c r="DK92" s="8">
        <v>0</v>
      </c>
      <c r="DL92" s="8">
        <v>0</v>
      </c>
      <c r="DM92" s="11">
        <f t="shared" si="170"/>
        <v>0</v>
      </c>
      <c r="DN92" s="11">
        <f t="shared" si="171"/>
        <v>0</v>
      </c>
      <c r="DO92" s="11">
        <f t="shared" si="172"/>
        <v>0</v>
      </c>
      <c r="DP92" s="11">
        <f t="shared" si="173"/>
        <v>0</v>
      </c>
      <c r="DQ92" s="5">
        <f t="shared" si="174"/>
        <v>0</v>
      </c>
      <c r="DR92" s="5">
        <f t="shared" si="175"/>
        <v>0</v>
      </c>
      <c r="DS92" s="5">
        <f t="shared" si="176"/>
        <v>0</v>
      </c>
      <c r="DT92" s="5">
        <f t="shared" si="177"/>
        <v>0</v>
      </c>
      <c r="DU92" s="12">
        <f t="shared" si="178"/>
        <v>0</v>
      </c>
      <c r="DV92" s="12">
        <f t="shared" si="179"/>
        <v>0</v>
      </c>
      <c r="DW92" s="12">
        <f t="shared" si="180"/>
        <v>0</v>
      </c>
      <c r="DX92" s="12">
        <f t="shared" si="181"/>
        <v>0</v>
      </c>
      <c r="DY92" s="12">
        <f t="shared" si="182"/>
        <v>0</v>
      </c>
      <c r="DZ92" s="12">
        <f t="shared" si="183"/>
        <v>0</v>
      </c>
      <c r="EA92" s="12">
        <f t="shared" si="184"/>
        <v>0</v>
      </c>
      <c r="EB92" s="12">
        <f t="shared" si="185"/>
        <v>0</v>
      </c>
      <c r="EC92" s="13">
        <f t="shared" si="186"/>
        <v>0</v>
      </c>
      <c r="ED92" s="13">
        <f t="shared" si="187"/>
        <v>0</v>
      </c>
      <c r="EE92" s="13">
        <f t="shared" si="188"/>
        <v>0</v>
      </c>
      <c r="EF92" s="13">
        <f t="shared" si="189"/>
        <v>0</v>
      </c>
      <c r="EG92" s="13">
        <f t="shared" si="190"/>
        <v>0</v>
      </c>
      <c r="EH92" s="13">
        <f t="shared" si="191"/>
        <v>0</v>
      </c>
      <c r="EI92" s="13">
        <f t="shared" si="192"/>
        <v>0</v>
      </c>
      <c r="EJ92" s="13">
        <f t="shared" si="193"/>
        <v>0</v>
      </c>
      <c r="EK92" s="4">
        <f t="shared" si="194"/>
        <v>0</v>
      </c>
      <c r="EL92" s="4">
        <f t="shared" si="195"/>
        <v>0</v>
      </c>
      <c r="EM92" s="4">
        <f t="shared" si="196"/>
        <v>0</v>
      </c>
      <c r="EN92" s="4">
        <f t="shared" si="197"/>
        <v>0</v>
      </c>
      <c r="EO92" s="5" t="s">
        <v>178</v>
      </c>
      <c r="EP92" s="5" t="s">
        <v>178</v>
      </c>
      <c r="EQ92" s="5" t="s">
        <v>178</v>
      </c>
      <c r="ER92" s="5" t="s">
        <v>178</v>
      </c>
      <c r="ES92" s="12" t="s">
        <v>178</v>
      </c>
      <c r="ET92" s="12" t="s">
        <v>178</v>
      </c>
      <c r="EU92" s="12" t="s">
        <v>178</v>
      </c>
      <c r="EV92" s="12" t="s">
        <v>178</v>
      </c>
      <c r="EW92" t="s">
        <v>178</v>
      </c>
      <c r="EX92" t="s">
        <v>178</v>
      </c>
      <c r="EY92" t="s">
        <v>178</v>
      </c>
      <c r="EZ92" t="s">
        <v>178</v>
      </c>
      <c r="FA92">
        <f t="shared" si="198"/>
        <v>0</v>
      </c>
      <c r="FB92">
        <f t="shared" si="199"/>
        <v>0</v>
      </c>
      <c r="FC92">
        <f t="shared" si="200"/>
        <v>0</v>
      </c>
      <c r="FD92">
        <f t="shared" si="201"/>
        <v>0</v>
      </c>
      <c r="FE92" t="s">
        <v>178</v>
      </c>
      <c r="FF92" t="s">
        <v>178</v>
      </c>
      <c r="FG92" t="s">
        <v>178</v>
      </c>
    </row>
    <row r="93" spans="1:163" customFormat="1" x14ac:dyDescent="0.25">
      <c r="A93" t="s">
        <v>93</v>
      </c>
      <c r="B93">
        <v>1</v>
      </c>
      <c r="C93">
        <v>1</v>
      </c>
      <c r="D93">
        <v>1</v>
      </c>
      <c r="E93">
        <v>2</v>
      </c>
      <c r="F93">
        <v>1</v>
      </c>
      <c r="G93">
        <v>0</v>
      </c>
      <c r="H93">
        <v>0</v>
      </c>
      <c r="I93" s="2" t="s">
        <v>177</v>
      </c>
      <c r="J93" s="2">
        <f t="shared" si="136"/>
        <v>0</v>
      </c>
      <c r="K93">
        <v>3</v>
      </c>
      <c r="L93" s="1">
        <v>5</v>
      </c>
      <c r="M93" s="1" t="str">
        <f t="shared" si="137"/>
        <v>M</v>
      </c>
      <c r="N93" s="1">
        <f t="shared" si="138"/>
        <v>1</v>
      </c>
      <c r="O93">
        <v>1</v>
      </c>
      <c r="P93">
        <v>1</v>
      </c>
      <c r="Q93">
        <v>1</v>
      </c>
      <c r="R93">
        <v>0</v>
      </c>
      <c r="S93">
        <v>0</v>
      </c>
      <c r="T93">
        <v>1</v>
      </c>
      <c r="U93">
        <f t="shared" si="139"/>
        <v>1</v>
      </c>
      <c r="V93" s="2" t="s">
        <v>177</v>
      </c>
      <c r="W93" s="2">
        <f t="shared" si="140"/>
        <v>1</v>
      </c>
      <c r="X93">
        <v>3</v>
      </c>
      <c r="Y93" s="1">
        <v>3</v>
      </c>
      <c r="Z93" s="1" t="str">
        <f t="shared" si="141"/>
        <v>S</v>
      </c>
      <c r="AA93" s="1">
        <f t="shared" si="142"/>
        <v>0</v>
      </c>
      <c r="AB93" s="4">
        <f t="shared" si="143"/>
        <v>-2</v>
      </c>
      <c r="AC93" s="4">
        <f t="shared" si="144"/>
        <v>3</v>
      </c>
      <c r="AD93">
        <v>0</v>
      </c>
      <c r="AE93">
        <v>0</v>
      </c>
      <c r="AF93">
        <v>0</v>
      </c>
      <c r="AG93">
        <v>0</v>
      </c>
      <c r="AH93">
        <v>0</v>
      </c>
      <c r="AI93">
        <v>0</v>
      </c>
      <c r="AJ93" s="2" t="s">
        <v>177</v>
      </c>
      <c r="AK93" s="2">
        <f t="shared" si="145"/>
        <v>0</v>
      </c>
      <c r="AL93">
        <v>0</v>
      </c>
      <c r="AM93" s="1" t="s">
        <v>178</v>
      </c>
      <c r="AN93" s="1" t="str">
        <f t="shared" si="146"/>
        <v>NA</v>
      </c>
      <c r="AO93" s="1" t="str">
        <f t="shared" si="147"/>
        <v>NA</v>
      </c>
      <c r="AP93" s="4" t="str">
        <f t="shared" si="148"/>
        <v>NA</v>
      </c>
      <c r="AQ93" s="4">
        <f t="shared" si="149"/>
        <v>0</v>
      </c>
      <c r="AR93" s="10" t="s">
        <v>319</v>
      </c>
      <c r="AS93" s="10" t="s">
        <v>320</v>
      </c>
      <c r="AT93" s="10" t="s">
        <v>320</v>
      </c>
      <c r="AU93" s="10" t="str">
        <f t="shared" si="150"/>
        <v>ext</v>
      </c>
      <c r="AV93" s="10">
        <f t="shared" si="151"/>
        <v>3</v>
      </c>
      <c r="AW93" s="10">
        <f t="shared" si="152"/>
        <v>0.9217917335277005</v>
      </c>
      <c r="AX93" s="10">
        <f t="shared" si="153"/>
        <v>1</v>
      </c>
      <c r="AY93" s="10">
        <f t="shared" si="154"/>
        <v>0</v>
      </c>
      <c r="AZ93" s="10" t="str">
        <f t="shared" si="155"/>
        <v>0</v>
      </c>
      <c r="BA93" s="10" t="str">
        <f t="shared" si="156"/>
        <v>NA</v>
      </c>
      <c r="BB93" t="s">
        <v>91</v>
      </c>
      <c r="BC93" t="s">
        <v>91</v>
      </c>
      <c r="BD93" t="s">
        <v>91</v>
      </c>
      <c r="BE93" s="5">
        <v>5</v>
      </c>
      <c r="BF93" s="5">
        <v>5</v>
      </c>
      <c r="BG93" s="5">
        <v>4</v>
      </c>
      <c r="BH93" s="5">
        <f t="shared" si="157"/>
        <v>4.666666666666667</v>
      </c>
      <c r="BI93" s="6">
        <v>0.9217917335277005</v>
      </c>
      <c r="BJ93" s="6">
        <v>0.9217917335277005</v>
      </c>
      <c r="BK93" s="6" t="s">
        <v>178</v>
      </c>
      <c r="BL93" s="6">
        <v>0.9217917335277005</v>
      </c>
      <c r="BM93" s="6" t="str">
        <f t="shared" si="158"/>
        <v>M</v>
      </c>
      <c r="BN93" s="3">
        <f t="shared" si="159"/>
        <v>1</v>
      </c>
      <c r="BO93" s="3">
        <f t="shared" si="160"/>
        <v>0.33333333333333331</v>
      </c>
      <c r="BP93" s="3">
        <f t="shared" si="161"/>
        <v>0</v>
      </c>
      <c r="BQ93" s="3">
        <f t="shared" si="162"/>
        <v>0.33333333333333331</v>
      </c>
      <c r="BR93" s="1">
        <f t="shared" si="163"/>
        <v>4</v>
      </c>
      <c r="BS93" s="1" t="str">
        <f t="shared" si="164"/>
        <v>S</v>
      </c>
      <c r="BT93" s="1">
        <f t="shared" si="165"/>
        <v>0.5</v>
      </c>
      <c r="BU93" s="4" t="str">
        <f t="shared" si="166"/>
        <v>NA</v>
      </c>
      <c r="BV93" s="4" t="str">
        <f t="shared" si="167"/>
        <v>NA</v>
      </c>
      <c r="BW93" t="s">
        <v>226</v>
      </c>
      <c r="BX93" t="s">
        <v>227</v>
      </c>
      <c r="BY93" t="s">
        <v>227</v>
      </c>
      <c r="BZ93" t="s">
        <v>227</v>
      </c>
      <c r="CA93" s="2" t="str">
        <f t="shared" si="168"/>
        <v>c</v>
      </c>
      <c r="CB93">
        <v>0</v>
      </c>
      <c r="CC93">
        <v>2</v>
      </c>
      <c r="CD93" s="2" t="str">
        <f t="shared" si="169"/>
        <v>NA</v>
      </c>
      <c r="CE93" s="3">
        <v>0</v>
      </c>
      <c r="CF93" s="3">
        <v>0</v>
      </c>
      <c r="CG93" s="2">
        <v>0</v>
      </c>
      <c r="CH93" s="2">
        <v>0</v>
      </c>
      <c r="CI93" s="2">
        <v>0</v>
      </c>
      <c r="CJ93" s="2">
        <v>1</v>
      </c>
      <c r="CK93" s="2">
        <v>0</v>
      </c>
      <c r="CL93" s="2">
        <v>0</v>
      </c>
      <c r="CM93" s="2">
        <v>0</v>
      </c>
      <c r="CN93" s="2">
        <v>1</v>
      </c>
      <c r="CO93" s="5">
        <v>0</v>
      </c>
      <c r="CP93" s="5">
        <v>0</v>
      </c>
      <c r="CQ93" s="5">
        <v>0</v>
      </c>
      <c r="CR93" s="5">
        <v>1</v>
      </c>
      <c r="CS93" s="5">
        <v>0</v>
      </c>
      <c r="CT93" s="5">
        <v>0</v>
      </c>
      <c r="CU93" s="5">
        <v>0</v>
      </c>
      <c r="CV93" s="5">
        <v>0</v>
      </c>
      <c r="CW93" s="4">
        <v>1</v>
      </c>
      <c r="CX93" s="4">
        <v>0</v>
      </c>
      <c r="CY93" s="4">
        <v>0</v>
      </c>
      <c r="CZ93" s="4">
        <v>0</v>
      </c>
      <c r="DA93" s="4">
        <v>0</v>
      </c>
      <c r="DB93" s="4">
        <v>0</v>
      </c>
      <c r="DC93" s="4">
        <v>0</v>
      </c>
      <c r="DD93" s="4">
        <v>1</v>
      </c>
      <c r="DE93" s="8">
        <v>0</v>
      </c>
      <c r="DF93" s="8">
        <v>1</v>
      </c>
      <c r="DG93" s="8">
        <v>0</v>
      </c>
      <c r="DH93" s="8">
        <v>0</v>
      </c>
      <c r="DI93" s="8">
        <v>0</v>
      </c>
      <c r="DJ93" s="8">
        <v>0</v>
      </c>
      <c r="DK93" s="8">
        <v>0</v>
      </c>
      <c r="DL93" s="8">
        <v>0</v>
      </c>
      <c r="DM93" s="11">
        <f t="shared" si="170"/>
        <v>1</v>
      </c>
      <c r="DN93" s="11">
        <f t="shared" si="171"/>
        <v>1</v>
      </c>
      <c r="DO93" s="11">
        <f t="shared" si="172"/>
        <v>0</v>
      </c>
      <c r="DP93" s="11">
        <f t="shared" si="173"/>
        <v>2</v>
      </c>
      <c r="DQ93" s="5">
        <f t="shared" si="174"/>
        <v>1</v>
      </c>
      <c r="DR93" s="5">
        <f t="shared" si="175"/>
        <v>1</v>
      </c>
      <c r="DS93" s="5">
        <f t="shared" si="176"/>
        <v>0</v>
      </c>
      <c r="DT93" s="5">
        <f t="shared" si="177"/>
        <v>0</v>
      </c>
      <c r="DU93" s="12">
        <f t="shared" si="178"/>
        <v>0</v>
      </c>
      <c r="DV93" s="12">
        <f t="shared" si="179"/>
        <v>0</v>
      </c>
      <c r="DW93" s="12">
        <f t="shared" si="180"/>
        <v>0</v>
      </c>
      <c r="DX93" s="12">
        <f t="shared" si="181"/>
        <v>2</v>
      </c>
      <c r="DY93" s="12">
        <f t="shared" si="182"/>
        <v>0</v>
      </c>
      <c r="DZ93" s="12">
        <f t="shared" si="183"/>
        <v>0</v>
      </c>
      <c r="EA93" s="12">
        <f t="shared" si="184"/>
        <v>0</v>
      </c>
      <c r="EB93" s="12">
        <f t="shared" si="185"/>
        <v>1</v>
      </c>
      <c r="EC93" s="13">
        <f t="shared" si="186"/>
        <v>1</v>
      </c>
      <c r="ED93" s="13">
        <f t="shared" si="187"/>
        <v>1</v>
      </c>
      <c r="EE93" s="13">
        <f t="shared" si="188"/>
        <v>0</v>
      </c>
      <c r="EF93" s="13">
        <f t="shared" si="189"/>
        <v>0</v>
      </c>
      <c r="EG93" s="13">
        <f t="shared" si="190"/>
        <v>0</v>
      </c>
      <c r="EH93" s="13">
        <f t="shared" si="191"/>
        <v>0</v>
      </c>
      <c r="EI93" s="13">
        <f t="shared" si="192"/>
        <v>0</v>
      </c>
      <c r="EJ93" s="13">
        <f t="shared" si="193"/>
        <v>1</v>
      </c>
      <c r="EK93" s="4">
        <f t="shared" si="194"/>
        <v>2</v>
      </c>
      <c r="EL93" s="4">
        <f t="shared" si="195"/>
        <v>2</v>
      </c>
      <c r="EM93" s="4">
        <f t="shared" si="196"/>
        <v>0</v>
      </c>
      <c r="EN93" s="4">
        <f t="shared" si="197"/>
        <v>2</v>
      </c>
      <c r="EO93" s="5">
        <v>1</v>
      </c>
      <c r="EP93" s="5">
        <v>0</v>
      </c>
      <c r="EQ93" s="5" t="s">
        <v>178</v>
      </c>
      <c r="ER93" s="5">
        <v>0</v>
      </c>
      <c r="ES93" s="12">
        <v>0</v>
      </c>
      <c r="ET93" s="12">
        <v>0</v>
      </c>
      <c r="EU93" s="12" t="s">
        <v>178</v>
      </c>
      <c r="EV93" s="12" t="s">
        <v>178</v>
      </c>
      <c r="EW93">
        <v>0.5</v>
      </c>
      <c r="EX93">
        <v>0</v>
      </c>
      <c r="EY93" t="s">
        <v>178</v>
      </c>
      <c r="EZ93">
        <v>0</v>
      </c>
      <c r="FA93">
        <f t="shared" si="198"/>
        <v>0</v>
      </c>
      <c r="FB93">
        <f t="shared" si="199"/>
        <v>-2</v>
      </c>
      <c r="FC93">
        <f t="shared" si="200"/>
        <v>0</v>
      </c>
      <c r="FD93">
        <f t="shared" si="201"/>
        <v>-1</v>
      </c>
      <c r="FE93">
        <v>4</v>
      </c>
      <c r="FF93">
        <v>3</v>
      </c>
      <c r="FG93" t="s">
        <v>178</v>
      </c>
    </row>
    <row r="94" spans="1:163" customFormat="1" x14ac:dyDescent="0.25">
      <c r="A94" t="s">
        <v>94</v>
      </c>
      <c r="B94">
        <v>1</v>
      </c>
      <c r="C94">
        <v>1</v>
      </c>
      <c r="D94">
        <v>1</v>
      </c>
      <c r="E94">
        <v>1</v>
      </c>
      <c r="F94">
        <v>1</v>
      </c>
      <c r="G94">
        <v>0</v>
      </c>
      <c r="H94">
        <v>0</v>
      </c>
      <c r="I94" s="2" t="s">
        <v>177</v>
      </c>
      <c r="J94" s="2">
        <f t="shared" si="136"/>
        <v>0</v>
      </c>
      <c r="K94">
        <v>1</v>
      </c>
      <c r="L94" s="1">
        <v>4</v>
      </c>
      <c r="M94" s="1" t="str">
        <f t="shared" si="137"/>
        <v>S</v>
      </c>
      <c r="N94" s="1">
        <f t="shared" si="138"/>
        <v>0</v>
      </c>
      <c r="O94">
        <v>1</v>
      </c>
      <c r="P94">
        <v>1</v>
      </c>
      <c r="Q94">
        <v>0</v>
      </c>
      <c r="R94">
        <v>0</v>
      </c>
      <c r="S94">
        <v>0</v>
      </c>
      <c r="T94">
        <v>1</v>
      </c>
      <c r="U94">
        <f t="shared" si="139"/>
        <v>1</v>
      </c>
      <c r="V94" s="2" t="s">
        <v>177</v>
      </c>
      <c r="W94" s="2">
        <f t="shared" si="140"/>
        <v>1</v>
      </c>
      <c r="X94">
        <v>1</v>
      </c>
      <c r="Y94" s="1">
        <v>2</v>
      </c>
      <c r="Z94" s="1" t="str">
        <f t="shared" si="141"/>
        <v>S</v>
      </c>
      <c r="AA94" s="1">
        <f t="shared" si="142"/>
        <v>0</v>
      </c>
      <c r="AB94" s="4">
        <f t="shared" si="143"/>
        <v>-2</v>
      </c>
      <c r="AC94" s="4">
        <f t="shared" si="144"/>
        <v>1</v>
      </c>
      <c r="AD94">
        <v>0</v>
      </c>
      <c r="AE94">
        <v>0</v>
      </c>
      <c r="AF94">
        <v>0</v>
      </c>
      <c r="AG94">
        <v>0</v>
      </c>
      <c r="AH94">
        <v>0</v>
      </c>
      <c r="AI94">
        <v>0</v>
      </c>
      <c r="AJ94" s="2" t="s">
        <v>177</v>
      </c>
      <c r="AK94" s="2">
        <f t="shared" si="145"/>
        <v>0</v>
      </c>
      <c r="AL94">
        <v>0</v>
      </c>
      <c r="AM94" s="1" t="s">
        <v>178</v>
      </c>
      <c r="AN94" s="1" t="str">
        <f t="shared" si="146"/>
        <v>NA</v>
      </c>
      <c r="AO94" s="1" t="str">
        <f t="shared" si="147"/>
        <v>NA</v>
      </c>
      <c r="AP94" s="4" t="str">
        <f t="shared" si="148"/>
        <v>NA</v>
      </c>
      <c r="AQ94" s="4">
        <f t="shared" si="149"/>
        <v>0</v>
      </c>
      <c r="AR94" s="10" t="s">
        <v>319</v>
      </c>
      <c r="AS94" s="10" t="s">
        <v>320</v>
      </c>
      <c r="AT94" s="10" t="s">
        <v>320</v>
      </c>
      <c r="AU94" s="10" t="str">
        <f t="shared" si="150"/>
        <v>ext</v>
      </c>
      <c r="AV94" s="10">
        <f t="shared" si="151"/>
        <v>2</v>
      </c>
      <c r="AW94" s="10">
        <f t="shared" si="152"/>
        <v>1.5646085772486358</v>
      </c>
      <c r="AX94" s="10">
        <f t="shared" si="153"/>
        <v>1</v>
      </c>
      <c r="AY94" s="10">
        <f t="shared" si="154"/>
        <v>0</v>
      </c>
      <c r="AZ94" s="10" t="str">
        <f t="shared" si="155"/>
        <v>0</v>
      </c>
      <c r="BA94" s="10" t="str">
        <f t="shared" si="156"/>
        <v>NA</v>
      </c>
      <c r="BB94" t="s">
        <v>92</v>
      </c>
      <c r="BC94" t="s">
        <v>92</v>
      </c>
      <c r="BD94" t="s">
        <v>92</v>
      </c>
      <c r="BE94" s="5">
        <v>2</v>
      </c>
      <c r="BF94" s="5">
        <v>2</v>
      </c>
      <c r="BG94" s="5">
        <v>1</v>
      </c>
      <c r="BH94" s="5">
        <f t="shared" si="157"/>
        <v>1.6666666666666667</v>
      </c>
      <c r="BI94" s="6">
        <v>1.5646085772486358</v>
      </c>
      <c r="BJ94" s="6">
        <v>1.5646085772486358</v>
      </c>
      <c r="BK94" s="6" t="s">
        <v>178</v>
      </c>
      <c r="BL94" s="6">
        <v>1.5646085772486358</v>
      </c>
      <c r="BM94" s="6" t="str">
        <f t="shared" si="158"/>
        <v>F</v>
      </c>
      <c r="BN94" s="3">
        <f t="shared" si="159"/>
        <v>0.33333333333333331</v>
      </c>
      <c r="BO94" s="3">
        <f t="shared" si="160"/>
        <v>0.33333333333333331</v>
      </c>
      <c r="BP94" s="3">
        <f t="shared" si="161"/>
        <v>0</v>
      </c>
      <c r="BQ94" s="3">
        <f t="shared" si="162"/>
        <v>0.33333333333333331</v>
      </c>
      <c r="BR94" s="1">
        <f t="shared" si="163"/>
        <v>3</v>
      </c>
      <c r="BS94" s="1" t="str">
        <f t="shared" si="164"/>
        <v>S</v>
      </c>
      <c r="BT94" s="1">
        <f t="shared" si="165"/>
        <v>0</v>
      </c>
      <c r="BU94" s="4" t="str">
        <f t="shared" si="166"/>
        <v>NA</v>
      </c>
      <c r="BV94" s="4" t="str">
        <f t="shared" si="167"/>
        <v>NA</v>
      </c>
      <c r="BW94" t="s">
        <v>226</v>
      </c>
      <c r="BX94" t="s">
        <v>227</v>
      </c>
      <c r="BY94" t="s">
        <v>227</v>
      </c>
      <c r="BZ94" t="s">
        <v>227</v>
      </c>
      <c r="CA94" s="2" t="str">
        <f t="shared" si="168"/>
        <v>NA</v>
      </c>
      <c r="CB94">
        <v>0</v>
      </c>
      <c r="CC94">
        <v>0</v>
      </c>
      <c r="CD94" s="2" t="str">
        <f t="shared" si="169"/>
        <v>NA</v>
      </c>
      <c r="CE94" s="3">
        <v>0</v>
      </c>
      <c r="CF94" s="3">
        <v>0</v>
      </c>
      <c r="CG94" s="2">
        <v>0</v>
      </c>
      <c r="CH94" s="2">
        <v>0</v>
      </c>
      <c r="CI94" s="2">
        <v>0</v>
      </c>
      <c r="CJ94" s="2">
        <v>0</v>
      </c>
      <c r="CK94" s="2">
        <v>0</v>
      </c>
      <c r="CL94" s="2">
        <v>0</v>
      </c>
      <c r="CM94" s="2">
        <v>0</v>
      </c>
      <c r="CN94" s="2">
        <v>0</v>
      </c>
      <c r="CO94" s="5">
        <v>0</v>
      </c>
      <c r="CP94" s="5">
        <v>0</v>
      </c>
      <c r="CQ94" s="5">
        <v>0</v>
      </c>
      <c r="CR94" s="5">
        <v>0</v>
      </c>
      <c r="CS94" s="5">
        <v>0</v>
      </c>
      <c r="CT94" s="5">
        <v>0</v>
      </c>
      <c r="CU94" s="5">
        <v>0</v>
      </c>
      <c r="CV94" s="5">
        <v>0</v>
      </c>
      <c r="CW94" s="4">
        <v>1</v>
      </c>
      <c r="CX94" s="4">
        <v>0</v>
      </c>
      <c r="CY94" s="4">
        <v>0</v>
      </c>
      <c r="CZ94" s="4">
        <v>1</v>
      </c>
      <c r="DA94" s="4">
        <v>0</v>
      </c>
      <c r="DB94" s="4">
        <v>0</v>
      </c>
      <c r="DC94" s="4">
        <v>0</v>
      </c>
      <c r="DD94" s="4">
        <v>0</v>
      </c>
      <c r="DE94" s="8">
        <v>0</v>
      </c>
      <c r="DF94" s="8">
        <v>1</v>
      </c>
      <c r="DG94" s="8">
        <v>0</v>
      </c>
      <c r="DH94" s="8">
        <v>1</v>
      </c>
      <c r="DI94" s="8">
        <v>0</v>
      </c>
      <c r="DJ94" s="8">
        <v>0</v>
      </c>
      <c r="DK94" s="8">
        <v>0</v>
      </c>
      <c r="DL94" s="8">
        <v>0</v>
      </c>
      <c r="DM94" s="11">
        <f t="shared" si="170"/>
        <v>1</v>
      </c>
      <c r="DN94" s="11">
        <f t="shared" si="171"/>
        <v>1</v>
      </c>
      <c r="DO94" s="11">
        <f t="shared" si="172"/>
        <v>0</v>
      </c>
      <c r="DP94" s="11">
        <f t="shared" si="173"/>
        <v>0</v>
      </c>
      <c r="DQ94" s="5">
        <f t="shared" si="174"/>
        <v>1</v>
      </c>
      <c r="DR94" s="5">
        <f t="shared" si="175"/>
        <v>1</v>
      </c>
      <c r="DS94" s="5">
        <f t="shared" si="176"/>
        <v>0</v>
      </c>
      <c r="DT94" s="5">
        <f t="shared" si="177"/>
        <v>0</v>
      </c>
      <c r="DU94" s="12">
        <f t="shared" si="178"/>
        <v>0</v>
      </c>
      <c r="DV94" s="12">
        <f t="shared" si="179"/>
        <v>0</v>
      </c>
      <c r="DW94" s="12">
        <f t="shared" si="180"/>
        <v>0</v>
      </c>
      <c r="DX94" s="12">
        <f t="shared" si="181"/>
        <v>0</v>
      </c>
      <c r="DY94" s="12">
        <f t="shared" si="182"/>
        <v>0</v>
      </c>
      <c r="DZ94" s="12">
        <f t="shared" si="183"/>
        <v>0</v>
      </c>
      <c r="EA94" s="12">
        <f t="shared" si="184"/>
        <v>0</v>
      </c>
      <c r="EB94" s="12">
        <f t="shared" si="185"/>
        <v>0</v>
      </c>
      <c r="EC94" s="13">
        <f t="shared" si="186"/>
        <v>1</v>
      </c>
      <c r="ED94" s="13">
        <f t="shared" si="187"/>
        <v>1</v>
      </c>
      <c r="EE94" s="13">
        <f t="shared" si="188"/>
        <v>0</v>
      </c>
      <c r="EF94" s="13">
        <f t="shared" si="189"/>
        <v>2</v>
      </c>
      <c r="EG94" s="13">
        <f t="shared" si="190"/>
        <v>0</v>
      </c>
      <c r="EH94" s="13">
        <f t="shared" si="191"/>
        <v>0</v>
      </c>
      <c r="EI94" s="13">
        <f t="shared" si="192"/>
        <v>0</v>
      </c>
      <c r="EJ94" s="13">
        <f t="shared" si="193"/>
        <v>0</v>
      </c>
      <c r="EK94" s="4">
        <f t="shared" si="194"/>
        <v>2</v>
      </c>
      <c r="EL94" s="4">
        <f t="shared" si="195"/>
        <v>2</v>
      </c>
      <c r="EM94" s="4">
        <f t="shared" si="196"/>
        <v>0</v>
      </c>
      <c r="EN94" s="4">
        <f t="shared" si="197"/>
        <v>0</v>
      </c>
      <c r="EO94" s="5">
        <v>1</v>
      </c>
      <c r="EP94" s="5">
        <v>0</v>
      </c>
      <c r="EQ94" s="5" t="s">
        <v>178</v>
      </c>
      <c r="ER94" s="5" t="s">
        <v>178</v>
      </c>
      <c r="ES94" s="12">
        <v>0</v>
      </c>
      <c r="ET94" s="12">
        <v>0</v>
      </c>
      <c r="EU94" s="12" t="s">
        <v>178</v>
      </c>
      <c r="EV94" s="12" t="s">
        <v>178</v>
      </c>
      <c r="EW94">
        <v>0.5</v>
      </c>
      <c r="EX94">
        <v>0</v>
      </c>
      <c r="EY94" t="s">
        <v>178</v>
      </c>
      <c r="EZ94" t="s">
        <v>178</v>
      </c>
      <c r="FA94">
        <f t="shared" si="198"/>
        <v>0</v>
      </c>
      <c r="FB94">
        <f t="shared" si="199"/>
        <v>0</v>
      </c>
      <c r="FC94">
        <f t="shared" si="200"/>
        <v>0</v>
      </c>
      <c r="FD94">
        <f t="shared" si="201"/>
        <v>0</v>
      </c>
      <c r="FE94">
        <v>3</v>
      </c>
      <c r="FF94">
        <v>2</v>
      </c>
      <c r="FG94" t="s">
        <v>178</v>
      </c>
    </row>
    <row r="95" spans="1:163" customFormat="1" x14ac:dyDescent="0.25">
      <c r="A95" t="s">
        <v>95</v>
      </c>
      <c r="B95">
        <v>1</v>
      </c>
      <c r="C95">
        <v>1</v>
      </c>
      <c r="D95">
        <v>1</v>
      </c>
      <c r="E95">
        <v>1</v>
      </c>
      <c r="F95">
        <v>0</v>
      </c>
      <c r="G95">
        <v>0</v>
      </c>
      <c r="H95">
        <v>0</v>
      </c>
      <c r="I95" s="2" t="s">
        <v>177</v>
      </c>
      <c r="J95" s="2">
        <f t="shared" si="136"/>
        <v>0</v>
      </c>
      <c r="K95">
        <v>1</v>
      </c>
      <c r="L95" s="1">
        <v>3</v>
      </c>
      <c r="M95" s="1" t="str">
        <f t="shared" si="137"/>
        <v>S</v>
      </c>
      <c r="N95" s="1">
        <f t="shared" si="138"/>
        <v>0</v>
      </c>
      <c r="O95">
        <v>1</v>
      </c>
      <c r="P95">
        <v>1</v>
      </c>
      <c r="Q95">
        <v>0</v>
      </c>
      <c r="R95">
        <v>1</v>
      </c>
      <c r="S95">
        <v>1</v>
      </c>
      <c r="T95">
        <v>0</v>
      </c>
      <c r="U95">
        <f t="shared" si="139"/>
        <v>0</v>
      </c>
      <c r="V95" s="2" t="s">
        <v>177</v>
      </c>
      <c r="W95" s="2">
        <f t="shared" si="140"/>
        <v>0</v>
      </c>
      <c r="X95">
        <v>2</v>
      </c>
      <c r="Y95" s="1">
        <v>4</v>
      </c>
      <c r="Z95" s="1" t="str">
        <f t="shared" si="141"/>
        <v>S</v>
      </c>
      <c r="AA95" s="1">
        <f t="shared" si="142"/>
        <v>3</v>
      </c>
      <c r="AB95" s="4">
        <f t="shared" si="143"/>
        <v>1</v>
      </c>
      <c r="AC95" s="4">
        <f t="shared" si="144"/>
        <v>2</v>
      </c>
      <c r="AD95">
        <v>1</v>
      </c>
      <c r="AE95">
        <v>1</v>
      </c>
      <c r="AF95">
        <v>0</v>
      </c>
      <c r="AG95">
        <v>0</v>
      </c>
      <c r="AH95">
        <v>0</v>
      </c>
      <c r="AI95">
        <v>0</v>
      </c>
      <c r="AJ95" s="2" t="s">
        <v>177</v>
      </c>
      <c r="AK95" s="2">
        <f t="shared" si="145"/>
        <v>0</v>
      </c>
      <c r="AL95">
        <v>1</v>
      </c>
      <c r="AM95" s="1">
        <v>2</v>
      </c>
      <c r="AN95" s="1" t="str">
        <f t="shared" si="146"/>
        <v>S</v>
      </c>
      <c r="AO95" s="1">
        <f t="shared" si="147"/>
        <v>1</v>
      </c>
      <c r="AP95" s="4">
        <f t="shared" si="148"/>
        <v>-2</v>
      </c>
      <c r="AQ95" s="4">
        <f t="shared" si="149"/>
        <v>1</v>
      </c>
      <c r="AR95" s="10" t="s">
        <v>319</v>
      </c>
      <c r="AS95" s="10" t="s">
        <v>319</v>
      </c>
      <c r="AT95" s="10" t="str">
        <f>IF(AR95=AS95,AS95,"")</f>
        <v>surv</v>
      </c>
      <c r="AU95" s="10" t="str">
        <f t="shared" si="150"/>
        <v>surv</v>
      </c>
      <c r="AV95" s="10">
        <f t="shared" si="151"/>
        <v>3</v>
      </c>
      <c r="AW95" s="10">
        <f t="shared" si="152"/>
        <v>1.279413928328123</v>
      </c>
      <c r="AX95" s="10">
        <f t="shared" si="153"/>
        <v>1</v>
      </c>
      <c r="AY95" s="10">
        <f t="shared" si="154"/>
        <v>1</v>
      </c>
      <c r="AZ95" s="10" t="str">
        <f t="shared" si="155"/>
        <v>1</v>
      </c>
      <c r="BA95" s="10" t="str">
        <f t="shared" si="156"/>
        <v>1</v>
      </c>
      <c r="BB95" t="s">
        <v>96</v>
      </c>
      <c r="BC95" t="s">
        <v>96</v>
      </c>
      <c r="BD95" t="s">
        <v>96</v>
      </c>
      <c r="BE95" s="5">
        <v>4</v>
      </c>
      <c r="BF95" s="5">
        <v>5</v>
      </c>
      <c r="BG95" s="5">
        <v>4</v>
      </c>
      <c r="BH95" s="5">
        <f t="shared" si="157"/>
        <v>4.333333333333333</v>
      </c>
      <c r="BI95" s="6">
        <v>1.279413928328123</v>
      </c>
      <c r="BJ95" s="6">
        <v>1.279413928328123</v>
      </c>
      <c r="BK95" s="6">
        <v>1.279413928328123</v>
      </c>
      <c r="BL95" s="6">
        <v>1.279413928328123</v>
      </c>
      <c r="BM95" s="6" t="str">
        <f t="shared" si="158"/>
        <v>F</v>
      </c>
      <c r="BN95" s="3">
        <f t="shared" si="159"/>
        <v>0.33333333333333331</v>
      </c>
      <c r="BO95" s="3">
        <f t="shared" si="160"/>
        <v>0.33333333333333331</v>
      </c>
      <c r="BP95" s="3">
        <f t="shared" si="161"/>
        <v>0.33333333333333331</v>
      </c>
      <c r="BQ95" s="3">
        <f t="shared" si="162"/>
        <v>0</v>
      </c>
      <c r="BR95" s="1">
        <f t="shared" si="163"/>
        <v>3</v>
      </c>
      <c r="BS95" s="1" t="str">
        <f t="shared" si="164"/>
        <v>S</v>
      </c>
      <c r="BT95" s="1">
        <f t="shared" si="165"/>
        <v>1.3333333333333333</v>
      </c>
      <c r="BU95" s="4">
        <f t="shared" si="166"/>
        <v>-0.5</v>
      </c>
      <c r="BV95" s="4">
        <f t="shared" si="167"/>
        <v>1.5</v>
      </c>
      <c r="BW95" t="s">
        <v>178</v>
      </c>
      <c r="BX95" t="s">
        <v>227</v>
      </c>
      <c r="BY95" t="s">
        <v>227</v>
      </c>
      <c r="BZ95" t="s">
        <v>227</v>
      </c>
      <c r="CA95" s="2" t="str">
        <f t="shared" si="168"/>
        <v>c</v>
      </c>
      <c r="CB95">
        <v>1</v>
      </c>
      <c r="CC95">
        <v>2</v>
      </c>
      <c r="CD95" s="2" t="str">
        <f t="shared" si="169"/>
        <v>NA</v>
      </c>
      <c r="CE95" s="3">
        <v>0</v>
      </c>
      <c r="CF95" s="3">
        <v>0</v>
      </c>
      <c r="CG95" s="2">
        <v>0</v>
      </c>
      <c r="CH95" s="2">
        <v>0</v>
      </c>
      <c r="CI95" s="2">
        <v>0</v>
      </c>
      <c r="CJ95" s="2">
        <v>0</v>
      </c>
      <c r="CK95" s="2">
        <v>0</v>
      </c>
      <c r="CL95" s="2">
        <v>1</v>
      </c>
      <c r="CM95" s="2">
        <v>0</v>
      </c>
      <c r="CN95" s="2">
        <v>0</v>
      </c>
      <c r="CO95" s="5">
        <v>1</v>
      </c>
      <c r="CP95" s="5">
        <v>0</v>
      </c>
      <c r="CQ95" s="5">
        <v>0</v>
      </c>
      <c r="CR95" s="5">
        <v>0</v>
      </c>
      <c r="CS95" s="5">
        <v>0</v>
      </c>
      <c r="CT95" s="5">
        <v>0</v>
      </c>
      <c r="CU95" s="5">
        <v>0</v>
      </c>
      <c r="CV95" s="5">
        <v>0</v>
      </c>
      <c r="CW95" s="4">
        <v>0</v>
      </c>
      <c r="CX95" s="4">
        <v>0</v>
      </c>
      <c r="CY95" s="4">
        <v>0</v>
      </c>
      <c r="CZ95" s="4">
        <v>0</v>
      </c>
      <c r="DA95" s="4">
        <v>0</v>
      </c>
      <c r="DB95" s="4">
        <v>1</v>
      </c>
      <c r="DC95" s="4">
        <v>1</v>
      </c>
      <c r="DD95" s="4">
        <v>0</v>
      </c>
      <c r="DE95" s="8">
        <v>0</v>
      </c>
      <c r="DF95" s="8">
        <v>0</v>
      </c>
      <c r="DG95" s="8">
        <v>0</v>
      </c>
      <c r="DH95" s="8">
        <v>1</v>
      </c>
      <c r="DI95" s="8">
        <v>0</v>
      </c>
      <c r="DJ95" s="8">
        <v>0</v>
      </c>
      <c r="DK95" s="8">
        <v>0</v>
      </c>
      <c r="DL95" s="8">
        <v>0</v>
      </c>
      <c r="DM95" s="11">
        <f t="shared" si="170"/>
        <v>0</v>
      </c>
      <c r="DN95" s="11">
        <f t="shared" si="171"/>
        <v>0</v>
      </c>
      <c r="DO95" s="11">
        <f t="shared" si="172"/>
        <v>2</v>
      </c>
      <c r="DP95" s="11">
        <f t="shared" si="173"/>
        <v>1</v>
      </c>
      <c r="DQ95" s="5">
        <f t="shared" si="174"/>
        <v>1</v>
      </c>
      <c r="DR95" s="5">
        <f t="shared" si="175"/>
        <v>1</v>
      </c>
      <c r="DS95" s="5">
        <f t="shared" si="176"/>
        <v>0</v>
      </c>
      <c r="DT95" s="5">
        <f t="shared" si="177"/>
        <v>0</v>
      </c>
      <c r="DU95" s="12">
        <f t="shared" si="178"/>
        <v>1</v>
      </c>
      <c r="DV95" s="12">
        <f t="shared" si="179"/>
        <v>0</v>
      </c>
      <c r="DW95" s="12">
        <f t="shared" si="180"/>
        <v>0</v>
      </c>
      <c r="DX95" s="12">
        <f t="shared" si="181"/>
        <v>0</v>
      </c>
      <c r="DY95" s="12">
        <f t="shared" si="182"/>
        <v>0</v>
      </c>
      <c r="DZ95" s="12">
        <f t="shared" si="183"/>
        <v>1</v>
      </c>
      <c r="EA95" s="12">
        <f t="shared" si="184"/>
        <v>0</v>
      </c>
      <c r="EB95" s="12">
        <f t="shared" si="185"/>
        <v>0</v>
      </c>
      <c r="EC95" s="13">
        <f t="shared" si="186"/>
        <v>0</v>
      </c>
      <c r="ED95" s="13">
        <f t="shared" si="187"/>
        <v>0</v>
      </c>
      <c r="EE95" s="13">
        <f t="shared" si="188"/>
        <v>0</v>
      </c>
      <c r="EF95" s="13">
        <f t="shared" si="189"/>
        <v>1</v>
      </c>
      <c r="EG95" s="13">
        <f t="shared" si="190"/>
        <v>0</v>
      </c>
      <c r="EH95" s="13">
        <f t="shared" si="191"/>
        <v>1</v>
      </c>
      <c r="EI95" s="13">
        <f t="shared" si="192"/>
        <v>1</v>
      </c>
      <c r="EJ95" s="13">
        <f t="shared" si="193"/>
        <v>0</v>
      </c>
      <c r="EK95" s="4">
        <f t="shared" si="194"/>
        <v>1</v>
      </c>
      <c r="EL95" s="4">
        <f t="shared" si="195"/>
        <v>1</v>
      </c>
      <c r="EM95" s="4">
        <f t="shared" si="196"/>
        <v>2</v>
      </c>
      <c r="EN95" s="4">
        <f t="shared" si="197"/>
        <v>1</v>
      </c>
      <c r="EO95" s="5" t="s">
        <v>178</v>
      </c>
      <c r="EP95" s="5" t="s">
        <v>178</v>
      </c>
      <c r="EQ95" s="5">
        <v>0</v>
      </c>
      <c r="ER95" s="5">
        <v>1</v>
      </c>
      <c r="ES95" s="12">
        <v>0</v>
      </c>
      <c r="ET95" s="12">
        <v>0</v>
      </c>
      <c r="EU95" s="12" t="s">
        <v>178</v>
      </c>
      <c r="EV95" s="12" t="s">
        <v>178</v>
      </c>
      <c r="EW95">
        <v>0</v>
      </c>
      <c r="EX95">
        <v>0</v>
      </c>
      <c r="EY95">
        <v>0</v>
      </c>
      <c r="EZ95">
        <v>1</v>
      </c>
      <c r="FA95">
        <f t="shared" si="198"/>
        <v>1</v>
      </c>
      <c r="FB95">
        <f t="shared" si="199"/>
        <v>0</v>
      </c>
      <c r="FC95">
        <f t="shared" si="200"/>
        <v>-1</v>
      </c>
      <c r="FD95">
        <f t="shared" si="201"/>
        <v>0</v>
      </c>
      <c r="FE95" t="s">
        <v>178</v>
      </c>
      <c r="FF95">
        <v>1</v>
      </c>
      <c r="FG95" t="s">
        <v>178</v>
      </c>
    </row>
    <row r="96" spans="1:163" customFormat="1" x14ac:dyDescent="0.25">
      <c r="A96" t="s">
        <v>96</v>
      </c>
      <c r="B96">
        <v>1</v>
      </c>
      <c r="C96">
        <v>1</v>
      </c>
      <c r="D96">
        <v>1</v>
      </c>
      <c r="E96">
        <v>1</v>
      </c>
      <c r="F96">
        <v>1</v>
      </c>
      <c r="G96">
        <v>1</v>
      </c>
      <c r="H96">
        <v>0</v>
      </c>
      <c r="I96" s="2" t="s">
        <v>177</v>
      </c>
      <c r="J96" s="2">
        <f t="shared" si="136"/>
        <v>0</v>
      </c>
      <c r="K96">
        <v>1</v>
      </c>
      <c r="L96" s="1">
        <v>5</v>
      </c>
      <c r="M96" s="1" t="str">
        <f t="shared" si="137"/>
        <v>M</v>
      </c>
      <c r="N96" s="1">
        <f t="shared" si="138"/>
        <v>0</v>
      </c>
      <c r="O96">
        <v>1</v>
      </c>
      <c r="P96">
        <v>1</v>
      </c>
      <c r="Q96">
        <v>1</v>
      </c>
      <c r="R96">
        <v>1</v>
      </c>
      <c r="S96">
        <v>1</v>
      </c>
      <c r="T96">
        <v>3</v>
      </c>
      <c r="U96">
        <f t="shared" si="139"/>
        <v>3</v>
      </c>
      <c r="V96" s="2" t="s">
        <v>177</v>
      </c>
      <c r="W96" s="2">
        <f t="shared" si="140"/>
        <v>1</v>
      </c>
      <c r="X96">
        <v>2</v>
      </c>
      <c r="Y96" s="1">
        <v>5</v>
      </c>
      <c r="Z96" s="1" t="str">
        <f t="shared" si="141"/>
        <v>M</v>
      </c>
      <c r="AA96" s="1">
        <f t="shared" si="142"/>
        <v>1</v>
      </c>
      <c r="AB96" s="4">
        <f t="shared" si="143"/>
        <v>0</v>
      </c>
      <c r="AC96" s="4">
        <f t="shared" si="144"/>
        <v>3</v>
      </c>
      <c r="AD96">
        <v>1</v>
      </c>
      <c r="AE96">
        <v>1</v>
      </c>
      <c r="AF96">
        <v>1</v>
      </c>
      <c r="AG96">
        <v>2</v>
      </c>
      <c r="AH96">
        <v>1</v>
      </c>
      <c r="AI96">
        <v>2</v>
      </c>
      <c r="AJ96" s="2" t="s">
        <v>177</v>
      </c>
      <c r="AK96" s="2">
        <f t="shared" si="145"/>
        <v>1</v>
      </c>
      <c r="AL96">
        <v>2</v>
      </c>
      <c r="AM96" s="1">
        <v>6</v>
      </c>
      <c r="AN96" s="1" t="str">
        <f t="shared" si="146"/>
        <v>M</v>
      </c>
      <c r="AO96" s="1">
        <f t="shared" si="147"/>
        <v>0</v>
      </c>
      <c r="AP96" s="4">
        <f t="shared" si="148"/>
        <v>1</v>
      </c>
      <c r="AQ96" s="4">
        <f t="shared" si="149"/>
        <v>1</v>
      </c>
      <c r="AR96" s="10" t="s">
        <v>319</v>
      </c>
      <c r="AS96" s="10" t="s">
        <v>319</v>
      </c>
      <c r="AT96" s="10" t="str">
        <f>IF(AR96=AS96,AS96,"")</f>
        <v>surv</v>
      </c>
      <c r="AU96" s="10" t="str">
        <f t="shared" si="150"/>
        <v>surv</v>
      </c>
      <c r="AV96" s="10">
        <f t="shared" si="151"/>
        <v>5.333333333333333</v>
      </c>
      <c r="AW96" s="10">
        <f t="shared" si="152"/>
        <v>1.1406782595263041</v>
      </c>
      <c r="AX96" s="10">
        <f t="shared" si="153"/>
        <v>1</v>
      </c>
      <c r="AY96" s="10">
        <f t="shared" si="154"/>
        <v>1</v>
      </c>
      <c r="AZ96" s="10" t="str">
        <f t="shared" si="155"/>
        <v>1</v>
      </c>
      <c r="BA96" s="10" t="str">
        <f t="shared" si="156"/>
        <v>1</v>
      </c>
      <c r="BB96" t="s">
        <v>74</v>
      </c>
      <c r="BC96" t="s">
        <v>150</v>
      </c>
      <c r="BD96" t="s">
        <v>150</v>
      </c>
      <c r="BE96" s="5">
        <v>5</v>
      </c>
      <c r="BF96" s="5">
        <v>8</v>
      </c>
      <c r="BG96" s="5">
        <v>8</v>
      </c>
      <c r="BH96" s="5">
        <f t="shared" si="157"/>
        <v>7</v>
      </c>
      <c r="BI96" s="6">
        <v>1.2343419299367586</v>
      </c>
      <c r="BJ96" s="6">
        <v>1.0938464243210766</v>
      </c>
      <c r="BK96" s="6">
        <v>1.0938464243210766</v>
      </c>
      <c r="BL96" s="6">
        <v>1.1406782595263041</v>
      </c>
      <c r="BM96" s="6" t="str">
        <f t="shared" si="158"/>
        <v>F</v>
      </c>
      <c r="BN96" s="3">
        <f t="shared" si="159"/>
        <v>1</v>
      </c>
      <c r="BO96" s="3">
        <f t="shared" si="160"/>
        <v>1.3333333333333333</v>
      </c>
      <c r="BP96" s="3">
        <f t="shared" si="161"/>
        <v>1</v>
      </c>
      <c r="BQ96" s="3">
        <f t="shared" si="162"/>
        <v>1.6666666666666667</v>
      </c>
      <c r="BR96" s="1">
        <f t="shared" si="163"/>
        <v>5.333333333333333</v>
      </c>
      <c r="BS96" s="1" t="str">
        <f t="shared" si="164"/>
        <v>NA</v>
      </c>
      <c r="BT96" s="1">
        <f t="shared" si="165"/>
        <v>0.33333333333333331</v>
      </c>
      <c r="BU96" s="4">
        <f t="shared" si="166"/>
        <v>0.5</v>
      </c>
      <c r="BV96" s="4">
        <f t="shared" si="167"/>
        <v>2</v>
      </c>
      <c r="BW96" t="s">
        <v>227</v>
      </c>
      <c r="BX96" t="s">
        <v>226</v>
      </c>
      <c r="BY96" t="s">
        <v>178</v>
      </c>
      <c r="BZ96" t="s">
        <v>227</v>
      </c>
      <c r="CA96" s="2" t="str">
        <f t="shared" si="168"/>
        <v>NA</v>
      </c>
      <c r="CB96">
        <v>0</v>
      </c>
      <c r="CC96">
        <v>0</v>
      </c>
      <c r="CD96" s="2" t="str">
        <f t="shared" si="169"/>
        <v>c</v>
      </c>
      <c r="CE96" s="3">
        <v>0</v>
      </c>
      <c r="CF96" s="3">
        <v>1</v>
      </c>
      <c r="CG96" s="2">
        <v>0</v>
      </c>
      <c r="CH96" s="2">
        <v>0</v>
      </c>
      <c r="CI96" s="2">
        <v>0</v>
      </c>
      <c r="CJ96" s="2">
        <v>0</v>
      </c>
      <c r="CK96" s="2">
        <v>0</v>
      </c>
      <c r="CL96" s="2">
        <v>0</v>
      </c>
      <c r="CM96" s="2">
        <v>0</v>
      </c>
      <c r="CN96" s="2">
        <v>0</v>
      </c>
      <c r="CO96" s="5">
        <v>0</v>
      </c>
      <c r="CP96" s="5">
        <v>0</v>
      </c>
      <c r="CQ96" s="5">
        <v>1</v>
      </c>
      <c r="CR96" s="5">
        <v>0</v>
      </c>
      <c r="CS96" s="5">
        <v>0</v>
      </c>
      <c r="CT96" s="5">
        <v>1</v>
      </c>
      <c r="CU96" s="5">
        <v>0</v>
      </c>
      <c r="CV96" s="5">
        <v>0</v>
      </c>
      <c r="CW96" s="4">
        <v>0</v>
      </c>
      <c r="CX96" s="4">
        <v>1</v>
      </c>
      <c r="CY96" s="4">
        <v>1</v>
      </c>
      <c r="CZ96" s="4">
        <v>0</v>
      </c>
      <c r="DA96" s="4">
        <v>0</v>
      </c>
      <c r="DB96" s="4">
        <v>0</v>
      </c>
      <c r="DC96" s="4">
        <v>0</v>
      </c>
      <c r="DD96" s="4">
        <v>0</v>
      </c>
      <c r="DE96" s="8">
        <v>0</v>
      </c>
      <c r="DF96" s="8">
        <v>0</v>
      </c>
      <c r="DG96" s="8">
        <v>0</v>
      </c>
      <c r="DH96" s="8">
        <v>1</v>
      </c>
      <c r="DI96" s="8">
        <v>0</v>
      </c>
      <c r="DJ96" s="8">
        <v>0</v>
      </c>
      <c r="DK96" s="8">
        <v>0</v>
      </c>
      <c r="DL96" s="8">
        <v>0</v>
      </c>
      <c r="DM96" s="11">
        <f t="shared" si="170"/>
        <v>1</v>
      </c>
      <c r="DN96" s="11">
        <f t="shared" si="171"/>
        <v>1</v>
      </c>
      <c r="DO96" s="11">
        <f t="shared" si="172"/>
        <v>0</v>
      </c>
      <c r="DP96" s="11">
        <f t="shared" si="173"/>
        <v>0</v>
      </c>
      <c r="DQ96" s="5">
        <f t="shared" si="174"/>
        <v>0</v>
      </c>
      <c r="DR96" s="5">
        <f t="shared" si="175"/>
        <v>2</v>
      </c>
      <c r="DS96" s="5">
        <f t="shared" si="176"/>
        <v>1</v>
      </c>
      <c r="DT96" s="5">
        <f t="shared" si="177"/>
        <v>0</v>
      </c>
      <c r="DU96" s="12">
        <f t="shared" si="178"/>
        <v>0</v>
      </c>
      <c r="DV96" s="12">
        <f t="shared" si="179"/>
        <v>0</v>
      </c>
      <c r="DW96" s="12">
        <f t="shared" si="180"/>
        <v>1</v>
      </c>
      <c r="DX96" s="12">
        <f t="shared" si="181"/>
        <v>0</v>
      </c>
      <c r="DY96" s="12">
        <f t="shared" si="182"/>
        <v>0</v>
      </c>
      <c r="DZ96" s="12">
        <f t="shared" si="183"/>
        <v>1</v>
      </c>
      <c r="EA96" s="12">
        <f t="shared" si="184"/>
        <v>0</v>
      </c>
      <c r="EB96" s="12">
        <f t="shared" si="185"/>
        <v>0</v>
      </c>
      <c r="EC96" s="13">
        <f t="shared" si="186"/>
        <v>0</v>
      </c>
      <c r="ED96" s="13">
        <f t="shared" si="187"/>
        <v>1</v>
      </c>
      <c r="EE96" s="13">
        <f t="shared" si="188"/>
        <v>1</v>
      </c>
      <c r="EF96" s="13">
        <f t="shared" si="189"/>
        <v>1</v>
      </c>
      <c r="EG96" s="13">
        <f t="shared" si="190"/>
        <v>0</v>
      </c>
      <c r="EH96" s="13">
        <f t="shared" si="191"/>
        <v>0</v>
      </c>
      <c r="EI96" s="13">
        <f t="shared" si="192"/>
        <v>0</v>
      </c>
      <c r="EJ96" s="13">
        <f t="shared" si="193"/>
        <v>0</v>
      </c>
      <c r="EK96" s="4">
        <f t="shared" si="194"/>
        <v>1</v>
      </c>
      <c r="EL96" s="4">
        <f t="shared" si="195"/>
        <v>3</v>
      </c>
      <c r="EM96" s="4">
        <f t="shared" si="196"/>
        <v>1</v>
      </c>
      <c r="EN96" s="4">
        <f t="shared" si="197"/>
        <v>0</v>
      </c>
      <c r="EO96" s="5">
        <v>0</v>
      </c>
      <c r="EP96" s="5">
        <v>1</v>
      </c>
      <c r="EQ96" s="5" t="s">
        <v>178</v>
      </c>
      <c r="ER96" s="5" t="s">
        <v>178</v>
      </c>
      <c r="ES96" s="12" t="s">
        <v>178</v>
      </c>
      <c r="ET96" s="12">
        <v>0</v>
      </c>
      <c r="EU96" s="12">
        <v>0</v>
      </c>
      <c r="EV96" s="12" t="s">
        <v>178</v>
      </c>
      <c r="EW96">
        <v>0</v>
      </c>
      <c r="EX96">
        <v>0.33333333333333331</v>
      </c>
      <c r="EY96">
        <v>0</v>
      </c>
      <c r="EZ96" t="s">
        <v>178</v>
      </c>
      <c r="FA96">
        <f t="shared" si="198"/>
        <v>0</v>
      </c>
      <c r="FB96">
        <f t="shared" si="199"/>
        <v>1</v>
      </c>
      <c r="FC96">
        <f t="shared" si="200"/>
        <v>-1</v>
      </c>
      <c r="FD96">
        <f t="shared" si="201"/>
        <v>0</v>
      </c>
      <c r="FE96">
        <v>1.5</v>
      </c>
      <c r="FF96">
        <v>0.6</v>
      </c>
      <c r="FG96">
        <v>0.6</v>
      </c>
    </row>
    <row r="97" spans="1:163" customFormat="1" x14ac:dyDescent="0.25">
      <c r="A97" t="s">
        <v>97</v>
      </c>
      <c r="B97">
        <v>1</v>
      </c>
      <c r="C97">
        <v>1</v>
      </c>
      <c r="D97">
        <v>1</v>
      </c>
      <c r="E97">
        <v>0</v>
      </c>
      <c r="F97">
        <v>1</v>
      </c>
      <c r="G97">
        <v>1</v>
      </c>
      <c r="H97">
        <v>0</v>
      </c>
      <c r="I97" s="2" t="s">
        <v>177</v>
      </c>
      <c r="J97" s="2">
        <f t="shared" si="136"/>
        <v>0</v>
      </c>
      <c r="K97">
        <v>3</v>
      </c>
      <c r="L97" s="1">
        <v>4</v>
      </c>
      <c r="M97" s="1" t="str">
        <f t="shared" si="137"/>
        <v>S</v>
      </c>
      <c r="N97" s="1">
        <f t="shared" si="138"/>
        <v>1</v>
      </c>
      <c r="O97">
        <v>1</v>
      </c>
      <c r="P97">
        <v>1</v>
      </c>
      <c r="Q97">
        <v>1</v>
      </c>
      <c r="R97">
        <v>1</v>
      </c>
      <c r="S97">
        <v>3</v>
      </c>
      <c r="T97">
        <v>3</v>
      </c>
      <c r="U97">
        <f t="shared" si="139"/>
        <v>3</v>
      </c>
      <c r="V97" s="2" t="s">
        <v>177</v>
      </c>
      <c r="W97" s="2">
        <f t="shared" si="140"/>
        <v>1</v>
      </c>
      <c r="X97">
        <v>3</v>
      </c>
      <c r="Y97" s="1">
        <v>7</v>
      </c>
      <c r="Z97" s="1" t="str">
        <f t="shared" si="141"/>
        <v>L</v>
      </c>
      <c r="AA97" s="1">
        <f t="shared" si="142"/>
        <v>0</v>
      </c>
      <c r="AB97" s="4">
        <f t="shared" si="143"/>
        <v>3</v>
      </c>
      <c r="AC97" s="4">
        <f t="shared" si="144"/>
        <v>2</v>
      </c>
      <c r="AD97">
        <v>1</v>
      </c>
      <c r="AE97">
        <v>1</v>
      </c>
      <c r="AF97">
        <v>0</v>
      </c>
      <c r="AG97">
        <v>1</v>
      </c>
      <c r="AH97">
        <v>1</v>
      </c>
      <c r="AI97">
        <v>3</v>
      </c>
      <c r="AJ97" s="2" t="s">
        <v>176</v>
      </c>
      <c r="AK97" s="2">
        <f t="shared" si="145"/>
        <v>1</v>
      </c>
      <c r="AL97">
        <v>4</v>
      </c>
      <c r="AM97" s="1">
        <v>4</v>
      </c>
      <c r="AN97" s="1" t="str">
        <f t="shared" si="146"/>
        <v>S</v>
      </c>
      <c r="AO97" s="1">
        <f t="shared" si="147"/>
        <v>0</v>
      </c>
      <c r="AP97" s="4">
        <f t="shared" si="148"/>
        <v>-3</v>
      </c>
      <c r="AQ97" s="4">
        <f t="shared" si="149"/>
        <v>1</v>
      </c>
      <c r="AR97" s="10" t="s">
        <v>319</v>
      </c>
      <c r="AS97" s="10" t="s">
        <v>319</v>
      </c>
      <c r="AT97" s="10" t="str">
        <f>IF(AR97=AS97,AS97,"")</f>
        <v>surv</v>
      </c>
      <c r="AU97" s="10" t="str">
        <f t="shared" si="150"/>
        <v>surv</v>
      </c>
      <c r="AV97" s="10">
        <f t="shared" si="151"/>
        <v>5</v>
      </c>
      <c r="AW97" s="10">
        <f t="shared" si="152"/>
        <v>0.40199502484483624</v>
      </c>
      <c r="AX97" s="10">
        <f t="shared" si="153"/>
        <v>1</v>
      </c>
      <c r="AY97" s="10">
        <f t="shared" si="154"/>
        <v>1</v>
      </c>
      <c r="AZ97" s="10" t="str">
        <f t="shared" si="155"/>
        <v>1</v>
      </c>
      <c r="BA97" s="10" t="str">
        <f t="shared" si="156"/>
        <v>1</v>
      </c>
      <c r="BB97" t="s">
        <v>78</v>
      </c>
      <c r="BC97" t="s">
        <v>78</v>
      </c>
      <c r="BD97" t="s">
        <v>78</v>
      </c>
      <c r="BE97" s="5">
        <v>7</v>
      </c>
      <c r="BF97" s="5">
        <v>10</v>
      </c>
      <c r="BG97" s="5">
        <v>10</v>
      </c>
      <c r="BH97" s="5">
        <f t="shared" si="157"/>
        <v>9</v>
      </c>
      <c r="BI97" s="6">
        <v>0.40199502484483624</v>
      </c>
      <c r="BJ97" s="6">
        <v>0.40199502484483624</v>
      </c>
      <c r="BK97" s="6">
        <v>0.40199502484483624</v>
      </c>
      <c r="BL97" s="6">
        <v>0.40199502484483624</v>
      </c>
      <c r="BM97" s="6" t="str">
        <f t="shared" si="158"/>
        <v>N</v>
      </c>
      <c r="BN97" s="3">
        <f t="shared" si="159"/>
        <v>0.33333333333333331</v>
      </c>
      <c r="BO97" s="3">
        <f t="shared" si="160"/>
        <v>1</v>
      </c>
      <c r="BP97" s="3">
        <f t="shared" si="161"/>
        <v>1.6666666666666667</v>
      </c>
      <c r="BQ97" s="3">
        <f t="shared" si="162"/>
        <v>2</v>
      </c>
      <c r="BR97" s="1">
        <f t="shared" si="163"/>
        <v>5</v>
      </c>
      <c r="BS97" s="1" t="str">
        <f t="shared" si="164"/>
        <v>NA</v>
      </c>
      <c r="BT97" s="1">
        <f t="shared" si="165"/>
        <v>0.33333333333333331</v>
      </c>
      <c r="BU97" s="4">
        <f t="shared" si="166"/>
        <v>0</v>
      </c>
      <c r="BV97" s="4">
        <f t="shared" si="167"/>
        <v>1.5</v>
      </c>
      <c r="BW97" t="s">
        <v>226</v>
      </c>
      <c r="BX97" t="s">
        <v>227</v>
      </c>
      <c r="BY97" t="s">
        <v>227</v>
      </c>
      <c r="BZ97" t="s">
        <v>226</v>
      </c>
      <c r="CA97" s="2" t="str">
        <f t="shared" si="168"/>
        <v>NA</v>
      </c>
      <c r="CB97">
        <v>0</v>
      </c>
      <c r="CC97">
        <v>0</v>
      </c>
      <c r="CD97" s="2" t="str">
        <f t="shared" si="169"/>
        <v>NA</v>
      </c>
      <c r="CE97" s="3">
        <v>0</v>
      </c>
      <c r="CF97" s="3">
        <v>0</v>
      </c>
      <c r="CG97" s="2">
        <v>0</v>
      </c>
      <c r="CH97" s="2">
        <v>0</v>
      </c>
      <c r="CI97" s="2">
        <v>1</v>
      </c>
      <c r="CJ97" s="2">
        <v>0</v>
      </c>
      <c r="CK97" s="2">
        <v>0</v>
      </c>
      <c r="CL97" s="2">
        <v>0</v>
      </c>
      <c r="CM97" s="2">
        <v>0</v>
      </c>
      <c r="CN97" s="2">
        <v>0</v>
      </c>
      <c r="CO97" s="5">
        <v>0</v>
      </c>
      <c r="CP97" s="5">
        <v>0</v>
      </c>
      <c r="CQ97" s="5">
        <v>0</v>
      </c>
      <c r="CR97" s="5">
        <v>0</v>
      </c>
      <c r="CS97" s="5">
        <v>0</v>
      </c>
      <c r="CT97" s="5">
        <v>0</v>
      </c>
      <c r="CU97" s="5">
        <v>0</v>
      </c>
      <c r="CV97" s="5">
        <v>0</v>
      </c>
      <c r="CW97" s="4">
        <v>1</v>
      </c>
      <c r="CX97" s="4">
        <v>0</v>
      </c>
      <c r="CY97" s="4">
        <v>0</v>
      </c>
      <c r="CZ97" s="4">
        <v>0</v>
      </c>
      <c r="DA97" s="4">
        <v>0</v>
      </c>
      <c r="DB97" s="4">
        <v>0</v>
      </c>
      <c r="DC97" s="4">
        <v>0</v>
      </c>
      <c r="DD97" s="4">
        <v>0</v>
      </c>
      <c r="DE97" s="8">
        <v>0</v>
      </c>
      <c r="DF97" s="8">
        <v>1</v>
      </c>
      <c r="DG97" s="8">
        <v>1</v>
      </c>
      <c r="DH97" s="8">
        <v>0</v>
      </c>
      <c r="DI97" s="8">
        <v>0</v>
      </c>
      <c r="DJ97" s="8">
        <v>0</v>
      </c>
      <c r="DK97" s="8">
        <v>0</v>
      </c>
      <c r="DL97" s="8">
        <v>0</v>
      </c>
      <c r="DM97" s="11">
        <f t="shared" si="170"/>
        <v>1</v>
      </c>
      <c r="DN97" s="11">
        <f t="shared" si="171"/>
        <v>1</v>
      </c>
      <c r="DO97" s="11">
        <f t="shared" si="172"/>
        <v>0</v>
      </c>
      <c r="DP97" s="11">
        <f t="shared" si="173"/>
        <v>0</v>
      </c>
      <c r="DQ97" s="5">
        <f t="shared" si="174"/>
        <v>1</v>
      </c>
      <c r="DR97" s="5">
        <f t="shared" si="175"/>
        <v>1</v>
      </c>
      <c r="DS97" s="5">
        <f t="shared" si="176"/>
        <v>0</v>
      </c>
      <c r="DT97" s="5">
        <f t="shared" si="177"/>
        <v>0</v>
      </c>
      <c r="DU97" s="12">
        <f t="shared" si="178"/>
        <v>0</v>
      </c>
      <c r="DV97" s="12">
        <f t="shared" si="179"/>
        <v>0</v>
      </c>
      <c r="DW97" s="12">
        <f t="shared" si="180"/>
        <v>1</v>
      </c>
      <c r="DX97" s="12">
        <f t="shared" si="181"/>
        <v>0</v>
      </c>
      <c r="DY97" s="12">
        <f t="shared" si="182"/>
        <v>0</v>
      </c>
      <c r="DZ97" s="12">
        <f t="shared" si="183"/>
        <v>0</v>
      </c>
      <c r="EA97" s="12">
        <f t="shared" si="184"/>
        <v>0</v>
      </c>
      <c r="EB97" s="12">
        <f t="shared" si="185"/>
        <v>0</v>
      </c>
      <c r="EC97" s="13">
        <f t="shared" si="186"/>
        <v>1</v>
      </c>
      <c r="ED97" s="13">
        <f t="shared" si="187"/>
        <v>1</v>
      </c>
      <c r="EE97" s="13">
        <f t="shared" si="188"/>
        <v>1</v>
      </c>
      <c r="EF97" s="13">
        <f t="shared" si="189"/>
        <v>0</v>
      </c>
      <c r="EG97" s="13">
        <f t="shared" si="190"/>
        <v>0</v>
      </c>
      <c r="EH97" s="13">
        <f t="shared" si="191"/>
        <v>0</v>
      </c>
      <c r="EI97" s="13">
        <f t="shared" si="192"/>
        <v>0</v>
      </c>
      <c r="EJ97" s="13">
        <f t="shared" si="193"/>
        <v>0</v>
      </c>
      <c r="EK97" s="4">
        <f t="shared" si="194"/>
        <v>2</v>
      </c>
      <c r="EL97" s="4">
        <f t="shared" si="195"/>
        <v>2</v>
      </c>
      <c r="EM97" s="4">
        <f t="shared" si="196"/>
        <v>0</v>
      </c>
      <c r="EN97" s="4">
        <f t="shared" si="197"/>
        <v>0</v>
      </c>
      <c r="EO97" s="5">
        <v>1</v>
      </c>
      <c r="EP97" s="5">
        <v>0</v>
      </c>
      <c r="EQ97" s="5" t="s">
        <v>178</v>
      </c>
      <c r="ER97" s="5" t="s">
        <v>178</v>
      </c>
      <c r="ES97" s="12">
        <v>0</v>
      </c>
      <c r="ET97" s="12">
        <v>1</v>
      </c>
      <c r="EU97" s="12" t="s">
        <v>178</v>
      </c>
      <c r="EV97" s="12" t="s">
        <v>178</v>
      </c>
      <c r="EW97">
        <v>0.5</v>
      </c>
      <c r="EX97">
        <v>0.5</v>
      </c>
      <c r="EY97" t="s">
        <v>178</v>
      </c>
      <c r="EZ97" t="s">
        <v>178</v>
      </c>
      <c r="FA97">
        <f t="shared" si="198"/>
        <v>0</v>
      </c>
      <c r="FB97">
        <f t="shared" si="199"/>
        <v>1</v>
      </c>
      <c r="FC97">
        <f t="shared" si="200"/>
        <v>0</v>
      </c>
      <c r="FD97">
        <f t="shared" si="201"/>
        <v>0</v>
      </c>
      <c r="FE97">
        <v>1</v>
      </c>
      <c r="FF97">
        <v>0.42857142857142855</v>
      </c>
      <c r="FG97">
        <v>0.4</v>
      </c>
    </row>
    <row r="98" spans="1:163" customFormat="1" x14ac:dyDescent="0.25">
      <c r="A98" t="s">
        <v>98</v>
      </c>
      <c r="B98">
        <v>1</v>
      </c>
      <c r="C98">
        <v>1</v>
      </c>
      <c r="D98">
        <v>1</v>
      </c>
      <c r="E98">
        <v>4</v>
      </c>
      <c r="F98">
        <v>2</v>
      </c>
      <c r="G98">
        <v>2</v>
      </c>
      <c r="H98">
        <v>0</v>
      </c>
      <c r="I98" s="2" t="s">
        <v>176</v>
      </c>
      <c r="J98" s="2">
        <f t="shared" ref="J98:J129" si="202">IF(OR(H98="NA",I98="NA"),"NA",IF(OR(H98&gt;0,I98="y"),1,0))</f>
        <v>1</v>
      </c>
      <c r="K98">
        <v>2</v>
      </c>
      <c r="L98" s="1">
        <v>10</v>
      </c>
      <c r="M98" s="1" t="str">
        <f t="shared" ref="M98:M129" si="203">IF(L98="NA","NA",IF(L98&lt;2,"solitary",IF(AND(L98&gt;=2=TRUE,L98&lt;5=TRUE),"S",IF(AND(L98&gt;=5=TRUE,L98&lt;7=TRUE),"M",IF(L98&gt;=7,"L","NA")))))</f>
        <v>L</v>
      </c>
      <c r="N98" s="1">
        <f t="shared" ref="N98:N129" si="204">VLOOKUP(BB98,$A$2:$L$167,10,FALSE)</f>
        <v>0</v>
      </c>
      <c r="O98">
        <v>1</v>
      </c>
      <c r="P98">
        <v>1</v>
      </c>
      <c r="Q98">
        <v>1</v>
      </c>
      <c r="R98">
        <v>0</v>
      </c>
      <c r="S98">
        <v>2</v>
      </c>
      <c r="T98">
        <v>6</v>
      </c>
      <c r="U98">
        <f t="shared" ref="U98:U129" si="205">IF(AR98="ext","NA",T98)</f>
        <v>6</v>
      </c>
      <c r="V98" s="2" t="s">
        <v>177</v>
      </c>
      <c r="W98" s="2">
        <f t="shared" ref="W98:W129" si="206">IF(OR(T98="NA",V98="NA"),"NA",IF(OR(T98&gt;0,V98="y"),1,0))</f>
        <v>1</v>
      </c>
      <c r="X98">
        <v>3</v>
      </c>
      <c r="Y98" s="1">
        <v>5</v>
      </c>
      <c r="Z98" s="1" t="str">
        <f t="shared" ref="Z98:Z129" si="207">IF(Y98="NA","NA",IF(L98&lt;2,"solitary",IF(AND(Y98&gt;=2=TRUE,Y98&lt;5=TRUE),"S",IF(AND(Y98&gt;=5=TRUE,Y98&lt;7=TRUE),"M",IF(Y98&gt;=7,"L","NA")))))</f>
        <v>M</v>
      </c>
      <c r="AA98" s="1">
        <f t="shared" ref="AA98:AA129" si="208">IF(Y98="NA","NA",VLOOKUP(BC98,$A$1:$Y$167,21,FALSE))</f>
        <v>3</v>
      </c>
      <c r="AB98" s="4">
        <f t="shared" ref="AB98:AB129" si="209">IF(Y98="NA","NA",Y98-L98)</f>
        <v>-5</v>
      </c>
      <c r="AC98" s="4">
        <f t="shared" ref="AC98:AC129" si="210">VLOOKUP(BB98,$A$1:$AB$167,24,FALSE)</f>
        <v>3</v>
      </c>
      <c r="AD98">
        <v>1</v>
      </c>
      <c r="AE98">
        <v>1</v>
      </c>
      <c r="AF98">
        <v>1</v>
      </c>
      <c r="AG98">
        <v>0</v>
      </c>
      <c r="AH98">
        <v>2</v>
      </c>
      <c r="AI98">
        <v>2</v>
      </c>
      <c r="AJ98" s="2" t="s">
        <v>177</v>
      </c>
      <c r="AK98" s="2">
        <f t="shared" ref="AK98:AK129" si="211">IF(OR(AI98="NA",AJ98="NA"),"NA",IF(OR(AI98&gt;0,AJ98="y"),1,0))</f>
        <v>1</v>
      </c>
      <c r="AL98">
        <v>4</v>
      </c>
      <c r="AM98" s="1">
        <v>5</v>
      </c>
      <c r="AN98" s="1" t="str">
        <f t="shared" ref="AN98:AN129" si="212">IF(AM98="NA","NA",IF(AM98&lt;2,"solitary",IF(AND(AM98&gt;=2=TRUE,AM98&lt;5=TRUE),"S",IF(AND(AM98&gt;=5=TRUE,AM98&lt;7=TRUE),"M",IF(AM98&gt;=7,"L","NA")))))</f>
        <v>M</v>
      </c>
      <c r="AO98" s="1">
        <f t="shared" ref="AO98:AO129" si="213">IF(AM98="NA","NA",VLOOKUP(BD98,$A$1:$AM$167,34,FALSE))</f>
        <v>1</v>
      </c>
      <c r="AP98" s="4">
        <f t="shared" ref="AP98:AP129" si="214">IF(Y98="NA","NA",IF(AM98="NA","NA",AM98-Y98))</f>
        <v>0</v>
      </c>
      <c r="AQ98" s="4">
        <f t="shared" ref="AQ98:AQ129" si="215">VLOOKUP(BC98,$A$1:$AP$167,37,FALSE)</f>
        <v>1</v>
      </c>
      <c r="AR98" s="10" t="s">
        <v>319</v>
      </c>
      <c r="AS98" s="10" t="s">
        <v>319</v>
      </c>
      <c r="AT98" s="10" t="str">
        <f>IF(AR98=AS98,AS98,"")</f>
        <v>surv</v>
      </c>
      <c r="AU98" s="10" t="str">
        <f t="shared" ref="AU98:AU129" si="216">IF(OR(AR98="ext",AS98="ext"),"ext","surv")</f>
        <v>surv</v>
      </c>
      <c r="AV98" s="10">
        <f t="shared" ref="AV98:AV129" si="217">IF(AR98="ext",L98,IF(AS98="ext",Y98,IF(AR98="surv",AVERAGE(L98,Y98,AM98),IF(AS98="surv",AVERAGE(Y98,AM98),AM98))))</f>
        <v>6.666666666666667</v>
      </c>
      <c r="AW98" s="10">
        <f t="shared" ref="AW98:AW129" si="218">IF(AR98="ext",BI98,IF(AS98="ext",BJ98,IF(AR98="surv",AVERAGE(BI98,BJ98,BK98),IF(AS98="surv",AVERAGE(BJ98,BK98),BK98))))</f>
        <v>0.29154759474226444</v>
      </c>
      <c r="AX98" s="10">
        <f t="shared" ref="AX98:AX129" si="219">IF(AR98="surv",1,IF(AR98="ext",0,"NA"))</f>
        <v>1</v>
      </c>
      <c r="AY98" s="10">
        <f t="shared" ref="AY98:AY129" si="220">IF(AS98="surv",1,IF(AS98="ext",0,"NA"))</f>
        <v>1</v>
      </c>
      <c r="AZ98" s="10" t="str">
        <f t="shared" ref="AZ98:AZ129" si="221">IF(AT98="surv","1",IF(OR(AT98="ext",AT98="re"),"0","NA"))</f>
        <v>1</v>
      </c>
      <c r="BA98" s="10" t="str">
        <f t="shared" ref="BA98:BA129" si="222">IF(AT98="surv","1",IF(AT98="found","0","NA"))</f>
        <v>1</v>
      </c>
      <c r="BB98" t="s">
        <v>9</v>
      </c>
      <c r="BC98" t="s">
        <v>9</v>
      </c>
      <c r="BD98" t="s">
        <v>9</v>
      </c>
      <c r="BE98" s="5">
        <v>1</v>
      </c>
      <c r="BF98" s="5">
        <v>2</v>
      </c>
      <c r="BG98" s="5">
        <v>2</v>
      </c>
      <c r="BH98" s="5">
        <f t="shared" ref="BH98:BH129" si="223">AVERAGE(BE98:BG98)</f>
        <v>1.6666666666666667</v>
      </c>
      <c r="BI98" s="6">
        <v>0.29154759474226444</v>
      </c>
      <c r="BJ98" s="6">
        <v>0.29154759474226444</v>
      </c>
      <c r="BK98" s="6">
        <v>0.29154759474226444</v>
      </c>
      <c r="BL98" s="6">
        <v>0.29154759474226444</v>
      </c>
      <c r="BM98" s="6" t="str">
        <f t="shared" ref="BM98:BM129" si="224">IF(BL98&lt;0.5,"N",IF(BL98&lt;1,"M","F"))</f>
        <v>N</v>
      </c>
      <c r="BN98" s="3">
        <f t="shared" ref="BN98:BN129" si="225">AVERAGE(E98,Q98,AF98)</f>
        <v>2</v>
      </c>
      <c r="BO98" s="3">
        <f t="shared" ref="BO98:BO129" si="226">AVERAGE(F98,R98,AG98)</f>
        <v>0.66666666666666663</v>
      </c>
      <c r="BP98" s="3">
        <f t="shared" ref="BP98:BP129" si="227">AVERAGE(G98,S98,AH98)</f>
        <v>2</v>
      </c>
      <c r="BQ98" s="3">
        <f t="shared" ref="BQ98:BQ129" si="228">AVERAGE(H98,T98,AI98)</f>
        <v>2.6666666666666665</v>
      </c>
      <c r="BR98" s="1">
        <f t="shared" ref="BR98:BR129" si="229">AVERAGE(AM98,Y98,L98)</f>
        <v>6.666666666666667</v>
      </c>
      <c r="BS98" s="1" t="str">
        <f t="shared" ref="BS98:BS129" si="230">IF(BR98="NA","NA",IF(AND(BR98&gt;0=TRUE,BR98&lt;5=TRUE),"S",IF(AND(BR98&gt;=6=TRUE,BR98&lt;7=TRUE),"M",IF(BR98&gt;=7,"L","NA"))))</f>
        <v>M</v>
      </c>
      <c r="BT98" s="1">
        <f t="shared" ref="BT98:BT129" si="231">AVERAGE(AO98,AA98,N98)</f>
        <v>1.3333333333333333</v>
      </c>
      <c r="BU98" s="4">
        <f t="shared" ref="BU98:BU129" si="232">IF(AP98="NA","NA",AVERAGE(AB98,AP98))</f>
        <v>-2.5</v>
      </c>
      <c r="BV98" s="4">
        <f t="shared" ref="BV98:BV129" si="233">IF(BU98="NA","NA",AVERAGE(AC98,AQ98))</f>
        <v>2</v>
      </c>
      <c r="BW98" t="s">
        <v>178</v>
      </c>
      <c r="BX98" t="s">
        <v>178</v>
      </c>
      <c r="BY98" t="s">
        <v>227</v>
      </c>
      <c r="BZ98" t="s">
        <v>226</v>
      </c>
      <c r="CA98" s="2" t="str">
        <f t="shared" ref="CA98:CA129" si="234">IF(CB98+CC98=0,"NA",IF(CB98=CC98,"e",IF(CB98&lt;CC98,"c","s")))</f>
        <v>NA</v>
      </c>
      <c r="CB98">
        <v>0</v>
      </c>
      <c r="CC98">
        <v>0</v>
      </c>
      <c r="CD98" s="2" t="str">
        <f t="shared" ref="CD98:CD129" si="235">IF(CE98+CF98=0,"NA",IF(CE98=CF98,"e",IF(CE98&lt;CF98,"c","s")))</f>
        <v>NA</v>
      </c>
      <c r="CE98" s="3">
        <v>0</v>
      </c>
      <c r="CF98" s="3">
        <v>0</v>
      </c>
      <c r="CG98" s="2">
        <v>0</v>
      </c>
      <c r="CH98" s="2">
        <v>0</v>
      </c>
      <c r="CI98" s="2">
        <v>0</v>
      </c>
      <c r="CJ98" s="2">
        <v>0</v>
      </c>
      <c r="CK98" s="2">
        <v>0</v>
      </c>
      <c r="CL98" s="2">
        <v>0</v>
      </c>
      <c r="CM98" s="2">
        <v>0</v>
      </c>
      <c r="CN98" s="2">
        <v>0</v>
      </c>
      <c r="CO98" s="5">
        <v>0</v>
      </c>
      <c r="CP98" s="5">
        <v>0</v>
      </c>
      <c r="CQ98" s="5">
        <v>0</v>
      </c>
      <c r="CR98" s="5">
        <v>0</v>
      </c>
      <c r="CS98" s="5">
        <v>0</v>
      </c>
      <c r="CT98" s="5">
        <v>0</v>
      </c>
      <c r="CU98" s="5">
        <v>0</v>
      </c>
      <c r="CV98" s="5">
        <v>0</v>
      </c>
      <c r="CW98" s="4">
        <v>0</v>
      </c>
      <c r="CX98" s="4">
        <v>0</v>
      </c>
      <c r="CY98" s="4">
        <v>0</v>
      </c>
      <c r="CZ98" s="4">
        <v>0</v>
      </c>
      <c r="DA98" s="4">
        <v>0</v>
      </c>
      <c r="DB98" s="4">
        <v>0</v>
      </c>
      <c r="DC98" s="4">
        <v>0</v>
      </c>
      <c r="DD98" s="4">
        <v>0</v>
      </c>
      <c r="DE98" s="8">
        <v>0</v>
      </c>
      <c r="DF98" s="8">
        <v>0</v>
      </c>
      <c r="DG98" s="8">
        <v>1</v>
      </c>
      <c r="DH98" s="8">
        <v>0</v>
      </c>
      <c r="DI98" s="8">
        <v>0</v>
      </c>
      <c r="DJ98" s="8">
        <v>0</v>
      </c>
      <c r="DK98" s="8">
        <v>0</v>
      </c>
      <c r="DL98" s="8">
        <v>0</v>
      </c>
      <c r="DM98" s="11">
        <f t="shared" ref="DM98:DM129" si="236">SUM(CG98,CH98,CW98,CX98)</f>
        <v>0</v>
      </c>
      <c r="DN98" s="11">
        <f t="shared" ref="DN98:DN129" si="237">SUM(CJ98,CI98,CZ98,CY98)</f>
        <v>0</v>
      </c>
      <c r="DO98" s="11">
        <f t="shared" ref="DO98:DO129" si="238">SUM(CK98,CL98,DA98,DB98)</f>
        <v>0</v>
      </c>
      <c r="DP98" s="11">
        <f t="shared" ref="DP98:DP129" si="239">SUM(CN98,CM98,DD98,DC98)</f>
        <v>0</v>
      </c>
      <c r="DQ98" s="5">
        <f t="shared" ref="DQ98:DQ129" si="240">SUM(CO98,CP98,DE98,DF98)</f>
        <v>0</v>
      </c>
      <c r="DR98" s="5">
        <f t="shared" ref="DR98:DR129" si="241">SUM(CR98,CQ98,DH98,DG98)</f>
        <v>1</v>
      </c>
      <c r="DS98" s="5">
        <f t="shared" ref="DS98:DS129" si="242">SUM(CS98,CT98,DI98,DJ98)</f>
        <v>0</v>
      </c>
      <c r="DT98" s="5">
        <f t="shared" ref="DT98:DT129" si="243">SUM(CV98,CU98,DL98,DK98)</f>
        <v>0</v>
      </c>
      <c r="DU98" s="12">
        <f t="shared" ref="DU98:DU129" si="244">SUM(CG98,CO98)</f>
        <v>0</v>
      </c>
      <c r="DV98" s="12">
        <f t="shared" ref="DV98:DV129" si="245">SUM(CH98,CP98)</f>
        <v>0</v>
      </c>
      <c r="DW98" s="12">
        <f t="shared" ref="DW98:DW129" si="246">SUM(CI98,CQ98)</f>
        <v>0</v>
      </c>
      <c r="DX98" s="12">
        <f t="shared" ref="DX98:DX129" si="247">SUM(CJ98,CR98)</f>
        <v>0</v>
      </c>
      <c r="DY98" s="12">
        <f t="shared" ref="DY98:DY129" si="248">SUM(CK98,CS98)</f>
        <v>0</v>
      </c>
      <c r="DZ98" s="12">
        <f t="shared" ref="DZ98:DZ129" si="249">SUM(CL98,CT98)</f>
        <v>0</v>
      </c>
      <c r="EA98" s="12">
        <f t="shared" ref="EA98:EA129" si="250">SUM(CM98,CU98)</f>
        <v>0</v>
      </c>
      <c r="EB98" s="12">
        <f t="shared" ref="EB98:EB129" si="251">SUM(CN98,CV98)</f>
        <v>0</v>
      </c>
      <c r="EC98" s="13">
        <f t="shared" ref="EC98:EC129" si="252">SUM(CW98,DE98)</f>
        <v>0</v>
      </c>
      <c r="ED98" s="13">
        <f t="shared" ref="ED98:ED129" si="253">SUM(CX98,DF98)</f>
        <v>0</v>
      </c>
      <c r="EE98" s="13">
        <f t="shared" ref="EE98:EE129" si="254">SUM(CY98,DG98)</f>
        <v>1</v>
      </c>
      <c r="EF98" s="13">
        <f t="shared" ref="EF98:EF129" si="255">SUM(CZ98,DH98)</f>
        <v>0</v>
      </c>
      <c r="EG98" s="13">
        <f t="shared" ref="EG98:EG129" si="256">SUM(DA98,DI98)</f>
        <v>0</v>
      </c>
      <c r="EH98" s="13">
        <f t="shared" ref="EH98:EH129" si="257">SUM(DB98,DJ98)</f>
        <v>0</v>
      </c>
      <c r="EI98" s="13">
        <f t="shared" ref="EI98:EI129" si="258">SUM(DC98,DK98)</f>
        <v>0</v>
      </c>
      <c r="EJ98" s="13">
        <f t="shared" ref="EJ98:EJ129" si="259">SUM(DD98,DL98)</f>
        <v>0</v>
      </c>
      <c r="EK98" s="4">
        <f t="shared" ref="EK98:EK129" si="260">DM98+DQ98</f>
        <v>0</v>
      </c>
      <c r="EL98" s="4">
        <f t="shared" ref="EL98:EL129" si="261">DN98+DR98</f>
        <v>1</v>
      </c>
      <c r="EM98" s="4">
        <f t="shared" ref="EM98:EM129" si="262">DO98+DS98</f>
        <v>0</v>
      </c>
      <c r="EN98" s="4">
        <f t="shared" ref="EN98:EN129" si="263">DP98+DT98</f>
        <v>0</v>
      </c>
      <c r="EO98" s="5" t="s">
        <v>178</v>
      </c>
      <c r="EP98" s="5" t="s">
        <v>178</v>
      </c>
      <c r="EQ98" s="5" t="s">
        <v>178</v>
      </c>
      <c r="ER98" s="5" t="s">
        <v>178</v>
      </c>
      <c r="ES98" s="12" t="s">
        <v>178</v>
      </c>
      <c r="ET98" s="12">
        <v>1</v>
      </c>
      <c r="EU98" s="12" t="s">
        <v>178</v>
      </c>
      <c r="EV98" s="12" t="s">
        <v>178</v>
      </c>
      <c r="EW98" t="s">
        <v>178</v>
      </c>
      <c r="EX98">
        <v>1</v>
      </c>
      <c r="EY98" t="s">
        <v>178</v>
      </c>
      <c r="EZ98" t="s">
        <v>178</v>
      </c>
      <c r="FA98">
        <f t="shared" ref="FA98:FA129" si="264">(CG98+CO98)-(CH98+CP98)</f>
        <v>0</v>
      </c>
      <c r="FB98">
        <f t="shared" ref="FB98:FB129" si="265">(CI98+CQ98)-(CJ98+CR98)</f>
        <v>0</v>
      </c>
      <c r="FC98">
        <f t="shared" ref="FC98:FC129" si="266">(CK98+CS98)-(CL98+CT98)</f>
        <v>0</v>
      </c>
      <c r="FD98">
        <f t="shared" ref="FD98:FD129" si="267">(CM98+CU98)-(CN98+CV98)</f>
        <v>0</v>
      </c>
      <c r="FE98">
        <v>1.5</v>
      </c>
      <c r="FF98">
        <v>0.375</v>
      </c>
      <c r="FG98">
        <v>0.75</v>
      </c>
    </row>
    <row r="99" spans="1:163" customFormat="1" x14ac:dyDescent="0.25">
      <c r="A99" t="s">
        <v>99</v>
      </c>
      <c r="B99">
        <v>1</v>
      </c>
      <c r="C99">
        <v>1</v>
      </c>
      <c r="D99">
        <v>1</v>
      </c>
      <c r="E99">
        <v>1</v>
      </c>
      <c r="F99">
        <v>1</v>
      </c>
      <c r="G99">
        <v>2</v>
      </c>
      <c r="H99">
        <v>1</v>
      </c>
      <c r="I99" s="2" t="s">
        <v>177</v>
      </c>
      <c r="J99" s="2">
        <f t="shared" si="202"/>
        <v>1</v>
      </c>
      <c r="K99">
        <v>2</v>
      </c>
      <c r="L99" s="1">
        <v>6</v>
      </c>
      <c r="M99" s="1" t="str">
        <f t="shared" si="203"/>
        <v>M</v>
      </c>
      <c r="N99" s="1">
        <f t="shared" si="204"/>
        <v>0</v>
      </c>
      <c r="O99">
        <v>1</v>
      </c>
      <c r="P99">
        <v>1</v>
      </c>
      <c r="Q99">
        <v>0</v>
      </c>
      <c r="R99">
        <v>0</v>
      </c>
      <c r="S99">
        <v>2</v>
      </c>
      <c r="T99">
        <v>2</v>
      </c>
      <c r="U99">
        <f t="shared" si="205"/>
        <v>2</v>
      </c>
      <c r="V99" s="2" t="s">
        <v>177</v>
      </c>
      <c r="W99" s="2">
        <f t="shared" si="206"/>
        <v>1</v>
      </c>
      <c r="X99">
        <v>2</v>
      </c>
      <c r="Y99" s="1">
        <v>4</v>
      </c>
      <c r="Z99" s="1" t="str">
        <f t="shared" si="207"/>
        <v>S</v>
      </c>
      <c r="AA99" s="1">
        <f t="shared" si="208"/>
        <v>1</v>
      </c>
      <c r="AB99" s="4">
        <f t="shared" si="209"/>
        <v>-2</v>
      </c>
      <c r="AC99" s="4">
        <f t="shared" si="210"/>
        <v>2</v>
      </c>
      <c r="AD99">
        <v>1</v>
      </c>
      <c r="AE99">
        <v>1</v>
      </c>
      <c r="AF99">
        <v>0</v>
      </c>
      <c r="AG99">
        <v>1</v>
      </c>
      <c r="AH99">
        <v>1</v>
      </c>
      <c r="AI99">
        <v>1</v>
      </c>
      <c r="AJ99" s="2" t="s">
        <v>177</v>
      </c>
      <c r="AK99" s="2">
        <f t="shared" si="211"/>
        <v>1</v>
      </c>
      <c r="AL99">
        <v>2</v>
      </c>
      <c r="AM99" s="1">
        <v>4</v>
      </c>
      <c r="AN99" s="1" t="str">
        <f t="shared" si="212"/>
        <v>S</v>
      </c>
      <c r="AO99" s="1">
        <f t="shared" si="213"/>
        <v>0</v>
      </c>
      <c r="AP99" s="4">
        <f t="shared" si="214"/>
        <v>0</v>
      </c>
      <c r="AQ99" s="4">
        <f t="shared" si="215"/>
        <v>0</v>
      </c>
      <c r="AR99" s="10" t="s">
        <v>319</v>
      </c>
      <c r="AS99" s="10" t="s">
        <v>319</v>
      </c>
      <c r="AT99" s="10" t="str">
        <f>IF(AR99=AS99,AS99,"")</f>
        <v>surv</v>
      </c>
      <c r="AU99" s="10" t="str">
        <f t="shared" si="216"/>
        <v>surv</v>
      </c>
      <c r="AV99" s="10">
        <f t="shared" si="217"/>
        <v>4.666666666666667</v>
      </c>
      <c r="AW99" s="10">
        <f t="shared" si="218"/>
        <v>0.57476235271111864</v>
      </c>
      <c r="AX99" s="10">
        <f t="shared" si="219"/>
        <v>1</v>
      </c>
      <c r="AY99" s="10">
        <f t="shared" si="220"/>
        <v>1</v>
      </c>
      <c r="AZ99" s="10" t="str">
        <f t="shared" si="221"/>
        <v>1</v>
      </c>
      <c r="BA99" s="10" t="str">
        <f t="shared" si="222"/>
        <v>1</v>
      </c>
      <c r="BB99" t="s">
        <v>100</v>
      </c>
      <c r="BC99" t="s">
        <v>100</v>
      </c>
      <c r="BD99" t="s">
        <v>65</v>
      </c>
      <c r="BE99" s="5">
        <v>10</v>
      </c>
      <c r="BF99" s="5">
        <v>13</v>
      </c>
      <c r="BG99" s="5">
        <v>10</v>
      </c>
      <c r="BH99" s="5">
        <f t="shared" si="223"/>
        <v>11</v>
      </c>
      <c r="BI99" s="6">
        <v>0.43829214001622313</v>
      </c>
      <c r="BJ99" s="6">
        <v>0.43829214001622313</v>
      </c>
      <c r="BK99" s="6">
        <v>0.84770277810090966</v>
      </c>
      <c r="BL99" s="6">
        <v>0.57476235271111864</v>
      </c>
      <c r="BM99" s="6" t="str">
        <f t="shared" si="224"/>
        <v>M</v>
      </c>
      <c r="BN99" s="3">
        <f t="shared" si="225"/>
        <v>0.33333333333333331</v>
      </c>
      <c r="BO99" s="3">
        <f t="shared" si="226"/>
        <v>0.66666666666666663</v>
      </c>
      <c r="BP99" s="3">
        <f t="shared" si="227"/>
        <v>1.6666666666666667</v>
      </c>
      <c r="BQ99" s="3">
        <f t="shared" si="228"/>
        <v>1.3333333333333333</v>
      </c>
      <c r="BR99" s="1">
        <f t="shared" si="229"/>
        <v>4.666666666666667</v>
      </c>
      <c r="BS99" s="1" t="str">
        <f t="shared" si="230"/>
        <v>S</v>
      </c>
      <c r="BT99" s="1">
        <f t="shared" si="231"/>
        <v>0.33333333333333331</v>
      </c>
      <c r="BU99" s="4">
        <f t="shared" si="232"/>
        <v>-1</v>
      </c>
      <c r="BV99" s="4">
        <f t="shared" si="233"/>
        <v>1</v>
      </c>
      <c r="BW99" t="s">
        <v>227</v>
      </c>
      <c r="BX99" t="s">
        <v>178</v>
      </c>
      <c r="BY99" t="s">
        <v>227</v>
      </c>
      <c r="BZ99" t="s">
        <v>178</v>
      </c>
      <c r="CA99" s="2" t="str">
        <f t="shared" si="234"/>
        <v>NA</v>
      </c>
      <c r="CB99">
        <v>0</v>
      </c>
      <c r="CC99">
        <v>0</v>
      </c>
      <c r="CD99" s="2" t="str">
        <f t="shared" si="235"/>
        <v>NA</v>
      </c>
      <c r="CE99" s="3">
        <v>0</v>
      </c>
      <c r="CF99" s="3">
        <v>0</v>
      </c>
      <c r="CG99" s="2">
        <v>1</v>
      </c>
      <c r="CH99" s="2">
        <v>0</v>
      </c>
      <c r="CI99" s="2">
        <v>0</v>
      </c>
      <c r="CJ99" s="2">
        <v>0</v>
      </c>
      <c r="CK99" s="2">
        <v>0</v>
      </c>
      <c r="CL99" s="2">
        <v>0</v>
      </c>
      <c r="CM99" s="2">
        <v>0</v>
      </c>
      <c r="CN99" s="2">
        <v>0</v>
      </c>
      <c r="CO99" s="5">
        <v>0</v>
      </c>
      <c r="CP99" s="5">
        <v>0</v>
      </c>
      <c r="CQ99" s="5">
        <v>0</v>
      </c>
      <c r="CR99" s="5">
        <v>0</v>
      </c>
      <c r="CS99" s="5">
        <v>0</v>
      </c>
      <c r="CT99" s="5">
        <v>0</v>
      </c>
      <c r="CU99" s="5">
        <v>0</v>
      </c>
      <c r="CV99" s="5">
        <v>0</v>
      </c>
      <c r="CW99" s="4">
        <v>0</v>
      </c>
      <c r="CX99" s="4">
        <v>1</v>
      </c>
      <c r="CY99" s="4">
        <v>0</v>
      </c>
      <c r="CZ99" s="4">
        <v>0</v>
      </c>
      <c r="DA99" s="4">
        <v>0</v>
      </c>
      <c r="DB99" s="4">
        <v>0</v>
      </c>
      <c r="DC99" s="4">
        <v>0</v>
      </c>
      <c r="DD99" s="4">
        <v>0</v>
      </c>
      <c r="DE99" s="8">
        <v>0</v>
      </c>
      <c r="DF99" s="8">
        <v>1</v>
      </c>
      <c r="DG99" s="8">
        <v>0</v>
      </c>
      <c r="DH99" s="8">
        <v>0</v>
      </c>
      <c r="DI99" s="8">
        <v>0</v>
      </c>
      <c r="DJ99" s="8">
        <v>0</v>
      </c>
      <c r="DK99" s="8">
        <v>0</v>
      </c>
      <c r="DL99" s="8">
        <v>0</v>
      </c>
      <c r="DM99" s="11">
        <f t="shared" si="236"/>
        <v>2</v>
      </c>
      <c r="DN99" s="11">
        <f t="shared" si="237"/>
        <v>0</v>
      </c>
      <c r="DO99" s="11">
        <f t="shared" si="238"/>
        <v>0</v>
      </c>
      <c r="DP99" s="11">
        <f t="shared" si="239"/>
        <v>0</v>
      </c>
      <c r="DQ99" s="5">
        <f t="shared" si="240"/>
        <v>1</v>
      </c>
      <c r="DR99" s="5">
        <f t="shared" si="241"/>
        <v>0</v>
      </c>
      <c r="DS99" s="5">
        <f t="shared" si="242"/>
        <v>0</v>
      </c>
      <c r="DT99" s="5">
        <f t="shared" si="243"/>
        <v>0</v>
      </c>
      <c r="DU99" s="12">
        <f t="shared" si="244"/>
        <v>1</v>
      </c>
      <c r="DV99" s="12">
        <f t="shared" si="245"/>
        <v>0</v>
      </c>
      <c r="DW99" s="12">
        <f t="shared" si="246"/>
        <v>0</v>
      </c>
      <c r="DX99" s="12">
        <f t="shared" si="247"/>
        <v>0</v>
      </c>
      <c r="DY99" s="12">
        <f t="shared" si="248"/>
        <v>0</v>
      </c>
      <c r="DZ99" s="12">
        <f t="shared" si="249"/>
        <v>0</v>
      </c>
      <c r="EA99" s="12">
        <f t="shared" si="250"/>
        <v>0</v>
      </c>
      <c r="EB99" s="12">
        <f t="shared" si="251"/>
        <v>0</v>
      </c>
      <c r="EC99" s="13">
        <f t="shared" si="252"/>
        <v>0</v>
      </c>
      <c r="ED99" s="13">
        <f t="shared" si="253"/>
        <v>2</v>
      </c>
      <c r="EE99" s="13">
        <f t="shared" si="254"/>
        <v>0</v>
      </c>
      <c r="EF99" s="13">
        <f t="shared" si="255"/>
        <v>0</v>
      </c>
      <c r="EG99" s="13">
        <f t="shared" si="256"/>
        <v>0</v>
      </c>
      <c r="EH99" s="13">
        <f t="shared" si="257"/>
        <v>0</v>
      </c>
      <c r="EI99" s="13">
        <f t="shared" si="258"/>
        <v>0</v>
      </c>
      <c r="EJ99" s="13">
        <f t="shared" si="259"/>
        <v>0</v>
      </c>
      <c r="EK99" s="4">
        <f t="shared" si="260"/>
        <v>3</v>
      </c>
      <c r="EL99" s="4">
        <f t="shared" si="261"/>
        <v>0</v>
      </c>
      <c r="EM99" s="4">
        <f t="shared" si="262"/>
        <v>0</v>
      </c>
      <c r="EN99" s="4">
        <f t="shared" si="263"/>
        <v>0</v>
      </c>
      <c r="EO99" s="5">
        <v>0</v>
      </c>
      <c r="EP99" s="5" t="s">
        <v>178</v>
      </c>
      <c r="EQ99" s="5" t="s">
        <v>178</v>
      </c>
      <c r="ER99" s="5" t="s">
        <v>178</v>
      </c>
      <c r="ES99" s="12">
        <v>0</v>
      </c>
      <c r="ET99" s="12" t="s">
        <v>178</v>
      </c>
      <c r="EU99" s="12" t="s">
        <v>178</v>
      </c>
      <c r="EV99" s="12" t="s">
        <v>178</v>
      </c>
      <c r="EW99">
        <v>0</v>
      </c>
      <c r="EX99" t="s">
        <v>178</v>
      </c>
      <c r="EY99" t="s">
        <v>178</v>
      </c>
      <c r="EZ99" t="s">
        <v>178</v>
      </c>
      <c r="FA99">
        <f t="shared" si="264"/>
        <v>1</v>
      </c>
      <c r="FB99">
        <f t="shared" si="265"/>
        <v>0</v>
      </c>
      <c r="FC99">
        <f t="shared" si="266"/>
        <v>0</v>
      </c>
      <c r="FD99">
        <f t="shared" si="267"/>
        <v>0</v>
      </c>
      <c r="FE99">
        <v>0.75</v>
      </c>
      <c r="FF99">
        <v>0.5</v>
      </c>
      <c r="FG99">
        <v>0.66666666666666663</v>
      </c>
    </row>
    <row r="100" spans="1:163" customFormat="1" x14ac:dyDescent="0.25">
      <c r="A100" t="s">
        <v>100</v>
      </c>
      <c r="B100">
        <v>1</v>
      </c>
      <c r="C100">
        <v>1</v>
      </c>
      <c r="D100">
        <v>1</v>
      </c>
      <c r="E100">
        <v>0</v>
      </c>
      <c r="F100">
        <v>1</v>
      </c>
      <c r="G100">
        <v>3</v>
      </c>
      <c r="H100">
        <v>0</v>
      </c>
      <c r="I100" s="2" t="s">
        <v>177</v>
      </c>
      <c r="J100" s="2">
        <f t="shared" si="202"/>
        <v>0</v>
      </c>
      <c r="K100">
        <v>2</v>
      </c>
      <c r="L100" s="1">
        <v>6</v>
      </c>
      <c r="M100" s="1" t="str">
        <f t="shared" si="203"/>
        <v>M</v>
      </c>
      <c r="N100" s="1">
        <f t="shared" si="204"/>
        <v>1</v>
      </c>
      <c r="O100">
        <v>1</v>
      </c>
      <c r="P100">
        <v>1</v>
      </c>
      <c r="Q100">
        <v>1</v>
      </c>
      <c r="R100">
        <v>0</v>
      </c>
      <c r="S100">
        <v>1</v>
      </c>
      <c r="T100">
        <v>1</v>
      </c>
      <c r="U100">
        <f t="shared" si="205"/>
        <v>1</v>
      </c>
      <c r="V100" s="2" t="s">
        <v>177</v>
      </c>
      <c r="W100" s="2">
        <f t="shared" si="206"/>
        <v>1</v>
      </c>
      <c r="X100">
        <v>2</v>
      </c>
      <c r="Y100" s="1">
        <v>4</v>
      </c>
      <c r="Z100" s="1" t="str">
        <f t="shared" si="207"/>
        <v>S</v>
      </c>
      <c r="AA100" s="1">
        <f t="shared" si="208"/>
        <v>2</v>
      </c>
      <c r="AB100" s="4">
        <f t="shared" si="209"/>
        <v>-2</v>
      </c>
      <c r="AC100" s="4">
        <f t="shared" si="210"/>
        <v>2</v>
      </c>
      <c r="AD100">
        <v>0</v>
      </c>
      <c r="AE100">
        <v>0</v>
      </c>
      <c r="AF100">
        <v>0</v>
      </c>
      <c r="AG100">
        <v>0</v>
      </c>
      <c r="AH100">
        <v>0</v>
      </c>
      <c r="AI100">
        <v>0</v>
      </c>
      <c r="AJ100" s="2" t="s">
        <v>177</v>
      </c>
      <c r="AK100" s="2">
        <f t="shared" si="211"/>
        <v>0</v>
      </c>
      <c r="AL100">
        <v>0</v>
      </c>
      <c r="AM100" s="1" t="s">
        <v>178</v>
      </c>
      <c r="AN100" s="1" t="str">
        <f t="shared" si="212"/>
        <v>NA</v>
      </c>
      <c r="AO100" s="1" t="str">
        <f t="shared" si="213"/>
        <v>NA</v>
      </c>
      <c r="AP100" s="4" t="str">
        <f t="shared" si="214"/>
        <v>NA</v>
      </c>
      <c r="AQ100" s="4">
        <f t="shared" si="215"/>
        <v>1</v>
      </c>
      <c r="AR100" s="10" t="s">
        <v>319</v>
      </c>
      <c r="AS100" s="10" t="s">
        <v>320</v>
      </c>
      <c r="AT100" s="10" t="s">
        <v>320</v>
      </c>
      <c r="AU100" s="10" t="str">
        <f t="shared" si="216"/>
        <v>ext</v>
      </c>
      <c r="AV100" s="10">
        <f t="shared" si="217"/>
        <v>4</v>
      </c>
      <c r="AW100" s="10">
        <f t="shared" si="218"/>
        <v>0.43829214001622313</v>
      </c>
      <c r="AX100" s="10">
        <f t="shared" si="219"/>
        <v>1</v>
      </c>
      <c r="AY100" s="10">
        <f t="shared" si="220"/>
        <v>0</v>
      </c>
      <c r="AZ100" s="10" t="str">
        <f t="shared" si="221"/>
        <v>0</v>
      </c>
      <c r="BA100" s="10" t="str">
        <f t="shared" si="222"/>
        <v>NA</v>
      </c>
      <c r="BB100" t="s">
        <v>99</v>
      </c>
      <c r="BC100" t="s">
        <v>99</v>
      </c>
      <c r="BD100" t="s">
        <v>99</v>
      </c>
      <c r="BE100" s="5">
        <v>11</v>
      </c>
      <c r="BF100" s="5">
        <v>14</v>
      </c>
      <c r="BG100" s="5">
        <v>12</v>
      </c>
      <c r="BH100" s="5">
        <f t="shared" si="223"/>
        <v>12.333333333333334</v>
      </c>
      <c r="BI100" s="6">
        <v>0.43829214001622313</v>
      </c>
      <c r="BJ100" s="6">
        <v>0.43829214001622313</v>
      </c>
      <c r="BK100" s="6" t="s">
        <v>178</v>
      </c>
      <c r="BL100" s="6">
        <v>0.43829214001622313</v>
      </c>
      <c r="BM100" s="6" t="str">
        <f t="shared" si="224"/>
        <v>N</v>
      </c>
      <c r="BN100" s="3">
        <f t="shared" si="225"/>
        <v>0.33333333333333331</v>
      </c>
      <c r="BO100" s="3">
        <f t="shared" si="226"/>
        <v>0.33333333333333331</v>
      </c>
      <c r="BP100" s="3">
        <f t="shared" si="227"/>
        <v>1.3333333333333333</v>
      </c>
      <c r="BQ100" s="3">
        <f t="shared" si="228"/>
        <v>0.33333333333333331</v>
      </c>
      <c r="BR100" s="1">
        <f t="shared" si="229"/>
        <v>5</v>
      </c>
      <c r="BS100" s="1" t="str">
        <f t="shared" si="230"/>
        <v>NA</v>
      </c>
      <c r="BT100" s="1">
        <f t="shared" si="231"/>
        <v>1.5</v>
      </c>
      <c r="BU100" s="4" t="str">
        <f t="shared" si="232"/>
        <v>NA</v>
      </c>
      <c r="BV100" s="4" t="str">
        <f t="shared" si="233"/>
        <v>NA</v>
      </c>
      <c r="BW100" t="s">
        <v>227</v>
      </c>
      <c r="BX100" t="s">
        <v>178</v>
      </c>
      <c r="BY100" t="s">
        <v>227</v>
      </c>
      <c r="BZ100" t="s">
        <v>178</v>
      </c>
      <c r="CA100" s="2" t="str">
        <f t="shared" si="234"/>
        <v>NA</v>
      </c>
      <c r="CB100">
        <v>0</v>
      </c>
      <c r="CC100">
        <v>0</v>
      </c>
      <c r="CD100" s="2" t="str">
        <f t="shared" si="235"/>
        <v>NA</v>
      </c>
      <c r="CE100" s="3">
        <v>0</v>
      </c>
      <c r="CF100" s="3">
        <v>0</v>
      </c>
      <c r="CG100" s="2">
        <v>1</v>
      </c>
      <c r="CH100" s="2">
        <v>0</v>
      </c>
      <c r="CI100" s="2">
        <v>0</v>
      </c>
      <c r="CJ100" s="2">
        <v>0</v>
      </c>
      <c r="CK100" s="2">
        <v>0</v>
      </c>
      <c r="CL100" s="2">
        <v>0</v>
      </c>
      <c r="CM100" s="2">
        <v>0</v>
      </c>
      <c r="CN100" s="2">
        <v>0</v>
      </c>
      <c r="CO100" s="5">
        <v>0</v>
      </c>
      <c r="CP100" s="5">
        <v>0</v>
      </c>
      <c r="CQ100" s="5">
        <v>0</v>
      </c>
      <c r="CR100" s="5">
        <v>0</v>
      </c>
      <c r="CS100" s="5">
        <v>0</v>
      </c>
      <c r="CT100" s="5">
        <v>0</v>
      </c>
      <c r="CU100" s="5">
        <v>0</v>
      </c>
      <c r="CV100" s="5">
        <v>0</v>
      </c>
      <c r="CW100" s="4">
        <v>0</v>
      </c>
      <c r="CX100" s="4">
        <v>0</v>
      </c>
      <c r="CY100" s="4">
        <v>0</v>
      </c>
      <c r="CZ100" s="4">
        <v>0</v>
      </c>
      <c r="DA100" s="4">
        <v>0</v>
      </c>
      <c r="DB100" s="4">
        <v>0</v>
      </c>
      <c r="DC100" s="4">
        <v>0</v>
      </c>
      <c r="DD100" s="4">
        <v>0</v>
      </c>
      <c r="DE100" s="8">
        <v>0</v>
      </c>
      <c r="DF100" s="8">
        <v>1</v>
      </c>
      <c r="DG100" s="8">
        <v>0</v>
      </c>
      <c r="DH100" s="8">
        <v>0</v>
      </c>
      <c r="DI100" s="8">
        <v>0</v>
      </c>
      <c r="DJ100" s="8">
        <v>0</v>
      </c>
      <c r="DK100" s="8">
        <v>0</v>
      </c>
      <c r="DL100" s="8">
        <v>0</v>
      </c>
      <c r="DM100" s="11">
        <f t="shared" si="236"/>
        <v>1</v>
      </c>
      <c r="DN100" s="11">
        <f t="shared" si="237"/>
        <v>0</v>
      </c>
      <c r="DO100" s="11">
        <f t="shared" si="238"/>
        <v>0</v>
      </c>
      <c r="DP100" s="11">
        <f t="shared" si="239"/>
        <v>0</v>
      </c>
      <c r="DQ100" s="5">
        <f t="shared" si="240"/>
        <v>1</v>
      </c>
      <c r="DR100" s="5">
        <f t="shared" si="241"/>
        <v>0</v>
      </c>
      <c r="DS100" s="5">
        <f t="shared" si="242"/>
        <v>0</v>
      </c>
      <c r="DT100" s="5">
        <f t="shared" si="243"/>
        <v>0</v>
      </c>
      <c r="DU100" s="12">
        <f t="shared" si="244"/>
        <v>1</v>
      </c>
      <c r="DV100" s="12">
        <f t="shared" si="245"/>
        <v>0</v>
      </c>
      <c r="DW100" s="12">
        <f t="shared" si="246"/>
        <v>0</v>
      </c>
      <c r="DX100" s="12">
        <f t="shared" si="247"/>
        <v>0</v>
      </c>
      <c r="DY100" s="12">
        <f t="shared" si="248"/>
        <v>0</v>
      </c>
      <c r="DZ100" s="12">
        <f t="shared" si="249"/>
        <v>0</v>
      </c>
      <c r="EA100" s="12">
        <f t="shared" si="250"/>
        <v>0</v>
      </c>
      <c r="EB100" s="12">
        <f t="shared" si="251"/>
        <v>0</v>
      </c>
      <c r="EC100" s="13">
        <f t="shared" si="252"/>
        <v>0</v>
      </c>
      <c r="ED100" s="13">
        <f t="shared" si="253"/>
        <v>1</v>
      </c>
      <c r="EE100" s="13">
        <f t="shared" si="254"/>
        <v>0</v>
      </c>
      <c r="EF100" s="13">
        <f t="shared" si="255"/>
        <v>0</v>
      </c>
      <c r="EG100" s="13">
        <f t="shared" si="256"/>
        <v>0</v>
      </c>
      <c r="EH100" s="13">
        <f t="shared" si="257"/>
        <v>0</v>
      </c>
      <c r="EI100" s="13">
        <f t="shared" si="258"/>
        <v>0</v>
      </c>
      <c r="EJ100" s="13">
        <f t="shared" si="259"/>
        <v>0</v>
      </c>
      <c r="EK100" s="4">
        <f t="shared" si="260"/>
        <v>2</v>
      </c>
      <c r="EL100" s="4">
        <f t="shared" si="261"/>
        <v>0</v>
      </c>
      <c r="EM100" s="4">
        <f t="shared" si="262"/>
        <v>0</v>
      </c>
      <c r="EN100" s="4">
        <f t="shared" si="263"/>
        <v>0</v>
      </c>
      <c r="EO100" s="5">
        <v>0</v>
      </c>
      <c r="EP100" s="5" t="s">
        <v>178</v>
      </c>
      <c r="EQ100" s="5" t="s">
        <v>178</v>
      </c>
      <c r="ER100" s="5" t="s">
        <v>178</v>
      </c>
      <c r="ES100" s="12">
        <v>0</v>
      </c>
      <c r="ET100" s="12" t="s">
        <v>178</v>
      </c>
      <c r="EU100" s="12" t="s">
        <v>178</v>
      </c>
      <c r="EV100" s="12" t="s">
        <v>178</v>
      </c>
      <c r="EW100">
        <v>0</v>
      </c>
      <c r="EX100" t="s">
        <v>178</v>
      </c>
      <c r="EY100" t="s">
        <v>178</v>
      </c>
      <c r="EZ100" t="s">
        <v>178</v>
      </c>
      <c r="FA100">
        <f t="shared" si="264"/>
        <v>1</v>
      </c>
      <c r="FB100">
        <f t="shared" si="265"/>
        <v>0</v>
      </c>
      <c r="FC100">
        <f t="shared" si="266"/>
        <v>0</v>
      </c>
      <c r="FD100">
        <f t="shared" si="267"/>
        <v>0</v>
      </c>
      <c r="FE100">
        <v>0.5</v>
      </c>
      <c r="FF100">
        <v>1.5</v>
      </c>
      <c r="FG100" t="s">
        <v>178</v>
      </c>
    </row>
    <row r="101" spans="1:163" customFormat="1" x14ac:dyDescent="0.25">
      <c r="A101" t="s">
        <v>101</v>
      </c>
      <c r="B101">
        <v>1</v>
      </c>
      <c r="C101">
        <v>1</v>
      </c>
      <c r="D101">
        <v>1</v>
      </c>
      <c r="E101">
        <v>1</v>
      </c>
      <c r="F101">
        <v>1</v>
      </c>
      <c r="G101">
        <v>2</v>
      </c>
      <c r="H101">
        <v>0</v>
      </c>
      <c r="I101" s="2" t="s">
        <v>177</v>
      </c>
      <c r="J101" s="2">
        <f t="shared" si="202"/>
        <v>0</v>
      </c>
      <c r="K101">
        <v>1</v>
      </c>
      <c r="L101" s="1">
        <v>6</v>
      </c>
      <c r="M101" s="1" t="str">
        <f t="shared" si="203"/>
        <v>M</v>
      </c>
      <c r="N101" s="1">
        <f t="shared" si="204"/>
        <v>1</v>
      </c>
      <c r="O101">
        <v>1</v>
      </c>
      <c r="P101">
        <v>1</v>
      </c>
      <c r="Q101">
        <v>2</v>
      </c>
      <c r="R101">
        <v>0</v>
      </c>
      <c r="S101">
        <v>0</v>
      </c>
      <c r="T101">
        <v>0</v>
      </c>
      <c r="U101">
        <f t="shared" si="205"/>
        <v>0</v>
      </c>
      <c r="V101" s="2" t="s">
        <v>177</v>
      </c>
      <c r="W101" s="2">
        <f t="shared" si="206"/>
        <v>0</v>
      </c>
      <c r="X101">
        <v>3</v>
      </c>
      <c r="Y101" s="1">
        <v>4</v>
      </c>
      <c r="Z101" s="1" t="str">
        <f t="shared" si="207"/>
        <v>S</v>
      </c>
      <c r="AA101" s="1">
        <f t="shared" si="208"/>
        <v>2</v>
      </c>
      <c r="AB101" s="4">
        <f t="shared" si="209"/>
        <v>-2</v>
      </c>
      <c r="AC101" s="4">
        <f t="shared" si="210"/>
        <v>3</v>
      </c>
      <c r="AD101">
        <v>0</v>
      </c>
      <c r="AE101">
        <v>0</v>
      </c>
      <c r="AF101">
        <v>0</v>
      </c>
      <c r="AG101">
        <v>0</v>
      </c>
      <c r="AH101">
        <v>0</v>
      </c>
      <c r="AI101">
        <v>0</v>
      </c>
      <c r="AJ101" s="2" t="s">
        <v>177</v>
      </c>
      <c r="AK101" s="2">
        <f t="shared" si="211"/>
        <v>0</v>
      </c>
      <c r="AL101">
        <v>0</v>
      </c>
      <c r="AM101" s="1" t="s">
        <v>178</v>
      </c>
      <c r="AN101" s="1" t="str">
        <f t="shared" si="212"/>
        <v>NA</v>
      </c>
      <c r="AO101" s="1" t="str">
        <f t="shared" si="213"/>
        <v>NA</v>
      </c>
      <c r="AP101" s="4" t="str">
        <f t="shared" si="214"/>
        <v>NA</v>
      </c>
      <c r="AQ101" s="4">
        <f t="shared" si="215"/>
        <v>0</v>
      </c>
      <c r="AR101" s="10" t="s">
        <v>319</v>
      </c>
      <c r="AS101" s="10" t="s">
        <v>320</v>
      </c>
      <c r="AT101" s="10" t="s">
        <v>320</v>
      </c>
      <c r="AU101" s="10" t="str">
        <f t="shared" si="216"/>
        <v>ext</v>
      </c>
      <c r="AV101" s="10">
        <f t="shared" si="217"/>
        <v>4</v>
      </c>
      <c r="AW101" s="10">
        <f t="shared" si="218"/>
        <v>0.9152595260361962</v>
      </c>
      <c r="AX101" s="10">
        <f t="shared" si="219"/>
        <v>1</v>
      </c>
      <c r="AY101" s="10">
        <f t="shared" si="220"/>
        <v>0</v>
      </c>
      <c r="AZ101" s="10" t="str">
        <f t="shared" si="221"/>
        <v>0</v>
      </c>
      <c r="BA101" s="10" t="str">
        <f t="shared" si="222"/>
        <v>NA</v>
      </c>
      <c r="BB101" t="s">
        <v>108</v>
      </c>
      <c r="BC101" t="s">
        <v>108</v>
      </c>
      <c r="BD101" t="s">
        <v>103</v>
      </c>
      <c r="BE101" s="5">
        <v>16</v>
      </c>
      <c r="BF101" s="5">
        <v>18</v>
      </c>
      <c r="BG101" s="5">
        <v>16</v>
      </c>
      <c r="BH101" s="5">
        <f t="shared" si="223"/>
        <v>16.666666666666668</v>
      </c>
      <c r="BI101" s="6">
        <v>0.9152595260361962</v>
      </c>
      <c r="BJ101" s="6">
        <v>0.9152595260361962</v>
      </c>
      <c r="BK101" s="6" t="s">
        <v>178</v>
      </c>
      <c r="BL101" s="6">
        <v>0.9152595260361962</v>
      </c>
      <c r="BM101" s="6" t="str">
        <f t="shared" si="224"/>
        <v>M</v>
      </c>
      <c r="BN101" s="3">
        <f t="shared" si="225"/>
        <v>1</v>
      </c>
      <c r="BO101" s="3">
        <f t="shared" si="226"/>
        <v>0.33333333333333331</v>
      </c>
      <c r="BP101" s="3">
        <f t="shared" si="227"/>
        <v>0.66666666666666663</v>
      </c>
      <c r="BQ101" s="3">
        <f t="shared" si="228"/>
        <v>0</v>
      </c>
      <c r="BR101" s="1">
        <f t="shared" si="229"/>
        <v>5</v>
      </c>
      <c r="BS101" s="1" t="str">
        <f t="shared" si="230"/>
        <v>NA</v>
      </c>
      <c r="BT101" s="1">
        <f t="shared" si="231"/>
        <v>1.5</v>
      </c>
      <c r="BU101" s="4" t="str">
        <f t="shared" si="232"/>
        <v>NA</v>
      </c>
      <c r="BV101" s="4" t="str">
        <f t="shared" si="233"/>
        <v>NA</v>
      </c>
      <c r="BW101" t="s">
        <v>178</v>
      </c>
      <c r="BX101" t="s">
        <v>178</v>
      </c>
      <c r="BY101" t="s">
        <v>178</v>
      </c>
      <c r="BZ101" t="s">
        <v>178</v>
      </c>
      <c r="CA101" s="2" t="str">
        <f t="shared" si="234"/>
        <v>NA</v>
      </c>
      <c r="CB101">
        <v>0</v>
      </c>
      <c r="CC101">
        <v>0</v>
      </c>
      <c r="CD101" s="2" t="str">
        <f t="shared" si="235"/>
        <v>NA</v>
      </c>
      <c r="CE101" s="3">
        <v>0</v>
      </c>
      <c r="CF101" s="3">
        <v>0</v>
      </c>
      <c r="CG101" s="2">
        <v>0</v>
      </c>
      <c r="CH101" s="2">
        <v>0</v>
      </c>
      <c r="CI101" s="2">
        <v>0</v>
      </c>
      <c r="CJ101" s="2">
        <v>0</v>
      </c>
      <c r="CK101" s="2">
        <v>0</v>
      </c>
      <c r="CL101" s="2">
        <v>0</v>
      </c>
      <c r="CM101" s="2">
        <v>0</v>
      </c>
      <c r="CN101" s="2">
        <v>0</v>
      </c>
      <c r="CO101" s="5">
        <v>0</v>
      </c>
      <c r="CP101" s="5">
        <v>0</v>
      </c>
      <c r="CQ101" s="5">
        <v>0</v>
      </c>
      <c r="CR101" s="5">
        <v>0</v>
      </c>
      <c r="CS101" s="5">
        <v>0</v>
      </c>
      <c r="CT101" s="5">
        <v>0</v>
      </c>
      <c r="CU101" s="5">
        <v>0</v>
      </c>
      <c r="CV101" s="5">
        <v>0</v>
      </c>
      <c r="CW101" s="4">
        <v>0</v>
      </c>
      <c r="CX101" s="4">
        <v>0</v>
      </c>
      <c r="CY101" s="4">
        <v>0</v>
      </c>
      <c r="CZ101" s="4">
        <v>0</v>
      </c>
      <c r="DA101" s="4">
        <v>0</v>
      </c>
      <c r="DB101" s="4">
        <v>0</v>
      </c>
      <c r="DC101" s="4">
        <v>0</v>
      </c>
      <c r="DD101" s="4">
        <v>0</v>
      </c>
      <c r="DE101" s="8">
        <v>0</v>
      </c>
      <c r="DF101" s="8">
        <v>0</v>
      </c>
      <c r="DG101" s="8">
        <v>0</v>
      </c>
      <c r="DH101" s="8">
        <v>0</v>
      </c>
      <c r="DI101" s="8">
        <v>0</v>
      </c>
      <c r="DJ101" s="8">
        <v>0</v>
      </c>
      <c r="DK101" s="8">
        <v>0</v>
      </c>
      <c r="DL101" s="8">
        <v>0</v>
      </c>
      <c r="DM101" s="11">
        <f t="shared" si="236"/>
        <v>0</v>
      </c>
      <c r="DN101" s="11">
        <f t="shared" si="237"/>
        <v>0</v>
      </c>
      <c r="DO101" s="11">
        <f t="shared" si="238"/>
        <v>0</v>
      </c>
      <c r="DP101" s="11">
        <f t="shared" si="239"/>
        <v>0</v>
      </c>
      <c r="DQ101" s="5">
        <f t="shared" si="240"/>
        <v>0</v>
      </c>
      <c r="DR101" s="5">
        <f t="shared" si="241"/>
        <v>0</v>
      </c>
      <c r="DS101" s="5">
        <f t="shared" si="242"/>
        <v>0</v>
      </c>
      <c r="DT101" s="5">
        <f t="shared" si="243"/>
        <v>0</v>
      </c>
      <c r="DU101" s="12">
        <f t="shared" si="244"/>
        <v>0</v>
      </c>
      <c r="DV101" s="12">
        <f t="shared" si="245"/>
        <v>0</v>
      </c>
      <c r="DW101" s="12">
        <f t="shared" si="246"/>
        <v>0</v>
      </c>
      <c r="DX101" s="12">
        <f t="shared" si="247"/>
        <v>0</v>
      </c>
      <c r="DY101" s="12">
        <f t="shared" si="248"/>
        <v>0</v>
      </c>
      <c r="DZ101" s="12">
        <f t="shared" si="249"/>
        <v>0</v>
      </c>
      <c r="EA101" s="12">
        <f t="shared" si="250"/>
        <v>0</v>
      </c>
      <c r="EB101" s="12">
        <f t="shared" si="251"/>
        <v>0</v>
      </c>
      <c r="EC101" s="13">
        <f t="shared" si="252"/>
        <v>0</v>
      </c>
      <c r="ED101" s="13">
        <f t="shared" si="253"/>
        <v>0</v>
      </c>
      <c r="EE101" s="13">
        <f t="shared" si="254"/>
        <v>0</v>
      </c>
      <c r="EF101" s="13">
        <f t="shared" si="255"/>
        <v>0</v>
      </c>
      <c r="EG101" s="13">
        <f t="shared" si="256"/>
        <v>0</v>
      </c>
      <c r="EH101" s="13">
        <f t="shared" si="257"/>
        <v>0</v>
      </c>
      <c r="EI101" s="13">
        <f t="shared" si="258"/>
        <v>0</v>
      </c>
      <c r="EJ101" s="13">
        <f t="shared" si="259"/>
        <v>0</v>
      </c>
      <c r="EK101" s="4">
        <f t="shared" si="260"/>
        <v>0</v>
      </c>
      <c r="EL101" s="4">
        <f t="shared" si="261"/>
        <v>0</v>
      </c>
      <c r="EM101" s="4">
        <f t="shared" si="262"/>
        <v>0</v>
      </c>
      <c r="EN101" s="4">
        <f t="shared" si="263"/>
        <v>0</v>
      </c>
      <c r="EO101" s="5" t="s">
        <v>178</v>
      </c>
      <c r="EP101" s="5" t="s">
        <v>178</v>
      </c>
      <c r="EQ101" s="5" t="s">
        <v>178</v>
      </c>
      <c r="ER101" s="5" t="s">
        <v>178</v>
      </c>
      <c r="ES101" s="12" t="s">
        <v>178</v>
      </c>
      <c r="ET101" s="12" t="s">
        <v>178</v>
      </c>
      <c r="EU101" s="12" t="s">
        <v>178</v>
      </c>
      <c r="EV101" s="12" t="s">
        <v>178</v>
      </c>
      <c r="EW101" t="s">
        <v>178</v>
      </c>
      <c r="EX101" t="s">
        <v>178</v>
      </c>
      <c r="EY101" t="s">
        <v>178</v>
      </c>
      <c r="EZ101" t="s">
        <v>178</v>
      </c>
      <c r="FA101">
        <f t="shared" si="264"/>
        <v>0</v>
      </c>
      <c r="FB101">
        <f t="shared" si="265"/>
        <v>0</v>
      </c>
      <c r="FC101">
        <f t="shared" si="266"/>
        <v>0</v>
      </c>
      <c r="FD101">
        <f t="shared" si="267"/>
        <v>0</v>
      </c>
      <c r="FE101">
        <v>1</v>
      </c>
      <c r="FF101" t="s">
        <v>178</v>
      </c>
      <c r="FG101" t="s">
        <v>178</v>
      </c>
    </row>
    <row r="102" spans="1:163" customFormat="1" x14ac:dyDescent="0.25">
      <c r="A102" t="s">
        <v>102</v>
      </c>
      <c r="B102">
        <v>1</v>
      </c>
      <c r="C102">
        <v>1</v>
      </c>
      <c r="D102">
        <v>1</v>
      </c>
      <c r="E102">
        <v>2</v>
      </c>
      <c r="F102">
        <v>0</v>
      </c>
      <c r="G102">
        <v>3</v>
      </c>
      <c r="H102">
        <v>1</v>
      </c>
      <c r="I102" s="2" t="s">
        <v>177</v>
      </c>
      <c r="J102" s="2">
        <f t="shared" si="202"/>
        <v>1</v>
      </c>
      <c r="K102">
        <v>1</v>
      </c>
      <c r="L102" s="1">
        <v>7</v>
      </c>
      <c r="M102" s="1" t="str">
        <f t="shared" si="203"/>
        <v>L</v>
      </c>
      <c r="N102" s="1">
        <f t="shared" si="204"/>
        <v>1</v>
      </c>
      <c r="O102">
        <v>1</v>
      </c>
      <c r="P102">
        <v>1</v>
      </c>
      <c r="Q102">
        <v>1</v>
      </c>
      <c r="R102">
        <v>1</v>
      </c>
      <c r="S102">
        <v>0</v>
      </c>
      <c r="T102">
        <v>1</v>
      </c>
      <c r="U102">
        <f t="shared" si="205"/>
        <v>1</v>
      </c>
      <c r="V102" s="2" t="s">
        <v>177</v>
      </c>
      <c r="W102" s="2">
        <f t="shared" si="206"/>
        <v>1</v>
      </c>
      <c r="X102">
        <v>3</v>
      </c>
      <c r="Y102" s="1">
        <v>4</v>
      </c>
      <c r="Z102" s="1" t="str">
        <f t="shared" si="207"/>
        <v>S</v>
      </c>
      <c r="AA102" s="1">
        <f t="shared" si="208"/>
        <v>0</v>
      </c>
      <c r="AB102" s="4">
        <f t="shared" si="209"/>
        <v>-3</v>
      </c>
      <c r="AC102" s="4">
        <f t="shared" si="210"/>
        <v>2</v>
      </c>
      <c r="AD102">
        <v>1</v>
      </c>
      <c r="AE102">
        <v>1</v>
      </c>
      <c r="AF102">
        <v>1</v>
      </c>
      <c r="AG102">
        <v>2</v>
      </c>
      <c r="AH102">
        <v>1</v>
      </c>
      <c r="AI102">
        <v>9</v>
      </c>
      <c r="AJ102" s="2" t="s">
        <v>176</v>
      </c>
      <c r="AK102" s="2">
        <f t="shared" si="211"/>
        <v>1</v>
      </c>
      <c r="AL102">
        <v>2</v>
      </c>
      <c r="AM102" s="1">
        <v>6</v>
      </c>
      <c r="AN102" s="1" t="str">
        <f t="shared" si="212"/>
        <v>M</v>
      </c>
      <c r="AO102" s="1">
        <f t="shared" si="213"/>
        <v>1</v>
      </c>
      <c r="AP102" s="4">
        <f t="shared" si="214"/>
        <v>2</v>
      </c>
      <c r="AQ102" s="4">
        <f t="shared" si="215"/>
        <v>1</v>
      </c>
      <c r="AR102" s="10" t="s">
        <v>319</v>
      </c>
      <c r="AS102" s="10" t="s">
        <v>319</v>
      </c>
      <c r="AT102" s="10" t="str">
        <f t="shared" ref="AT102:AT107" si="268">IF(AR102=AS102,AS102,"")</f>
        <v>surv</v>
      </c>
      <c r="AU102" s="10" t="str">
        <f t="shared" si="216"/>
        <v>surv</v>
      </c>
      <c r="AV102" s="10">
        <f t="shared" si="217"/>
        <v>5.666666666666667</v>
      </c>
      <c r="AW102" s="10">
        <f t="shared" si="218"/>
        <v>0.70439948563933463</v>
      </c>
      <c r="AX102" s="10">
        <f t="shared" si="219"/>
        <v>1</v>
      </c>
      <c r="AY102" s="10">
        <f t="shared" si="220"/>
        <v>1</v>
      </c>
      <c r="AZ102" s="10" t="str">
        <f t="shared" si="221"/>
        <v>1</v>
      </c>
      <c r="BA102" s="10" t="str">
        <f t="shared" si="222"/>
        <v>1</v>
      </c>
      <c r="BB102" t="s">
        <v>103</v>
      </c>
      <c r="BC102" t="s">
        <v>140</v>
      </c>
      <c r="BD102" t="s">
        <v>140</v>
      </c>
      <c r="BE102" s="5">
        <v>6</v>
      </c>
      <c r="BF102" s="5">
        <v>7</v>
      </c>
      <c r="BG102" s="5">
        <v>6</v>
      </c>
      <c r="BH102" s="5">
        <f t="shared" si="223"/>
        <v>6.333333333333333</v>
      </c>
      <c r="BI102" s="6">
        <v>1.1808894952534725</v>
      </c>
      <c r="BJ102" s="6">
        <v>0.46615448083226579</v>
      </c>
      <c r="BK102" s="6">
        <v>0.46615448083226579</v>
      </c>
      <c r="BL102" s="6">
        <v>0.70439948563933463</v>
      </c>
      <c r="BM102" s="6" t="str">
        <f t="shared" si="224"/>
        <v>M</v>
      </c>
      <c r="BN102" s="3">
        <f t="shared" si="225"/>
        <v>1.3333333333333333</v>
      </c>
      <c r="BO102" s="3">
        <f t="shared" si="226"/>
        <v>1</v>
      </c>
      <c r="BP102" s="3">
        <f t="shared" si="227"/>
        <v>1.3333333333333333</v>
      </c>
      <c r="BQ102" s="3">
        <f t="shared" si="228"/>
        <v>3.6666666666666665</v>
      </c>
      <c r="BR102" s="1">
        <f t="shared" si="229"/>
        <v>5.666666666666667</v>
      </c>
      <c r="BS102" s="1" t="str">
        <f t="shared" si="230"/>
        <v>NA</v>
      </c>
      <c r="BT102" s="1">
        <f t="shared" si="231"/>
        <v>0.66666666666666663</v>
      </c>
      <c r="BU102" s="4">
        <f t="shared" si="232"/>
        <v>-0.5</v>
      </c>
      <c r="BV102" s="4">
        <f t="shared" si="233"/>
        <v>1.5</v>
      </c>
      <c r="BW102" t="s">
        <v>178</v>
      </c>
      <c r="BX102" t="s">
        <v>226</v>
      </c>
      <c r="BY102" t="s">
        <v>178</v>
      </c>
      <c r="BZ102" t="s">
        <v>226</v>
      </c>
      <c r="CA102" s="2" t="str">
        <f t="shared" si="234"/>
        <v>c</v>
      </c>
      <c r="CB102">
        <v>0</v>
      </c>
      <c r="CC102">
        <v>2</v>
      </c>
      <c r="CD102" s="2" t="str">
        <f t="shared" si="235"/>
        <v>NA</v>
      </c>
      <c r="CE102" s="3">
        <v>0</v>
      </c>
      <c r="CF102" s="3">
        <v>0</v>
      </c>
      <c r="CG102" s="2">
        <v>0</v>
      </c>
      <c r="CH102" s="2">
        <v>0</v>
      </c>
      <c r="CI102" s="2">
        <v>0</v>
      </c>
      <c r="CJ102" s="2">
        <v>0</v>
      </c>
      <c r="CK102" s="2">
        <v>0</v>
      </c>
      <c r="CL102" s="2">
        <v>0</v>
      </c>
      <c r="CM102" s="2">
        <v>0</v>
      </c>
      <c r="CN102" s="2">
        <v>0</v>
      </c>
      <c r="CO102" s="5">
        <v>0</v>
      </c>
      <c r="CP102" s="5">
        <v>0</v>
      </c>
      <c r="CQ102" s="5">
        <v>0</v>
      </c>
      <c r="CR102" s="5">
        <v>0</v>
      </c>
      <c r="CS102" s="5">
        <v>0</v>
      </c>
      <c r="CT102" s="5">
        <v>0</v>
      </c>
      <c r="CU102" s="5">
        <v>0</v>
      </c>
      <c r="CV102" s="5">
        <v>0</v>
      </c>
      <c r="CW102" s="4">
        <v>0</v>
      </c>
      <c r="CX102" s="4">
        <v>0</v>
      </c>
      <c r="CY102" s="4">
        <v>1</v>
      </c>
      <c r="CZ102" s="4">
        <v>0</v>
      </c>
      <c r="DA102" s="4">
        <v>0</v>
      </c>
      <c r="DB102" s="4">
        <v>1</v>
      </c>
      <c r="DC102" s="4">
        <v>0</v>
      </c>
      <c r="DD102" s="4">
        <v>1</v>
      </c>
      <c r="DE102" s="8">
        <v>0</v>
      </c>
      <c r="DF102" s="8">
        <v>0</v>
      </c>
      <c r="DG102" s="8">
        <v>1</v>
      </c>
      <c r="DH102" s="8">
        <v>0</v>
      </c>
      <c r="DI102" s="8">
        <v>0</v>
      </c>
      <c r="DJ102" s="8">
        <v>0</v>
      </c>
      <c r="DK102" s="8">
        <v>0</v>
      </c>
      <c r="DL102" s="8">
        <v>0</v>
      </c>
      <c r="DM102" s="11">
        <f t="shared" si="236"/>
        <v>0</v>
      </c>
      <c r="DN102" s="11">
        <f t="shared" si="237"/>
        <v>1</v>
      </c>
      <c r="DO102" s="11">
        <f t="shared" si="238"/>
        <v>1</v>
      </c>
      <c r="DP102" s="11">
        <f t="shared" si="239"/>
        <v>1</v>
      </c>
      <c r="DQ102" s="5">
        <f t="shared" si="240"/>
        <v>0</v>
      </c>
      <c r="DR102" s="5">
        <f t="shared" si="241"/>
        <v>1</v>
      </c>
      <c r="DS102" s="5">
        <f t="shared" si="242"/>
        <v>0</v>
      </c>
      <c r="DT102" s="5">
        <f t="shared" si="243"/>
        <v>0</v>
      </c>
      <c r="DU102" s="12">
        <f t="shared" si="244"/>
        <v>0</v>
      </c>
      <c r="DV102" s="12">
        <f t="shared" si="245"/>
        <v>0</v>
      </c>
      <c r="DW102" s="12">
        <f t="shared" si="246"/>
        <v>0</v>
      </c>
      <c r="DX102" s="12">
        <f t="shared" si="247"/>
        <v>0</v>
      </c>
      <c r="DY102" s="12">
        <f t="shared" si="248"/>
        <v>0</v>
      </c>
      <c r="DZ102" s="12">
        <f t="shared" si="249"/>
        <v>0</v>
      </c>
      <c r="EA102" s="12">
        <f t="shared" si="250"/>
        <v>0</v>
      </c>
      <c r="EB102" s="12">
        <f t="shared" si="251"/>
        <v>0</v>
      </c>
      <c r="EC102" s="13">
        <f t="shared" si="252"/>
        <v>0</v>
      </c>
      <c r="ED102" s="13">
        <f t="shared" si="253"/>
        <v>0</v>
      </c>
      <c r="EE102" s="13">
        <f t="shared" si="254"/>
        <v>2</v>
      </c>
      <c r="EF102" s="13">
        <f t="shared" si="255"/>
        <v>0</v>
      </c>
      <c r="EG102" s="13">
        <f t="shared" si="256"/>
        <v>0</v>
      </c>
      <c r="EH102" s="13">
        <f t="shared" si="257"/>
        <v>1</v>
      </c>
      <c r="EI102" s="13">
        <f t="shared" si="258"/>
        <v>0</v>
      </c>
      <c r="EJ102" s="13">
        <f t="shared" si="259"/>
        <v>1</v>
      </c>
      <c r="EK102" s="4">
        <f t="shared" si="260"/>
        <v>0</v>
      </c>
      <c r="EL102" s="4">
        <f t="shared" si="261"/>
        <v>2</v>
      </c>
      <c r="EM102" s="4">
        <f t="shared" si="262"/>
        <v>1</v>
      </c>
      <c r="EN102" s="4">
        <f t="shared" si="263"/>
        <v>1</v>
      </c>
      <c r="EO102" s="5" t="s">
        <v>178</v>
      </c>
      <c r="EP102" s="5">
        <v>1</v>
      </c>
      <c r="EQ102" s="5">
        <v>0</v>
      </c>
      <c r="ER102" s="5">
        <v>0</v>
      </c>
      <c r="ES102" s="12" t="s">
        <v>178</v>
      </c>
      <c r="ET102" s="12">
        <v>1</v>
      </c>
      <c r="EU102" s="12" t="s">
        <v>178</v>
      </c>
      <c r="EV102" s="12" t="s">
        <v>178</v>
      </c>
      <c r="EW102" t="s">
        <v>178</v>
      </c>
      <c r="EX102">
        <v>1</v>
      </c>
      <c r="EY102">
        <v>0</v>
      </c>
      <c r="EZ102">
        <v>0</v>
      </c>
      <c r="FA102">
        <f t="shared" si="264"/>
        <v>0</v>
      </c>
      <c r="FB102">
        <f t="shared" si="265"/>
        <v>0</v>
      </c>
      <c r="FC102">
        <f t="shared" si="266"/>
        <v>0</v>
      </c>
      <c r="FD102">
        <f t="shared" si="267"/>
        <v>0</v>
      </c>
      <c r="FE102">
        <v>1</v>
      </c>
      <c r="FF102">
        <v>1.5</v>
      </c>
      <c r="FG102">
        <v>0.25</v>
      </c>
    </row>
    <row r="103" spans="1:163" customFormat="1" x14ac:dyDescent="0.25">
      <c r="A103" t="s">
        <v>103</v>
      </c>
      <c r="B103">
        <v>1</v>
      </c>
      <c r="C103">
        <v>1</v>
      </c>
      <c r="D103">
        <v>1</v>
      </c>
      <c r="E103">
        <v>2</v>
      </c>
      <c r="F103">
        <v>1</v>
      </c>
      <c r="G103">
        <v>1</v>
      </c>
      <c r="H103">
        <v>1</v>
      </c>
      <c r="I103" s="2" t="s">
        <v>176</v>
      </c>
      <c r="J103" s="2">
        <f t="shared" si="202"/>
        <v>1</v>
      </c>
      <c r="K103">
        <v>1</v>
      </c>
      <c r="L103" s="1">
        <v>6</v>
      </c>
      <c r="M103" s="1" t="str">
        <f t="shared" si="203"/>
        <v>M</v>
      </c>
      <c r="N103" s="1">
        <f t="shared" si="204"/>
        <v>1</v>
      </c>
      <c r="O103">
        <v>1</v>
      </c>
      <c r="P103">
        <v>1</v>
      </c>
      <c r="Q103">
        <v>1</v>
      </c>
      <c r="R103">
        <v>1</v>
      </c>
      <c r="S103">
        <v>0</v>
      </c>
      <c r="T103">
        <v>0</v>
      </c>
      <c r="U103">
        <f t="shared" si="205"/>
        <v>0</v>
      </c>
      <c r="V103" s="2" t="s">
        <v>177</v>
      </c>
      <c r="W103" s="2">
        <f t="shared" si="206"/>
        <v>0</v>
      </c>
      <c r="X103">
        <v>2</v>
      </c>
      <c r="Y103" s="1">
        <v>4</v>
      </c>
      <c r="Z103" s="1" t="str">
        <f t="shared" si="207"/>
        <v>S</v>
      </c>
      <c r="AA103" s="1">
        <f t="shared" si="208"/>
        <v>3</v>
      </c>
      <c r="AB103" s="4">
        <f t="shared" si="209"/>
        <v>-2</v>
      </c>
      <c r="AC103" s="4">
        <f t="shared" si="210"/>
        <v>1</v>
      </c>
      <c r="AD103">
        <v>1</v>
      </c>
      <c r="AE103">
        <v>1</v>
      </c>
      <c r="AF103">
        <v>1</v>
      </c>
      <c r="AG103">
        <v>0</v>
      </c>
      <c r="AH103">
        <v>1</v>
      </c>
      <c r="AI103">
        <v>1</v>
      </c>
      <c r="AJ103" s="2" t="s">
        <v>177</v>
      </c>
      <c r="AK103" s="2">
        <f t="shared" si="211"/>
        <v>1</v>
      </c>
      <c r="AL103">
        <v>2</v>
      </c>
      <c r="AM103" s="1">
        <v>4</v>
      </c>
      <c r="AN103" s="1" t="str">
        <f t="shared" si="212"/>
        <v>S</v>
      </c>
      <c r="AO103" s="1">
        <f t="shared" si="213"/>
        <v>1</v>
      </c>
      <c r="AP103" s="4">
        <f t="shared" si="214"/>
        <v>0</v>
      </c>
      <c r="AQ103" s="4">
        <f t="shared" si="215"/>
        <v>1</v>
      </c>
      <c r="AR103" s="10" t="s">
        <v>319</v>
      </c>
      <c r="AS103" s="10" t="s">
        <v>319</v>
      </c>
      <c r="AT103" s="10" t="str">
        <f t="shared" si="268"/>
        <v>surv</v>
      </c>
      <c r="AU103" s="10" t="str">
        <f t="shared" si="216"/>
        <v>surv</v>
      </c>
      <c r="AV103" s="10">
        <f t="shared" si="217"/>
        <v>4.666666666666667</v>
      </c>
      <c r="AW103" s="10">
        <f t="shared" si="218"/>
        <v>0.66483080554378604</v>
      </c>
      <c r="AX103" s="10">
        <f t="shared" si="219"/>
        <v>1</v>
      </c>
      <c r="AY103" s="10">
        <f t="shared" si="220"/>
        <v>1</v>
      </c>
      <c r="AZ103" s="10" t="str">
        <f t="shared" si="221"/>
        <v>1</v>
      </c>
      <c r="BA103" s="10" t="str">
        <f t="shared" si="222"/>
        <v>1</v>
      </c>
      <c r="BB103" t="s">
        <v>26</v>
      </c>
      <c r="BC103" t="s">
        <v>26</v>
      </c>
      <c r="BD103" t="s">
        <v>26</v>
      </c>
      <c r="BE103" s="5">
        <v>10</v>
      </c>
      <c r="BF103" s="5">
        <v>12</v>
      </c>
      <c r="BG103" s="5">
        <v>10</v>
      </c>
      <c r="BH103" s="5">
        <f t="shared" si="223"/>
        <v>10.666666666666666</v>
      </c>
      <c r="BI103" s="6">
        <v>0.66483080554378604</v>
      </c>
      <c r="BJ103" s="6">
        <v>0.66483080554378604</v>
      </c>
      <c r="BK103" s="6">
        <v>0.66483080554378604</v>
      </c>
      <c r="BL103" s="6">
        <v>0.66483080554378604</v>
      </c>
      <c r="BM103" s="6" t="str">
        <f t="shared" si="224"/>
        <v>M</v>
      </c>
      <c r="BN103" s="3">
        <f t="shared" si="225"/>
        <v>1.3333333333333333</v>
      </c>
      <c r="BO103" s="3">
        <f t="shared" si="226"/>
        <v>0.66666666666666663</v>
      </c>
      <c r="BP103" s="3">
        <f t="shared" si="227"/>
        <v>0.66666666666666663</v>
      </c>
      <c r="BQ103" s="3">
        <f t="shared" si="228"/>
        <v>0.66666666666666663</v>
      </c>
      <c r="BR103" s="1">
        <f t="shared" si="229"/>
        <v>4.666666666666667</v>
      </c>
      <c r="BS103" s="1" t="str">
        <f t="shared" si="230"/>
        <v>S</v>
      </c>
      <c r="BT103" s="1">
        <f t="shared" si="231"/>
        <v>1.6666666666666667</v>
      </c>
      <c r="BU103" s="4">
        <f t="shared" si="232"/>
        <v>-1</v>
      </c>
      <c r="BV103" s="4">
        <f t="shared" si="233"/>
        <v>1</v>
      </c>
      <c r="BW103" t="s">
        <v>178</v>
      </c>
      <c r="BX103" t="s">
        <v>178</v>
      </c>
      <c r="BY103" t="s">
        <v>178</v>
      </c>
      <c r="BZ103" t="s">
        <v>178</v>
      </c>
      <c r="CA103" s="2" t="str">
        <f t="shared" si="234"/>
        <v>c</v>
      </c>
      <c r="CB103">
        <v>0</v>
      </c>
      <c r="CC103">
        <v>1</v>
      </c>
      <c r="CD103" s="2" t="str">
        <f t="shared" si="235"/>
        <v>NA</v>
      </c>
      <c r="CE103" s="3">
        <v>0</v>
      </c>
      <c r="CF103" s="3">
        <v>0</v>
      </c>
      <c r="CG103" s="2">
        <v>0</v>
      </c>
      <c r="CH103" s="2">
        <v>0</v>
      </c>
      <c r="CI103" s="2">
        <v>0</v>
      </c>
      <c r="CJ103" s="2">
        <v>0</v>
      </c>
      <c r="CK103" s="2">
        <v>0</v>
      </c>
      <c r="CL103" s="2">
        <v>0</v>
      </c>
      <c r="CM103" s="2">
        <v>0</v>
      </c>
      <c r="CN103" s="2">
        <v>0</v>
      </c>
      <c r="CO103" s="5">
        <v>0</v>
      </c>
      <c r="CP103" s="5">
        <v>0</v>
      </c>
      <c r="CQ103" s="5">
        <v>0</v>
      </c>
      <c r="CR103" s="5">
        <v>0</v>
      </c>
      <c r="CS103" s="5">
        <v>0</v>
      </c>
      <c r="CT103" s="5">
        <v>0</v>
      </c>
      <c r="CU103" s="5">
        <v>0</v>
      </c>
      <c r="CV103" s="5">
        <v>0</v>
      </c>
      <c r="CW103" s="4">
        <v>0</v>
      </c>
      <c r="CX103" s="4">
        <v>0</v>
      </c>
      <c r="CY103" s="4">
        <v>0</v>
      </c>
      <c r="CZ103" s="4">
        <v>0</v>
      </c>
      <c r="DA103" s="4">
        <v>0</v>
      </c>
      <c r="DB103" s="4">
        <v>1</v>
      </c>
      <c r="DC103" s="4">
        <v>0</v>
      </c>
      <c r="DD103" s="4">
        <v>0</v>
      </c>
      <c r="DE103" s="8">
        <v>0</v>
      </c>
      <c r="DF103" s="8">
        <v>0</v>
      </c>
      <c r="DG103" s="8">
        <v>0</v>
      </c>
      <c r="DH103" s="8">
        <v>0</v>
      </c>
      <c r="DI103" s="8">
        <v>0</v>
      </c>
      <c r="DJ103" s="8">
        <v>0</v>
      </c>
      <c r="DK103" s="8">
        <v>0</v>
      </c>
      <c r="DL103" s="8">
        <v>0</v>
      </c>
      <c r="DM103" s="11">
        <f t="shared" si="236"/>
        <v>0</v>
      </c>
      <c r="DN103" s="11">
        <f t="shared" si="237"/>
        <v>0</v>
      </c>
      <c r="DO103" s="11">
        <f t="shared" si="238"/>
        <v>1</v>
      </c>
      <c r="DP103" s="11">
        <f t="shared" si="239"/>
        <v>0</v>
      </c>
      <c r="DQ103" s="5">
        <f t="shared" si="240"/>
        <v>0</v>
      </c>
      <c r="DR103" s="5">
        <f t="shared" si="241"/>
        <v>0</v>
      </c>
      <c r="DS103" s="5">
        <f t="shared" si="242"/>
        <v>0</v>
      </c>
      <c r="DT103" s="5">
        <f t="shared" si="243"/>
        <v>0</v>
      </c>
      <c r="DU103" s="12">
        <f t="shared" si="244"/>
        <v>0</v>
      </c>
      <c r="DV103" s="12">
        <f t="shared" si="245"/>
        <v>0</v>
      </c>
      <c r="DW103" s="12">
        <f t="shared" si="246"/>
        <v>0</v>
      </c>
      <c r="DX103" s="12">
        <f t="shared" si="247"/>
        <v>0</v>
      </c>
      <c r="DY103" s="12">
        <f t="shared" si="248"/>
        <v>0</v>
      </c>
      <c r="DZ103" s="12">
        <f t="shared" si="249"/>
        <v>0</v>
      </c>
      <c r="EA103" s="12">
        <f t="shared" si="250"/>
        <v>0</v>
      </c>
      <c r="EB103" s="12">
        <f t="shared" si="251"/>
        <v>0</v>
      </c>
      <c r="EC103" s="13">
        <f t="shared" si="252"/>
        <v>0</v>
      </c>
      <c r="ED103" s="13">
        <f t="shared" si="253"/>
        <v>0</v>
      </c>
      <c r="EE103" s="13">
        <f t="shared" si="254"/>
        <v>0</v>
      </c>
      <c r="EF103" s="13">
        <f t="shared" si="255"/>
        <v>0</v>
      </c>
      <c r="EG103" s="13">
        <f t="shared" si="256"/>
        <v>0</v>
      </c>
      <c r="EH103" s="13">
        <f t="shared" si="257"/>
        <v>1</v>
      </c>
      <c r="EI103" s="13">
        <f t="shared" si="258"/>
        <v>0</v>
      </c>
      <c r="EJ103" s="13">
        <f t="shared" si="259"/>
        <v>0</v>
      </c>
      <c r="EK103" s="4">
        <f t="shared" si="260"/>
        <v>0</v>
      </c>
      <c r="EL103" s="4">
        <f t="shared" si="261"/>
        <v>0</v>
      </c>
      <c r="EM103" s="4">
        <f t="shared" si="262"/>
        <v>1</v>
      </c>
      <c r="EN103" s="4">
        <f t="shared" si="263"/>
        <v>0</v>
      </c>
      <c r="EO103" s="5" t="s">
        <v>178</v>
      </c>
      <c r="EP103" s="5" t="s">
        <v>178</v>
      </c>
      <c r="EQ103" s="5">
        <v>0</v>
      </c>
      <c r="ER103" s="5" t="s">
        <v>178</v>
      </c>
      <c r="ES103" s="12" t="s">
        <v>178</v>
      </c>
      <c r="ET103" s="12" t="s">
        <v>178</v>
      </c>
      <c r="EU103" s="12" t="s">
        <v>178</v>
      </c>
      <c r="EV103" s="12" t="s">
        <v>178</v>
      </c>
      <c r="EW103" t="s">
        <v>178</v>
      </c>
      <c r="EX103" t="s">
        <v>178</v>
      </c>
      <c r="EY103">
        <v>0</v>
      </c>
      <c r="EZ103" t="s">
        <v>178</v>
      </c>
      <c r="FA103">
        <f t="shared" si="264"/>
        <v>0</v>
      </c>
      <c r="FB103">
        <f t="shared" si="265"/>
        <v>0</v>
      </c>
      <c r="FC103">
        <f t="shared" si="266"/>
        <v>0</v>
      </c>
      <c r="FD103">
        <f t="shared" si="267"/>
        <v>0</v>
      </c>
      <c r="FE103">
        <v>1.3333333333333333</v>
      </c>
      <c r="FF103">
        <v>3</v>
      </c>
      <c r="FG103">
        <v>1.5</v>
      </c>
    </row>
    <row r="104" spans="1:163" customFormat="1" x14ac:dyDescent="0.25">
      <c r="A104" t="s">
        <v>104</v>
      </c>
      <c r="B104">
        <v>1</v>
      </c>
      <c r="C104">
        <v>1</v>
      </c>
      <c r="D104">
        <v>1</v>
      </c>
      <c r="E104">
        <v>1</v>
      </c>
      <c r="F104">
        <v>2</v>
      </c>
      <c r="G104">
        <v>0</v>
      </c>
      <c r="H104">
        <v>0</v>
      </c>
      <c r="I104" s="2" t="s">
        <v>177</v>
      </c>
      <c r="J104" s="2">
        <f t="shared" si="202"/>
        <v>0</v>
      </c>
      <c r="K104">
        <v>4</v>
      </c>
      <c r="L104" s="1">
        <v>5</v>
      </c>
      <c r="M104" s="1" t="str">
        <f t="shared" si="203"/>
        <v>M</v>
      </c>
      <c r="N104" s="1">
        <f t="shared" si="204"/>
        <v>0</v>
      </c>
      <c r="O104">
        <v>1</v>
      </c>
      <c r="P104">
        <v>1</v>
      </c>
      <c r="Q104">
        <v>1</v>
      </c>
      <c r="R104">
        <v>0</v>
      </c>
      <c r="S104">
        <v>1</v>
      </c>
      <c r="T104">
        <v>3</v>
      </c>
      <c r="U104">
        <f t="shared" si="205"/>
        <v>3</v>
      </c>
      <c r="V104" s="2" t="s">
        <v>177</v>
      </c>
      <c r="W104" s="2">
        <f t="shared" si="206"/>
        <v>1</v>
      </c>
      <c r="X104">
        <v>3</v>
      </c>
      <c r="Y104" s="1">
        <v>4</v>
      </c>
      <c r="Z104" s="1" t="str">
        <f t="shared" si="207"/>
        <v>S</v>
      </c>
      <c r="AA104" s="1">
        <f t="shared" si="208"/>
        <v>0</v>
      </c>
      <c r="AB104" s="4">
        <f t="shared" si="209"/>
        <v>-1</v>
      </c>
      <c r="AC104" s="4">
        <f t="shared" si="210"/>
        <v>2</v>
      </c>
      <c r="AD104">
        <v>1</v>
      </c>
      <c r="AE104">
        <v>1</v>
      </c>
      <c r="AF104">
        <v>1</v>
      </c>
      <c r="AG104">
        <v>1</v>
      </c>
      <c r="AH104">
        <v>2</v>
      </c>
      <c r="AI104">
        <v>1</v>
      </c>
      <c r="AJ104" s="2" t="s">
        <v>177</v>
      </c>
      <c r="AK104" s="2">
        <f t="shared" si="211"/>
        <v>1</v>
      </c>
      <c r="AL104">
        <v>2</v>
      </c>
      <c r="AM104" s="1">
        <v>6</v>
      </c>
      <c r="AN104" s="1" t="str">
        <f t="shared" si="212"/>
        <v>M</v>
      </c>
      <c r="AO104" s="1">
        <f t="shared" si="213"/>
        <v>0</v>
      </c>
      <c r="AP104" s="4">
        <f t="shared" si="214"/>
        <v>2</v>
      </c>
      <c r="AQ104" s="4">
        <f t="shared" si="215"/>
        <v>0</v>
      </c>
      <c r="AR104" s="10" t="s">
        <v>319</v>
      </c>
      <c r="AS104" s="10" t="s">
        <v>319</v>
      </c>
      <c r="AT104" s="10" t="str">
        <f t="shared" si="268"/>
        <v>surv</v>
      </c>
      <c r="AU104" s="10" t="str">
        <f t="shared" si="216"/>
        <v>surv</v>
      </c>
      <c r="AV104" s="10">
        <f t="shared" si="217"/>
        <v>5</v>
      </c>
      <c r="AW104" s="10">
        <f t="shared" si="218"/>
        <v>0.33060550509632908</v>
      </c>
      <c r="AX104" s="10">
        <f t="shared" si="219"/>
        <v>1</v>
      </c>
      <c r="AY104" s="10">
        <f t="shared" si="220"/>
        <v>1</v>
      </c>
      <c r="AZ104" s="10" t="str">
        <f t="shared" si="221"/>
        <v>1</v>
      </c>
      <c r="BA104" s="10" t="str">
        <f t="shared" si="222"/>
        <v>1</v>
      </c>
      <c r="BB104" t="s">
        <v>27</v>
      </c>
      <c r="BC104" t="s">
        <v>27</v>
      </c>
      <c r="BD104" t="s">
        <v>27</v>
      </c>
      <c r="BE104" s="5">
        <v>19</v>
      </c>
      <c r="BF104" s="5">
        <v>22</v>
      </c>
      <c r="BG104" s="5">
        <v>20</v>
      </c>
      <c r="BH104" s="5">
        <f t="shared" si="223"/>
        <v>20.333333333333332</v>
      </c>
      <c r="BI104" s="6">
        <v>0.33060550509632908</v>
      </c>
      <c r="BJ104" s="6">
        <v>0.33060550509632908</v>
      </c>
      <c r="BK104" s="6">
        <v>0.33060550509632908</v>
      </c>
      <c r="BL104" s="6">
        <v>0.33060550509632908</v>
      </c>
      <c r="BM104" s="6" t="str">
        <f t="shared" si="224"/>
        <v>N</v>
      </c>
      <c r="BN104" s="3">
        <f t="shared" si="225"/>
        <v>1</v>
      </c>
      <c r="BO104" s="3">
        <f t="shared" si="226"/>
        <v>1</v>
      </c>
      <c r="BP104" s="3">
        <f t="shared" si="227"/>
        <v>1</v>
      </c>
      <c r="BQ104" s="3">
        <f t="shared" si="228"/>
        <v>1.3333333333333333</v>
      </c>
      <c r="BR104" s="1">
        <f t="shared" si="229"/>
        <v>5</v>
      </c>
      <c r="BS104" s="1" t="str">
        <f t="shared" si="230"/>
        <v>NA</v>
      </c>
      <c r="BT104" s="1">
        <f t="shared" si="231"/>
        <v>0</v>
      </c>
      <c r="BU104" s="4">
        <f t="shared" si="232"/>
        <v>0.5</v>
      </c>
      <c r="BV104" s="4">
        <f t="shared" si="233"/>
        <v>1</v>
      </c>
      <c r="BW104" t="s">
        <v>178</v>
      </c>
      <c r="BX104" t="s">
        <v>178</v>
      </c>
      <c r="BY104" t="s">
        <v>178</v>
      </c>
      <c r="BZ104" t="s">
        <v>178</v>
      </c>
      <c r="CA104" s="2" t="str">
        <f t="shared" si="234"/>
        <v>NA</v>
      </c>
      <c r="CB104">
        <v>0</v>
      </c>
      <c r="CC104">
        <v>0</v>
      </c>
      <c r="CD104" s="2" t="str">
        <f t="shared" si="235"/>
        <v>NA</v>
      </c>
      <c r="CE104" s="3">
        <v>0</v>
      </c>
      <c r="CF104" s="3">
        <v>0</v>
      </c>
      <c r="CG104" s="2">
        <v>0</v>
      </c>
      <c r="CH104" s="2">
        <v>0</v>
      </c>
      <c r="CI104" s="2">
        <v>0</v>
      </c>
      <c r="CJ104" s="2">
        <v>0</v>
      </c>
      <c r="CK104" s="2">
        <v>0</v>
      </c>
      <c r="CL104" s="2">
        <v>0</v>
      </c>
      <c r="CM104" s="2">
        <v>0</v>
      </c>
      <c r="CN104" s="2">
        <v>0</v>
      </c>
      <c r="CO104" s="5">
        <v>0</v>
      </c>
      <c r="CP104" s="5">
        <v>0</v>
      </c>
      <c r="CQ104" s="5">
        <v>0</v>
      </c>
      <c r="CR104" s="5">
        <v>0</v>
      </c>
      <c r="CS104" s="5">
        <v>0</v>
      </c>
      <c r="CT104" s="5">
        <v>0</v>
      </c>
      <c r="CU104" s="5">
        <v>0</v>
      </c>
      <c r="CV104" s="5">
        <v>0</v>
      </c>
      <c r="CW104" s="4">
        <v>0</v>
      </c>
      <c r="CX104" s="4">
        <v>0</v>
      </c>
      <c r="CY104" s="4">
        <v>0</v>
      </c>
      <c r="CZ104" s="4">
        <v>0</v>
      </c>
      <c r="DA104" s="4">
        <v>0</v>
      </c>
      <c r="DB104" s="4">
        <v>0</v>
      </c>
      <c r="DC104" s="4">
        <v>0</v>
      </c>
      <c r="DD104" s="4">
        <v>0</v>
      </c>
      <c r="DE104" s="8">
        <v>0</v>
      </c>
      <c r="DF104" s="8">
        <v>0</v>
      </c>
      <c r="DG104" s="8">
        <v>0</v>
      </c>
      <c r="DH104" s="8">
        <v>0</v>
      </c>
      <c r="DI104" s="8">
        <v>0</v>
      </c>
      <c r="DJ104" s="8">
        <v>0</v>
      </c>
      <c r="DK104" s="8">
        <v>0</v>
      </c>
      <c r="DL104" s="8">
        <v>0</v>
      </c>
      <c r="DM104" s="11">
        <f t="shared" si="236"/>
        <v>0</v>
      </c>
      <c r="DN104" s="11">
        <f t="shared" si="237"/>
        <v>0</v>
      </c>
      <c r="DO104" s="11">
        <f t="shared" si="238"/>
        <v>0</v>
      </c>
      <c r="DP104" s="11">
        <f t="shared" si="239"/>
        <v>0</v>
      </c>
      <c r="DQ104" s="5">
        <f t="shared" si="240"/>
        <v>0</v>
      </c>
      <c r="DR104" s="5">
        <f t="shared" si="241"/>
        <v>0</v>
      </c>
      <c r="DS104" s="5">
        <f t="shared" si="242"/>
        <v>0</v>
      </c>
      <c r="DT104" s="5">
        <f t="shared" si="243"/>
        <v>0</v>
      </c>
      <c r="DU104" s="12">
        <f t="shared" si="244"/>
        <v>0</v>
      </c>
      <c r="DV104" s="12">
        <f t="shared" si="245"/>
        <v>0</v>
      </c>
      <c r="DW104" s="12">
        <f t="shared" si="246"/>
        <v>0</v>
      </c>
      <c r="DX104" s="12">
        <f t="shared" si="247"/>
        <v>0</v>
      </c>
      <c r="DY104" s="12">
        <f t="shared" si="248"/>
        <v>0</v>
      </c>
      <c r="DZ104" s="12">
        <f t="shared" si="249"/>
        <v>0</v>
      </c>
      <c r="EA104" s="12">
        <f t="shared" si="250"/>
        <v>0</v>
      </c>
      <c r="EB104" s="12">
        <f t="shared" si="251"/>
        <v>0</v>
      </c>
      <c r="EC104" s="13">
        <f t="shared" si="252"/>
        <v>0</v>
      </c>
      <c r="ED104" s="13">
        <f t="shared" si="253"/>
        <v>0</v>
      </c>
      <c r="EE104" s="13">
        <f t="shared" si="254"/>
        <v>0</v>
      </c>
      <c r="EF104" s="13">
        <f t="shared" si="255"/>
        <v>0</v>
      </c>
      <c r="EG104" s="13">
        <f t="shared" si="256"/>
        <v>0</v>
      </c>
      <c r="EH104" s="13">
        <f t="shared" si="257"/>
        <v>0</v>
      </c>
      <c r="EI104" s="13">
        <f t="shared" si="258"/>
        <v>0</v>
      </c>
      <c r="EJ104" s="13">
        <f t="shared" si="259"/>
        <v>0</v>
      </c>
      <c r="EK104" s="4">
        <f t="shared" si="260"/>
        <v>0</v>
      </c>
      <c r="EL104" s="4">
        <f t="shared" si="261"/>
        <v>0</v>
      </c>
      <c r="EM104" s="4">
        <f t="shared" si="262"/>
        <v>0</v>
      </c>
      <c r="EN104" s="4">
        <f t="shared" si="263"/>
        <v>0</v>
      </c>
      <c r="EO104" s="5" t="s">
        <v>178</v>
      </c>
      <c r="EP104" s="5" t="s">
        <v>178</v>
      </c>
      <c r="EQ104" s="5" t="s">
        <v>178</v>
      </c>
      <c r="ER104" s="5" t="s">
        <v>178</v>
      </c>
      <c r="ES104" s="12" t="s">
        <v>178</v>
      </c>
      <c r="ET104" s="12" t="s">
        <v>178</v>
      </c>
      <c r="EU104" s="12" t="s">
        <v>178</v>
      </c>
      <c r="EV104" s="12" t="s">
        <v>178</v>
      </c>
      <c r="EW104" t="s">
        <v>178</v>
      </c>
      <c r="EX104" t="s">
        <v>178</v>
      </c>
      <c r="EY104" t="s">
        <v>178</v>
      </c>
      <c r="EZ104" t="s">
        <v>178</v>
      </c>
      <c r="FA104">
        <f t="shared" si="264"/>
        <v>0</v>
      </c>
      <c r="FB104">
        <f t="shared" si="265"/>
        <v>0</v>
      </c>
      <c r="FC104">
        <f t="shared" si="266"/>
        <v>0</v>
      </c>
      <c r="FD104">
        <f t="shared" si="267"/>
        <v>0</v>
      </c>
      <c r="FE104">
        <v>1.5</v>
      </c>
      <c r="FF104">
        <v>0.75</v>
      </c>
      <c r="FG104">
        <v>0.75</v>
      </c>
    </row>
    <row r="105" spans="1:163" customFormat="1" x14ac:dyDescent="0.25">
      <c r="A105" t="s">
        <v>105</v>
      </c>
      <c r="B105">
        <v>1</v>
      </c>
      <c r="C105">
        <v>1</v>
      </c>
      <c r="D105">
        <v>1</v>
      </c>
      <c r="E105">
        <v>2</v>
      </c>
      <c r="F105">
        <v>1</v>
      </c>
      <c r="G105">
        <v>3</v>
      </c>
      <c r="H105">
        <v>1</v>
      </c>
      <c r="I105" s="2" t="s">
        <v>177</v>
      </c>
      <c r="J105" s="2">
        <f t="shared" si="202"/>
        <v>1</v>
      </c>
      <c r="K105">
        <v>4</v>
      </c>
      <c r="L105" s="1">
        <v>8</v>
      </c>
      <c r="M105" s="1" t="str">
        <f t="shared" si="203"/>
        <v>L</v>
      </c>
      <c r="N105" s="1">
        <f t="shared" si="204"/>
        <v>0</v>
      </c>
      <c r="O105">
        <v>1</v>
      </c>
      <c r="P105">
        <v>1</v>
      </c>
      <c r="Q105">
        <v>3</v>
      </c>
      <c r="R105">
        <v>2</v>
      </c>
      <c r="S105">
        <v>4</v>
      </c>
      <c r="T105">
        <v>0</v>
      </c>
      <c r="U105">
        <f t="shared" si="205"/>
        <v>0</v>
      </c>
      <c r="V105" s="2" t="s">
        <v>177</v>
      </c>
      <c r="W105" s="2">
        <f t="shared" si="206"/>
        <v>0</v>
      </c>
      <c r="X105">
        <v>3</v>
      </c>
      <c r="Y105" s="1">
        <v>11</v>
      </c>
      <c r="Z105" s="1" t="str">
        <f t="shared" si="207"/>
        <v>L</v>
      </c>
      <c r="AA105" s="1">
        <f t="shared" si="208"/>
        <v>3</v>
      </c>
      <c r="AB105" s="4">
        <f t="shared" si="209"/>
        <v>3</v>
      </c>
      <c r="AC105" s="4">
        <f t="shared" si="210"/>
        <v>3</v>
      </c>
      <c r="AD105">
        <v>1</v>
      </c>
      <c r="AE105">
        <v>1</v>
      </c>
      <c r="AF105">
        <v>2</v>
      </c>
      <c r="AG105">
        <v>3</v>
      </c>
      <c r="AH105">
        <v>4</v>
      </c>
      <c r="AI105">
        <v>6</v>
      </c>
      <c r="AJ105" s="2" t="s">
        <v>176</v>
      </c>
      <c r="AK105" s="2">
        <f t="shared" si="211"/>
        <v>1</v>
      </c>
      <c r="AL105">
        <v>2</v>
      </c>
      <c r="AM105" s="1">
        <v>11</v>
      </c>
      <c r="AN105" s="1" t="str">
        <f t="shared" si="212"/>
        <v>L</v>
      </c>
      <c r="AO105" s="1">
        <f t="shared" si="213"/>
        <v>1</v>
      </c>
      <c r="AP105" s="4">
        <f t="shared" si="214"/>
        <v>0</v>
      </c>
      <c r="AQ105" s="4">
        <f t="shared" si="215"/>
        <v>1</v>
      </c>
      <c r="AR105" s="10" t="s">
        <v>319</v>
      </c>
      <c r="AS105" s="10" t="s">
        <v>319</v>
      </c>
      <c r="AT105" s="10" t="str">
        <f t="shared" si="268"/>
        <v>surv</v>
      </c>
      <c r="AU105" s="10" t="str">
        <f t="shared" si="216"/>
        <v>surv</v>
      </c>
      <c r="AV105" s="10">
        <f t="shared" si="217"/>
        <v>10</v>
      </c>
      <c r="AW105" s="10">
        <f t="shared" si="218"/>
        <v>0.29546573405388277</v>
      </c>
      <c r="AX105" s="10">
        <f t="shared" si="219"/>
        <v>1</v>
      </c>
      <c r="AY105" s="10">
        <f t="shared" si="220"/>
        <v>1</v>
      </c>
      <c r="AZ105" s="10" t="str">
        <f t="shared" si="221"/>
        <v>1</v>
      </c>
      <c r="BA105" s="10" t="str">
        <f t="shared" si="222"/>
        <v>1</v>
      </c>
      <c r="BB105" t="s">
        <v>106</v>
      </c>
      <c r="BC105" t="s">
        <v>106</v>
      </c>
      <c r="BD105" t="s">
        <v>106</v>
      </c>
      <c r="BE105" s="5">
        <v>22</v>
      </c>
      <c r="BF105" s="5">
        <v>26</v>
      </c>
      <c r="BG105" s="5">
        <v>24</v>
      </c>
      <c r="BH105" s="5">
        <f t="shared" si="223"/>
        <v>24</v>
      </c>
      <c r="BI105" s="6">
        <v>0.29546573405388277</v>
      </c>
      <c r="BJ105" s="6">
        <v>0.29546573405388277</v>
      </c>
      <c r="BK105" s="6">
        <v>0.29546573405388277</v>
      </c>
      <c r="BL105" s="6">
        <v>0.29546573405388277</v>
      </c>
      <c r="BM105" s="6" t="str">
        <f t="shared" si="224"/>
        <v>N</v>
      </c>
      <c r="BN105" s="3">
        <f t="shared" si="225"/>
        <v>2.3333333333333335</v>
      </c>
      <c r="BO105" s="3">
        <f t="shared" si="226"/>
        <v>2</v>
      </c>
      <c r="BP105" s="3">
        <f t="shared" si="227"/>
        <v>3.6666666666666665</v>
      </c>
      <c r="BQ105" s="3">
        <f t="shared" si="228"/>
        <v>2.3333333333333335</v>
      </c>
      <c r="BR105" s="1">
        <f t="shared" si="229"/>
        <v>10</v>
      </c>
      <c r="BS105" s="1" t="str">
        <f t="shared" si="230"/>
        <v>L</v>
      </c>
      <c r="BT105" s="1">
        <f t="shared" si="231"/>
        <v>1.3333333333333333</v>
      </c>
      <c r="BU105" s="4">
        <f t="shared" si="232"/>
        <v>1.5</v>
      </c>
      <c r="BV105" s="4">
        <f t="shared" si="233"/>
        <v>2</v>
      </c>
      <c r="BW105" t="s">
        <v>178</v>
      </c>
      <c r="BX105" t="s">
        <v>178</v>
      </c>
      <c r="BY105" t="s">
        <v>178</v>
      </c>
      <c r="BZ105" t="s">
        <v>178</v>
      </c>
      <c r="CA105" s="2" t="str">
        <f t="shared" si="234"/>
        <v>NA</v>
      </c>
      <c r="CB105">
        <v>0</v>
      </c>
      <c r="CC105">
        <v>0</v>
      </c>
      <c r="CD105" s="2" t="str">
        <f t="shared" si="235"/>
        <v>NA</v>
      </c>
      <c r="CE105" s="3">
        <v>0</v>
      </c>
      <c r="CF105" s="3">
        <v>0</v>
      </c>
      <c r="CG105" s="2">
        <v>0</v>
      </c>
      <c r="CH105" s="2">
        <v>0</v>
      </c>
      <c r="CI105" s="2">
        <v>0</v>
      </c>
      <c r="CJ105" s="2">
        <v>0</v>
      </c>
      <c r="CK105" s="2">
        <v>0</v>
      </c>
      <c r="CL105" s="2">
        <v>0</v>
      </c>
      <c r="CM105" s="2">
        <v>0</v>
      </c>
      <c r="CN105" s="2">
        <v>0</v>
      </c>
      <c r="CO105" s="5">
        <v>0</v>
      </c>
      <c r="CP105" s="5">
        <v>0</v>
      </c>
      <c r="CQ105" s="5">
        <v>0</v>
      </c>
      <c r="CR105" s="5">
        <v>0</v>
      </c>
      <c r="CS105" s="5">
        <v>0</v>
      </c>
      <c r="CT105" s="5">
        <v>0</v>
      </c>
      <c r="CU105" s="5">
        <v>0</v>
      </c>
      <c r="CV105" s="5">
        <v>0</v>
      </c>
      <c r="CW105" s="4">
        <v>0</v>
      </c>
      <c r="CX105" s="4">
        <v>0</v>
      </c>
      <c r="CY105" s="4">
        <v>0</v>
      </c>
      <c r="CZ105" s="4">
        <v>0</v>
      </c>
      <c r="DA105" s="4">
        <v>0</v>
      </c>
      <c r="DB105" s="4">
        <v>0</v>
      </c>
      <c r="DC105" s="4">
        <v>0</v>
      </c>
      <c r="DD105" s="4">
        <v>0</v>
      </c>
      <c r="DE105" s="8">
        <v>0</v>
      </c>
      <c r="DF105" s="8">
        <v>0</v>
      </c>
      <c r="DG105" s="8">
        <v>0</v>
      </c>
      <c r="DH105" s="8">
        <v>0</v>
      </c>
      <c r="DI105" s="8">
        <v>0</v>
      </c>
      <c r="DJ105" s="8">
        <v>0</v>
      </c>
      <c r="DK105" s="8">
        <v>0</v>
      </c>
      <c r="DL105" s="8">
        <v>0</v>
      </c>
      <c r="DM105" s="11">
        <f t="shared" si="236"/>
        <v>0</v>
      </c>
      <c r="DN105" s="11">
        <f t="shared" si="237"/>
        <v>0</v>
      </c>
      <c r="DO105" s="11">
        <f t="shared" si="238"/>
        <v>0</v>
      </c>
      <c r="DP105" s="11">
        <f t="shared" si="239"/>
        <v>0</v>
      </c>
      <c r="DQ105" s="5">
        <f t="shared" si="240"/>
        <v>0</v>
      </c>
      <c r="DR105" s="5">
        <f t="shared" si="241"/>
        <v>0</v>
      </c>
      <c r="DS105" s="5">
        <f t="shared" si="242"/>
        <v>0</v>
      </c>
      <c r="DT105" s="5">
        <f t="shared" si="243"/>
        <v>0</v>
      </c>
      <c r="DU105" s="12">
        <f t="shared" si="244"/>
        <v>0</v>
      </c>
      <c r="DV105" s="12">
        <f t="shared" si="245"/>
        <v>0</v>
      </c>
      <c r="DW105" s="12">
        <f t="shared" si="246"/>
        <v>0</v>
      </c>
      <c r="DX105" s="12">
        <f t="shared" si="247"/>
        <v>0</v>
      </c>
      <c r="DY105" s="12">
        <f t="shared" si="248"/>
        <v>0</v>
      </c>
      <c r="DZ105" s="12">
        <f t="shared" si="249"/>
        <v>0</v>
      </c>
      <c r="EA105" s="12">
        <f t="shared" si="250"/>
        <v>0</v>
      </c>
      <c r="EB105" s="12">
        <f t="shared" si="251"/>
        <v>0</v>
      </c>
      <c r="EC105" s="13">
        <f t="shared" si="252"/>
        <v>0</v>
      </c>
      <c r="ED105" s="13">
        <f t="shared" si="253"/>
        <v>0</v>
      </c>
      <c r="EE105" s="13">
        <f t="shared" si="254"/>
        <v>0</v>
      </c>
      <c r="EF105" s="13">
        <f t="shared" si="255"/>
        <v>0</v>
      </c>
      <c r="EG105" s="13">
        <f t="shared" si="256"/>
        <v>0</v>
      </c>
      <c r="EH105" s="13">
        <f t="shared" si="257"/>
        <v>0</v>
      </c>
      <c r="EI105" s="13">
        <f t="shared" si="258"/>
        <v>0</v>
      </c>
      <c r="EJ105" s="13">
        <f t="shared" si="259"/>
        <v>0</v>
      </c>
      <c r="EK105" s="4">
        <f t="shared" si="260"/>
        <v>0</v>
      </c>
      <c r="EL105" s="4">
        <f t="shared" si="261"/>
        <v>0</v>
      </c>
      <c r="EM105" s="4">
        <f t="shared" si="262"/>
        <v>0</v>
      </c>
      <c r="EN105" s="4">
        <f t="shared" si="263"/>
        <v>0</v>
      </c>
      <c r="EO105" s="5" t="s">
        <v>178</v>
      </c>
      <c r="EP105" s="5" t="s">
        <v>178</v>
      </c>
      <c r="EQ105" s="5" t="s">
        <v>178</v>
      </c>
      <c r="ER105" s="5" t="s">
        <v>178</v>
      </c>
      <c r="ES105" s="12" t="s">
        <v>178</v>
      </c>
      <c r="ET105" s="12" t="s">
        <v>178</v>
      </c>
      <c r="EU105" s="12" t="s">
        <v>178</v>
      </c>
      <c r="EV105" s="12" t="s">
        <v>178</v>
      </c>
      <c r="EW105" t="s">
        <v>178</v>
      </c>
      <c r="EX105" t="s">
        <v>178</v>
      </c>
      <c r="EY105" t="s">
        <v>178</v>
      </c>
      <c r="EZ105" t="s">
        <v>178</v>
      </c>
      <c r="FA105">
        <f t="shared" si="264"/>
        <v>0</v>
      </c>
      <c r="FB105">
        <f t="shared" si="265"/>
        <v>0</v>
      </c>
      <c r="FC105">
        <f t="shared" si="266"/>
        <v>0</v>
      </c>
      <c r="FD105">
        <f t="shared" si="267"/>
        <v>0</v>
      </c>
      <c r="FE105">
        <v>0.8</v>
      </c>
      <c r="FF105">
        <v>0.83333333333333337</v>
      </c>
      <c r="FG105">
        <v>0.30769230769230771</v>
      </c>
    </row>
    <row r="106" spans="1:163" customFormat="1" x14ac:dyDescent="0.25">
      <c r="A106" t="s">
        <v>106</v>
      </c>
      <c r="B106">
        <v>1</v>
      </c>
      <c r="C106">
        <v>1</v>
      </c>
      <c r="D106">
        <v>1</v>
      </c>
      <c r="E106">
        <v>1</v>
      </c>
      <c r="F106">
        <v>1</v>
      </c>
      <c r="G106">
        <v>2</v>
      </c>
      <c r="H106">
        <v>0</v>
      </c>
      <c r="I106" s="2" t="s">
        <v>177</v>
      </c>
      <c r="J106" s="2">
        <f t="shared" si="202"/>
        <v>0</v>
      </c>
      <c r="K106">
        <v>4</v>
      </c>
      <c r="L106" s="1">
        <v>6</v>
      </c>
      <c r="M106" s="1" t="str">
        <f t="shared" si="203"/>
        <v>M</v>
      </c>
      <c r="N106" s="1">
        <f t="shared" si="204"/>
        <v>1</v>
      </c>
      <c r="O106">
        <v>1</v>
      </c>
      <c r="P106">
        <v>1</v>
      </c>
      <c r="Q106">
        <v>1</v>
      </c>
      <c r="R106">
        <v>2</v>
      </c>
      <c r="S106">
        <v>2</v>
      </c>
      <c r="T106">
        <v>3</v>
      </c>
      <c r="U106">
        <f t="shared" si="205"/>
        <v>3</v>
      </c>
      <c r="V106" s="2" t="s">
        <v>177</v>
      </c>
      <c r="W106" s="2">
        <f t="shared" si="206"/>
        <v>1</v>
      </c>
      <c r="X106">
        <v>3</v>
      </c>
      <c r="Y106" s="1">
        <v>7</v>
      </c>
      <c r="Z106" s="1" t="str">
        <f t="shared" si="207"/>
        <v>L</v>
      </c>
      <c r="AA106" s="1">
        <f t="shared" si="208"/>
        <v>0</v>
      </c>
      <c r="AB106" s="4">
        <f t="shared" si="209"/>
        <v>1</v>
      </c>
      <c r="AC106" s="4">
        <f t="shared" si="210"/>
        <v>3</v>
      </c>
      <c r="AD106">
        <v>1</v>
      </c>
      <c r="AE106">
        <v>1</v>
      </c>
      <c r="AF106">
        <v>0</v>
      </c>
      <c r="AG106">
        <v>1</v>
      </c>
      <c r="AH106">
        <v>1</v>
      </c>
      <c r="AI106">
        <v>5</v>
      </c>
      <c r="AJ106" s="2" t="s">
        <v>177</v>
      </c>
      <c r="AK106" s="2">
        <f t="shared" si="211"/>
        <v>1</v>
      </c>
      <c r="AL106">
        <v>2</v>
      </c>
      <c r="AM106" s="1">
        <v>4</v>
      </c>
      <c r="AN106" s="1" t="str">
        <f t="shared" si="212"/>
        <v>S</v>
      </c>
      <c r="AO106" s="1">
        <f t="shared" si="213"/>
        <v>4</v>
      </c>
      <c r="AP106" s="4">
        <f t="shared" si="214"/>
        <v>-3</v>
      </c>
      <c r="AQ106" s="4">
        <f t="shared" si="215"/>
        <v>1</v>
      </c>
      <c r="AR106" s="10" t="s">
        <v>319</v>
      </c>
      <c r="AS106" s="10" t="s">
        <v>319</v>
      </c>
      <c r="AT106" s="10" t="str">
        <f t="shared" si="268"/>
        <v>surv</v>
      </c>
      <c r="AU106" s="10" t="str">
        <f t="shared" si="216"/>
        <v>surv</v>
      </c>
      <c r="AV106" s="10">
        <f t="shared" si="217"/>
        <v>5.666666666666667</v>
      </c>
      <c r="AW106" s="10">
        <f t="shared" si="218"/>
        <v>0.29546573405388277</v>
      </c>
      <c r="AX106" s="10">
        <f t="shared" si="219"/>
        <v>1</v>
      </c>
      <c r="AY106" s="10">
        <f t="shared" si="220"/>
        <v>1</v>
      </c>
      <c r="AZ106" s="10" t="str">
        <f t="shared" si="221"/>
        <v>1</v>
      </c>
      <c r="BA106" s="10" t="str">
        <f t="shared" si="222"/>
        <v>1</v>
      </c>
      <c r="BB106" t="s">
        <v>105</v>
      </c>
      <c r="BC106" t="s">
        <v>105</v>
      </c>
      <c r="BD106" t="s">
        <v>105</v>
      </c>
      <c r="BE106" s="5">
        <v>22</v>
      </c>
      <c r="BF106" s="5">
        <v>26</v>
      </c>
      <c r="BG106" s="5">
        <v>25</v>
      </c>
      <c r="BH106" s="5">
        <f t="shared" si="223"/>
        <v>24.333333333333332</v>
      </c>
      <c r="BI106" s="6">
        <v>0.29546573405388277</v>
      </c>
      <c r="BJ106" s="6">
        <v>0.29546573405388277</v>
      </c>
      <c r="BK106" s="6">
        <v>0.29546573405388277</v>
      </c>
      <c r="BL106" s="6">
        <v>0.29546573405388277</v>
      </c>
      <c r="BM106" s="6" t="str">
        <f t="shared" si="224"/>
        <v>N</v>
      </c>
      <c r="BN106" s="3">
        <f t="shared" si="225"/>
        <v>0.66666666666666663</v>
      </c>
      <c r="BO106" s="3">
        <f t="shared" si="226"/>
        <v>1.3333333333333333</v>
      </c>
      <c r="BP106" s="3">
        <f t="shared" si="227"/>
        <v>1.6666666666666667</v>
      </c>
      <c r="BQ106" s="3">
        <f t="shared" si="228"/>
        <v>2.6666666666666665</v>
      </c>
      <c r="BR106" s="1">
        <f t="shared" si="229"/>
        <v>5.666666666666667</v>
      </c>
      <c r="BS106" s="1" t="str">
        <f t="shared" si="230"/>
        <v>NA</v>
      </c>
      <c r="BT106" s="1">
        <f t="shared" si="231"/>
        <v>1.6666666666666667</v>
      </c>
      <c r="BU106" s="4">
        <f t="shared" si="232"/>
        <v>-1</v>
      </c>
      <c r="BV106" s="4">
        <f t="shared" si="233"/>
        <v>2</v>
      </c>
      <c r="BW106" t="s">
        <v>178</v>
      </c>
      <c r="BX106" t="s">
        <v>178</v>
      </c>
      <c r="BY106" t="s">
        <v>178</v>
      </c>
      <c r="BZ106" t="s">
        <v>178</v>
      </c>
      <c r="CA106" s="2" t="str">
        <f t="shared" si="234"/>
        <v>NA</v>
      </c>
      <c r="CB106">
        <v>0</v>
      </c>
      <c r="CC106">
        <v>0</v>
      </c>
      <c r="CD106" s="2" t="str">
        <f t="shared" si="235"/>
        <v>NA</v>
      </c>
      <c r="CE106" s="3">
        <v>0</v>
      </c>
      <c r="CF106" s="3">
        <v>0</v>
      </c>
      <c r="CG106" s="2">
        <v>0</v>
      </c>
      <c r="CH106" s="2">
        <v>0</v>
      </c>
      <c r="CI106" s="2">
        <v>0</v>
      </c>
      <c r="CJ106" s="2">
        <v>0</v>
      </c>
      <c r="CK106" s="2">
        <v>0</v>
      </c>
      <c r="CL106" s="2">
        <v>0</v>
      </c>
      <c r="CM106" s="2">
        <v>0</v>
      </c>
      <c r="CN106" s="2">
        <v>0</v>
      </c>
      <c r="CO106" s="5">
        <v>0</v>
      </c>
      <c r="CP106" s="5">
        <v>0</v>
      </c>
      <c r="CQ106" s="5">
        <v>0</v>
      </c>
      <c r="CR106" s="5">
        <v>0</v>
      </c>
      <c r="CS106" s="5">
        <v>0</v>
      </c>
      <c r="CT106" s="5">
        <v>0</v>
      </c>
      <c r="CU106" s="5">
        <v>0</v>
      </c>
      <c r="CV106" s="5">
        <v>0</v>
      </c>
      <c r="CW106" s="4">
        <v>0</v>
      </c>
      <c r="CX106" s="4">
        <v>0</v>
      </c>
      <c r="CY106" s="4">
        <v>0</v>
      </c>
      <c r="CZ106" s="4">
        <v>0</v>
      </c>
      <c r="DA106" s="4">
        <v>0</v>
      </c>
      <c r="DB106" s="4">
        <v>0</v>
      </c>
      <c r="DC106" s="4">
        <v>0</v>
      </c>
      <c r="DD106" s="4">
        <v>0</v>
      </c>
      <c r="DE106" s="8">
        <v>0</v>
      </c>
      <c r="DF106" s="8">
        <v>0</v>
      </c>
      <c r="DG106" s="8">
        <v>0</v>
      </c>
      <c r="DH106" s="8">
        <v>0</v>
      </c>
      <c r="DI106" s="8">
        <v>0</v>
      </c>
      <c r="DJ106" s="8">
        <v>0</v>
      </c>
      <c r="DK106" s="8">
        <v>0</v>
      </c>
      <c r="DL106" s="8">
        <v>0</v>
      </c>
      <c r="DM106" s="11">
        <f t="shared" si="236"/>
        <v>0</v>
      </c>
      <c r="DN106" s="11">
        <f t="shared" si="237"/>
        <v>0</v>
      </c>
      <c r="DO106" s="11">
        <f t="shared" si="238"/>
        <v>0</v>
      </c>
      <c r="DP106" s="11">
        <f t="shared" si="239"/>
        <v>0</v>
      </c>
      <c r="DQ106" s="5">
        <f t="shared" si="240"/>
        <v>0</v>
      </c>
      <c r="DR106" s="5">
        <f t="shared" si="241"/>
        <v>0</v>
      </c>
      <c r="DS106" s="5">
        <f t="shared" si="242"/>
        <v>0</v>
      </c>
      <c r="DT106" s="5">
        <f t="shared" si="243"/>
        <v>0</v>
      </c>
      <c r="DU106" s="12">
        <f t="shared" si="244"/>
        <v>0</v>
      </c>
      <c r="DV106" s="12">
        <f t="shared" si="245"/>
        <v>0</v>
      </c>
      <c r="DW106" s="12">
        <f t="shared" si="246"/>
        <v>0</v>
      </c>
      <c r="DX106" s="12">
        <f t="shared" si="247"/>
        <v>0</v>
      </c>
      <c r="DY106" s="12">
        <f t="shared" si="248"/>
        <v>0</v>
      </c>
      <c r="DZ106" s="12">
        <f t="shared" si="249"/>
        <v>0</v>
      </c>
      <c r="EA106" s="12">
        <f t="shared" si="250"/>
        <v>0</v>
      </c>
      <c r="EB106" s="12">
        <f t="shared" si="251"/>
        <v>0</v>
      </c>
      <c r="EC106" s="13">
        <f t="shared" si="252"/>
        <v>0</v>
      </c>
      <c r="ED106" s="13">
        <f t="shared" si="253"/>
        <v>0</v>
      </c>
      <c r="EE106" s="13">
        <f t="shared" si="254"/>
        <v>0</v>
      </c>
      <c r="EF106" s="13">
        <f t="shared" si="255"/>
        <v>0</v>
      </c>
      <c r="EG106" s="13">
        <f t="shared" si="256"/>
        <v>0</v>
      </c>
      <c r="EH106" s="13">
        <f t="shared" si="257"/>
        <v>0</v>
      </c>
      <c r="EI106" s="13">
        <f t="shared" si="258"/>
        <v>0</v>
      </c>
      <c r="EJ106" s="13">
        <f t="shared" si="259"/>
        <v>0</v>
      </c>
      <c r="EK106" s="4">
        <f t="shared" si="260"/>
        <v>0</v>
      </c>
      <c r="EL106" s="4">
        <f t="shared" si="261"/>
        <v>0</v>
      </c>
      <c r="EM106" s="4">
        <f t="shared" si="262"/>
        <v>0</v>
      </c>
      <c r="EN106" s="4">
        <f t="shared" si="263"/>
        <v>0</v>
      </c>
      <c r="EO106" s="5" t="s">
        <v>178</v>
      </c>
      <c r="EP106" s="5" t="s">
        <v>178</v>
      </c>
      <c r="EQ106" s="5" t="s">
        <v>178</v>
      </c>
      <c r="ER106" s="5" t="s">
        <v>178</v>
      </c>
      <c r="ES106" s="12" t="s">
        <v>178</v>
      </c>
      <c r="ET106" s="12" t="s">
        <v>178</v>
      </c>
      <c r="EU106" s="12" t="s">
        <v>178</v>
      </c>
      <c r="EV106" s="12" t="s">
        <v>178</v>
      </c>
      <c r="EW106" t="s">
        <v>178</v>
      </c>
      <c r="EX106" t="s">
        <v>178</v>
      </c>
      <c r="EY106" t="s">
        <v>178</v>
      </c>
      <c r="EZ106" t="s">
        <v>178</v>
      </c>
      <c r="FA106">
        <f t="shared" si="264"/>
        <v>0</v>
      </c>
      <c r="FB106">
        <f t="shared" si="265"/>
        <v>0</v>
      </c>
      <c r="FC106">
        <f t="shared" si="266"/>
        <v>0</v>
      </c>
      <c r="FD106">
        <f t="shared" si="267"/>
        <v>0</v>
      </c>
      <c r="FE106">
        <v>1</v>
      </c>
      <c r="FF106">
        <v>0.42857142857142855</v>
      </c>
      <c r="FG106">
        <v>0.2857142857142857</v>
      </c>
    </row>
    <row r="107" spans="1:163" customFormat="1" x14ac:dyDescent="0.25">
      <c r="A107" t="s">
        <v>107</v>
      </c>
      <c r="B107">
        <v>1</v>
      </c>
      <c r="C107">
        <v>1</v>
      </c>
      <c r="D107">
        <v>1</v>
      </c>
      <c r="E107">
        <v>2</v>
      </c>
      <c r="F107">
        <v>3</v>
      </c>
      <c r="G107">
        <v>2</v>
      </c>
      <c r="H107">
        <v>0</v>
      </c>
      <c r="I107" s="2" t="s">
        <v>177</v>
      </c>
      <c r="J107" s="2">
        <f t="shared" si="202"/>
        <v>0</v>
      </c>
      <c r="K107">
        <v>1</v>
      </c>
      <c r="L107" s="1">
        <v>9</v>
      </c>
      <c r="M107" s="1" t="str">
        <f t="shared" si="203"/>
        <v>L</v>
      </c>
      <c r="N107" s="1">
        <f t="shared" si="204"/>
        <v>1</v>
      </c>
      <c r="O107">
        <v>1</v>
      </c>
      <c r="P107">
        <v>1</v>
      </c>
      <c r="Q107">
        <v>2</v>
      </c>
      <c r="R107">
        <v>2</v>
      </c>
      <c r="S107">
        <v>3</v>
      </c>
      <c r="T107">
        <v>6</v>
      </c>
      <c r="U107">
        <f t="shared" si="205"/>
        <v>6</v>
      </c>
      <c r="V107" s="2" t="s">
        <v>177</v>
      </c>
      <c r="W107" s="2">
        <f t="shared" si="206"/>
        <v>1</v>
      </c>
      <c r="X107">
        <v>3</v>
      </c>
      <c r="Y107" s="1">
        <v>9</v>
      </c>
      <c r="Z107" s="1" t="str">
        <f t="shared" si="207"/>
        <v>L</v>
      </c>
      <c r="AA107" s="1">
        <f t="shared" si="208"/>
        <v>0</v>
      </c>
      <c r="AB107" s="4">
        <f t="shared" si="209"/>
        <v>0</v>
      </c>
      <c r="AC107" s="4">
        <f t="shared" si="210"/>
        <v>3</v>
      </c>
      <c r="AD107">
        <v>1</v>
      </c>
      <c r="AE107">
        <v>1</v>
      </c>
      <c r="AF107">
        <v>1</v>
      </c>
      <c r="AG107">
        <v>1</v>
      </c>
      <c r="AH107">
        <v>4</v>
      </c>
      <c r="AI107">
        <v>2</v>
      </c>
      <c r="AJ107" s="2" t="s">
        <v>177</v>
      </c>
      <c r="AK107" s="2">
        <f t="shared" si="211"/>
        <v>1</v>
      </c>
      <c r="AL107">
        <v>2</v>
      </c>
      <c r="AM107" s="1">
        <v>8</v>
      </c>
      <c r="AN107" s="1" t="str">
        <f t="shared" si="212"/>
        <v>L</v>
      </c>
      <c r="AO107" s="1">
        <f t="shared" si="213"/>
        <v>2</v>
      </c>
      <c r="AP107" s="4">
        <f t="shared" si="214"/>
        <v>-1</v>
      </c>
      <c r="AQ107" s="4">
        <f t="shared" si="215"/>
        <v>1</v>
      </c>
      <c r="AR107" s="10" t="s">
        <v>319</v>
      </c>
      <c r="AS107" s="10" t="s">
        <v>319</v>
      </c>
      <c r="AT107" s="10" t="str">
        <f t="shared" si="268"/>
        <v>surv</v>
      </c>
      <c r="AU107" s="10" t="str">
        <f t="shared" si="216"/>
        <v>surv</v>
      </c>
      <c r="AV107" s="10">
        <f t="shared" si="217"/>
        <v>8.6666666666666661</v>
      </c>
      <c r="AW107" s="10">
        <f t="shared" si="218"/>
        <v>0.27490244552914872</v>
      </c>
      <c r="AX107" s="10">
        <f t="shared" si="219"/>
        <v>1</v>
      </c>
      <c r="AY107" s="10">
        <f t="shared" si="220"/>
        <v>1</v>
      </c>
      <c r="AZ107" s="10" t="str">
        <f t="shared" si="221"/>
        <v>1</v>
      </c>
      <c r="BA107" s="10" t="str">
        <f t="shared" si="222"/>
        <v>1</v>
      </c>
      <c r="BB107" t="s">
        <v>108</v>
      </c>
      <c r="BC107" t="s">
        <v>145</v>
      </c>
      <c r="BD107" t="s">
        <v>145</v>
      </c>
      <c r="BE107" s="5">
        <v>21</v>
      </c>
      <c r="BF107" s="5">
        <v>23</v>
      </c>
      <c r="BG107" s="5">
        <v>20</v>
      </c>
      <c r="BH107" s="5">
        <f t="shared" si="223"/>
        <v>21.333333333333332</v>
      </c>
      <c r="BI107" s="6">
        <v>0.5015974481593779</v>
      </c>
      <c r="BJ107" s="6">
        <v>0.16155494421403416</v>
      </c>
      <c r="BK107" s="6">
        <v>0.16155494421403416</v>
      </c>
      <c r="BL107" s="6">
        <v>0.27490244552914872</v>
      </c>
      <c r="BM107" s="6" t="str">
        <f t="shared" si="224"/>
        <v>N</v>
      </c>
      <c r="BN107" s="3">
        <f t="shared" si="225"/>
        <v>1.6666666666666667</v>
      </c>
      <c r="BO107" s="3">
        <f t="shared" si="226"/>
        <v>2</v>
      </c>
      <c r="BP107" s="3">
        <f t="shared" si="227"/>
        <v>3</v>
      </c>
      <c r="BQ107" s="3">
        <f t="shared" si="228"/>
        <v>2.6666666666666665</v>
      </c>
      <c r="BR107" s="1">
        <f t="shared" si="229"/>
        <v>8.6666666666666661</v>
      </c>
      <c r="BS107" s="1" t="str">
        <f t="shared" si="230"/>
        <v>L</v>
      </c>
      <c r="BT107" s="1">
        <f t="shared" si="231"/>
        <v>1</v>
      </c>
      <c r="BU107" s="4">
        <f t="shared" si="232"/>
        <v>-0.5</v>
      </c>
      <c r="BV107" s="4">
        <f t="shared" si="233"/>
        <v>2</v>
      </c>
      <c r="BW107" t="s">
        <v>178</v>
      </c>
      <c r="BX107" t="s">
        <v>178</v>
      </c>
      <c r="BY107" t="s">
        <v>227</v>
      </c>
      <c r="BZ107" t="s">
        <v>226</v>
      </c>
      <c r="CA107" s="2" t="str">
        <f t="shared" si="234"/>
        <v>NA</v>
      </c>
      <c r="CB107">
        <v>0</v>
      </c>
      <c r="CC107">
        <v>0</v>
      </c>
      <c r="CD107" s="2" t="str">
        <f t="shared" si="235"/>
        <v>NA</v>
      </c>
      <c r="CE107" s="3">
        <v>0</v>
      </c>
      <c r="CF107" s="3">
        <v>0</v>
      </c>
      <c r="CG107" s="2">
        <v>0</v>
      </c>
      <c r="CH107" s="2">
        <v>0</v>
      </c>
      <c r="CI107" s="2">
        <v>0</v>
      </c>
      <c r="CJ107" s="2">
        <v>0</v>
      </c>
      <c r="CK107" s="2">
        <v>0</v>
      </c>
      <c r="CL107" s="2">
        <v>0</v>
      </c>
      <c r="CM107" s="2">
        <v>0</v>
      </c>
      <c r="CN107" s="2">
        <v>0</v>
      </c>
      <c r="CO107" s="5">
        <v>0</v>
      </c>
      <c r="CP107" s="5">
        <v>0</v>
      </c>
      <c r="CQ107" s="5">
        <v>0</v>
      </c>
      <c r="CR107" s="5">
        <v>0</v>
      </c>
      <c r="CS107" s="5">
        <v>0</v>
      </c>
      <c r="CT107" s="5">
        <v>0</v>
      </c>
      <c r="CU107" s="5">
        <v>0</v>
      </c>
      <c r="CV107" s="5">
        <v>0</v>
      </c>
      <c r="CW107" s="4">
        <v>0</v>
      </c>
      <c r="CX107" s="4">
        <v>0</v>
      </c>
      <c r="CY107" s="4">
        <v>0</v>
      </c>
      <c r="CZ107" s="4">
        <v>0</v>
      </c>
      <c r="DA107" s="4">
        <v>0</v>
      </c>
      <c r="DB107" s="4">
        <v>0</v>
      </c>
      <c r="DC107" s="4">
        <v>0</v>
      </c>
      <c r="DD107" s="4">
        <v>0</v>
      </c>
      <c r="DE107" s="8">
        <v>0</v>
      </c>
      <c r="DF107" s="8">
        <v>1</v>
      </c>
      <c r="DG107" s="8">
        <v>1</v>
      </c>
      <c r="DH107" s="8">
        <v>0</v>
      </c>
      <c r="DI107" s="8">
        <v>0</v>
      </c>
      <c r="DJ107" s="8">
        <v>0</v>
      </c>
      <c r="DK107" s="8">
        <v>0</v>
      </c>
      <c r="DL107" s="8">
        <v>0</v>
      </c>
      <c r="DM107" s="11">
        <f t="shared" si="236"/>
        <v>0</v>
      </c>
      <c r="DN107" s="11">
        <f t="shared" si="237"/>
        <v>0</v>
      </c>
      <c r="DO107" s="11">
        <f t="shared" si="238"/>
        <v>0</v>
      </c>
      <c r="DP107" s="11">
        <f t="shared" si="239"/>
        <v>0</v>
      </c>
      <c r="DQ107" s="5">
        <f t="shared" si="240"/>
        <v>1</v>
      </c>
      <c r="DR107" s="5">
        <f t="shared" si="241"/>
        <v>1</v>
      </c>
      <c r="DS107" s="5">
        <f t="shared" si="242"/>
        <v>0</v>
      </c>
      <c r="DT107" s="5">
        <f t="shared" si="243"/>
        <v>0</v>
      </c>
      <c r="DU107" s="12">
        <f t="shared" si="244"/>
        <v>0</v>
      </c>
      <c r="DV107" s="12">
        <f t="shared" si="245"/>
        <v>0</v>
      </c>
      <c r="DW107" s="12">
        <f t="shared" si="246"/>
        <v>0</v>
      </c>
      <c r="DX107" s="12">
        <f t="shared" si="247"/>
        <v>0</v>
      </c>
      <c r="DY107" s="12">
        <f t="shared" si="248"/>
        <v>0</v>
      </c>
      <c r="DZ107" s="12">
        <f t="shared" si="249"/>
        <v>0</v>
      </c>
      <c r="EA107" s="12">
        <f t="shared" si="250"/>
        <v>0</v>
      </c>
      <c r="EB107" s="12">
        <f t="shared" si="251"/>
        <v>0</v>
      </c>
      <c r="EC107" s="13">
        <f t="shared" si="252"/>
        <v>0</v>
      </c>
      <c r="ED107" s="13">
        <f t="shared" si="253"/>
        <v>1</v>
      </c>
      <c r="EE107" s="13">
        <f t="shared" si="254"/>
        <v>1</v>
      </c>
      <c r="EF107" s="13">
        <f t="shared" si="255"/>
        <v>0</v>
      </c>
      <c r="EG107" s="13">
        <f t="shared" si="256"/>
        <v>0</v>
      </c>
      <c r="EH107" s="13">
        <f t="shared" si="257"/>
        <v>0</v>
      </c>
      <c r="EI107" s="13">
        <f t="shared" si="258"/>
        <v>0</v>
      </c>
      <c r="EJ107" s="13">
        <f t="shared" si="259"/>
        <v>0</v>
      </c>
      <c r="EK107" s="4">
        <f t="shared" si="260"/>
        <v>1</v>
      </c>
      <c r="EL107" s="4">
        <f t="shared" si="261"/>
        <v>1</v>
      </c>
      <c r="EM107" s="4">
        <f t="shared" si="262"/>
        <v>0</v>
      </c>
      <c r="EN107" s="4">
        <f t="shared" si="263"/>
        <v>0</v>
      </c>
      <c r="EO107" s="5" t="s">
        <v>178</v>
      </c>
      <c r="EP107" s="5" t="s">
        <v>178</v>
      </c>
      <c r="EQ107" s="5" t="s">
        <v>178</v>
      </c>
      <c r="ER107" s="5" t="s">
        <v>178</v>
      </c>
      <c r="ES107" s="12">
        <v>0</v>
      </c>
      <c r="ET107" s="12">
        <v>1</v>
      </c>
      <c r="EU107" s="12" t="s">
        <v>178</v>
      </c>
      <c r="EV107" s="12" t="s">
        <v>178</v>
      </c>
      <c r="EW107">
        <v>0</v>
      </c>
      <c r="EX107">
        <v>1</v>
      </c>
      <c r="EY107" t="s">
        <v>178</v>
      </c>
      <c r="EZ107" t="s">
        <v>178</v>
      </c>
      <c r="FA107">
        <f t="shared" si="264"/>
        <v>0</v>
      </c>
      <c r="FB107">
        <f t="shared" si="265"/>
        <v>0</v>
      </c>
      <c r="FC107">
        <f t="shared" si="266"/>
        <v>0</v>
      </c>
      <c r="FD107">
        <f t="shared" si="267"/>
        <v>0</v>
      </c>
      <c r="FE107">
        <v>0.8</v>
      </c>
      <c r="FF107">
        <v>0.36363636363636365</v>
      </c>
      <c r="FG107">
        <v>0.42857142857142855</v>
      </c>
    </row>
    <row r="108" spans="1:163" customFormat="1" x14ac:dyDescent="0.25">
      <c r="A108" t="s">
        <v>108</v>
      </c>
      <c r="B108">
        <v>1</v>
      </c>
      <c r="C108">
        <v>1</v>
      </c>
      <c r="D108">
        <v>1</v>
      </c>
      <c r="E108">
        <v>1</v>
      </c>
      <c r="F108">
        <v>1</v>
      </c>
      <c r="G108">
        <v>2</v>
      </c>
      <c r="H108">
        <v>1</v>
      </c>
      <c r="I108" s="2" t="s">
        <v>177</v>
      </c>
      <c r="J108" s="2">
        <f t="shared" si="202"/>
        <v>1</v>
      </c>
      <c r="K108">
        <v>2</v>
      </c>
      <c r="L108" s="1">
        <v>6</v>
      </c>
      <c r="M108" s="1" t="str">
        <f t="shared" si="203"/>
        <v>M</v>
      </c>
      <c r="N108" s="1">
        <f t="shared" si="204"/>
        <v>0</v>
      </c>
      <c r="O108">
        <v>1</v>
      </c>
      <c r="P108">
        <v>1</v>
      </c>
      <c r="Q108">
        <v>1</v>
      </c>
      <c r="R108">
        <v>3</v>
      </c>
      <c r="S108">
        <v>2</v>
      </c>
      <c r="T108">
        <v>2</v>
      </c>
      <c r="U108">
        <f t="shared" si="205"/>
        <v>2</v>
      </c>
      <c r="V108" s="2" t="s">
        <v>176</v>
      </c>
      <c r="W108" s="2">
        <f t="shared" si="206"/>
        <v>1</v>
      </c>
      <c r="X108">
        <v>3</v>
      </c>
      <c r="Y108" s="1">
        <v>8</v>
      </c>
      <c r="Z108" s="1" t="str">
        <f t="shared" si="207"/>
        <v>L</v>
      </c>
      <c r="AA108" s="1">
        <f t="shared" si="208"/>
        <v>0</v>
      </c>
      <c r="AB108" s="4">
        <f t="shared" si="209"/>
        <v>2</v>
      </c>
      <c r="AC108" s="4">
        <f t="shared" si="210"/>
        <v>3</v>
      </c>
      <c r="AD108">
        <v>0</v>
      </c>
      <c r="AE108">
        <v>0</v>
      </c>
      <c r="AF108">
        <v>0</v>
      </c>
      <c r="AG108">
        <v>0</v>
      </c>
      <c r="AH108">
        <v>0</v>
      </c>
      <c r="AI108">
        <v>0</v>
      </c>
      <c r="AJ108" s="2" t="s">
        <v>177</v>
      </c>
      <c r="AK108" s="2">
        <f t="shared" si="211"/>
        <v>0</v>
      </c>
      <c r="AL108">
        <v>0</v>
      </c>
      <c r="AM108" s="1" t="s">
        <v>178</v>
      </c>
      <c r="AN108" s="1" t="str">
        <f t="shared" si="212"/>
        <v>NA</v>
      </c>
      <c r="AO108" s="1" t="str">
        <f t="shared" si="213"/>
        <v>NA</v>
      </c>
      <c r="AP108" s="4" t="str">
        <f t="shared" si="214"/>
        <v>NA</v>
      </c>
      <c r="AQ108" s="4">
        <f t="shared" si="215"/>
        <v>1</v>
      </c>
      <c r="AR108" s="10" t="s">
        <v>319</v>
      </c>
      <c r="AS108" s="10" t="s">
        <v>320</v>
      </c>
      <c r="AT108" s="10" t="s">
        <v>320</v>
      </c>
      <c r="AU108" s="10" t="str">
        <f t="shared" si="216"/>
        <v>ext</v>
      </c>
      <c r="AV108" s="10">
        <f t="shared" si="217"/>
        <v>8</v>
      </c>
      <c r="AW108" s="10">
        <f t="shared" si="218"/>
        <v>0.36400549446402636</v>
      </c>
      <c r="AX108" s="10">
        <f t="shared" si="219"/>
        <v>1</v>
      </c>
      <c r="AY108" s="10">
        <f t="shared" si="220"/>
        <v>0</v>
      </c>
      <c r="AZ108" s="10" t="str">
        <f t="shared" si="221"/>
        <v>0</v>
      </c>
      <c r="BA108" s="10" t="str">
        <f t="shared" si="222"/>
        <v>NA</v>
      </c>
      <c r="BB108" t="s">
        <v>107</v>
      </c>
      <c r="BC108" t="s">
        <v>145</v>
      </c>
      <c r="BD108" t="s">
        <v>145</v>
      </c>
      <c r="BE108" s="5">
        <v>19</v>
      </c>
      <c r="BF108" s="5">
        <v>22</v>
      </c>
      <c r="BG108" s="5">
        <v>20</v>
      </c>
      <c r="BH108" s="5">
        <f t="shared" si="223"/>
        <v>20.333333333333332</v>
      </c>
      <c r="BI108" s="6">
        <v>0.5015974481593779</v>
      </c>
      <c r="BJ108" s="6">
        <v>0.36400549446402636</v>
      </c>
      <c r="BK108" s="6" t="s">
        <v>178</v>
      </c>
      <c r="BL108" s="6">
        <v>0.4328014713117021</v>
      </c>
      <c r="BM108" s="6" t="str">
        <f t="shared" si="224"/>
        <v>N</v>
      </c>
      <c r="BN108" s="3">
        <f t="shared" si="225"/>
        <v>0.66666666666666663</v>
      </c>
      <c r="BO108" s="3">
        <f t="shared" si="226"/>
        <v>1.3333333333333333</v>
      </c>
      <c r="BP108" s="3">
        <f t="shared" si="227"/>
        <v>1.3333333333333333</v>
      </c>
      <c r="BQ108" s="3">
        <f t="shared" si="228"/>
        <v>1</v>
      </c>
      <c r="BR108" s="1">
        <f t="shared" si="229"/>
        <v>7</v>
      </c>
      <c r="BS108" s="1" t="str">
        <f t="shared" si="230"/>
        <v>L</v>
      </c>
      <c r="BT108" s="1">
        <f t="shared" si="231"/>
        <v>0</v>
      </c>
      <c r="BU108" s="4" t="str">
        <f t="shared" si="232"/>
        <v>NA</v>
      </c>
      <c r="BV108" s="4" t="str">
        <f t="shared" si="233"/>
        <v>NA</v>
      </c>
      <c r="BW108" t="s">
        <v>178</v>
      </c>
      <c r="BX108" t="s">
        <v>178</v>
      </c>
      <c r="BY108" t="s">
        <v>178</v>
      </c>
      <c r="BZ108" t="s">
        <v>227</v>
      </c>
      <c r="CA108" s="2" t="str">
        <f t="shared" si="234"/>
        <v>NA</v>
      </c>
      <c r="CB108">
        <v>0</v>
      </c>
      <c r="CC108">
        <v>0</v>
      </c>
      <c r="CD108" s="2" t="str">
        <f t="shared" si="235"/>
        <v>NA</v>
      </c>
      <c r="CE108" s="3">
        <v>0</v>
      </c>
      <c r="CF108" s="3">
        <v>0</v>
      </c>
      <c r="CG108" s="2">
        <v>0</v>
      </c>
      <c r="CH108" s="2">
        <v>0</v>
      </c>
      <c r="CI108" s="2">
        <v>0</v>
      </c>
      <c r="CJ108" s="2">
        <v>0</v>
      </c>
      <c r="CK108" s="2">
        <v>0</v>
      </c>
      <c r="CL108" s="2">
        <v>0</v>
      </c>
      <c r="CM108" s="2">
        <v>0</v>
      </c>
      <c r="CN108" s="2">
        <v>0</v>
      </c>
      <c r="CO108" s="5">
        <v>0</v>
      </c>
      <c r="CP108" s="5">
        <v>0</v>
      </c>
      <c r="CQ108" s="5">
        <v>0</v>
      </c>
      <c r="CR108" s="5">
        <v>0</v>
      </c>
      <c r="CS108" s="5">
        <v>0</v>
      </c>
      <c r="CT108" s="5">
        <v>0</v>
      </c>
      <c r="CU108" s="5">
        <v>0</v>
      </c>
      <c r="CV108" s="5">
        <v>0</v>
      </c>
      <c r="CW108" s="4">
        <v>0</v>
      </c>
      <c r="CX108" s="4">
        <v>0</v>
      </c>
      <c r="CY108" s="4">
        <v>0</v>
      </c>
      <c r="CZ108" s="4">
        <v>0</v>
      </c>
      <c r="DA108" s="4">
        <v>0</v>
      </c>
      <c r="DB108" s="4">
        <v>0</v>
      </c>
      <c r="DC108" s="4">
        <v>0</v>
      </c>
      <c r="DD108" s="4">
        <v>0</v>
      </c>
      <c r="DE108" s="8">
        <v>0</v>
      </c>
      <c r="DF108" s="8">
        <v>0</v>
      </c>
      <c r="DG108" s="8">
        <v>0</v>
      </c>
      <c r="DH108" s="8">
        <v>1</v>
      </c>
      <c r="DI108" s="8">
        <v>0</v>
      </c>
      <c r="DJ108" s="8">
        <v>0</v>
      </c>
      <c r="DK108" s="8">
        <v>0</v>
      </c>
      <c r="DL108" s="8">
        <v>0</v>
      </c>
      <c r="DM108" s="11">
        <f t="shared" si="236"/>
        <v>0</v>
      </c>
      <c r="DN108" s="11">
        <f t="shared" si="237"/>
        <v>0</v>
      </c>
      <c r="DO108" s="11">
        <f t="shared" si="238"/>
        <v>0</v>
      </c>
      <c r="DP108" s="11">
        <f t="shared" si="239"/>
        <v>0</v>
      </c>
      <c r="DQ108" s="5">
        <f t="shared" si="240"/>
        <v>0</v>
      </c>
      <c r="DR108" s="5">
        <f t="shared" si="241"/>
        <v>1</v>
      </c>
      <c r="DS108" s="5">
        <f t="shared" si="242"/>
        <v>0</v>
      </c>
      <c r="DT108" s="5">
        <f t="shared" si="243"/>
        <v>0</v>
      </c>
      <c r="DU108" s="12">
        <f t="shared" si="244"/>
        <v>0</v>
      </c>
      <c r="DV108" s="12">
        <f t="shared" si="245"/>
        <v>0</v>
      </c>
      <c r="DW108" s="12">
        <f t="shared" si="246"/>
        <v>0</v>
      </c>
      <c r="DX108" s="12">
        <f t="shared" si="247"/>
        <v>0</v>
      </c>
      <c r="DY108" s="12">
        <f t="shared" si="248"/>
        <v>0</v>
      </c>
      <c r="DZ108" s="12">
        <f t="shared" si="249"/>
        <v>0</v>
      </c>
      <c r="EA108" s="12">
        <f t="shared" si="250"/>
        <v>0</v>
      </c>
      <c r="EB108" s="12">
        <f t="shared" si="251"/>
        <v>0</v>
      </c>
      <c r="EC108" s="13">
        <f t="shared" si="252"/>
        <v>0</v>
      </c>
      <c r="ED108" s="13">
        <f t="shared" si="253"/>
        <v>0</v>
      </c>
      <c r="EE108" s="13">
        <f t="shared" si="254"/>
        <v>0</v>
      </c>
      <c r="EF108" s="13">
        <f t="shared" si="255"/>
        <v>1</v>
      </c>
      <c r="EG108" s="13">
        <f t="shared" si="256"/>
        <v>0</v>
      </c>
      <c r="EH108" s="13">
        <f t="shared" si="257"/>
        <v>0</v>
      </c>
      <c r="EI108" s="13">
        <f t="shared" si="258"/>
        <v>0</v>
      </c>
      <c r="EJ108" s="13">
        <f t="shared" si="259"/>
        <v>0</v>
      </c>
      <c r="EK108" s="4">
        <f t="shared" si="260"/>
        <v>0</v>
      </c>
      <c r="EL108" s="4">
        <f t="shared" si="261"/>
        <v>1</v>
      </c>
      <c r="EM108" s="4">
        <f t="shared" si="262"/>
        <v>0</v>
      </c>
      <c r="EN108" s="4">
        <f t="shared" si="263"/>
        <v>0</v>
      </c>
      <c r="EO108" s="5" t="s">
        <v>178</v>
      </c>
      <c r="EP108" s="5" t="s">
        <v>178</v>
      </c>
      <c r="EQ108" s="5" t="s">
        <v>178</v>
      </c>
      <c r="ER108" s="5" t="s">
        <v>178</v>
      </c>
      <c r="ES108" s="12" t="s">
        <v>178</v>
      </c>
      <c r="ET108" s="12">
        <v>0</v>
      </c>
      <c r="EU108" s="12" t="s">
        <v>178</v>
      </c>
      <c r="EV108" s="12" t="s">
        <v>178</v>
      </c>
      <c r="EW108" t="s">
        <v>178</v>
      </c>
      <c r="EX108">
        <v>0</v>
      </c>
      <c r="EY108" t="s">
        <v>178</v>
      </c>
      <c r="EZ108" t="s">
        <v>178</v>
      </c>
      <c r="FA108">
        <f t="shared" si="264"/>
        <v>0</v>
      </c>
      <c r="FB108">
        <f t="shared" si="265"/>
        <v>0</v>
      </c>
      <c r="FC108">
        <f t="shared" si="266"/>
        <v>0</v>
      </c>
      <c r="FD108">
        <f t="shared" si="267"/>
        <v>0</v>
      </c>
      <c r="FE108">
        <v>0.75</v>
      </c>
      <c r="FF108">
        <v>0.42857142857142855</v>
      </c>
      <c r="FG108" t="s">
        <v>178</v>
      </c>
    </row>
    <row r="109" spans="1:163" customFormat="1" x14ac:dyDescent="0.25">
      <c r="A109" t="s">
        <v>109</v>
      </c>
      <c r="B109">
        <v>1</v>
      </c>
      <c r="C109">
        <v>1</v>
      </c>
      <c r="D109">
        <v>1</v>
      </c>
      <c r="E109">
        <v>2</v>
      </c>
      <c r="F109">
        <v>3</v>
      </c>
      <c r="G109">
        <v>4</v>
      </c>
      <c r="H109">
        <v>2</v>
      </c>
      <c r="I109" s="2" t="s">
        <v>177</v>
      </c>
      <c r="J109" s="2">
        <f t="shared" si="202"/>
        <v>1</v>
      </c>
      <c r="K109">
        <v>2</v>
      </c>
      <c r="L109" s="1">
        <v>11</v>
      </c>
      <c r="M109" s="1" t="str">
        <f t="shared" si="203"/>
        <v>L</v>
      </c>
      <c r="N109" s="1">
        <f t="shared" si="204"/>
        <v>1</v>
      </c>
      <c r="O109">
        <v>1</v>
      </c>
      <c r="P109">
        <v>1</v>
      </c>
      <c r="Q109">
        <v>3</v>
      </c>
      <c r="R109">
        <v>2</v>
      </c>
      <c r="S109">
        <v>6</v>
      </c>
      <c r="T109">
        <v>4</v>
      </c>
      <c r="U109">
        <f t="shared" si="205"/>
        <v>4</v>
      </c>
      <c r="V109" s="2" t="s">
        <v>177</v>
      </c>
      <c r="W109" s="2">
        <f t="shared" si="206"/>
        <v>1</v>
      </c>
      <c r="X109">
        <v>3</v>
      </c>
      <c r="Y109" s="1">
        <v>13</v>
      </c>
      <c r="Z109" s="1" t="str">
        <f t="shared" si="207"/>
        <v>L</v>
      </c>
      <c r="AA109" s="1">
        <f t="shared" si="208"/>
        <v>2</v>
      </c>
      <c r="AB109" s="4">
        <f t="shared" si="209"/>
        <v>2</v>
      </c>
      <c r="AC109" s="4">
        <f t="shared" si="210"/>
        <v>3</v>
      </c>
      <c r="AD109">
        <v>1</v>
      </c>
      <c r="AE109">
        <v>1</v>
      </c>
      <c r="AF109">
        <v>1</v>
      </c>
      <c r="AG109">
        <v>3</v>
      </c>
      <c r="AH109">
        <v>2</v>
      </c>
      <c r="AI109">
        <v>2</v>
      </c>
      <c r="AJ109" s="2" t="s">
        <v>177</v>
      </c>
      <c r="AK109" s="2">
        <f t="shared" si="211"/>
        <v>1</v>
      </c>
      <c r="AL109">
        <v>2</v>
      </c>
      <c r="AM109" s="1">
        <v>8</v>
      </c>
      <c r="AN109" s="1" t="str">
        <f t="shared" si="212"/>
        <v>L</v>
      </c>
      <c r="AO109" s="1">
        <f t="shared" si="213"/>
        <v>2</v>
      </c>
      <c r="AP109" s="4">
        <f t="shared" si="214"/>
        <v>-5</v>
      </c>
      <c r="AQ109" s="4">
        <f t="shared" si="215"/>
        <v>0</v>
      </c>
      <c r="AR109" s="10" t="s">
        <v>319</v>
      </c>
      <c r="AS109" s="10" t="s">
        <v>319</v>
      </c>
      <c r="AT109" s="10" t="str">
        <f t="shared" ref="AT109:AT136" si="269">IF(AR109=AS109,AS109,"")</f>
        <v>surv</v>
      </c>
      <c r="AU109" s="10" t="str">
        <f t="shared" si="216"/>
        <v>surv</v>
      </c>
      <c r="AV109" s="10">
        <f t="shared" si="217"/>
        <v>10.666666666666666</v>
      </c>
      <c r="AW109" s="10">
        <f t="shared" si="218"/>
        <v>0.7046962066696647</v>
      </c>
      <c r="AX109" s="10">
        <f t="shared" si="219"/>
        <v>1</v>
      </c>
      <c r="AY109" s="10">
        <f t="shared" si="220"/>
        <v>1</v>
      </c>
      <c r="AZ109" s="10" t="str">
        <f t="shared" si="221"/>
        <v>1</v>
      </c>
      <c r="BA109" s="10" t="str">
        <f t="shared" si="222"/>
        <v>1</v>
      </c>
      <c r="BB109" t="s">
        <v>108</v>
      </c>
      <c r="BC109" t="s">
        <v>108</v>
      </c>
      <c r="BD109" t="s">
        <v>111</v>
      </c>
      <c r="BE109" s="5">
        <v>18</v>
      </c>
      <c r="BF109" s="5">
        <v>21</v>
      </c>
      <c r="BG109" s="5">
        <v>18</v>
      </c>
      <c r="BH109" s="5">
        <f t="shared" si="223"/>
        <v>19</v>
      </c>
      <c r="BI109" s="6">
        <v>0.70342021580275871</v>
      </c>
      <c r="BJ109" s="6">
        <v>0.70342021580275871</v>
      </c>
      <c r="BK109" s="6">
        <v>0.7072481884034767</v>
      </c>
      <c r="BL109" s="6">
        <v>0.7046962066696647</v>
      </c>
      <c r="BM109" s="6" t="str">
        <f t="shared" si="224"/>
        <v>M</v>
      </c>
      <c r="BN109" s="3">
        <f t="shared" si="225"/>
        <v>2</v>
      </c>
      <c r="BO109" s="3">
        <f t="shared" si="226"/>
        <v>2.6666666666666665</v>
      </c>
      <c r="BP109" s="3">
        <f t="shared" si="227"/>
        <v>4</v>
      </c>
      <c r="BQ109" s="3">
        <f t="shared" si="228"/>
        <v>2.6666666666666665</v>
      </c>
      <c r="BR109" s="1">
        <f t="shared" si="229"/>
        <v>10.666666666666666</v>
      </c>
      <c r="BS109" s="1" t="str">
        <f t="shared" si="230"/>
        <v>L</v>
      </c>
      <c r="BT109" s="1">
        <f t="shared" si="231"/>
        <v>1.6666666666666667</v>
      </c>
      <c r="BU109" s="4">
        <f t="shared" si="232"/>
        <v>-1.5</v>
      </c>
      <c r="BV109" s="4">
        <f t="shared" si="233"/>
        <v>1.5</v>
      </c>
      <c r="BW109" t="s">
        <v>178</v>
      </c>
      <c r="BX109" t="s">
        <v>178</v>
      </c>
      <c r="BY109" t="s">
        <v>226</v>
      </c>
      <c r="BZ109" t="s">
        <v>227</v>
      </c>
      <c r="CA109" s="2" t="str">
        <f t="shared" si="234"/>
        <v>NA</v>
      </c>
      <c r="CB109">
        <v>0</v>
      </c>
      <c r="CC109">
        <v>0</v>
      </c>
      <c r="CD109" s="2" t="str">
        <f t="shared" si="235"/>
        <v>NA</v>
      </c>
      <c r="CE109" s="3">
        <v>0</v>
      </c>
      <c r="CF109" s="3">
        <v>0</v>
      </c>
      <c r="CG109" s="2">
        <v>0</v>
      </c>
      <c r="CH109" s="2">
        <v>0</v>
      </c>
      <c r="CI109" s="2">
        <v>0</v>
      </c>
      <c r="CJ109" s="2">
        <v>0</v>
      </c>
      <c r="CK109" s="2">
        <v>0</v>
      </c>
      <c r="CL109" s="2">
        <v>0</v>
      </c>
      <c r="CM109" s="2">
        <v>0</v>
      </c>
      <c r="CN109" s="2">
        <v>0</v>
      </c>
      <c r="CO109" s="5">
        <v>0</v>
      </c>
      <c r="CP109" s="5">
        <v>0</v>
      </c>
      <c r="CQ109" s="5">
        <v>0</v>
      </c>
      <c r="CR109" s="5">
        <v>0</v>
      </c>
      <c r="CS109" s="5">
        <v>0</v>
      </c>
      <c r="CT109" s="5">
        <v>0</v>
      </c>
      <c r="CU109" s="5">
        <v>0</v>
      </c>
      <c r="CV109" s="5">
        <v>0</v>
      </c>
      <c r="CW109" s="4">
        <v>0</v>
      </c>
      <c r="CX109" s="4">
        <v>0</v>
      </c>
      <c r="CY109" s="4">
        <v>0</v>
      </c>
      <c r="CZ109" s="4">
        <v>0</v>
      </c>
      <c r="DA109" s="4">
        <v>0</v>
      </c>
      <c r="DB109" s="4">
        <v>0</v>
      </c>
      <c r="DC109" s="4">
        <v>0</v>
      </c>
      <c r="DD109" s="4">
        <v>0</v>
      </c>
      <c r="DE109" s="8">
        <v>1</v>
      </c>
      <c r="DF109" s="8">
        <v>0</v>
      </c>
      <c r="DG109" s="8">
        <v>0</v>
      </c>
      <c r="DH109" s="8">
        <v>1</v>
      </c>
      <c r="DI109" s="8">
        <v>0</v>
      </c>
      <c r="DJ109" s="8">
        <v>0</v>
      </c>
      <c r="DK109" s="8">
        <v>0</v>
      </c>
      <c r="DL109" s="8">
        <v>0</v>
      </c>
      <c r="DM109" s="11">
        <f t="shared" si="236"/>
        <v>0</v>
      </c>
      <c r="DN109" s="11">
        <f t="shared" si="237"/>
        <v>0</v>
      </c>
      <c r="DO109" s="11">
        <f t="shared" si="238"/>
        <v>0</v>
      </c>
      <c r="DP109" s="11">
        <f t="shared" si="239"/>
        <v>0</v>
      </c>
      <c r="DQ109" s="5">
        <f t="shared" si="240"/>
        <v>1</v>
      </c>
      <c r="DR109" s="5">
        <f t="shared" si="241"/>
        <v>1</v>
      </c>
      <c r="DS109" s="5">
        <f t="shared" si="242"/>
        <v>0</v>
      </c>
      <c r="DT109" s="5">
        <f t="shared" si="243"/>
        <v>0</v>
      </c>
      <c r="DU109" s="12">
        <f t="shared" si="244"/>
        <v>0</v>
      </c>
      <c r="DV109" s="12">
        <f t="shared" si="245"/>
        <v>0</v>
      </c>
      <c r="DW109" s="12">
        <f t="shared" si="246"/>
        <v>0</v>
      </c>
      <c r="DX109" s="12">
        <f t="shared" si="247"/>
        <v>0</v>
      </c>
      <c r="DY109" s="12">
        <f t="shared" si="248"/>
        <v>0</v>
      </c>
      <c r="DZ109" s="12">
        <f t="shared" si="249"/>
        <v>0</v>
      </c>
      <c r="EA109" s="12">
        <f t="shared" si="250"/>
        <v>0</v>
      </c>
      <c r="EB109" s="12">
        <f t="shared" si="251"/>
        <v>0</v>
      </c>
      <c r="EC109" s="13">
        <f t="shared" si="252"/>
        <v>1</v>
      </c>
      <c r="ED109" s="13">
        <f t="shared" si="253"/>
        <v>0</v>
      </c>
      <c r="EE109" s="13">
        <f t="shared" si="254"/>
        <v>0</v>
      </c>
      <c r="EF109" s="13">
        <f t="shared" si="255"/>
        <v>1</v>
      </c>
      <c r="EG109" s="13">
        <f t="shared" si="256"/>
        <v>0</v>
      </c>
      <c r="EH109" s="13">
        <f t="shared" si="257"/>
        <v>0</v>
      </c>
      <c r="EI109" s="13">
        <f t="shared" si="258"/>
        <v>0</v>
      </c>
      <c r="EJ109" s="13">
        <f t="shared" si="259"/>
        <v>0</v>
      </c>
      <c r="EK109" s="4">
        <f t="shared" si="260"/>
        <v>1</v>
      </c>
      <c r="EL109" s="4">
        <f t="shared" si="261"/>
        <v>1</v>
      </c>
      <c r="EM109" s="4">
        <f t="shared" si="262"/>
        <v>0</v>
      </c>
      <c r="EN109" s="4">
        <f t="shared" si="263"/>
        <v>0</v>
      </c>
      <c r="EO109" s="5" t="s">
        <v>178</v>
      </c>
      <c r="EP109" s="5" t="s">
        <v>178</v>
      </c>
      <c r="EQ109" s="5" t="s">
        <v>178</v>
      </c>
      <c r="ER109" s="5" t="s">
        <v>178</v>
      </c>
      <c r="ES109" s="12">
        <v>1</v>
      </c>
      <c r="ET109" s="12">
        <v>0</v>
      </c>
      <c r="EU109" s="12" t="s">
        <v>178</v>
      </c>
      <c r="EV109" s="12" t="s">
        <v>178</v>
      </c>
      <c r="EW109">
        <v>1</v>
      </c>
      <c r="EX109">
        <v>0</v>
      </c>
      <c r="EY109" t="s">
        <v>178</v>
      </c>
      <c r="EZ109" t="s">
        <v>178</v>
      </c>
      <c r="FA109">
        <f t="shared" si="264"/>
        <v>0</v>
      </c>
      <c r="FB109">
        <f t="shared" si="265"/>
        <v>0</v>
      </c>
      <c r="FC109">
        <f t="shared" si="266"/>
        <v>0</v>
      </c>
      <c r="FD109">
        <f t="shared" si="267"/>
        <v>0</v>
      </c>
      <c r="FE109">
        <v>0.44444444444444442</v>
      </c>
      <c r="FF109">
        <v>0.41666666666666669</v>
      </c>
      <c r="FG109">
        <v>0.42857142857142855</v>
      </c>
    </row>
    <row r="110" spans="1:163" customFormat="1" x14ac:dyDescent="0.25">
      <c r="A110" t="s">
        <v>110</v>
      </c>
      <c r="B110">
        <v>1</v>
      </c>
      <c r="C110">
        <v>1</v>
      </c>
      <c r="D110">
        <v>1</v>
      </c>
      <c r="E110">
        <v>1</v>
      </c>
      <c r="F110">
        <v>2</v>
      </c>
      <c r="G110">
        <v>1</v>
      </c>
      <c r="H110">
        <v>0</v>
      </c>
      <c r="I110" s="2" t="s">
        <v>177</v>
      </c>
      <c r="J110" s="2">
        <f t="shared" si="202"/>
        <v>0</v>
      </c>
      <c r="K110">
        <v>1</v>
      </c>
      <c r="L110" s="1">
        <v>6</v>
      </c>
      <c r="M110" s="1" t="str">
        <f t="shared" si="203"/>
        <v>M</v>
      </c>
      <c r="N110" s="1">
        <f t="shared" si="204"/>
        <v>1</v>
      </c>
      <c r="O110">
        <v>1</v>
      </c>
      <c r="P110">
        <v>1</v>
      </c>
      <c r="Q110">
        <v>2</v>
      </c>
      <c r="R110">
        <v>1</v>
      </c>
      <c r="S110">
        <v>1</v>
      </c>
      <c r="T110">
        <v>1</v>
      </c>
      <c r="U110">
        <f t="shared" si="205"/>
        <v>1</v>
      </c>
      <c r="V110" s="2" t="s">
        <v>177</v>
      </c>
      <c r="W110" s="2">
        <f t="shared" si="206"/>
        <v>1</v>
      </c>
      <c r="X110">
        <v>1</v>
      </c>
      <c r="Y110" s="1">
        <v>6</v>
      </c>
      <c r="Z110" s="1" t="str">
        <f t="shared" si="207"/>
        <v>M</v>
      </c>
      <c r="AA110" s="1">
        <f t="shared" si="208"/>
        <v>1</v>
      </c>
      <c r="AB110" s="4">
        <f t="shared" si="209"/>
        <v>0</v>
      </c>
      <c r="AC110" s="4">
        <f t="shared" si="210"/>
        <v>3</v>
      </c>
      <c r="AD110">
        <v>1</v>
      </c>
      <c r="AE110">
        <v>1</v>
      </c>
      <c r="AF110">
        <v>1</v>
      </c>
      <c r="AG110">
        <v>1</v>
      </c>
      <c r="AH110">
        <v>3</v>
      </c>
      <c r="AI110">
        <v>1</v>
      </c>
      <c r="AJ110" s="2" t="s">
        <v>177</v>
      </c>
      <c r="AK110" s="2">
        <f t="shared" si="211"/>
        <v>1</v>
      </c>
      <c r="AL110">
        <v>2</v>
      </c>
      <c r="AM110" s="1">
        <v>7</v>
      </c>
      <c r="AN110" s="1" t="str">
        <f t="shared" si="212"/>
        <v>L</v>
      </c>
      <c r="AO110" s="1">
        <f t="shared" si="213"/>
        <v>2</v>
      </c>
      <c r="AP110" s="4">
        <f t="shared" si="214"/>
        <v>1</v>
      </c>
      <c r="AQ110" s="4">
        <f t="shared" si="215"/>
        <v>1</v>
      </c>
      <c r="AR110" s="10" t="s">
        <v>319</v>
      </c>
      <c r="AS110" s="10" t="s">
        <v>319</v>
      </c>
      <c r="AT110" s="10" t="str">
        <f t="shared" si="269"/>
        <v>surv</v>
      </c>
      <c r="AU110" s="10" t="str">
        <f t="shared" si="216"/>
        <v>surv</v>
      </c>
      <c r="AV110" s="10">
        <f t="shared" si="217"/>
        <v>6.333333333333333</v>
      </c>
      <c r="AW110" s="10">
        <f t="shared" si="218"/>
        <v>0.3935733730830881</v>
      </c>
      <c r="AX110" s="10">
        <f t="shared" si="219"/>
        <v>1</v>
      </c>
      <c r="AY110" s="10">
        <f t="shared" si="220"/>
        <v>1</v>
      </c>
      <c r="AZ110" s="10" t="str">
        <f t="shared" si="221"/>
        <v>1</v>
      </c>
      <c r="BA110" s="10" t="str">
        <f t="shared" si="222"/>
        <v>1</v>
      </c>
      <c r="BB110" t="s">
        <v>112</v>
      </c>
      <c r="BC110" t="s">
        <v>112</v>
      </c>
      <c r="BD110" t="s">
        <v>112</v>
      </c>
      <c r="BE110" s="5">
        <v>18</v>
      </c>
      <c r="BF110" s="5">
        <v>20</v>
      </c>
      <c r="BG110" s="5">
        <v>17</v>
      </c>
      <c r="BH110" s="5">
        <f t="shared" si="223"/>
        <v>18.333333333333332</v>
      </c>
      <c r="BI110" s="6">
        <v>0.3935733730830881</v>
      </c>
      <c r="BJ110" s="6">
        <v>0.3935733730830881</v>
      </c>
      <c r="BK110" s="6">
        <v>0.3935733730830881</v>
      </c>
      <c r="BL110" s="6">
        <v>0.3935733730830881</v>
      </c>
      <c r="BM110" s="6" t="str">
        <f t="shared" si="224"/>
        <v>N</v>
      </c>
      <c r="BN110" s="3">
        <f t="shared" si="225"/>
        <v>1.3333333333333333</v>
      </c>
      <c r="BO110" s="3">
        <f t="shared" si="226"/>
        <v>1.3333333333333333</v>
      </c>
      <c r="BP110" s="3">
        <f t="shared" si="227"/>
        <v>1.6666666666666667</v>
      </c>
      <c r="BQ110" s="3">
        <f t="shared" si="228"/>
        <v>0.66666666666666663</v>
      </c>
      <c r="BR110" s="1">
        <f t="shared" si="229"/>
        <v>6.333333333333333</v>
      </c>
      <c r="BS110" s="1" t="str">
        <f t="shared" si="230"/>
        <v>M</v>
      </c>
      <c r="BT110" s="1">
        <f t="shared" si="231"/>
        <v>1.3333333333333333</v>
      </c>
      <c r="BU110" s="4">
        <f t="shared" si="232"/>
        <v>0.5</v>
      </c>
      <c r="BV110" s="4">
        <f t="shared" si="233"/>
        <v>2</v>
      </c>
      <c r="BW110" t="s">
        <v>178</v>
      </c>
      <c r="BX110" t="s">
        <v>178</v>
      </c>
      <c r="BY110" t="s">
        <v>178</v>
      </c>
      <c r="BZ110" t="s">
        <v>178</v>
      </c>
      <c r="CA110" s="2" t="str">
        <f t="shared" si="234"/>
        <v>NA</v>
      </c>
      <c r="CB110">
        <v>0</v>
      </c>
      <c r="CC110">
        <v>0</v>
      </c>
      <c r="CD110" s="2" t="str">
        <f t="shared" si="235"/>
        <v>NA</v>
      </c>
      <c r="CE110" s="3">
        <v>0</v>
      </c>
      <c r="CF110" s="3">
        <v>0</v>
      </c>
      <c r="CG110" s="2">
        <v>0</v>
      </c>
      <c r="CH110" s="2">
        <v>0</v>
      </c>
      <c r="CI110" s="2">
        <v>0</v>
      </c>
      <c r="CJ110" s="2">
        <v>0</v>
      </c>
      <c r="CK110" s="2">
        <v>0</v>
      </c>
      <c r="CL110" s="2">
        <v>0</v>
      </c>
      <c r="CM110" s="2">
        <v>0</v>
      </c>
      <c r="CN110" s="2">
        <v>0</v>
      </c>
      <c r="CO110" s="5">
        <v>0</v>
      </c>
      <c r="CP110" s="5">
        <v>0</v>
      </c>
      <c r="CQ110" s="5">
        <v>0</v>
      </c>
      <c r="CR110" s="5">
        <v>0</v>
      </c>
      <c r="CS110" s="5">
        <v>0</v>
      </c>
      <c r="CT110" s="5">
        <v>0</v>
      </c>
      <c r="CU110" s="5">
        <v>0</v>
      </c>
      <c r="CV110" s="5">
        <v>0</v>
      </c>
      <c r="CW110" s="4">
        <v>0</v>
      </c>
      <c r="CX110" s="4">
        <v>0</v>
      </c>
      <c r="CY110" s="4">
        <v>0</v>
      </c>
      <c r="CZ110" s="4">
        <v>0</v>
      </c>
      <c r="DA110" s="4">
        <v>0</v>
      </c>
      <c r="DB110" s="4">
        <v>0</v>
      </c>
      <c r="DC110" s="4">
        <v>0</v>
      </c>
      <c r="DD110" s="4">
        <v>0</v>
      </c>
      <c r="DE110" s="8">
        <v>0</v>
      </c>
      <c r="DF110" s="8">
        <v>0</v>
      </c>
      <c r="DG110" s="8">
        <v>0</v>
      </c>
      <c r="DH110" s="8">
        <v>0</v>
      </c>
      <c r="DI110" s="8">
        <v>0</v>
      </c>
      <c r="DJ110" s="8">
        <v>0</v>
      </c>
      <c r="DK110" s="8">
        <v>0</v>
      </c>
      <c r="DL110" s="8">
        <v>0</v>
      </c>
      <c r="DM110" s="11">
        <f t="shared" si="236"/>
        <v>0</v>
      </c>
      <c r="DN110" s="11">
        <f t="shared" si="237"/>
        <v>0</v>
      </c>
      <c r="DO110" s="11">
        <f t="shared" si="238"/>
        <v>0</v>
      </c>
      <c r="DP110" s="11">
        <f t="shared" si="239"/>
        <v>0</v>
      </c>
      <c r="DQ110" s="5">
        <f t="shared" si="240"/>
        <v>0</v>
      </c>
      <c r="DR110" s="5">
        <f t="shared" si="241"/>
        <v>0</v>
      </c>
      <c r="DS110" s="5">
        <f t="shared" si="242"/>
        <v>0</v>
      </c>
      <c r="DT110" s="5">
        <f t="shared" si="243"/>
        <v>0</v>
      </c>
      <c r="DU110" s="12">
        <f t="shared" si="244"/>
        <v>0</v>
      </c>
      <c r="DV110" s="12">
        <f t="shared" si="245"/>
        <v>0</v>
      </c>
      <c r="DW110" s="12">
        <f t="shared" si="246"/>
        <v>0</v>
      </c>
      <c r="DX110" s="12">
        <f t="shared" si="247"/>
        <v>0</v>
      </c>
      <c r="DY110" s="12">
        <f t="shared" si="248"/>
        <v>0</v>
      </c>
      <c r="DZ110" s="12">
        <f t="shared" si="249"/>
        <v>0</v>
      </c>
      <c r="EA110" s="12">
        <f t="shared" si="250"/>
        <v>0</v>
      </c>
      <c r="EB110" s="12">
        <f t="shared" si="251"/>
        <v>0</v>
      </c>
      <c r="EC110" s="13">
        <f t="shared" si="252"/>
        <v>0</v>
      </c>
      <c r="ED110" s="13">
        <f t="shared" si="253"/>
        <v>0</v>
      </c>
      <c r="EE110" s="13">
        <f t="shared" si="254"/>
        <v>0</v>
      </c>
      <c r="EF110" s="13">
        <f t="shared" si="255"/>
        <v>0</v>
      </c>
      <c r="EG110" s="13">
        <f t="shared" si="256"/>
        <v>0</v>
      </c>
      <c r="EH110" s="13">
        <f t="shared" si="257"/>
        <v>0</v>
      </c>
      <c r="EI110" s="13">
        <f t="shared" si="258"/>
        <v>0</v>
      </c>
      <c r="EJ110" s="13">
        <f t="shared" si="259"/>
        <v>0</v>
      </c>
      <c r="EK110" s="4">
        <f t="shared" si="260"/>
        <v>0</v>
      </c>
      <c r="EL110" s="4">
        <f t="shared" si="261"/>
        <v>0</v>
      </c>
      <c r="EM110" s="4">
        <f t="shared" si="262"/>
        <v>0</v>
      </c>
      <c r="EN110" s="4">
        <f t="shared" si="263"/>
        <v>0</v>
      </c>
      <c r="EO110" s="5" t="s">
        <v>178</v>
      </c>
      <c r="EP110" s="5" t="s">
        <v>178</v>
      </c>
      <c r="EQ110" s="5" t="s">
        <v>178</v>
      </c>
      <c r="ER110" s="5" t="s">
        <v>178</v>
      </c>
      <c r="ES110" s="12" t="s">
        <v>178</v>
      </c>
      <c r="ET110" s="12" t="s">
        <v>178</v>
      </c>
      <c r="EU110" s="12" t="s">
        <v>178</v>
      </c>
      <c r="EV110" s="12" t="s">
        <v>178</v>
      </c>
      <c r="EW110" t="s">
        <v>178</v>
      </c>
      <c r="EX110" t="s">
        <v>178</v>
      </c>
      <c r="EY110" t="s">
        <v>178</v>
      </c>
      <c r="EZ110" t="s">
        <v>178</v>
      </c>
      <c r="FA110">
        <f t="shared" si="264"/>
        <v>0</v>
      </c>
      <c r="FB110">
        <f t="shared" si="265"/>
        <v>0</v>
      </c>
      <c r="FC110">
        <f t="shared" si="266"/>
        <v>0</v>
      </c>
      <c r="FD110">
        <f t="shared" si="267"/>
        <v>0</v>
      </c>
      <c r="FE110">
        <v>1</v>
      </c>
      <c r="FF110">
        <v>1.3333333333333333</v>
      </c>
      <c r="FG110">
        <v>0.6</v>
      </c>
    </row>
    <row r="111" spans="1:163" customFormat="1" x14ac:dyDescent="0.25">
      <c r="A111" t="s">
        <v>111</v>
      </c>
      <c r="B111">
        <v>1</v>
      </c>
      <c r="C111">
        <v>1</v>
      </c>
      <c r="D111">
        <v>1</v>
      </c>
      <c r="E111">
        <v>1</v>
      </c>
      <c r="F111">
        <v>3</v>
      </c>
      <c r="G111">
        <v>3</v>
      </c>
      <c r="H111">
        <v>2</v>
      </c>
      <c r="I111" s="2" t="s">
        <v>177</v>
      </c>
      <c r="J111" s="2">
        <f t="shared" si="202"/>
        <v>1</v>
      </c>
      <c r="K111">
        <v>3</v>
      </c>
      <c r="L111" s="1">
        <v>9</v>
      </c>
      <c r="M111" s="1" t="str">
        <f t="shared" si="203"/>
        <v>L</v>
      </c>
      <c r="N111" s="1">
        <f t="shared" si="204"/>
        <v>0</v>
      </c>
      <c r="O111">
        <v>1</v>
      </c>
      <c r="P111">
        <v>1</v>
      </c>
      <c r="Q111">
        <v>2</v>
      </c>
      <c r="R111">
        <v>1</v>
      </c>
      <c r="S111">
        <v>2</v>
      </c>
      <c r="T111">
        <v>0</v>
      </c>
      <c r="U111">
        <f t="shared" si="205"/>
        <v>0</v>
      </c>
      <c r="V111" s="2" t="s">
        <v>177</v>
      </c>
      <c r="W111" s="2">
        <f t="shared" si="206"/>
        <v>0</v>
      </c>
      <c r="X111">
        <v>3</v>
      </c>
      <c r="Y111" s="1">
        <v>7</v>
      </c>
      <c r="Z111" s="1" t="str">
        <f t="shared" si="207"/>
        <v>L</v>
      </c>
      <c r="AA111" s="1">
        <f t="shared" si="208"/>
        <v>1</v>
      </c>
      <c r="AB111" s="4">
        <f t="shared" si="209"/>
        <v>-2</v>
      </c>
      <c r="AC111" s="4">
        <f t="shared" si="210"/>
        <v>3</v>
      </c>
      <c r="AD111">
        <v>1</v>
      </c>
      <c r="AE111">
        <v>1</v>
      </c>
      <c r="AF111">
        <v>0</v>
      </c>
      <c r="AG111">
        <v>3</v>
      </c>
      <c r="AH111">
        <v>2</v>
      </c>
      <c r="AI111">
        <v>5</v>
      </c>
      <c r="AJ111" s="2" t="s">
        <v>177</v>
      </c>
      <c r="AK111" s="2">
        <f t="shared" si="211"/>
        <v>1</v>
      </c>
      <c r="AL111">
        <v>2</v>
      </c>
      <c r="AM111" s="1">
        <v>7</v>
      </c>
      <c r="AN111" s="1" t="str">
        <f t="shared" si="212"/>
        <v>L</v>
      </c>
      <c r="AO111" s="1">
        <f t="shared" si="213"/>
        <v>0</v>
      </c>
      <c r="AP111" s="4">
        <f t="shared" si="214"/>
        <v>0</v>
      </c>
      <c r="AQ111" s="4">
        <f t="shared" si="215"/>
        <v>1</v>
      </c>
      <c r="AR111" s="10" t="s">
        <v>319</v>
      </c>
      <c r="AS111" s="10" t="s">
        <v>319</v>
      </c>
      <c r="AT111" s="10" t="str">
        <f t="shared" si="269"/>
        <v>surv</v>
      </c>
      <c r="AU111" s="10" t="str">
        <f t="shared" si="216"/>
        <v>surv</v>
      </c>
      <c r="AV111" s="10">
        <f t="shared" si="217"/>
        <v>7.666666666666667</v>
      </c>
      <c r="AW111" s="10">
        <f t="shared" si="218"/>
        <v>0.57454329688892958</v>
      </c>
      <c r="AX111" s="10">
        <f t="shared" si="219"/>
        <v>1</v>
      </c>
      <c r="AY111" s="10">
        <f t="shared" si="220"/>
        <v>1</v>
      </c>
      <c r="AZ111" s="10" t="str">
        <f t="shared" si="221"/>
        <v>1</v>
      </c>
      <c r="BA111" s="10" t="str">
        <f t="shared" si="222"/>
        <v>1</v>
      </c>
      <c r="BB111" t="s">
        <v>134</v>
      </c>
      <c r="BC111" t="s">
        <v>134</v>
      </c>
      <c r="BD111" t="s">
        <v>134</v>
      </c>
      <c r="BE111" s="5">
        <v>16</v>
      </c>
      <c r="BF111" s="5">
        <v>19</v>
      </c>
      <c r="BG111" s="5">
        <v>17</v>
      </c>
      <c r="BH111" s="5">
        <f t="shared" si="223"/>
        <v>17.333333333333332</v>
      </c>
      <c r="BI111" s="6">
        <v>0.57454329688892958</v>
      </c>
      <c r="BJ111" s="6">
        <v>0.57454329688892958</v>
      </c>
      <c r="BK111" s="6">
        <v>0.57454329688892958</v>
      </c>
      <c r="BL111" s="6">
        <v>0.57454329688892958</v>
      </c>
      <c r="BM111" s="6" t="str">
        <f t="shared" si="224"/>
        <v>M</v>
      </c>
      <c r="BN111" s="3">
        <f t="shared" si="225"/>
        <v>1</v>
      </c>
      <c r="BO111" s="3">
        <f t="shared" si="226"/>
        <v>2.3333333333333335</v>
      </c>
      <c r="BP111" s="3">
        <f t="shared" si="227"/>
        <v>2.3333333333333335</v>
      </c>
      <c r="BQ111" s="3">
        <f t="shared" si="228"/>
        <v>2.3333333333333335</v>
      </c>
      <c r="BR111" s="1">
        <f t="shared" si="229"/>
        <v>7.666666666666667</v>
      </c>
      <c r="BS111" s="1" t="str">
        <f t="shared" si="230"/>
        <v>L</v>
      </c>
      <c r="BT111" s="1">
        <f t="shared" si="231"/>
        <v>0.33333333333333331</v>
      </c>
      <c r="BU111" s="4">
        <f t="shared" si="232"/>
        <v>-1</v>
      </c>
      <c r="BV111" s="4">
        <f t="shared" si="233"/>
        <v>2</v>
      </c>
      <c r="BW111" t="s">
        <v>178</v>
      </c>
      <c r="BX111" t="s">
        <v>178</v>
      </c>
      <c r="BY111" t="s">
        <v>226</v>
      </c>
      <c r="BZ111" t="s">
        <v>226</v>
      </c>
      <c r="CA111" s="2" t="str">
        <f t="shared" si="234"/>
        <v>NA</v>
      </c>
      <c r="CB111">
        <v>0</v>
      </c>
      <c r="CC111">
        <v>0</v>
      </c>
      <c r="CD111" s="2" t="str">
        <f t="shared" si="235"/>
        <v>NA</v>
      </c>
      <c r="CE111" s="3">
        <v>0</v>
      </c>
      <c r="CF111" s="3">
        <v>0</v>
      </c>
      <c r="CG111" s="2">
        <v>0</v>
      </c>
      <c r="CH111" s="2">
        <v>0</v>
      </c>
      <c r="CI111" s="2">
        <v>0</v>
      </c>
      <c r="CJ111" s="2">
        <v>0</v>
      </c>
      <c r="CK111" s="2">
        <v>0</v>
      </c>
      <c r="CL111" s="2">
        <v>0</v>
      </c>
      <c r="CM111" s="2">
        <v>0</v>
      </c>
      <c r="CN111" s="2">
        <v>0</v>
      </c>
      <c r="CO111" s="5">
        <v>0</v>
      </c>
      <c r="CP111" s="5">
        <v>0</v>
      </c>
      <c r="CQ111" s="5">
        <v>0</v>
      </c>
      <c r="CR111" s="5">
        <v>0</v>
      </c>
      <c r="CS111" s="5">
        <v>0</v>
      </c>
      <c r="CT111" s="5">
        <v>0</v>
      </c>
      <c r="CU111" s="5">
        <v>0</v>
      </c>
      <c r="CV111" s="5">
        <v>0</v>
      </c>
      <c r="CW111" s="4">
        <v>0</v>
      </c>
      <c r="CX111" s="4">
        <v>0</v>
      </c>
      <c r="CY111" s="4">
        <v>0</v>
      </c>
      <c r="CZ111" s="4">
        <v>0</v>
      </c>
      <c r="DA111" s="4">
        <v>0</v>
      </c>
      <c r="DB111" s="4">
        <v>0</v>
      </c>
      <c r="DC111" s="4">
        <v>0</v>
      </c>
      <c r="DD111" s="4">
        <v>0</v>
      </c>
      <c r="DE111" s="8">
        <v>1</v>
      </c>
      <c r="DF111" s="8">
        <v>0</v>
      </c>
      <c r="DG111" s="8">
        <v>1</v>
      </c>
      <c r="DH111" s="8">
        <v>0</v>
      </c>
      <c r="DI111" s="8">
        <v>0</v>
      </c>
      <c r="DJ111" s="8">
        <v>0</v>
      </c>
      <c r="DK111" s="8">
        <v>0</v>
      </c>
      <c r="DL111" s="8">
        <v>0</v>
      </c>
      <c r="DM111" s="11">
        <f t="shared" si="236"/>
        <v>0</v>
      </c>
      <c r="DN111" s="11">
        <f t="shared" si="237"/>
        <v>0</v>
      </c>
      <c r="DO111" s="11">
        <f t="shared" si="238"/>
        <v>0</v>
      </c>
      <c r="DP111" s="11">
        <f t="shared" si="239"/>
        <v>0</v>
      </c>
      <c r="DQ111" s="5">
        <f t="shared" si="240"/>
        <v>1</v>
      </c>
      <c r="DR111" s="5">
        <f t="shared" si="241"/>
        <v>1</v>
      </c>
      <c r="DS111" s="5">
        <f t="shared" si="242"/>
        <v>0</v>
      </c>
      <c r="DT111" s="5">
        <f t="shared" si="243"/>
        <v>0</v>
      </c>
      <c r="DU111" s="12">
        <f t="shared" si="244"/>
        <v>0</v>
      </c>
      <c r="DV111" s="12">
        <f t="shared" si="245"/>
        <v>0</v>
      </c>
      <c r="DW111" s="12">
        <f t="shared" si="246"/>
        <v>0</v>
      </c>
      <c r="DX111" s="12">
        <f t="shared" si="247"/>
        <v>0</v>
      </c>
      <c r="DY111" s="12">
        <f t="shared" si="248"/>
        <v>0</v>
      </c>
      <c r="DZ111" s="12">
        <f t="shared" si="249"/>
        <v>0</v>
      </c>
      <c r="EA111" s="12">
        <f t="shared" si="250"/>
        <v>0</v>
      </c>
      <c r="EB111" s="12">
        <f t="shared" si="251"/>
        <v>0</v>
      </c>
      <c r="EC111" s="13">
        <f t="shared" si="252"/>
        <v>1</v>
      </c>
      <c r="ED111" s="13">
        <f t="shared" si="253"/>
        <v>0</v>
      </c>
      <c r="EE111" s="13">
        <f t="shared" si="254"/>
        <v>1</v>
      </c>
      <c r="EF111" s="13">
        <f t="shared" si="255"/>
        <v>0</v>
      </c>
      <c r="EG111" s="13">
        <f t="shared" si="256"/>
        <v>0</v>
      </c>
      <c r="EH111" s="13">
        <f t="shared" si="257"/>
        <v>0</v>
      </c>
      <c r="EI111" s="13">
        <f t="shared" si="258"/>
        <v>0</v>
      </c>
      <c r="EJ111" s="13">
        <f t="shared" si="259"/>
        <v>0</v>
      </c>
      <c r="EK111" s="4">
        <f t="shared" si="260"/>
        <v>1</v>
      </c>
      <c r="EL111" s="4">
        <f t="shared" si="261"/>
        <v>1</v>
      </c>
      <c r="EM111" s="4">
        <f t="shared" si="262"/>
        <v>0</v>
      </c>
      <c r="EN111" s="4">
        <f t="shared" si="263"/>
        <v>0</v>
      </c>
      <c r="EO111" s="5" t="s">
        <v>178</v>
      </c>
      <c r="EP111" s="5" t="s">
        <v>178</v>
      </c>
      <c r="EQ111" s="5" t="s">
        <v>178</v>
      </c>
      <c r="ER111" s="5" t="s">
        <v>178</v>
      </c>
      <c r="ES111" s="12">
        <v>1</v>
      </c>
      <c r="ET111" s="12">
        <v>1</v>
      </c>
      <c r="EU111" s="12" t="s">
        <v>178</v>
      </c>
      <c r="EV111" s="12" t="s">
        <v>178</v>
      </c>
      <c r="EW111">
        <v>1</v>
      </c>
      <c r="EX111">
        <v>1</v>
      </c>
      <c r="EY111" t="s">
        <v>178</v>
      </c>
      <c r="EZ111" t="s">
        <v>178</v>
      </c>
      <c r="FA111">
        <f t="shared" si="264"/>
        <v>0</v>
      </c>
      <c r="FB111">
        <f t="shared" si="265"/>
        <v>0</v>
      </c>
      <c r="FC111">
        <f t="shared" si="266"/>
        <v>0</v>
      </c>
      <c r="FD111">
        <f t="shared" si="267"/>
        <v>0</v>
      </c>
      <c r="FE111">
        <v>0.375</v>
      </c>
      <c r="FF111">
        <v>1.3333333333333333</v>
      </c>
      <c r="FG111">
        <v>0.2</v>
      </c>
    </row>
    <row r="112" spans="1:163" customFormat="1" x14ac:dyDescent="0.25">
      <c r="A112" t="s">
        <v>112</v>
      </c>
      <c r="B112">
        <v>1</v>
      </c>
      <c r="C112">
        <v>1</v>
      </c>
      <c r="D112">
        <v>1</v>
      </c>
      <c r="E112">
        <v>1</v>
      </c>
      <c r="F112">
        <v>2</v>
      </c>
      <c r="G112">
        <v>5</v>
      </c>
      <c r="H112">
        <v>3</v>
      </c>
      <c r="I112" s="2" t="s">
        <v>177</v>
      </c>
      <c r="J112" s="2">
        <f t="shared" si="202"/>
        <v>1</v>
      </c>
      <c r="K112">
        <v>2</v>
      </c>
      <c r="L112" s="1">
        <v>10</v>
      </c>
      <c r="M112" s="1" t="str">
        <f t="shared" si="203"/>
        <v>L</v>
      </c>
      <c r="N112" s="1">
        <f t="shared" si="204"/>
        <v>0</v>
      </c>
      <c r="O112">
        <v>1</v>
      </c>
      <c r="P112">
        <v>1</v>
      </c>
      <c r="Q112">
        <v>0</v>
      </c>
      <c r="R112">
        <v>2</v>
      </c>
      <c r="S112">
        <v>1</v>
      </c>
      <c r="T112">
        <v>1</v>
      </c>
      <c r="U112">
        <f t="shared" si="205"/>
        <v>1</v>
      </c>
      <c r="V112" s="2" t="s">
        <v>177</v>
      </c>
      <c r="W112" s="2">
        <f t="shared" si="206"/>
        <v>1</v>
      </c>
      <c r="X112">
        <v>3</v>
      </c>
      <c r="Y112" s="1">
        <v>5</v>
      </c>
      <c r="Z112" s="1" t="str">
        <f t="shared" si="207"/>
        <v>M</v>
      </c>
      <c r="AA112" s="1">
        <f t="shared" si="208"/>
        <v>1</v>
      </c>
      <c r="AB112" s="4">
        <f t="shared" si="209"/>
        <v>-5</v>
      </c>
      <c r="AC112" s="4">
        <f t="shared" si="210"/>
        <v>1</v>
      </c>
      <c r="AD112">
        <v>1</v>
      </c>
      <c r="AE112">
        <v>1</v>
      </c>
      <c r="AF112">
        <v>0</v>
      </c>
      <c r="AG112">
        <v>0</v>
      </c>
      <c r="AH112">
        <v>2</v>
      </c>
      <c r="AI112">
        <v>1</v>
      </c>
      <c r="AJ112" s="2" t="s">
        <v>177</v>
      </c>
      <c r="AK112" s="2">
        <f t="shared" si="211"/>
        <v>1</v>
      </c>
      <c r="AL112">
        <v>2</v>
      </c>
      <c r="AM112" s="1">
        <v>4</v>
      </c>
      <c r="AN112" s="1" t="str">
        <f t="shared" si="212"/>
        <v>S</v>
      </c>
      <c r="AO112" s="1">
        <f t="shared" si="213"/>
        <v>3</v>
      </c>
      <c r="AP112" s="4">
        <f t="shared" si="214"/>
        <v>-1</v>
      </c>
      <c r="AQ112" s="4">
        <f t="shared" si="215"/>
        <v>1</v>
      </c>
      <c r="AR112" s="10" t="s">
        <v>319</v>
      </c>
      <c r="AS112" s="10" t="s">
        <v>319</v>
      </c>
      <c r="AT112" s="10" t="str">
        <f t="shared" si="269"/>
        <v>surv</v>
      </c>
      <c r="AU112" s="10" t="str">
        <f t="shared" si="216"/>
        <v>surv</v>
      </c>
      <c r="AV112" s="10">
        <f t="shared" si="217"/>
        <v>6.333333333333333</v>
      </c>
      <c r="AW112" s="10">
        <f t="shared" si="218"/>
        <v>0.3935733730830881</v>
      </c>
      <c r="AX112" s="10">
        <f t="shared" si="219"/>
        <v>1</v>
      </c>
      <c r="AY112" s="10">
        <f t="shared" si="220"/>
        <v>1</v>
      </c>
      <c r="AZ112" s="10" t="str">
        <f t="shared" si="221"/>
        <v>1</v>
      </c>
      <c r="BA112" s="10" t="str">
        <f t="shared" si="222"/>
        <v>1</v>
      </c>
      <c r="BB112" t="s">
        <v>110</v>
      </c>
      <c r="BC112" t="s">
        <v>110</v>
      </c>
      <c r="BD112" t="s">
        <v>110</v>
      </c>
      <c r="BE112" s="5">
        <v>20</v>
      </c>
      <c r="BF112" s="5">
        <v>22</v>
      </c>
      <c r="BG112" s="5">
        <v>20</v>
      </c>
      <c r="BH112" s="5">
        <f t="shared" si="223"/>
        <v>20.666666666666668</v>
      </c>
      <c r="BI112" s="6">
        <v>0.3935733730830881</v>
      </c>
      <c r="BJ112" s="6">
        <v>0.3935733730830881</v>
      </c>
      <c r="BK112" s="6">
        <v>0.3935733730830881</v>
      </c>
      <c r="BL112" s="6">
        <v>0.3935733730830881</v>
      </c>
      <c r="BM112" s="6" t="str">
        <f t="shared" si="224"/>
        <v>N</v>
      </c>
      <c r="BN112" s="3">
        <f t="shared" si="225"/>
        <v>0.33333333333333331</v>
      </c>
      <c r="BO112" s="3">
        <f t="shared" si="226"/>
        <v>1.3333333333333333</v>
      </c>
      <c r="BP112" s="3">
        <f t="shared" si="227"/>
        <v>2.6666666666666665</v>
      </c>
      <c r="BQ112" s="3">
        <f t="shared" si="228"/>
        <v>1.6666666666666667</v>
      </c>
      <c r="BR112" s="1">
        <f t="shared" si="229"/>
        <v>6.333333333333333</v>
      </c>
      <c r="BS112" s="1" t="str">
        <f t="shared" si="230"/>
        <v>M</v>
      </c>
      <c r="BT112" s="1">
        <f t="shared" si="231"/>
        <v>1.3333333333333333</v>
      </c>
      <c r="BU112" s="4">
        <f t="shared" si="232"/>
        <v>-3</v>
      </c>
      <c r="BV112" s="4">
        <f t="shared" si="233"/>
        <v>1</v>
      </c>
      <c r="BW112" t="s">
        <v>178</v>
      </c>
      <c r="BX112" t="s">
        <v>178</v>
      </c>
      <c r="BY112" t="s">
        <v>227</v>
      </c>
      <c r="BZ112" t="s">
        <v>226</v>
      </c>
      <c r="CA112" s="2" t="str">
        <f t="shared" si="234"/>
        <v>NA</v>
      </c>
      <c r="CB112">
        <v>0</v>
      </c>
      <c r="CC112">
        <v>0</v>
      </c>
      <c r="CD112" s="2" t="str">
        <f t="shared" si="235"/>
        <v>NA</v>
      </c>
      <c r="CE112" s="3">
        <v>0</v>
      </c>
      <c r="CF112" s="3">
        <v>0</v>
      </c>
      <c r="CG112" s="2">
        <v>0</v>
      </c>
      <c r="CH112" s="2">
        <v>0</v>
      </c>
      <c r="CI112" s="2">
        <v>0</v>
      </c>
      <c r="CJ112" s="2">
        <v>0</v>
      </c>
      <c r="CK112" s="2">
        <v>0</v>
      </c>
      <c r="CL112" s="2">
        <v>0</v>
      </c>
      <c r="CM112" s="2">
        <v>0</v>
      </c>
      <c r="CN112" s="2">
        <v>0</v>
      </c>
      <c r="CO112" s="5">
        <v>0</v>
      </c>
      <c r="CP112" s="5">
        <v>0</v>
      </c>
      <c r="CQ112" s="5">
        <v>0</v>
      </c>
      <c r="CR112" s="5">
        <v>0</v>
      </c>
      <c r="CS112" s="5">
        <v>0</v>
      </c>
      <c r="CT112" s="5">
        <v>0</v>
      </c>
      <c r="CU112" s="5">
        <v>0</v>
      </c>
      <c r="CV112" s="5">
        <v>0</v>
      </c>
      <c r="CW112" s="4">
        <v>0</v>
      </c>
      <c r="CX112" s="4">
        <v>0</v>
      </c>
      <c r="CY112" s="4">
        <v>0</v>
      </c>
      <c r="CZ112" s="4">
        <v>0</v>
      </c>
      <c r="DA112" s="4">
        <v>0</v>
      </c>
      <c r="DB112" s="4">
        <v>0</v>
      </c>
      <c r="DC112" s="4">
        <v>0</v>
      </c>
      <c r="DD112" s="4">
        <v>0</v>
      </c>
      <c r="DE112" s="8">
        <v>0</v>
      </c>
      <c r="DF112" s="8">
        <v>1</v>
      </c>
      <c r="DG112" s="8">
        <v>1</v>
      </c>
      <c r="DH112" s="8">
        <v>0</v>
      </c>
      <c r="DI112" s="8">
        <v>0</v>
      </c>
      <c r="DJ112" s="8">
        <v>0</v>
      </c>
      <c r="DK112" s="8">
        <v>0</v>
      </c>
      <c r="DL112" s="8">
        <v>0</v>
      </c>
      <c r="DM112" s="11">
        <f t="shared" si="236"/>
        <v>0</v>
      </c>
      <c r="DN112" s="11">
        <f t="shared" si="237"/>
        <v>0</v>
      </c>
      <c r="DO112" s="11">
        <f t="shared" si="238"/>
        <v>0</v>
      </c>
      <c r="DP112" s="11">
        <f t="shared" si="239"/>
        <v>0</v>
      </c>
      <c r="DQ112" s="5">
        <f t="shared" si="240"/>
        <v>1</v>
      </c>
      <c r="DR112" s="5">
        <f t="shared" si="241"/>
        <v>1</v>
      </c>
      <c r="DS112" s="5">
        <f t="shared" si="242"/>
        <v>0</v>
      </c>
      <c r="DT112" s="5">
        <f t="shared" si="243"/>
        <v>0</v>
      </c>
      <c r="DU112" s="12">
        <f t="shared" si="244"/>
        <v>0</v>
      </c>
      <c r="DV112" s="12">
        <f t="shared" si="245"/>
        <v>0</v>
      </c>
      <c r="DW112" s="12">
        <f t="shared" si="246"/>
        <v>0</v>
      </c>
      <c r="DX112" s="12">
        <f t="shared" si="247"/>
        <v>0</v>
      </c>
      <c r="DY112" s="12">
        <f t="shared" si="248"/>
        <v>0</v>
      </c>
      <c r="DZ112" s="12">
        <f t="shared" si="249"/>
        <v>0</v>
      </c>
      <c r="EA112" s="12">
        <f t="shared" si="250"/>
        <v>0</v>
      </c>
      <c r="EB112" s="12">
        <f t="shared" si="251"/>
        <v>0</v>
      </c>
      <c r="EC112" s="13">
        <f t="shared" si="252"/>
        <v>0</v>
      </c>
      <c r="ED112" s="13">
        <f t="shared" si="253"/>
        <v>1</v>
      </c>
      <c r="EE112" s="13">
        <f t="shared" si="254"/>
        <v>1</v>
      </c>
      <c r="EF112" s="13">
        <f t="shared" si="255"/>
        <v>0</v>
      </c>
      <c r="EG112" s="13">
        <f t="shared" si="256"/>
        <v>0</v>
      </c>
      <c r="EH112" s="13">
        <f t="shared" si="257"/>
        <v>0</v>
      </c>
      <c r="EI112" s="13">
        <f t="shared" si="258"/>
        <v>0</v>
      </c>
      <c r="EJ112" s="13">
        <f t="shared" si="259"/>
        <v>0</v>
      </c>
      <c r="EK112" s="4">
        <f t="shared" si="260"/>
        <v>1</v>
      </c>
      <c r="EL112" s="4">
        <f t="shared" si="261"/>
        <v>1</v>
      </c>
      <c r="EM112" s="4">
        <f t="shared" si="262"/>
        <v>0</v>
      </c>
      <c r="EN112" s="4">
        <f t="shared" si="263"/>
        <v>0</v>
      </c>
      <c r="EO112" s="5" t="s">
        <v>178</v>
      </c>
      <c r="EP112" s="5" t="s">
        <v>178</v>
      </c>
      <c r="EQ112" s="5" t="s">
        <v>178</v>
      </c>
      <c r="ER112" s="5" t="s">
        <v>178</v>
      </c>
      <c r="ES112" s="12">
        <v>0</v>
      </c>
      <c r="ET112" s="12">
        <v>1</v>
      </c>
      <c r="EU112" s="12" t="s">
        <v>178</v>
      </c>
      <c r="EV112" s="12" t="s">
        <v>178</v>
      </c>
      <c r="EW112">
        <v>0</v>
      </c>
      <c r="EX112">
        <v>1</v>
      </c>
      <c r="EY112" t="s">
        <v>178</v>
      </c>
      <c r="EZ112" t="s">
        <v>178</v>
      </c>
      <c r="FA112">
        <f t="shared" si="264"/>
        <v>0</v>
      </c>
      <c r="FB112">
        <f t="shared" si="265"/>
        <v>0</v>
      </c>
      <c r="FC112">
        <f t="shared" si="266"/>
        <v>0</v>
      </c>
      <c r="FD112">
        <f t="shared" si="267"/>
        <v>0</v>
      </c>
      <c r="FE112">
        <v>0.3</v>
      </c>
      <c r="FF112">
        <v>0.5</v>
      </c>
      <c r="FG112">
        <v>0.66666666666666663</v>
      </c>
    </row>
    <row r="113" spans="1:163" customFormat="1" x14ac:dyDescent="0.25">
      <c r="A113" t="s">
        <v>113</v>
      </c>
      <c r="B113">
        <v>1</v>
      </c>
      <c r="C113">
        <v>1</v>
      </c>
      <c r="D113">
        <v>1</v>
      </c>
      <c r="E113">
        <v>3</v>
      </c>
      <c r="F113">
        <v>4</v>
      </c>
      <c r="G113">
        <v>4</v>
      </c>
      <c r="H113">
        <v>0</v>
      </c>
      <c r="I113" s="2" t="s">
        <v>176</v>
      </c>
      <c r="J113" s="2">
        <f t="shared" si="202"/>
        <v>1</v>
      </c>
      <c r="K113">
        <v>2</v>
      </c>
      <c r="L113" s="1">
        <v>13</v>
      </c>
      <c r="M113" s="1" t="str">
        <f t="shared" si="203"/>
        <v>L</v>
      </c>
      <c r="N113" s="1">
        <f t="shared" si="204"/>
        <v>0</v>
      </c>
      <c r="O113">
        <v>1</v>
      </c>
      <c r="P113">
        <v>1</v>
      </c>
      <c r="Q113">
        <v>1</v>
      </c>
      <c r="R113">
        <v>1</v>
      </c>
      <c r="S113">
        <v>1</v>
      </c>
      <c r="T113">
        <v>0</v>
      </c>
      <c r="U113">
        <f t="shared" si="205"/>
        <v>0</v>
      </c>
      <c r="V113" s="2" t="s">
        <v>176</v>
      </c>
      <c r="W113" s="2">
        <f t="shared" si="206"/>
        <v>1</v>
      </c>
      <c r="X113">
        <v>3</v>
      </c>
      <c r="Y113" s="1">
        <v>5</v>
      </c>
      <c r="Z113" s="1" t="str">
        <f t="shared" si="207"/>
        <v>M</v>
      </c>
      <c r="AA113" s="1">
        <f t="shared" si="208"/>
        <v>1</v>
      </c>
      <c r="AB113" s="4">
        <f t="shared" si="209"/>
        <v>-8</v>
      </c>
      <c r="AC113" s="4">
        <f t="shared" si="210"/>
        <v>3</v>
      </c>
      <c r="AD113">
        <v>1</v>
      </c>
      <c r="AE113">
        <v>1</v>
      </c>
      <c r="AF113">
        <v>0</v>
      </c>
      <c r="AG113">
        <v>1</v>
      </c>
      <c r="AH113">
        <v>3</v>
      </c>
      <c r="AI113">
        <v>1</v>
      </c>
      <c r="AJ113" s="2" t="s">
        <v>177</v>
      </c>
      <c r="AK113" s="2">
        <f t="shared" si="211"/>
        <v>1</v>
      </c>
      <c r="AL113">
        <v>3</v>
      </c>
      <c r="AM113" s="1">
        <v>6</v>
      </c>
      <c r="AN113" s="1" t="str">
        <f t="shared" si="212"/>
        <v>M</v>
      </c>
      <c r="AO113" s="1">
        <f t="shared" si="213"/>
        <v>0</v>
      </c>
      <c r="AP113" s="4">
        <f t="shared" si="214"/>
        <v>1</v>
      </c>
      <c r="AQ113" s="4">
        <f t="shared" si="215"/>
        <v>1</v>
      </c>
      <c r="AR113" s="10" t="s">
        <v>319</v>
      </c>
      <c r="AS113" s="10" t="s">
        <v>319</v>
      </c>
      <c r="AT113" s="10" t="str">
        <f t="shared" si="269"/>
        <v>surv</v>
      </c>
      <c r="AU113" s="10" t="str">
        <f t="shared" si="216"/>
        <v>surv</v>
      </c>
      <c r="AV113" s="10">
        <f t="shared" si="217"/>
        <v>8</v>
      </c>
      <c r="AW113" s="10">
        <f t="shared" si="218"/>
        <v>0.40804411526206491</v>
      </c>
      <c r="AX113" s="10">
        <f t="shared" si="219"/>
        <v>1</v>
      </c>
      <c r="AY113" s="10">
        <f t="shared" si="220"/>
        <v>1</v>
      </c>
      <c r="AZ113" s="10" t="str">
        <f t="shared" si="221"/>
        <v>1</v>
      </c>
      <c r="BA113" s="10" t="str">
        <f t="shared" si="222"/>
        <v>1</v>
      </c>
      <c r="BB113" t="s">
        <v>134</v>
      </c>
      <c r="BC113" t="s">
        <v>134</v>
      </c>
      <c r="BD113" t="s">
        <v>134</v>
      </c>
      <c r="BE113" s="5">
        <v>14</v>
      </c>
      <c r="BF113" s="5">
        <v>16</v>
      </c>
      <c r="BG113" s="5">
        <v>15</v>
      </c>
      <c r="BH113" s="5">
        <f t="shared" si="223"/>
        <v>15</v>
      </c>
      <c r="BI113" s="6">
        <v>0.40804411526206491</v>
      </c>
      <c r="BJ113" s="6">
        <v>0.40804411526206491</v>
      </c>
      <c r="BK113" s="6">
        <v>0.40804411526206491</v>
      </c>
      <c r="BL113" s="6">
        <v>0.40804411526206491</v>
      </c>
      <c r="BM113" s="6" t="str">
        <f t="shared" si="224"/>
        <v>N</v>
      </c>
      <c r="BN113" s="3">
        <f t="shared" si="225"/>
        <v>1.3333333333333333</v>
      </c>
      <c r="BO113" s="3">
        <f t="shared" si="226"/>
        <v>2</v>
      </c>
      <c r="BP113" s="3">
        <f t="shared" si="227"/>
        <v>2.6666666666666665</v>
      </c>
      <c r="BQ113" s="3">
        <f t="shared" si="228"/>
        <v>0.33333333333333331</v>
      </c>
      <c r="BR113" s="1">
        <f t="shared" si="229"/>
        <v>8</v>
      </c>
      <c r="BS113" s="1" t="str">
        <f t="shared" si="230"/>
        <v>L</v>
      </c>
      <c r="BT113" s="1">
        <f t="shared" si="231"/>
        <v>0.33333333333333331</v>
      </c>
      <c r="BU113" s="4">
        <f t="shared" si="232"/>
        <v>-3.5</v>
      </c>
      <c r="BV113" s="4">
        <f t="shared" si="233"/>
        <v>2</v>
      </c>
      <c r="BW113" t="s">
        <v>178</v>
      </c>
      <c r="BX113" t="s">
        <v>178</v>
      </c>
      <c r="BY113" t="s">
        <v>178</v>
      </c>
      <c r="BZ113" t="s">
        <v>227</v>
      </c>
      <c r="CA113" s="2" t="str">
        <f t="shared" si="234"/>
        <v>NA</v>
      </c>
      <c r="CB113">
        <v>0</v>
      </c>
      <c r="CC113">
        <v>0</v>
      </c>
      <c r="CD113" s="2" t="str">
        <f t="shared" si="235"/>
        <v>NA</v>
      </c>
      <c r="CE113" s="3">
        <v>0</v>
      </c>
      <c r="CF113" s="3">
        <v>0</v>
      </c>
      <c r="CG113" s="2">
        <v>0</v>
      </c>
      <c r="CH113" s="2">
        <v>0</v>
      </c>
      <c r="CI113" s="2">
        <v>0</v>
      </c>
      <c r="CJ113" s="2">
        <v>0</v>
      </c>
      <c r="CK113" s="2">
        <v>0</v>
      </c>
      <c r="CL113" s="2">
        <v>0</v>
      </c>
      <c r="CM113" s="2">
        <v>0</v>
      </c>
      <c r="CN113" s="2">
        <v>0</v>
      </c>
      <c r="CO113" s="5">
        <v>0</v>
      </c>
      <c r="CP113" s="5">
        <v>0</v>
      </c>
      <c r="CQ113" s="5">
        <v>0</v>
      </c>
      <c r="CR113" s="5">
        <v>0</v>
      </c>
      <c r="CS113" s="5">
        <v>0</v>
      </c>
      <c r="CT113" s="5">
        <v>0</v>
      </c>
      <c r="CU113" s="5">
        <v>0</v>
      </c>
      <c r="CV113" s="5">
        <v>0</v>
      </c>
      <c r="CW113" s="4">
        <v>0</v>
      </c>
      <c r="CX113" s="4">
        <v>0</v>
      </c>
      <c r="CY113" s="4">
        <v>0</v>
      </c>
      <c r="CZ113" s="4">
        <v>0</v>
      </c>
      <c r="DA113" s="4">
        <v>0</v>
      </c>
      <c r="DB113" s="4">
        <v>0</v>
      </c>
      <c r="DC113" s="4">
        <v>0</v>
      </c>
      <c r="DD113" s="4">
        <v>0</v>
      </c>
      <c r="DE113" s="8">
        <v>0</v>
      </c>
      <c r="DF113" s="8">
        <v>0</v>
      </c>
      <c r="DG113" s="8">
        <v>0</v>
      </c>
      <c r="DH113" s="8">
        <v>2</v>
      </c>
      <c r="DI113" s="8">
        <v>0</v>
      </c>
      <c r="DJ113" s="8">
        <v>0</v>
      </c>
      <c r="DK113" s="8">
        <v>0</v>
      </c>
      <c r="DL113" s="8">
        <v>0</v>
      </c>
      <c r="DM113" s="11">
        <f t="shared" si="236"/>
        <v>0</v>
      </c>
      <c r="DN113" s="11">
        <f t="shared" si="237"/>
        <v>0</v>
      </c>
      <c r="DO113" s="11">
        <f t="shared" si="238"/>
        <v>0</v>
      </c>
      <c r="DP113" s="11">
        <f t="shared" si="239"/>
        <v>0</v>
      </c>
      <c r="DQ113" s="5">
        <f t="shared" si="240"/>
        <v>0</v>
      </c>
      <c r="DR113" s="5">
        <f t="shared" si="241"/>
        <v>2</v>
      </c>
      <c r="DS113" s="5">
        <f t="shared" si="242"/>
        <v>0</v>
      </c>
      <c r="DT113" s="5">
        <f t="shared" si="243"/>
        <v>0</v>
      </c>
      <c r="DU113" s="12">
        <f t="shared" si="244"/>
        <v>0</v>
      </c>
      <c r="DV113" s="12">
        <f t="shared" si="245"/>
        <v>0</v>
      </c>
      <c r="DW113" s="12">
        <f t="shared" si="246"/>
        <v>0</v>
      </c>
      <c r="DX113" s="12">
        <f t="shared" si="247"/>
        <v>0</v>
      </c>
      <c r="DY113" s="12">
        <f t="shared" si="248"/>
        <v>0</v>
      </c>
      <c r="DZ113" s="12">
        <f t="shared" si="249"/>
        <v>0</v>
      </c>
      <c r="EA113" s="12">
        <f t="shared" si="250"/>
        <v>0</v>
      </c>
      <c r="EB113" s="12">
        <f t="shared" si="251"/>
        <v>0</v>
      </c>
      <c r="EC113" s="13">
        <f t="shared" si="252"/>
        <v>0</v>
      </c>
      <c r="ED113" s="13">
        <f t="shared" si="253"/>
        <v>0</v>
      </c>
      <c r="EE113" s="13">
        <f t="shared" si="254"/>
        <v>0</v>
      </c>
      <c r="EF113" s="13">
        <f t="shared" si="255"/>
        <v>2</v>
      </c>
      <c r="EG113" s="13">
        <f t="shared" si="256"/>
        <v>0</v>
      </c>
      <c r="EH113" s="13">
        <f t="shared" si="257"/>
        <v>0</v>
      </c>
      <c r="EI113" s="13">
        <f t="shared" si="258"/>
        <v>0</v>
      </c>
      <c r="EJ113" s="13">
        <f t="shared" si="259"/>
        <v>0</v>
      </c>
      <c r="EK113" s="4">
        <f t="shared" si="260"/>
        <v>0</v>
      </c>
      <c r="EL113" s="4">
        <f t="shared" si="261"/>
        <v>2</v>
      </c>
      <c r="EM113" s="4">
        <f t="shared" si="262"/>
        <v>0</v>
      </c>
      <c r="EN113" s="4">
        <f t="shared" si="263"/>
        <v>0</v>
      </c>
      <c r="EO113" s="5" t="s">
        <v>178</v>
      </c>
      <c r="EP113" s="5" t="s">
        <v>178</v>
      </c>
      <c r="EQ113" s="5" t="s">
        <v>178</v>
      </c>
      <c r="ER113" s="5" t="s">
        <v>178</v>
      </c>
      <c r="ES113" s="12" t="s">
        <v>178</v>
      </c>
      <c r="ET113" s="12">
        <v>0</v>
      </c>
      <c r="EU113" s="12" t="s">
        <v>178</v>
      </c>
      <c r="EV113" s="12" t="s">
        <v>178</v>
      </c>
      <c r="EW113" t="s">
        <v>178</v>
      </c>
      <c r="EX113">
        <v>0</v>
      </c>
      <c r="EY113" t="s">
        <v>178</v>
      </c>
      <c r="EZ113" t="s">
        <v>178</v>
      </c>
      <c r="FA113">
        <f t="shared" si="264"/>
        <v>0</v>
      </c>
      <c r="FB113">
        <f t="shared" si="265"/>
        <v>0</v>
      </c>
      <c r="FC113">
        <f t="shared" si="266"/>
        <v>0</v>
      </c>
      <c r="FD113">
        <f t="shared" si="267"/>
        <v>0</v>
      </c>
      <c r="FE113">
        <v>0.625</v>
      </c>
      <c r="FF113">
        <v>1.5</v>
      </c>
      <c r="FG113">
        <v>0.4</v>
      </c>
    </row>
    <row r="114" spans="1:163" customFormat="1" x14ac:dyDescent="0.25">
      <c r="A114" t="s">
        <v>114</v>
      </c>
      <c r="B114">
        <v>1</v>
      </c>
      <c r="C114">
        <v>1</v>
      </c>
      <c r="D114">
        <v>1</v>
      </c>
      <c r="E114">
        <v>1</v>
      </c>
      <c r="F114">
        <v>1</v>
      </c>
      <c r="G114">
        <v>1</v>
      </c>
      <c r="H114">
        <v>0</v>
      </c>
      <c r="I114" s="2" t="s">
        <v>177</v>
      </c>
      <c r="J114" s="2">
        <f t="shared" si="202"/>
        <v>0</v>
      </c>
      <c r="K114">
        <v>3</v>
      </c>
      <c r="L114" s="1">
        <v>5</v>
      </c>
      <c r="M114" s="1" t="str">
        <f t="shared" si="203"/>
        <v>M</v>
      </c>
      <c r="N114" s="1">
        <f t="shared" si="204"/>
        <v>0</v>
      </c>
      <c r="O114">
        <v>1</v>
      </c>
      <c r="P114">
        <v>1</v>
      </c>
      <c r="Q114">
        <v>0</v>
      </c>
      <c r="R114">
        <v>1</v>
      </c>
      <c r="S114">
        <v>0</v>
      </c>
      <c r="T114">
        <v>0</v>
      </c>
      <c r="U114">
        <f t="shared" si="205"/>
        <v>0</v>
      </c>
      <c r="V114" s="2" t="s">
        <v>177</v>
      </c>
      <c r="W114" s="2">
        <f t="shared" si="206"/>
        <v>0</v>
      </c>
      <c r="X114">
        <v>1</v>
      </c>
      <c r="Y114" s="1">
        <v>3</v>
      </c>
      <c r="Z114" s="1" t="str">
        <f t="shared" si="207"/>
        <v>S</v>
      </c>
      <c r="AA114" s="1">
        <f t="shared" si="208"/>
        <v>1</v>
      </c>
      <c r="AB114" s="4">
        <f t="shared" si="209"/>
        <v>-2</v>
      </c>
      <c r="AC114" s="4">
        <f t="shared" si="210"/>
        <v>3</v>
      </c>
      <c r="AD114">
        <v>1</v>
      </c>
      <c r="AE114">
        <v>1</v>
      </c>
      <c r="AF114">
        <v>0</v>
      </c>
      <c r="AG114">
        <v>1</v>
      </c>
      <c r="AH114">
        <v>1</v>
      </c>
      <c r="AI114">
        <v>1</v>
      </c>
      <c r="AJ114" s="2" t="s">
        <v>177</v>
      </c>
      <c r="AK114" s="2">
        <f t="shared" si="211"/>
        <v>1</v>
      </c>
      <c r="AL114">
        <v>3</v>
      </c>
      <c r="AM114" s="1">
        <v>4</v>
      </c>
      <c r="AN114" s="1" t="str">
        <f t="shared" si="212"/>
        <v>S</v>
      </c>
      <c r="AO114" s="1">
        <f t="shared" si="213"/>
        <v>0</v>
      </c>
      <c r="AP114" s="4">
        <f t="shared" si="214"/>
        <v>1</v>
      </c>
      <c r="AQ114" s="4">
        <f t="shared" si="215"/>
        <v>1</v>
      </c>
      <c r="AR114" s="10" t="s">
        <v>319</v>
      </c>
      <c r="AS114" s="10" t="s">
        <v>319</v>
      </c>
      <c r="AT114" s="10" t="str">
        <f t="shared" si="269"/>
        <v>surv</v>
      </c>
      <c r="AU114" s="10" t="str">
        <f t="shared" si="216"/>
        <v>surv</v>
      </c>
      <c r="AV114" s="10">
        <f t="shared" si="217"/>
        <v>4</v>
      </c>
      <c r="AW114" s="10">
        <f t="shared" si="218"/>
        <v>0.56824290580701464</v>
      </c>
      <c r="AX114" s="10">
        <f t="shared" si="219"/>
        <v>1</v>
      </c>
      <c r="AY114" s="10">
        <f t="shared" si="220"/>
        <v>1</v>
      </c>
      <c r="AZ114" s="10" t="str">
        <f t="shared" si="221"/>
        <v>1</v>
      </c>
      <c r="BA114" s="10" t="str">
        <f t="shared" si="222"/>
        <v>1</v>
      </c>
      <c r="BB114" t="s">
        <v>134</v>
      </c>
      <c r="BC114" t="s">
        <v>134</v>
      </c>
      <c r="BD114" t="s">
        <v>134</v>
      </c>
      <c r="BE114" s="5">
        <v>10</v>
      </c>
      <c r="BF114" s="5">
        <v>11</v>
      </c>
      <c r="BG114" s="5">
        <v>11</v>
      </c>
      <c r="BH114" s="5">
        <f t="shared" si="223"/>
        <v>10.666666666666666</v>
      </c>
      <c r="BI114" s="6">
        <v>0.56824290580701464</v>
      </c>
      <c r="BJ114" s="6">
        <v>0.56824290580701464</v>
      </c>
      <c r="BK114" s="6">
        <v>0.56824290580701464</v>
      </c>
      <c r="BL114" s="6">
        <v>0.56824290580701464</v>
      </c>
      <c r="BM114" s="6" t="str">
        <f t="shared" si="224"/>
        <v>M</v>
      </c>
      <c r="BN114" s="3">
        <f t="shared" si="225"/>
        <v>0.33333333333333331</v>
      </c>
      <c r="BO114" s="3">
        <f t="shared" si="226"/>
        <v>1</v>
      </c>
      <c r="BP114" s="3">
        <f t="shared" si="227"/>
        <v>0.66666666666666663</v>
      </c>
      <c r="BQ114" s="3">
        <f t="shared" si="228"/>
        <v>0.33333333333333331</v>
      </c>
      <c r="BR114" s="1">
        <f t="shared" si="229"/>
        <v>4</v>
      </c>
      <c r="BS114" s="1" t="str">
        <f t="shared" si="230"/>
        <v>S</v>
      </c>
      <c r="BT114" s="1">
        <f t="shared" si="231"/>
        <v>0.33333333333333331</v>
      </c>
      <c r="BU114" s="4">
        <f t="shared" si="232"/>
        <v>-0.5</v>
      </c>
      <c r="BV114" s="4">
        <f t="shared" si="233"/>
        <v>2</v>
      </c>
      <c r="BW114" t="s">
        <v>178</v>
      </c>
      <c r="BX114" t="s">
        <v>178</v>
      </c>
      <c r="BY114" t="s">
        <v>178</v>
      </c>
      <c r="BZ114" t="s">
        <v>178</v>
      </c>
      <c r="CA114" s="2" t="str">
        <f t="shared" si="234"/>
        <v>NA</v>
      </c>
      <c r="CB114">
        <v>0</v>
      </c>
      <c r="CC114">
        <v>0</v>
      </c>
      <c r="CD114" s="2" t="str">
        <f t="shared" si="235"/>
        <v>NA</v>
      </c>
      <c r="CE114" s="3">
        <v>0</v>
      </c>
      <c r="CF114" s="3">
        <v>0</v>
      </c>
      <c r="CG114" s="2">
        <v>0</v>
      </c>
      <c r="CH114" s="2">
        <v>0</v>
      </c>
      <c r="CI114" s="2">
        <v>0</v>
      </c>
      <c r="CJ114" s="2">
        <v>0</v>
      </c>
      <c r="CK114" s="2">
        <v>0</v>
      </c>
      <c r="CL114" s="2">
        <v>0</v>
      </c>
      <c r="CM114" s="2">
        <v>0</v>
      </c>
      <c r="CN114" s="2">
        <v>0</v>
      </c>
      <c r="CO114" s="5">
        <v>0</v>
      </c>
      <c r="CP114" s="5">
        <v>0</v>
      </c>
      <c r="CQ114" s="5">
        <v>0</v>
      </c>
      <c r="CR114" s="5">
        <v>0</v>
      </c>
      <c r="CS114" s="5">
        <v>0</v>
      </c>
      <c r="CT114" s="5">
        <v>0</v>
      </c>
      <c r="CU114" s="5">
        <v>0</v>
      </c>
      <c r="CV114" s="5">
        <v>0</v>
      </c>
      <c r="CW114" s="4">
        <v>0</v>
      </c>
      <c r="CX114" s="4">
        <v>0</v>
      </c>
      <c r="CY114" s="4">
        <v>0</v>
      </c>
      <c r="CZ114" s="4">
        <v>0</v>
      </c>
      <c r="DA114" s="4">
        <v>0</v>
      </c>
      <c r="DB114" s="4">
        <v>0</v>
      </c>
      <c r="DC114" s="4">
        <v>0</v>
      </c>
      <c r="DD114" s="4">
        <v>0</v>
      </c>
      <c r="DE114" s="8">
        <v>0</v>
      </c>
      <c r="DF114" s="8">
        <v>0</v>
      </c>
      <c r="DG114" s="8">
        <v>0</v>
      </c>
      <c r="DH114" s="8">
        <v>0</v>
      </c>
      <c r="DI114" s="8">
        <v>0</v>
      </c>
      <c r="DJ114" s="8">
        <v>0</v>
      </c>
      <c r="DK114" s="8">
        <v>0</v>
      </c>
      <c r="DL114" s="8">
        <v>0</v>
      </c>
      <c r="DM114" s="11">
        <f t="shared" si="236"/>
        <v>0</v>
      </c>
      <c r="DN114" s="11">
        <f t="shared" si="237"/>
        <v>0</v>
      </c>
      <c r="DO114" s="11">
        <f t="shared" si="238"/>
        <v>0</v>
      </c>
      <c r="DP114" s="11">
        <f t="shared" si="239"/>
        <v>0</v>
      </c>
      <c r="DQ114" s="5">
        <f t="shared" si="240"/>
        <v>0</v>
      </c>
      <c r="DR114" s="5">
        <f t="shared" si="241"/>
        <v>0</v>
      </c>
      <c r="DS114" s="5">
        <f t="shared" si="242"/>
        <v>0</v>
      </c>
      <c r="DT114" s="5">
        <f t="shared" si="243"/>
        <v>0</v>
      </c>
      <c r="DU114" s="12">
        <f t="shared" si="244"/>
        <v>0</v>
      </c>
      <c r="DV114" s="12">
        <f t="shared" si="245"/>
        <v>0</v>
      </c>
      <c r="DW114" s="12">
        <f t="shared" si="246"/>
        <v>0</v>
      </c>
      <c r="DX114" s="12">
        <f t="shared" si="247"/>
        <v>0</v>
      </c>
      <c r="DY114" s="12">
        <f t="shared" si="248"/>
        <v>0</v>
      </c>
      <c r="DZ114" s="12">
        <f t="shared" si="249"/>
        <v>0</v>
      </c>
      <c r="EA114" s="12">
        <f t="shared" si="250"/>
        <v>0</v>
      </c>
      <c r="EB114" s="12">
        <f t="shared" si="251"/>
        <v>0</v>
      </c>
      <c r="EC114" s="13">
        <f t="shared" si="252"/>
        <v>0</v>
      </c>
      <c r="ED114" s="13">
        <f t="shared" si="253"/>
        <v>0</v>
      </c>
      <c r="EE114" s="13">
        <f t="shared" si="254"/>
        <v>0</v>
      </c>
      <c r="EF114" s="13">
        <f t="shared" si="255"/>
        <v>0</v>
      </c>
      <c r="EG114" s="13">
        <f t="shared" si="256"/>
        <v>0</v>
      </c>
      <c r="EH114" s="13">
        <f t="shared" si="257"/>
        <v>0</v>
      </c>
      <c r="EI114" s="13">
        <f t="shared" si="258"/>
        <v>0</v>
      </c>
      <c r="EJ114" s="13">
        <f t="shared" si="259"/>
        <v>0</v>
      </c>
      <c r="EK114" s="4">
        <f t="shared" si="260"/>
        <v>0</v>
      </c>
      <c r="EL114" s="4">
        <f t="shared" si="261"/>
        <v>0</v>
      </c>
      <c r="EM114" s="4">
        <f t="shared" si="262"/>
        <v>0</v>
      </c>
      <c r="EN114" s="4">
        <f t="shared" si="263"/>
        <v>0</v>
      </c>
      <c r="EO114" s="5" t="s">
        <v>178</v>
      </c>
      <c r="EP114" s="5" t="s">
        <v>178</v>
      </c>
      <c r="EQ114" s="5" t="s">
        <v>178</v>
      </c>
      <c r="ER114" s="5" t="s">
        <v>178</v>
      </c>
      <c r="ES114" s="12" t="s">
        <v>178</v>
      </c>
      <c r="ET114" s="12" t="s">
        <v>178</v>
      </c>
      <c r="EU114" s="12" t="s">
        <v>178</v>
      </c>
      <c r="EV114" s="12" t="s">
        <v>178</v>
      </c>
      <c r="EW114" t="s">
        <v>178</v>
      </c>
      <c r="EX114" t="s">
        <v>178</v>
      </c>
      <c r="EY114" t="s">
        <v>178</v>
      </c>
      <c r="EZ114" t="s">
        <v>178</v>
      </c>
      <c r="FA114">
        <f t="shared" si="264"/>
        <v>0</v>
      </c>
      <c r="FB114">
        <f t="shared" si="265"/>
        <v>0</v>
      </c>
      <c r="FC114">
        <f t="shared" si="266"/>
        <v>0</v>
      </c>
      <c r="FD114">
        <f t="shared" si="267"/>
        <v>0</v>
      </c>
      <c r="FE114">
        <v>1.5</v>
      </c>
      <c r="FF114">
        <v>2</v>
      </c>
      <c r="FG114">
        <v>0.66666666666666663</v>
      </c>
    </row>
    <row r="115" spans="1:163" customFormat="1" x14ac:dyDescent="0.25">
      <c r="A115" t="s">
        <v>115</v>
      </c>
      <c r="B115">
        <v>1</v>
      </c>
      <c r="C115">
        <v>1</v>
      </c>
      <c r="D115">
        <v>1</v>
      </c>
      <c r="E115">
        <v>0</v>
      </c>
      <c r="F115">
        <v>1</v>
      </c>
      <c r="G115">
        <v>1</v>
      </c>
      <c r="H115">
        <v>0</v>
      </c>
      <c r="I115" s="2" t="s">
        <v>177</v>
      </c>
      <c r="J115" s="2">
        <f t="shared" si="202"/>
        <v>0</v>
      </c>
      <c r="K115">
        <v>4</v>
      </c>
      <c r="L115" s="1">
        <v>4</v>
      </c>
      <c r="M115" s="1" t="str">
        <f t="shared" si="203"/>
        <v>S</v>
      </c>
      <c r="N115" s="1">
        <f t="shared" si="204"/>
        <v>0</v>
      </c>
      <c r="O115">
        <v>1</v>
      </c>
      <c r="P115">
        <v>1</v>
      </c>
      <c r="Q115">
        <v>1</v>
      </c>
      <c r="R115">
        <v>1</v>
      </c>
      <c r="S115">
        <v>2</v>
      </c>
      <c r="T115">
        <v>0</v>
      </c>
      <c r="U115">
        <f t="shared" si="205"/>
        <v>0</v>
      </c>
      <c r="V115" s="2" t="s">
        <v>176</v>
      </c>
      <c r="W115" s="2">
        <f t="shared" si="206"/>
        <v>1</v>
      </c>
      <c r="X115">
        <v>2</v>
      </c>
      <c r="Y115" s="1">
        <v>6</v>
      </c>
      <c r="Z115" s="1" t="str">
        <f t="shared" si="207"/>
        <v>M</v>
      </c>
      <c r="AA115" s="1">
        <f t="shared" si="208"/>
        <v>3</v>
      </c>
      <c r="AB115" s="4">
        <f t="shared" si="209"/>
        <v>2</v>
      </c>
      <c r="AC115" s="4">
        <f t="shared" si="210"/>
        <v>3</v>
      </c>
      <c r="AD115">
        <v>1</v>
      </c>
      <c r="AE115">
        <v>1</v>
      </c>
      <c r="AF115">
        <v>0</v>
      </c>
      <c r="AG115">
        <v>1</v>
      </c>
      <c r="AH115">
        <v>1</v>
      </c>
      <c r="AI115">
        <v>10</v>
      </c>
      <c r="AJ115" s="2" t="s">
        <v>177</v>
      </c>
      <c r="AK115" s="2">
        <f t="shared" si="211"/>
        <v>1</v>
      </c>
      <c r="AL115">
        <v>2</v>
      </c>
      <c r="AM115" s="1">
        <v>4</v>
      </c>
      <c r="AN115" s="1" t="str">
        <f t="shared" si="212"/>
        <v>S</v>
      </c>
      <c r="AO115" s="1">
        <f t="shared" si="213"/>
        <v>1</v>
      </c>
      <c r="AP115" s="4">
        <f t="shared" si="214"/>
        <v>-2</v>
      </c>
      <c r="AQ115" s="4">
        <f t="shared" si="215"/>
        <v>1</v>
      </c>
      <c r="AR115" s="10" t="s">
        <v>319</v>
      </c>
      <c r="AS115" s="10" t="s">
        <v>319</v>
      </c>
      <c r="AT115" s="10" t="str">
        <f t="shared" si="269"/>
        <v>surv</v>
      </c>
      <c r="AU115" s="10" t="str">
        <f t="shared" si="216"/>
        <v>surv</v>
      </c>
      <c r="AV115" s="10">
        <f t="shared" si="217"/>
        <v>4.666666666666667</v>
      </c>
      <c r="AW115" s="10">
        <f t="shared" si="218"/>
        <v>0.41617304093369728</v>
      </c>
      <c r="AX115" s="10">
        <f t="shared" si="219"/>
        <v>1</v>
      </c>
      <c r="AY115" s="10">
        <f t="shared" si="220"/>
        <v>1</v>
      </c>
      <c r="AZ115" s="10" t="str">
        <f t="shared" si="221"/>
        <v>1</v>
      </c>
      <c r="BA115" s="10" t="str">
        <f t="shared" si="222"/>
        <v>1</v>
      </c>
      <c r="BB115" t="s">
        <v>106</v>
      </c>
      <c r="BC115" t="s">
        <v>106</v>
      </c>
      <c r="BD115" t="s">
        <v>106</v>
      </c>
      <c r="BE115" s="5">
        <v>23</v>
      </c>
      <c r="BF115" s="5">
        <v>26</v>
      </c>
      <c r="BG115" s="5">
        <v>24</v>
      </c>
      <c r="BH115" s="5">
        <f t="shared" si="223"/>
        <v>24.333333333333332</v>
      </c>
      <c r="BI115" s="6">
        <v>0.41617304093369728</v>
      </c>
      <c r="BJ115" s="6">
        <v>0.41617304093369728</v>
      </c>
      <c r="BK115" s="6">
        <v>0.41617304093369728</v>
      </c>
      <c r="BL115" s="6">
        <v>0.41617304093369728</v>
      </c>
      <c r="BM115" s="6" t="str">
        <f t="shared" si="224"/>
        <v>N</v>
      </c>
      <c r="BN115" s="3">
        <f t="shared" si="225"/>
        <v>0.33333333333333331</v>
      </c>
      <c r="BO115" s="3">
        <f t="shared" si="226"/>
        <v>1</v>
      </c>
      <c r="BP115" s="3">
        <f t="shared" si="227"/>
        <v>1.3333333333333333</v>
      </c>
      <c r="BQ115" s="3">
        <f t="shared" si="228"/>
        <v>3.3333333333333335</v>
      </c>
      <c r="BR115" s="1">
        <f t="shared" si="229"/>
        <v>4.666666666666667</v>
      </c>
      <c r="BS115" s="1" t="str">
        <f t="shared" si="230"/>
        <v>S</v>
      </c>
      <c r="BT115" s="1">
        <f t="shared" si="231"/>
        <v>1.3333333333333333</v>
      </c>
      <c r="BU115" s="4">
        <f t="shared" si="232"/>
        <v>0</v>
      </c>
      <c r="BV115" s="4">
        <f t="shared" si="233"/>
        <v>2</v>
      </c>
      <c r="BW115" t="s">
        <v>178</v>
      </c>
      <c r="BX115" t="s">
        <v>178</v>
      </c>
      <c r="BY115" t="s">
        <v>178</v>
      </c>
      <c r="BZ115" t="s">
        <v>178</v>
      </c>
      <c r="CA115" s="2" t="str">
        <f t="shared" si="234"/>
        <v>NA</v>
      </c>
      <c r="CB115">
        <v>0</v>
      </c>
      <c r="CC115">
        <v>0</v>
      </c>
      <c r="CD115" s="2" t="str">
        <f t="shared" si="235"/>
        <v>NA</v>
      </c>
      <c r="CE115" s="3">
        <v>0</v>
      </c>
      <c r="CF115" s="3">
        <v>0</v>
      </c>
      <c r="CG115" s="2">
        <v>0</v>
      </c>
      <c r="CH115" s="2">
        <v>0</v>
      </c>
      <c r="CI115" s="2">
        <v>0</v>
      </c>
      <c r="CJ115" s="2">
        <v>0</v>
      </c>
      <c r="CK115" s="2">
        <v>0</v>
      </c>
      <c r="CL115" s="2">
        <v>0</v>
      </c>
      <c r="CM115" s="2">
        <v>0</v>
      </c>
      <c r="CN115" s="2">
        <v>0</v>
      </c>
      <c r="CO115" s="5">
        <v>0</v>
      </c>
      <c r="CP115" s="5">
        <v>0</v>
      </c>
      <c r="CQ115" s="5">
        <v>0</v>
      </c>
      <c r="CR115" s="5">
        <v>0</v>
      </c>
      <c r="CS115" s="5">
        <v>0</v>
      </c>
      <c r="CT115" s="5">
        <v>0</v>
      </c>
      <c r="CU115" s="5">
        <v>0</v>
      </c>
      <c r="CV115" s="5">
        <v>0</v>
      </c>
      <c r="CW115" s="4">
        <v>0</v>
      </c>
      <c r="CX115" s="4">
        <v>0</v>
      </c>
      <c r="CY115" s="4">
        <v>0</v>
      </c>
      <c r="CZ115" s="4">
        <v>0</v>
      </c>
      <c r="DA115" s="4">
        <v>0</v>
      </c>
      <c r="DB115" s="4">
        <v>0</v>
      </c>
      <c r="DC115" s="4">
        <v>0</v>
      </c>
      <c r="DD115" s="4">
        <v>0</v>
      </c>
      <c r="DE115" s="8">
        <v>0</v>
      </c>
      <c r="DF115" s="8">
        <v>0</v>
      </c>
      <c r="DG115" s="8">
        <v>0</v>
      </c>
      <c r="DH115" s="8">
        <v>0</v>
      </c>
      <c r="DI115" s="8">
        <v>0</v>
      </c>
      <c r="DJ115" s="8">
        <v>0</v>
      </c>
      <c r="DK115" s="8">
        <v>0</v>
      </c>
      <c r="DL115" s="8">
        <v>0</v>
      </c>
      <c r="DM115" s="11">
        <f t="shared" si="236"/>
        <v>0</v>
      </c>
      <c r="DN115" s="11">
        <f t="shared" si="237"/>
        <v>0</v>
      </c>
      <c r="DO115" s="11">
        <f t="shared" si="238"/>
        <v>0</v>
      </c>
      <c r="DP115" s="11">
        <f t="shared" si="239"/>
        <v>0</v>
      </c>
      <c r="DQ115" s="5">
        <f t="shared" si="240"/>
        <v>0</v>
      </c>
      <c r="DR115" s="5">
        <f t="shared" si="241"/>
        <v>0</v>
      </c>
      <c r="DS115" s="5">
        <f t="shared" si="242"/>
        <v>0</v>
      </c>
      <c r="DT115" s="5">
        <f t="shared" si="243"/>
        <v>0</v>
      </c>
      <c r="DU115" s="12">
        <f t="shared" si="244"/>
        <v>0</v>
      </c>
      <c r="DV115" s="12">
        <f t="shared" si="245"/>
        <v>0</v>
      </c>
      <c r="DW115" s="12">
        <f t="shared" si="246"/>
        <v>0</v>
      </c>
      <c r="DX115" s="12">
        <f t="shared" si="247"/>
        <v>0</v>
      </c>
      <c r="DY115" s="12">
        <f t="shared" si="248"/>
        <v>0</v>
      </c>
      <c r="DZ115" s="12">
        <f t="shared" si="249"/>
        <v>0</v>
      </c>
      <c r="EA115" s="12">
        <f t="shared" si="250"/>
        <v>0</v>
      </c>
      <c r="EB115" s="12">
        <f t="shared" si="251"/>
        <v>0</v>
      </c>
      <c r="EC115" s="13">
        <f t="shared" si="252"/>
        <v>0</v>
      </c>
      <c r="ED115" s="13">
        <f t="shared" si="253"/>
        <v>0</v>
      </c>
      <c r="EE115" s="13">
        <f t="shared" si="254"/>
        <v>0</v>
      </c>
      <c r="EF115" s="13">
        <f t="shared" si="255"/>
        <v>0</v>
      </c>
      <c r="EG115" s="13">
        <f t="shared" si="256"/>
        <v>0</v>
      </c>
      <c r="EH115" s="13">
        <f t="shared" si="257"/>
        <v>0</v>
      </c>
      <c r="EI115" s="13">
        <f t="shared" si="258"/>
        <v>0</v>
      </c>
      <c r="EJ115" s="13">
        <f t="shared" si="259"/>
        <v>0</v>
      </c>
      <c r="EK115" s="4">
        <f t="shared" si="260"/>
        <v>0</v>
      </c>
      <c r="EL115" s="4">
        <f t="shared" si="261"/>
        <v>0</v>
      </c>
      <c r="EM115" s="4">
        <f t="shared" si="262"/>
        <v>0</v>
      </c>
      <c r="EN115" s="4">
        <f t="shared" si="263"/>
        <v>0</v>
      </c>
      <c r="EO115" s="5" t="s">
        <v>178</v>
      </c>
      <c r="EP115" s="5" t="s">
        <v>178</v>
      </c>
      <c r="EQ115" s="5" t="s">
        <v>178</v>
      </c>
      <c r="ER115" s="5" t="s">
        <v>178</v>
      </c>
      <c r="ES115" s="12" t="s">
        <v>178</v>
      </c>
      <c r="ET115" s="12" t="s">
        <v>178</v>
      </c>
      <c r="EU115" s="12" t="s">
        <v>178</v>
      </c>
      <c r="EV115" s="12" t="s">
        <v>178</v>
      </c>
      <c r="EW115" t="s">
        <v>178</v>
      </c>
      <c r="EX115" t="s">
        <v>178</v>
      </c>
      <c r="EY115" t="s">
        <v>178</v>
      </c>
      <c r="EZ115" t="s">
        <v>178</v>
      </c>
      <c r="FA115">
        <f t="shared" si="264"/>
        <v>0</v>
      </c>
      <c r="FB115">
        <f t="shared" si="265"/>
        <v>0</v>
      </c>
      <c r="FC115">
        <f t="shared" si="266"/>
        <v>0</v>
      </c>
      <c r="FD115">
        <f t="shared" si="267"/>
        <v>0</v>
      </c>
      <c r="FE115">
        <v>1</v>
      </c>
      <c r="FF115">
        <v>1</v>
      </c>
      <c r="FG115">
        <v>0.16666666666666666</v>
      </c>
    </row>
    <row r="116" spans="1:163" customFormat="1" x14ac:dyDescent="0.25">
      <c r="A116" t="s">
        <v>116</v>
      </c>
      <c r="B116">
        <v>1</v>
      </c>
      <c r="C116">
        <v>1</v>
      </c>
      <c r="D116">
        <v>1</v>
      </c>
      <c r="E116">
        <v>1</v>
      </c>
      <c r="F116">
        <v>1</v>
      </c>
      <c r="G116">
        <v>1</v>
      </c>
      <c r="H116">
        <v>0</v>
      </c>
      <c r="I116" s="2" t="s">
        <v>177</v>
      </c>
      <c r="J116" s="2">
        <f t="shared" si="202"/>
        <v>0</v>
      </c>
      <c r="K116">
        <v>1</v>
      </c>
      <c r="L116" s="1">
        <v>5</v>
      </c>
      <c r="M116" s="1" t="str">
        <f t="shared" si="203"/>
        <v>M</v>
      </c>
      <c r="N116" s="1">
        <f t="shared" si="204"/>
        <v>0</v>
      </c>
      <c r="O116">
        <v>1</v>
      </c>
      <c r="P116">
        <v>1</v>
      </c>
      <c r="Q116">
        <v>3</v>
      </c>
      <c r="R116">
        <v>0</v>
      </c>
      <c r="S116">
        <v>1</v>
      </c>
      <c r="T116">
        <v>0</v>
      </c>
      <c r="U116">
        <f t="shared" si="205"/>
        <v>0</v>
      </c>
      <c r="V116" s="2" t="s">
        <v>176</v>
      </c>
      <c r="W116" s="2">
        <f t="shared" si="206"/>
        <v>1</v>
      </c>
      <c r="X116">
        <v>2</v>
      </c>
      <c r="Y116" s="1">
        <v>6</v>
      </c>
      <c r="Z116" s="1" t="str">
        <f t="shared" si="207"/>
        <v>M</v>
      </c>
      <c r="AA116" s="1">
        <f t="shared" si="208"/>
        <v>2</v>
      </c>
      <c r="AB116" s="4">
        <f t="shared" si="209"/>
        <v>1</v>
      </c>
      <c r="AC116" s="4">
        <f t="shared" si="210"/>
        <v>1</v>
      </c>
      <c r="AD116">
        <v>1</v>
      </c>
      <c r="AE116">
        <v>1</v>
      </c>
      <c r="AF116">
        <v>1</v>
      </c>
      <c r="AG116">
        <v>0</v>
      </c>
      <c r="AH116">
        <v>2</v>
      </c>
      <c r="AI116">
        <v>3</v>
      </c>
      <c r="AJ116" s="2" t="s">
        <v>177</v>
      </c>
      <c r="AK116" s="2">
        <f t="shared" si="211"/>
        <v>1</v>
      </c>
      <c r="AL116">
        <v>2</v>
      </c>
      <c r="AM116" s="1">
        <v>5</v>
      </c>
      <c r="AN116" s="1" t="str">
        <f t="shared" si="212"/>
        <v>M</v>
      </c>
      <c r="AO116" s="1">
        <f t="shared" si="213"/>
        <v>3</v>
      </c>
      <c r="AP116" s="4">
        <f t="shared" si="214"/>
        <v>-1</v>
      </c>
      <c r="AQ116" s="4">
        <f t="shared" si="215"/>
        <v>1</v>
      </c>
      <c r="AR116" s="10" t="s">
        <v>319</v>
      </c>
      <c r="AS116" s="10" t="s">
        <v>319</v>
      </c>
      <c r="AT116" s="10" t="str">
        <f t="shared" si="269"/>
        <v>surv</v>
      </c>
      <c r="AU116" s="10" t="str">
        <f t="shared" si="216"/>
        <v>surv</v>
      </c>
      <c r="AV116" s="10">
        <f t="shared" si="217"/>
        <v>5.333333333333333</v>
      </c>
      <c r="AW116" s="10">
        <f t="shared" si="218"/>
        <v>0.51623637996561234</v>
      </c>
      <c r="AX116" s="10">
        <f t="shared" si="219"/>
        <v>1</v>
      </c>
      <c r="AY116" s="10">
        <f t="shared" si="220"/>
        <v>1</v>
      </c>
      <c r="AZ116" s="10" t="str">
        <f t="shared" si="221"/>
        <v>1</v>
      </c>
      <c r="BA116" s="10" t="str">
        <f t="shared" si="222"/>
        <v>1</v>
      </c>
      <c r="BB116" t="s">
        <v>119</v>
      </c>
      <c r="BC116" t="s">
        <v>119</v>
      </c>
      <c r="BD116" t="s">
        <v>119</v>
      </c>
      <c r="BE116" s="5">
        <v>22</v>
      </c>
      <c r="BF116" s="5">
        <v>25</v>
      </c>
      <c r="BG116" s="5">
        <v>24</v>
      </c>
      <c r="BH116" s="5">
        <f t="shared" si="223"/>
        <v>23.666666666666668</v>
      </c>
      <c r="BI116" s="6">
        <v>0.51623637996561234</v>
      </c>
      <c r="BJ116" s="6">
        <v>0.51623637996561234</v>
      </c>
      <c r="BK116" s="6">
        <v>0.51623637996561234</v>
      </c>
      <c r="BL116" s="6">
        <v>0.51623637996561234</v>
      </c>
      <c r="BM116" s="6" t="str">
        <f t="shared" si="224"/>
        <v>M</v>
      </c>
      <c r="BN116" s="3">
        <f t="shared" si="225"/>
        <v>1.6666666666666667</v>
      </c>
      <c r="BO116" s="3">
        <f t="shared" si="226"/>
        <v>0.33333333333333331</v>
      </c>
      <c r="BP116" s="3">
        <f t="shared" si="227"/>
        <v>1.3333333333333333</v>
      </c>
      <c r="BQ116" s="3">
        <f t="shared" si="228"/>
        <v>1</v>
      </c>
      <c r="BR116" s="1">
        <f t="shared" si="229"/>
        <v>5.333333333333333</v>
      </c>
      <c r="BS116" s="1" t="str">
        <f t="shared" si="230"/>
        <v>NA</v>
      </c>
      <c r="BT116" s="1">
        <f t="shared" si="231"/>
        <v>1.6666666666666667</v>
      </c>
      <c r="BU116" s="4">
        <f t="shared" si="232"/>
        <v>0</v>
      </c>
      <c r="BV116" s="4">
        <f t="shared" si="233"/>
        <v>1</v>
      </c>
      <c r="BW116" t="s">
        <v>178</v>
      </c>
      <c r="BX116" t="s">
        <v>178</v>
      </c>
      <c r="BY116" t="s">
        <v>178</v>
      </c>
      <c r="BZ116" t="s">
        <v>178</v>
      </c>
      <c r="CA116" s="2" t="str">
        <f t="shared" si="234"/>
        <v>NA</v>
      </c>
      <c r="CB116">
        <v>0</v>
      </c>
      <c r="CC116">
        <v>0</v>
      </c>
      <c r="CD116" s="2" t="str">
        <f t="shared" si="235"/>
        <v>NA</v>
      </c>
      <c r="CE116" s="3">
        <v>0</v>
      </c>
      <c r="CF116" s="3">
        <v>0</v>
      </c>
      <c r="CG116" s="2">
        <v>0</v>
      </c>
      <c r="CH116" s="2">
        <v>0</v>
      </c>
      <c r="CI116" s="2">
        <v>0</v>
      </c>
      <c r="CJ116" s="2">
        <v>0</v>
      </c>
      <c r="CK116" s="2">
        <v>0</v>
      </c>
      <c r="CL116" s="2">
        <v>0</v>
      </c>
      <c r="CM116" s="2">
        <v>0</v>
      </c>
      <c r="CN116" s="2">
        <v>0</v>
      </c>
      <c r="CO116" s="5">
        <v>0</v>
      </c>
      <c r="CP116" s="5">
        <v>0</v>
      </c>
      <c r="CQ116" s="5">
        <v>0</v>
      </c>
      <c r="CR116" s="5">
        <v>0</v>
      </c>
      <c r="CS116" s="5">
        <v>0</v>
      </c>
      <c r="CT116" s="5">
        <v>0</v>
      </c>
      <c r="CU116" s="5">
        <v>0</v>
      </c>
      <c r="CV116" s="5">
        <v>0</v>
      </c>
      <c r="CW116" s="4">
        <v>0</v>
      </c>
      <c r="CX116" s="4">
        <v>0</v>
      </c>
      <c r="CY116" s="4">
        <v>0</v>
      </c>
      <c r="CZ116" s="4">
        <v>0</v>
      </c>
      <c r="DA116" s="4">
        <v>0</v>
      </c>
      <c r="DB116" s="4">
        <v>0</v>
      </c>
      <c r="DC116" s="4">
        <v>0</v>
      </c>
      <c r="DD116" s="4">
        <v>0</v>
      </c>
      <c r="DE116" s="8">
        <v>0</v>
      </c>
      <c r="DF116" s="8">
        <v>0</v>
      </c>
      <c r="DG116" s="8">
        <v>0</v>
      </c>
      <c r="DH116" s="8">
        <v>0</v>
      </c>
      <c r="DI116" s="8">
        <v>0</v>
      </c>
      <c r="DJ116" s="8">
        <v>0</v>
      </c>
      <c r="DK116" s="8">
        <v>0</v>
      </c>
      <c r="DL116" s="8">
        <v>0</v>
      </c>
      <c r="DM116" s="11">
        <f t="shared" si="236"/>
        <v>0</v>
      </c>
      <c r="DN116" s="11">
        <f t="shared" si="237"/>
        <v>0</v>
      </c>
      <c r="DO116" s="11">
        <f t="shared" si="238"/>
        <v>0</v>
      </c>
      <c r="DP116" s="11">
        <f t="shared" si="239"/>
        <v>0</v>
      </c>
      <c r="DQ116" s="5">
        <f t="shared" si="240"/>
        <v>0</v>
      </c>
      <c r="DR116" s="5">
        <f t="shared" si="241"/>
        <v>0</v>
      </c>
      <c r="DS116" s="5">
        <f t="shared" si="242"/>
        <v>0</v>
      </c>
      <c r="DT116" s="5">
        <f t="shared" si="243"/>
        <v>0</v>
      </c>
      <c r="DU116" s="12">
        <f t="shared" si="244"/>
        <v>0</v>
      </c>
      <c r="DV116" s="12">
        <f t="shared" si="245"/>
        <v>0</v>
      </c>
      <c r="DW116" s="12">
        <f t="shared" si="246"/>
        <v>0</v>
      </c>
      <c r="DX116" s="12">
        <f t="shared" si="247"/>
        <v>0</v>
      </c>
      <c r="DY116" s="12">
        <f t="shared" si="248"/>
        <v>0</v>
      </c>
      <c r="DZ116" s="12">
        <f t="shared" si="249"/>
        <v>0</v>
      </c>
      <c r="EA116" s="12">
        <f t="shared" si="250"/>
        <v>0</v>
      </c>
      <c r="EB116" s="12">
        <f t="shared" si="251"/>
        <v>0</v>
      </c>
      <c r="EC116" s="13">
        <f t="shared" si="252"/>
        <v>0</v>
      </c>
      <c r="ED116" s="13">
        <f t="shared" si="253"/>
        <v>0</v>
      </c>
      <c r="EE116" s="13">
        <f t="shared" si="254"/>
        <v>0</v>
      </c>
      <c r="EF116" s="13">
        <f t="shared" si="255"/>
        <v>0</v>
      </c>
      <c r="EG116" s="13">
        <f t="shared" si="256"/>
        <v>0</v>
      </c>
      <c r="EH116" s="13">
        <f t="shared" si="257"/>
        <v>0</v>
      </c>
      <c r="EI116" s="13">
        <f t="shared" si="258"/>
        <v>0</v>
      </c>
      <c r="EJ116" s="13">
        <f t="shared" si="259"/>
        <v>0</v>
      </c>
      <c r="EK116" s="4">
        <f t="shared" si="260"/>
        <v>0</v>
      </c>
      <c r="EL116" s="4">
        <f t="shared" si="261"/>
        <v>0</v>
      </c>
      <c r="EM116" s="4">
        <f t="shared" si="262"/>
        <v>0</v>
      </c>
      <c r="EN116" s="4">
        <f t="shared" si="263"/>
        <v>0</v>
      </c>
      <c r="EO116" s="5" t="s">
        <v>178</v>
      </c>
      <c r="EP116" s="5" t="s">
        <v>178</v>
      </c>
      <c r="EQ116" s="5" t="s">
        <v>178</v>
      </c>
      <c r="ER116" s="5" t="s">
        <v>178</v>
      </c>
      <c r="ES116" s="12" t="s">
        <v>178</v>
      </c>
      <c r="ET116" s="12" t="s">
        <v>178</v>
      </c>
      <c r="EU116" s="12" t="s">
        <v>178</v>
      </c>
      <c r="EV116" s="12" t="s">
        <v>178</v>
      </c>
      <c r="EW116" t="s">
        <v>178</v>
      </c>
      <c r="EX116" t="s">
        <v>178</v>
      </c>
      <c r="EY116" t="s">
        <v>178</v>
      </c>
      <c r="EZ116" t="s">
        <v>178</v>
      </c>
      <c r="FA116">
        <f t="shared" si="264"/>
        <v>0</v>
      </c>
      <c r="FB116">
        <f t="shared" si="265"/>
        <v>0</v>
      </c>
      <c r="FC116">
        <f t="shared" si="266"/>
        <v>0</v>
      </c>
      <c r="FD116">
        <f t="shared" si="267"/>
        <v>0</v>
      </c>
      <c r="FE116">
        <v>1.5</v>
      </c>
      <c r="FF116">
        <v>5</v>
      </c>
      <c r="FG116">
        <v>0.6</v>
      </c>
    </row>
    <row r="117" spans="1:163" customFormat="1" x14ac:dyDescent="0.25">
      <c r="A117" t="s">
        <v>117</v>
      </c>
      <c r="B117">
        <v>1</v>
      </c>
      <c r="C117">
        <v>1</v>
      </c>
      <c r="D117">
        <v>1</v>
      </c>
      <c r="E117">
        <v>2</v>
      </c>
      <c r="F117">
        <v>1</v>
      </c>
      <c r="G117">
        <v>3</v>
      </c>
      <c r="H117">
        <v>0</v>
      </c>
      <c r="I117" s="2" t="s">
        <v>177</v>
      </c>
      <c r="J117" s="2">
        <f t="shared" si="202"/>
        <v>0</v>
      </c>
      <c r="K117">
        <v>1</v>
      </c>
      <c r="L117" s="1">
        <v>8</v>
      </c>
      <c r="M117" s="1" t="str">
        <f t="shared" si="203"/>
        <v>L</v>
      </c>
      <c r="N117" s="1">
        <f t="shared" si="204"/>
        <v>0</v>
      </c>
      <c r="O117">
        <v>1</v>
      </c>
      <c r="P117">
        <v>1</v>
      </c>
      <c r="Q117">
        <v>1</v>
      </c>
      <c r="R117">
        <v>3</v>
      </c>
      <c r="S117">
        <v>1</v>
      </c>
      <c r="T117">
        <v>2</v>
      </c>
      <c r="U117">
        <f t="shared" si="205"/>
        <v>2</v>
      </c>
      <c r="V117" s="2" t="s">
        <v>177</v>
      </c>
      <c r="W117" s="2">
        <f t="shared" si="206"/>
        <v>1</v>
      </c>
      <c r="X117">
        <v>1</v>
      </c>
      <c r="Y117" s="1">
        <v>7</v>
      </c>
      <c r="Z117" s="1" t="str">
        <f t="shared" si="207"/>
        <v>L</v>
      </c>
      <c r="AA117" s="1">
        <f t="shared" si="208"/>
        <v>2</v>
      </c>
      <c r="AB117" s="4">
        <f t="shared" si="209"/>
        <v>-1</v>
      </c>
      <c r="AC117" s="4">
        <f t="shared" si="210"/>
        <v>1</v>
      </c>
      <c r="AD117">
        <v>1</v>
      </c>
      <c r="AE117">
        <v>1</v>
      </c>
      <c r="AF117">
        <v>0</v>
      </c>
      <c r="AG117">
        <v>3</v>
      </c>
      <c r="AH117">
        <v>2</v>
      </c>
      <c r="AI117">
        <v>1</v>
      </c>
      <c r="AJ117" s="2" t="s">
        <v>177</v>
      </c>
      <c r="AK117" s="2">
        <f t="shared" si="211"/>
        <v>1</v>
      </c>
      <c r="AL117">
        <v>2</v>
      </c>
      <c r="AM117" s="1">
        <v>7</v>
      </c>
      <c r="AN117" s="1" t="str">
        <f t="shared" si="212"/>
        <v>L</v>
      </c>
      <c r="AO117" s="1">
        <f t="shared" si="213"/>
        <v>3</v>
      </c>
      <c r="AP117" s="4">
        <f t="shared" si="214"/>
        <v>0</v>
      </c>
      <c r="AQ117" s="4">
        <f t="shared" si="215"/>
        <v>1</v>
      </c>
      <c r="AR117" s="10" t="s">
        <v>319</v>
      </c>
      <c r="AS117" s="10" t="s">
        <v>319</v>
      </c>
      <c r="AT117" s="10" t="str">
        <f t="shared" si="269"/>
        <v>surv</v>
      </c>
      <c r="AU117" s="10" t="str">
        <f t="shared" si="216"/>
        <v>surv</v>
      </c>
      <c r="AV117" s="10">
        <f t="shared" si="217"/>
        <v>7.333333333333333</v>
      </c>
      <c r="AW117" s="10">
        <f t="shared" si="218"/>
        <v>0.65069193939989978</v>
      </c>
      <c r="AX117" s="10">
        <f t="shared" si="219"/>
        <v>1</v>
      </c>
      <c r="AY117" s="10">
        <f t="shared" si="220"/>
        <v>1</v>
      </c>
      <c r="AZ117" s="10" t="str">
        <f t="shared" si="221"/>
        <v>1</v>
      </c>
      <c r="BA117" s="10" t="str">
        <f t="shared" si="222"/>
        <v>1</v>
      </c>
      <c r="BB117" t="s">
        <v>119</v>
      </c>
      <c r="BC117" t="s">
        <v>119</v>
      </c>
      <c r="BD117" t="s">
        <v>119</v>
      </c>
      <c r="BE117" s="5">
        <v>16</v>
      </c>
      <c r="BF117" s="5">
        <v>17</v>
      </c>
      <c r="BG117" s="5">
        <v>17</v>
      </c>
      <c r="BH117" s="5">
        <f t="shared" si="223"/>
        <v>16.666666666666668</v>
      </c>
      <c r="BI117" s="6">
        <v>0.65069193939989978</v>
      </c>
      <c r="BJ117" s="6">
        <v>0.65069193939989978</v>
      </c>
      <c r="BK117" s="6">
        <v>0.65069193939989978</v>
      </c>
      <c r="BL117" s="6">
        <v>0.65069193939989978</v>
      </c>
      <c r="BM117" s="6" t="str">
        <f t="shared" si="224"/>
        <v>M</v>
      </c>
      <c r="BN117" s="3">
        <f t="shared" si="225"/>
        <v>1</v>
      </c>
      <c r="BO117" s="3">
        <f t="shared" si="226"/>
        <v>2.3333333333333335</v>
      </c>
      <c r="BP117" s="3">
        <f t="shared" si="227"/>
        <v>2</v>
      </c>
      <c r="BQ117" s="3">
        <f t="shared" si="228"/>
        <v>1</v>
      </c>
      <c r="BR117" s="1">
        <f t="shared" si="229"/>
        <v>7.333333333333333</v>
      </c>
      <c r="BS117" s="1" t="str">
        <f t="shared" si="230"/>
        <v>L</v>
      </c>
      <c r="BT117" s="1">
        <f t="shared" si="231"/>
        <v>1.6666666666666667</v>
      </c>
      <c r="BU117" s="4">
        <f t="shared" si="232"/>
        <v>-0.5</v>
      </c>
      <c r="BV117" s="4">
        <f t="shared" si="233"/>
        <v>1</v>
      </c>
      <c r="BW117" t="s">
        <v>178</v>
      </c>
      <c r="BX117" t="s">
        <v>178</v>
      </c>
      <c r="BY117" t="s">
        <v>227</v>
      </c>
      <c r="BZ117" t="s">
        <v>178</v>
      </c>
      <c r="CA117" s="2" t="str">
        <f t="shared" si="234"/>
        <v>NA</v>
      </c>
      <c r="CB117">
        <v>0</v>
      </c>
      <c r="CC117">
        <v>0</v>
      </c>
      <c r="CD117" s="2" t="str">
        <f t="shared" si="235"/>
        <v>NA</v>
      </c>
      <c r="CE117" s="3">
        <v>0</v>
      </c>
      <c r="CF117" s="3">
        <v>0</v>
      </c>
      <c r="CG117" s="2">
        <v>0</v>
      </c>
      <c r="CH117" s="2">
        <v>0</v>
      </c>
      <c r="CI117" s="2">
        <v>0</v>
      </c>
      <c r="CJ117" s="2">
        <v>0</v>
      </c>
      <c r="CK117" s="2">
        <v>0</v>
      </c>
      <c r="CL117" s="2">
        <v>0</v>
      </c>
      <c r="CM117" s="2">
        <v>0</v>
      </c>
      <c r="CN117" s="2">
        <v>0</v>
      </c>
      <c r="CO117" s="5">
        <v>1</v>
      </c>
      <c r="CP117" s="5">
        <v>0</v>
      </c>
      <c r="CQ117" s="5">
        <v>0</v>
      </c>
      <c r="CR117" s="5">
        <v>0</v>
      </c>
      <c r="CS117" s="5">
        <v>0</v>
      </c>
      <c r="CT117" s="5">
        <v>0</v>
      </c>
      <c r="CU117" s="5">
        <v>0</v>
      </c>
      <c r="CV117" s="5">
        <v>0</v>
      </c>
      <c r="CW117" s="4">
        <v>0</v>
      </c>
      <c r="CX117" s="4">
        <v>0</v>
      </c>
      <c r="CY117" s="4">
        <v>0</v>
      </c>
      <c r="CZ117" s="4">
        <v>0</v>
      </c>
      <c r="DA117" s="4">
        <v>0</v>
      </c>
      <c r="DB117" s="4">
        <v>0</v>
      </c>
      <c r="DC117" s="4">
        <v>0</v>
      </c>
      <c r="DD117" s="4">
        <v>0</v>
      </c>
      <c r="DE117" s="8">
        <v>0</v>
      </c>
      <c r="DF117" s="8">
        <v>0</v>
      </c>
      <c r="DG117" s="8">
        <v>0</v>
      </c>
      <c r="DH117" s="8">
        <v>0</v>
      </c>
      <c r="DI117" s="8">
        <v>0</v>
      </c>
      <c r="DJ117" s="8">
        <v>0</v>
      </c>
      <c r="DK117" s="8">
        <v>0</v>
      </c>
      <c r="DL117" s="8">
        <v>0</v>
      </c>
      <c r="DM117" s="11">
        <f t="shared" si="236"/>
        <v>0</v>
      </c>
      <c r="DN117" s="11">
        <f t="shared" si="237"/>
        <v>0</v>
      </c>
      <c r="DO117" s="11">
        <f t="shared" si="238"/>
        <v>0</v>
      </c>
      <c r="DP117" s="11">
        <f t="shared" si="239"/>
        <v>0</v>
      </c>
      <c r="DQ117" s="5">
        <f t="shared" si="240"/>
        <v>1</v>
      </c>
      <c r="DR117" s="5">
        <f t="shared" si="241"/>
        <v>0</v>
      </c>
      <c r="DS117" s="5">
        <f t="shared" si="242"/>
        <v>0</v>
      </c>
      <c r="DT117" s="5">
        <f t="shared" si="243"/>
        <v>0</v>
      </c>
      <c r="DU117" s="12">
        <f t="shared" si="244"/>
        <v>1</v>
      </c>
      <c r="DV117" s="12">
        <f t="shared" si="245"/>
        <v>0</v>
      </c>
      <c r="DW117" s="12">
        <f t="shared" si="246"/>
        <v>0</v>
      </c>
      <c r="DX117" s="12">
        <f t="shared" si="247"/>
        <v>0</v>
      </c>
      <c r="DY117" s="12">
        <f t="shared" si="248"/>
        <v>0</v>
      </c>
      <c r="DZ117" s="12">
        <f t="shared" si="249"/>
        <v>0</v>
      </c>
      <c r="EA117" s="12">
        <f t="shared" si="250"/>
        <v>0</v>
      </c>
      <c r="EB117" s="12">
        <f t="shared" si="251"/>
        <v>0</v>
      </c>
      <c r="EC117" s="13">
        <f t="shared" si="252"/>
        <v>0</v>
      </c>
      <c r="ED117" s="13">
        <f t="shared" si="253"/>
        <v>0</v>
      </c>
      <c r="EE117" s="13">
        <f t="shared" si="254"/>
        <v>0</v>
      </c>
      <c r="EF117" s="13">
        <f t="shared" si="255"/>
        <v>0</v>
      </c>
      <c r="EG117" s="13">
        <f t="shared" si="256"/>
        <v>0</v>
      </c>
      <c r="EH117" s="13">
        <f t="shared" si="257"/>
        <v>0</v>
      </c>
      <c r="EI117" s="13">
        <f t="shared" si="258"/>
        <v>0</v>
      </c>
      <c r="EJ117" s="13">
        <f t="shared" si="259"/>
        <v>0</v>
      </c>
      <c r="EK117" s="4">
        <f t="shared" si="260"/>
        <v>1</v>
      </c>
      <c r="EL117" s="4">
        <f t="shared" si="261"/>
        <v>0</v>
      </c>
      <c r="EM117" s="4">
        <f t="shared" si="262"/>
        <v>0</v>
      </c>
      <c r="EN117" s="4">
        <f t="shared" si="263"/>
        <v>0</v>
      </c>
      <c r="EO117" s="5" t="s">
        <v>178</v>
      </c>
      <c r="EP117" s="5" t="s">
        <v>178</v>
      </c>
      <c r="EQ117" s="5" t="s">
        <v>178</v>
      </c>
      <c r="ER117" s="5" t="s">
        <v>178</v>
      </c>
      <c r="ES117" s="12">
        <v>0</v>
      </c>
      <c r="ET117" s="12" t="s">
        <v>178</v>
      </c>
      <c r="EU117" s="12" t="s">
        <v>178</v>
      </c>
      <c r="EV117" s="12" t="s">
        <v>178</v>
      </c>
      <c r="EW117">
        <v>0</v>
      </c>
      <c r="EX117" t="s">
        <v>178</v>
      </c>
      <c r="EY117" t="s">
        <v>178</v>
      </c>
      <c r="EZ117" t="s">
        <v>178</v>
      </c>
      <c r="FA117">
        <f t="shared" si="264"/>
        <v>1</v>
      </c>
      <c r="FB117">
        <f t="shared" si="265"/>
        <v>0</v>
      </c>
      <c r="FC117">
        <f t="shared" si="266"/>
        <v>0</v>
      </c>
      <c r="FD117">
        <f t="shared" si="267"/>
        <v>0</v>
      </c>
      <c r="FE117">
        <v>1</v>
      </c>
      <c r="FF117">
        <v>0.5</v>
      </c>
      <c r="FG117">
        <v>0.33333333333333331</v>
      </c>
    </row>
    <row r="118" spans="1:163" customFormat="1" x14ac:dyDescent="0.25">
      <c r="A118" t="s">
        <v>118</v>
      </c>
      <c r="B118">
        <v>1</v>
      </c>
      <c r="C118">
        <v>1</v>
      </c>
      <c r="D118">
        <v>1</v>
      </c>
      <c r="E118">
        <v>2</v>
      </c>
      <c r="F118">
        <v>2</v>
      </c>
      <c r="G118">
        <v>4</v>
      </c>
      <c r="H118">
        <v>1</v>
      </c>
      <c r="I118" s="2" t="s">
        <v>176</v>
      </c>
      <c r="J118" s="2">
        <f t="shared" si="202"/>
        <v>1</v>
      </c>
      <c r="K118">
        <v>2</v>
      </c>
      <c r="L118" s="1">
        <v>10</v>
      </c>
      <c r="M118" s="1" t="str">
        <f t="shared" si="203"/>
        <v>L</v>
      </c>
      <c r="N118" s="1">
        <f t="shared" si="204"/>
        <v>0</v>
      </c>
      <c r="O118">
        <v>1</v>
      </c>
      <c r="P118">
        <v>1</v>
      </c>
      <c r="Q118">
        <v>0</v>
      </c>
      <c r="R118">
        <v>2</v>
      </c>
      <c r="S118">
        <v>1</v>
      </c>
      <c r="T118">
        <v>0</v>
      </c>
      <c r="U118">
        <f t="shared" si="205"/>
        <v>0</v>
      </c>
      <c r="V118" s="2" t="s">
        <v>177</v>
      </c>
      <c r="W118" s="2">
        <f t="shared" si="206"/>
        <v>0</v>
      </c>
      <c r="X118">
        <v>2</v>
      </c>
      <c r="Y118" s="1">
        <v>5</v>
      </c>
      <c r="Z118" s="1" t="str">
        <f t="shared" si="207"/>
        <v>M</v>
      </c>
      <c r="AA118" s="1">
        <f t="shared" si="208"/>
        <v>4</v>
      </c>
      <c r="AB118" s="4">
        <f t="shared" si="209"/>
        <v>-5</v>
      </c>
      <c r="AC118" s="4">
        <f t="shared" si="210"/>
        <v>2</v>
      </c>
      <c r="AD118">
        <v>1</v>
      </c>
      <c r="AE118">
        <v>1</v>
      </c>
      <c r="AF118">
        <v>2</v>
      </c>
      <c r="AG118">
        <v>2</v>
      </c>
      <c r="AH118">
        <v>3</v>
      </c>
      <c r="AI118">
        <v>2</v>
      </c>
      <c r="AJ118" s="2" t="s">
        <v>177</v>
      </c>
      <c r="AK118" s="2">
        <f t="shared" si="211"/>
        <v>1</v>
      </c>
      <c r="AL118">
        <v>3</v>
      </c>
      <c r="AM118" s="1">
        <v>9</v>
      </c>
      <c r="AN118" s="1" t="str">
        <f t="shared" si="212"/>
        <v>L</v>
      </c>
      <c r="AO118" s="1">
        <f t="shared" si="213"/>
        <v>1</v>
      </c>
      <c r="AP118" s="4">
        <f t="shared" si="214"/>
        <v>4</v>
      </c>
      <c r="AQ118" s="4">
        <f t="shared" si="215"/>
        <v>1</v>
      </c>
      <c r="AR118" s="10" t="s">
        <v>319</v>
      </c>
      <c r="AS118" s="10" t="s">
        <v>319</v>
      </c>
      <c r="AT118" s="10" t="str">
        <f t="shared" si="269"/>
        <v>surv</v>
      </c>
      <c r="AU118" s="10" t="str">
        <f t="shared" si="216"/>
        <v>surv</v>
      </c>
      <c r="AV118" s="10">
        <f t="shared" si="217"/>
        <v>8</v>
      </c>
      <c r="AW118" s="10">
        <f t="shared" si="218"/>
        <v>0.43139309220245908</v>
      </c>
      <c r="AX118" s="10">
        <f t="shared" si="219"/>
        <v>1</v>
      </c>
      <c r="AY118" s="10">
        <f t="shared" si="220"/>
        <v>1</v>
      </c>
      <c r="AZ118" s="10" t="str">
        <f t="shared" si="221"/>
        <v>1</v>
      </c>
      <c r="BA118" s="10" t="str">
        <f t="shared" si="222"/>
        <v>1</v>
      </c>
      <c r="BB118" t="s">
        <v>53</v>
      </c>
      <c r="BC118" t="s">
        <v>53</v>
      </c>
      <c r="BD118" t="s">
        <v>53</v>
      </c>
      <c r="BE118" s="5">
        <v>7</v>
      </c>
      <c r="BF118" s="5">
        <v>9</v>
      </c>
      <c r="BG118" s="5">
        <v>10</v>
      </c>
      <c r="BH118" s="5">
        <f t="shared" si="223"/>
        <v>8.6666666666666661</v>
      </c>
      <c r="BI118" s="6">
        <v>0.43139309220245908</v>
      </c>
      <c r="BJ118" s="6">
        <v>0.43139309220245908</v>
      </c>
      <c r="BK118" s="6">
        <v>0.43139309220245908</v>
      </c>
      <c r="BL118" s="6">
        <v>0.43139309220245908</v>
      </c>
      <c r="BM118" s="6" t="str">
        <f t="shared" si="224"/>
        <v>N</v>
      </c>
      <c r="BN118" s="3">
        <f t="shared" si="225"/>
        <v>1.3333333333333333</v>
      </c>
      <c r="BO118" s="3">
        <f t="shared" si="226"/>
        <v>2</v>
      </c>
      <c r="BP118" s="3">
        <f t="shared" si="227"/>
        <v>2.6666666666666665</v>
      </c>
      <c r="BQ118" s="3">
        <f t="shared" si="228"/>
        <v>1</v>
      </c>
      <c r="BR118" s="1">
        <f t="shared" si="229"/>
        <v>8</v>
      </c>
      <c r="BS118" s="1" t="str">
        <f t="shared" si="230"/>
        <v>L</v>
      </c>
      <c r="BT118" s="1">
        <f t="shared" si="231"/>
        <v>1.6666666666666667</v>
      </c>
      <c r="BU118" s="4">
        <f t="shared" si="232"/>
        <v>-0.5</v>
      </c>
      <c r="BV118" s="4">
        <f t="shared" si="233"/>
        <v>1.5</v>
      </c>
      <c r="BW118" t="s">
        <v>178</v>
      </c>
      <c r="BX118" t="s">
        <v>178</v>
      </c>
      <c r="BY118" t="s">
        <v>178</v>
      </c>
      <c r="BZ118" t="s">
        <v>226</v>
      </c>
      <c r="CA118" s="2" t="str">
        <f t="shared" si="234"/>
        <v>NA</v>
      </c>
      <c r="CB118">
        <v>0</v>
      </c>
      <c r="CC118">
        <v>0</v>
      </c>
      <c r="CD118" s="2" t="str">
        <f t="shared" si="235"/>
        <v>NA</v>
      </c>
      <c r="CE118" s="3">
        <v>0</v>
      </c>
      <c r="CF118" s="3">
        <v>0</v>
      </c>
      <c r="CG118" s="2">
        <v>0</v>
      </c>
      <c r="CH118" s="2">
        <v>0</v>
      </c>
      <c r="CI118" s="2">
        <v>0</v>
      </c>
      <c r="CJ118" s="2">
        <v>0</v>
      </c>
      <c r="CK118" s="2">
        <v>0</v>
      </c>
      <c r="CL118" s="2">
        <v>0</v>
      </c>
      <c r="CM118" s="2">
        <v>0</v>
      </c>
      <c r="CN118" s="2">
        <v>0</v>
      </c>
      <c r="CO118" s="5">
        <v>1</v>
      </c>
      <c r="CP118" s="5">
        <v>0</v>
      </c>
      <c r="CQ118" s="5">
        <v>0</v>
      </c>
      <c r="CR118" s="5">
        <v>0</v>
      </c>
      <c r="CS118" s="5">
        <v>0</v>
      </c>
      <c r="CT118" s="5">
        <v>0</v>
      </c>
      <c r="CU118" s="5">
        <v>0</v>
      </c>
      <c r="CV118" s="5">
        <v>0</v>
      </c>
      <c r="CW118" s="4">
        <v>0</v>
      </c>
      <c r="CX118" s="4">
        <v>0</v>
      </c>
      <c r="CY118" s="4">
        <v>0</v>
      </c>
      <c r="CZ118" s="4">
        <v>0</v>
      </c>
      <c r="DA118" s="4">
        <v>0</v>
      </c>
      <c r="DB118" s="4">
        <v>0</v>
      </c>
      <c r="DC118" s="4">
        <v>0</v>
      </c>
      <c r="DD118" s="4">
        <v>0</v>
      </c>
      <c r="DE118" s="8">
        <v>0</v>
      </c>
      <c r="DF118" s="8">
        <v>0</v>
      </c>
      <c r="DG118" s="8">
        <v>1</v>
      </c>
      <c r="DH118" s="8">
        <v>0</v>
      </c>
      <c r="DI118" s="8">
        <v>0</v>
      </c>
      <c r="DJ118" s="8">
        <v>0</v>
      </c>
      <c r="DK118" s="8">
        <v>0</v>
      </c>
      <c r="DL118" s="8">
        <v>0</v>
      </c>
      <c r="DM118" s="11">
        <f t="shared" si="236"/>
        <v>0</v>
      </c>
      <c r="DN118" s="11">
        <f t="shared" si="237"/>
        <v>0</v>
      </c>
      <c r="DO118" s="11">
        <f t="shared" si="238"/>
        <v>0</v>
      </c>
      <c r="DP118" s="11">
        <f t="shared" si="239"/>
        <v>0</v>
      </c>
      <c r="DQ118" s="5">
        <f t="shared" si="240"/>
        <v>1</v>
      </c>
      <c r="DR118" s="5">
        <f t="shared" si="241"/>
        <v>1</v>
      </c>
      <c r="DS118" s="5">
        <f t="shared" si="242"/>
        <v>0</v>
      </c>
      <c r="DT118" s="5">
        <f t="shared" si="243"/>
        <v>0</v>
      </c>
      <c r="DU118" s="12">
        <f t="shared" si="244"/>
        <v>1</v>
      </c>
      <c r="DV118" s="12">
        <f t="shared" si="245"/>
        <v>0</v>
      </c>
      <c r="DW118" s="12">
        <f t="shared" si="246"/>
        <v>0</v>
      </c>
      <c r="DX118" s="12">
        <f t="shared" si="247"/>
        <v>0</v>
      </c>
      <c r="DY118" s="12">
        <f t="shared" si="248"/>
        <v>0</v>
      </c>
      <c r="DZ118" s="12">
        <f t="shared" si="249"/>
        <v>0</v>
      </c>
      <c r="EA118" s="12">
        <f t="shared" si="250"/>
        <v>0</v>
      </c>
      <c r="EB118" s="12">
        <f t="shared" si="251"/>
        <v>0</v>
      </c>
      <c r="EC118" s="13">
        <f t="shared" si="252"/>
        <v>0</v>
      </c>
      <c r="ED118" s="13">
        <f t="shared" si="253"/>
        <v>0</v>
      </c>
      <c r="EE118" s="13">
        <f t="shared" si="254"/>
        <v>1</v>
      </c>
      <c r="EF118" s="13">
        <f t="shared" si="255"/>
        <v>0</v>
      </c>
      <c r="EG118" s="13">
        <f t="shared" si="256"/>
        <v>0</v>
      </c>
      <c r="EH118" s="13">
        <f t="shared" si="257"/>
        <v>0</v>
      </c>
      <c r="EI118" s="13">
        <f t="shared" si="258"/>
        <v>0</v>
      </c>
      <c r="EJ118" s="13">
        <f t="shared" si="259"/>
        <v>0</v>
      </c>
      <c r="EK118" s="4">
        <f t="shared" si="260"/>
        <v>1</v>
      </c>
      <c r="EL118" s="4">
        <f t="shared" si="261"/>
        <v>1</v>
      </c>
      <c r="EM118" s="4">
        <f t="shared" si="262"/>
        <v>0</v>
      </c>
      <c r="EN118" s="4">
        <f t="shared" si="263"/>
        <v>0</v>
      </c>
      <c r="EO118" s="5" t="s">
        <v>178</v>
      </c>
      <c r="EP118" s="5" t="s">
        <v>178</v>
      </c>
      <c r="EQ118" s="5" t="s">
        <v>178</v>
      </c>
      <c r="ER118" s="5" t="s">
        <v>178</v>
      </c>
      <c r="ES118" s="12">
        <v>0</v>
      </c>
      <c r="ET118" s="12">
        <v>1</v>
      </c>
      <c r="EU118" s="12" t="s">
        <v>178</v>
      </c>
      <c r="EV118" s="12" t="s">
        <v>178</v>
      </c>
      <c r="EW118">
        <v>0</v>
      </c>
      <c r="EX118">
        <v>1</v>
      </c>
      <c r="EY118" t="s">
        <v>178</v>
      </c>
      <c r="EZ118" t="s">
        <v>178</v>
      </c>
      <c r="FA118">
        <f t="shared" si="264"/>
        <v>1</v>
      </c>
      <c r="FB118">
        <f t="shared" si="265"/>
        <v>0</v>
      </c>
      <c r="FC118">
        <f t="shared" si="266"/>
        <v>0</v>
      </c>
      <c r="FD118">
        <f t="shared" si="267"/>
        <v>0</v>
      </c>
      <c r="FE118">
        <v>0.5714285714285714</v>
      </c>
      <c r="FF118">
        <v>0.66666666666666663</v>
      </c>
      <c r="FG118">
        <v>0.5714285714285714</v>
      </c>
    </row>
    <row r="119" spans="1:163" customFormat="1" x14ac:dyDescent="0.25">
      <c r="A119" t="s">
        <v>119</v>
      </c>
      <c r="B119">
        <v>1</v>
      </c>
      <c r="C119">
        <v>1</v>
      </c>
      <c r="D119">
        <v>1</v>
      </c>
      <c r="E119">
        <v>1</v>
      </c>
      <c r="F119">
        <v>2</v>
      </c>
      <c r="G119">
        <v>3</v>
      </c>
      <c r="H119">
        <v>0</v>
      </c>
      <c r="I119" s="2" t="s">
        <v>177</v>
      </c>
      <c r="J119" s="2">
        <f t="shared" si="202"/>
        <v>0</v>
      </c>
      <c r="K119">
        <v>1</v>
      </c>
      <c r="L119" s="1">
        <v>8</v>
      </c>
      <c r="M119" s="1" t="str">
        <f t="shared" si="203"/>
        <v>L</v>
      </c>
      <c r="N119" s="1">
        <f t="shared" si="204"/>
        <v>0</v>
      </c>
      <c r="O119">
        <v>1</v>
      </c>
      <c r="P119">
        <v>1</v>
      </c>
      <c r="Q119">
        <v>1</v>
      </c>
      <c r="R119">
        <v>1</v>
      </c>
      <c r="S119">
        <v>2</v>
      </c>
      <c r="T119">
        <v>2</v>
      </c>
      <c r="U119">
        <f t="shared" si="205"/>
        <v>2</v>
      </c>
      <c r="V119" s="2" t="s">
        <v>177</v>
      </c>
      <c r="W119" s="2">
        <f t="shared" si="206"/>
        <v>1</v>
      </c>
      <c r="X119">
        <v>1</v>
      </c>
      <c r="Y119" s="1">
        <v>6</v>
      </c>
      <c r="Z119" s="1" t="str">
        <f t="shared" si="207"/>
        <v>M</v>
      </c>
      <c r="AA119" s="1">
        <f t="shared" si="208"/>
        <v>0</v>
      </c>
      <c r="AB119" s="4">
        <f t="shared" si="209"/>
        <v>-2</v>
      </c>
      <c r="AC119" s="4">
        <f t="shared" si="210"/>
        <v>2</v>
      </c>
      <c r="AD119">
        <v>1</v>
      </c>
      <c r="AE119">
        <v>1</v>
      </c>
      <c r="AF119">
        <v>2</v>
      </c>
      <c r="AG119">
        <v>1</v>
      </c>
      <c r="AH119">
        <v>3</v>
      </c>
      <c r="AI119">
        <v>2</v>
      </c>
      <c r="AJ119" s="2" t="s">
        <v>177</v>
      </c>
      <c r="AK119" s="2">
        <f t="shared" si="211"/>
        <v>1</v>
      </c>
      <c r="AL119">
        <v>2</v>
      </c>
      <c r="AM119" s="1">
        <v>8</v>
      </c>
      <c r="AN119" s="1" t="str">
        <f t="shared" si="212"/>
        <v>L</v>
      </c>
      <c r="AO119" s="1">
        <f t="shared" si="213"/>
        <v>2</v>
      </c>
      <c r="AP119" s="4">
        <f t="shared" si="214"/>
        <v>2</v>
      </c>
      <c r="AQ119" s="4">
        <f t="shared" si="215"/>
        <v>1</v>
      </c>
      <c r="AR119" s="10" t="s">
        <v>319</v>
      </c>
      <c r="AS119" s="10" t="s">
        <v>319</v>
      </c>
      <c r="AT119" s="10" t="str">
        <f t="shared" si="269"/>
        <v>surv</v>
      </c>
      <c r="AU119" s="10" t="str">
        <f t="shared" si="216"/>
        <v>surv</v>
      </c>
      <c r="AV119" s="10">
        <f t="shared" si="217"/>
        <v>7.333333333333333</v>
      </c>
      <c r="AW119" s="10">
        <f t="shared" si="218"/>
        <v>0.51623637996561234</v>
      </c>
      <c r="AX119" s="10">
        <f t="shared" si="219"/>
        <v>1</v>
      </c>
      <c r="AY119" s="10">
        <f t="shared" si="220"/>
        <v>1</v>
      </c>
      <c r="AZ119" s="10" t="str">
        <f t="shared" si="221"/>
        <v>1</v>
      </c>
      <c r="BA119" s="10" t="str">
        <f t="shared" si="222"/>
        <v>1</v>
      </c>
      <c r="BB119" t="s">
        <v>116</v>
      </c>
      <c r="BC119" t="s">
        <v>116</v>
      </c>
      <c r="BD119" t="s">
        <v>116</v>
      </c>
      <c r="BE119" s="5">
        <v>19</v>
      </c>
      <c r="BF119" s="5">
        <v>23</v>
      </c>
      <c r="BG119" s="5">
        <v>23</v>
      </c>
      <c r="BH119" s="5">
        <f t="shared" si="223"/>
        <v>21.666666666666668</v>
      </c>
      <c r="BI119" s="6">
        <v>0.51623637996561234</v>
      </c>
      <c r="BJ119" s="6">
        <v>0.51623637996561234</v>
      </c>
      <c r="BK119" s="6">
        <v>0.51623637996561234</v>
      </c>
      <c r="BL119" s="6">
        <v>0.51623637996561234</v>
      </c>
      <c r="BM119" s="6" t="str">
        <f t="shared" si="224"/>
        <v>M</v>
      </c>
      <c r="BN119" s="3">
        <f t="shared" si="225"/>
        <v>1.3333333333333333</v>
      </c>
      <c r="BO119" s="3">
        <f t="shared" si="226"/>
        <v>1.3333333333333333</v>
      </c>
      <c r="BP119" s="3">
        <f t="shared" si="227"/>
        <v>2.6666666666666665</v>
      </c>
      <c r="BQ119" s="3">
        <f t="shared" si="228"/>
        <v>1.3333333333333333</v>
      </c>
      <c r="BR119" s="1">
        <f t="shared" si="229"/>
        <v>7.333333333333333</v>
      </c>
      <c r="BS119" s="1" t="str">
        <f t="shared" si="230"/>
        <v>L</v>
      </c>
      <c r="BT119" s="1">
        <f t="shared" si="231"/>
        <v>0.66666666666666663</v>
      </c>
      <c r="BU119" s="4">
        <f t="shared" si="232"/>
        <v>0</v>
      </c>
      <c r="BV119" s="4">
        <f t="shared" si="233"/>
        <v>1.5</v>
      </c>
      <c r="BW119" t="s">
        <v>178</v>
      </c>
      <c r="BX119" t="s">
        <v>178</v>
      </c>
      <c r="BY119" t="s">
        <v>178</v>
      </c>
      <c r="BZ119" t="s">
        <v>178</v>
      </c>
      <c r="CA119" s="2" t="str">
        <f t="shared" si="234"/>
        <v>NA</v>
      </c>
      <c r="CB119">
        <v>0</v>
      </c>
      <c r="CC119">
        <v>0</v>
      </c>
      <c r="CD119" s="2" t="str">
        <f t="shared" si="235"/>
        <v>NA</v>
      </c>
      <c r="CE119" s="3">
        <v>0</v>
      </c>
      <c r="CF119" s="3">
        <v>0</v>
      </c>
      <c r="CG119" s="2">
        <v>0</v>
      </c>
      <c r="CH119" s="2">
        <v>0</v>
      </c>
      <c r="CI119" s="2">
        <v>0</v>
      </c>
      <c r="CJ119" s="2">
        <v>0</v>
      </c>
      <c r="CK119" s="2">
        <v>0</v>
      </c>
      <c r="CL119" s="2">
        <v>0</v>
      </c>
      <c r="CM119" s="2">
        <v>0</v>
      </c>
      <c r="CN119" s="2">
        <v>0</v>
      </c>
      <c r="CO119" s="5">
        <v>0</v>
      </c>
      <c r="CP119" s="5">
        <v>0</v>
      </c>
      <c r="CQ119" s="5">
        <v>0</v>
      </c>
      <c r="CR119" s="5">
        <v>0</v>
      </c>
      <c r="CS119" s="5">
        <v>0</v>
      </c>
      <c r="CT119" s="5">
        <v>0</v>
      </c>
      <c r="CU119" s="5">
        <v>0</v>
      </c>
      <c r="CV119" s="5">
        <v>0</v>
      </c>
      <c r="CW119" s="4">
        <v>0</v>
      </c>
      <c r="CX119" s="4">
        <v>0</v>
      </c>
      <c r="CY119" s="4">
        <v>0</v>
      </c>
      <c r="CZ119" s="4">
        <v>0</v>
      </c>
      <c r="DA119" s="4">
        <v>0</v>
      </c>
      <c r="DB119" s="4">
        <v>0</v>
      </c>
      <c r="DC119" s="4">
        <v>0</v>
      </c>
      <c r="DD119" s="4">
        <v>0</v>
      </c>
      <c r="DE119" s="8">
        <v>0</v>
      </c>
      <c r="DF119" s="8">
        <v>0</v>
      </c>
      <c r="DG119" s="8">
        <v>0</v>
      </c>
      <c r="DH119" s="8">
        <v>0</v>
      </c>
      <c r="DI119" s="8">
        <v>0</v>
      </c>
      <c r="DJ119" s="8">
        <v>0</v>
      </c>
      <c r="DK119" s="8">
        <v>0</v>
      </c>
      <c r="DL119" s="8">
        <v>0</v>
      </c>
      <c r="DM119" s="11">
        <f t="shared" si="236"/>
        <v>0</v>
      </c>
      <c r="DN119" s="11">
        <f t="shared" si="237"/>
        <v>0</v>
      </c>
      <c r="DO119" s="11">
        <f t="shared" si="238"/>
        <v>0</v>
      </c>
      <c r="DP119" s="11">
        <f t="shared" si="239"/>
        <v>0</v>
      </c>
      <c r="DQ119" s="5">
        <f t="shared" si="240"/>
        <v>0</v>
      </c>
      <c r="DR119" s="5">
        <f t="shared" si="241"/>
        <v>0</v>
      </c>
      <c r="DS119" s="5">
        <f t="shared" si="242"/>
        <v>0</v>
      </c>
      <c r="DT119" s="5">
        <f t="shared" si="243"/>
        <v>0</v>
      </c>
      <c r="DU119" s="12">
        <f t="shared" si="244"/>
        <v>0</v>
      </c>
      <c r="DV119" s="12">
        <f t="shared" si="245"/>
        <v>0</v>
      </c>
      <c r="DW119" s="12">
        <f t="shared" si="246"/>
        <v>0</v>
      </c>
      <c r="DX119" s="12">
        <f t="shared" si="247"/>
        <v>0</v>
      </c>
      <c r="DY119" s="12">
        <f t="shared" si="248"/>
        <v>0</v>
      </c>
      <c r="DZ119" s="12">
        <f t="shared" si="249"/>
        <v>0</v>
      </c>
      <c r="EA119" s="12">
        <f t="shared" si="250"/>
        <v>0</v>
      </c>
      <c r="EB119" s="12">
        <f t="shared" si="251"/>
        <v>0</v>
      </c>
      <c r="EC119" s="13">
        <f t="shared" si="252"/>
        <v>0</v>
      </c>
      <c r="ED119" s="13">
        <f t="shared" si="253"/>
        <v>0</v>
      </c>
      <c r="EE119" s="13">
        <f t="shared" si="254"/>
        <v>0</v>
      </c>
      <c r="EF119" s="13">
        <f t="shared" si="255"/>
        <v>0</v>
      </c>
      <c r="EG119" s="13">
        <f t="shared" si="256"/>
        <v>0</v>
      </c>
      <c r="EH119" s="13">
        <f t="shared" si="257"/>
        <v>0</v>
      </c>
      <c r="EI119" s="13">
        <f t="shared" si="258"/>
        <v>0</v>
      </c>
      <c r="EJ119" s="13">
        <f t="shared" si="259"/>
        <v>0</v>
      </c>
      <c r="EK119" s="4">
        <f t="shared" si="260"/>
        <v>0</v>
      </c>
      <c r="EL119" s="4">
        <f t="shared" si="261"/>
        <v>0</v>
      </c>
      <c r="EM119" s="4">
        <f t="shared" si="262"/>
        <v>0</v>
      </c>
      <c r="EN119" s="4">
        <f t="shared" si="263"/>
        <v>0</v>
      </c>
      <c r="EO119" s="5" t="s">
        <v>178</v>
      </c>
      <c r="EP119" s="5" t="s">
        <v>178</v>
      </c>
      <c r="EQ119" s="5" t="s">
        <v>178</v>
      </c>
      <c r="ER119" s="5" t="s">
        <v>178</v>
      </c>
      <c r="ES119" s="12" t="s">
        <v>178</v>
      </c>
      <c r="ET119" s="12" t="s">
        <v>178</v>
      </c>
      <c r="EU119" s="12" t="s">
        <v>178</v>
      </c>
      <c r="EV119" s="12" t="s">
        <v>178</v>
      </c>
      <c r="EW119" t="s">
        <v>178</v>
      </c>
      <c r="EX119" t="s">
        <v>178</v>
      </c>
      <c r="EY119" t="s">
        <v>178</v>
      </c>
      <c r="EZ119" t="s">
        <v>178</v>
      </c>
      <c r="FA119">
        <f t="shared" si="264"/>
        <v>0</v>
      </c>
      <c r="FB119">
        <f t="shared" si="265"/>
        <v>0</v>
      </c>
      <c r="FC119">
        <f t="shared" si="266"/>
        <v>0</v>
      </c>
      <c r="FD119">
        <f t="shared" si="267"/>
        <v>0</v>
      </c>
      <c r="FE119">
        <v>0.6</v>
      </c>
      <c r="FF119">
        <v>0.6</v>
      </c>
      <c r="FG119">
        <v>0.66666666666666663</v>
      </c>
    </row>
    <row r="120" spans="1:163" customFormat="1" x14ac:dyDescent="0.25">
      <c r="A120" t="s">
        <v>120</v>
      </c>
      <c r="B120">
        <v>1</v>
      </c>
      <c r="C120">
        <v>1</v>
      </c>
      <c r="D120">
        <v>1</v>
      </c>
      <c r="E120">
        <v>1</v>
      </c>
      <c r="F120">
        <v>1</v>
      </c>
      <c r="G120">
        <v>1</v>
      </c>
      <c r="H120">
        <v>0</v>
      </c>
      <c r="I120" s="2" t="s">
        <v>177</v>
      </c>
      <c r="J120" s="2">
        <f t="shared" si="202"/>
        <v>0</v>
      </c>
      <c r="K120">
        <v>1</v>
      </c>
      <c r="L120" s="1">
        <v>5</v>
      </c>
      <c r="M120" s="1" t="str">
        <f t="shared" si="203"/>
        <v>M</v>
      </c>
      <c r="N120" s="1">
        <f t="shared" si="204"/>
        <v>0</v>
      </c>
      <c r="O120">
        <v>1</v>
      </c>
      <c r="P120">
        <v>1</v>
      </c>
      <c r="Q120">
        <v>0</v>
      </c>
      <c r="R120">
        <v>1</v>
      </c>
      <c r="S120">
        <v>1</v>
      </c>
      <c r="T120">
        <v>0</v>
      </c>
      <c r="U120">
        <f t="shared" si="205"/>
        <v>0</v>
      </c>
      <c r="V120" s="2" t="s">
        <v>177</v>
      </c>
      <c r="W120" s="2">
        <f t="shared" si="206"/>
        <v>0</v>
      </c>
      <c r="X120">
        <v>3</v>
      </c>
      <c r="Y120" s="1">
        <v>4</v>
      </c>
      <c r="Z120" s="1" t="str">
        <f t="shared" si="207"/>
        <v>S</v>
      </c>
      <c r="AA120" s="1">
        <f t="shared" si="208"/>
        <v>2</v>
      </c>
      <c r="AB120" s="4">
        <f t="shared" si="209"/>
        <v>-1</v>
      </c>
      <c r="AC120" s="4">
        <f t="shared" si="210"/>
        <v>1</v>
      </c>
      <c r="AD120">
        <v>1</v>
      </c>
      <c r="AE120">
        <v>1</v>
      </c>
      <c r="AF120">
        <v>1</v>
      </c>
      <c r="AG120">
        <v>1</v>
      </c>
      <c r="AH120">
        <v>1</v>
      </c>
      <c r="AI120">
        <v>0</v>
      </c>
      <c r="AJ120" s="2" t="s">
        <v>177</v>
      </c>
      <c r="AK120" s="2">
        <f t="shared" si="211"/>
        <v>0</v>
      </c>
      <c r="AL120">
        <v>2</v>
      </c>
      <c r="AM120" s="1">
        <v>5</v>
      </c>
      <c r="AN120" s="1" t="str">
        <f t="shared" si="212"/>
        <v>M</v>
      </c>
      <c r="AO120" s="1">
        <f t="shared" si="213"/>
        <v>2</v>
      </c>
      <c r="AP120" s="4">
        <f t="shared" si="214"/>
        <v>1</v>
      </c>
      <c r="AQ120" s="4">
        <f t="shared" si="215"/>
        <v>1</v>
      </c>
      <c r="AR120" s="10" t="s">
        <v>319</v>
      </c>
      <c r="AS120" s="10" t="s">
        <v>319</v>
      </c>
      <c r="AT120" s="10" t="str">
        <f t="shared" si="269"/>
        <v>surv</v>
      </c>
      <c r="AU120" s="10" t="str">
        <f t="shared" si="216"/>
        <v>surv</v>
      </c>
      <c r="AV120" s="10">
        <f t="shared" si="217"/>
        <v>4.666666666666667</v>
      </c>
      <c r="AW120" s="10">
        <f t="shared" si="218"/>
        <v>1.32672529183701</v>
      </c>
      <c r="AX120" s="10">
        <f t="shared" si="219"/>
        <v>1</v>
      </c>
      <c r="AY120" s="10">
        <f t="shared" si="220"/>
        <v>1</v>
      </c>
      <c r="AZ120" s="10" t="str">
        <f t="shared" si="221"/>
        <v>1</v>
      </c>
      <c r="BA120" s="10" t="str">
        <f t="shared" si="222"/>
        <v>1</v>
      </c>
      <c r="BB120" t="s">
        <v>117</v>
      </c>
      <c r="BC120" t="s">
        <v>117</v>
      </c>
      <c r="BD120" t="s">
        <v>117</v>
      </c>
      <c r="BE120" s="5">
        <v>4</v>
      </c>
      <c r="BF120" s="5">
        <v>4</v>
      </c>
      <c r="BG120" s="5">
        <v>4</v>
      </c>
      <c r="BH120" s="5">
        <f t="shared" si="223"/>
        <v>4</v>
      </c>
      <c r="BI120" s="6">
        <v>1.32672529183701</v>
      </c>
      <c r="BJ120" s="6">
        <v>1.32672529183701</v>
      </c>
      <c r="BK120" s="6">
        <v>1.32672529183701</v>
      </c>
      <c r="BL120" s="6">
        <v>1.32672529183701</v>
      </c>
      <c r="BM120" s="6" t="str">
        <f t="shared" si="224"/>
        <v>F</v>
      </c>
      <c r="BN120" s="3">
        <f t="shared" si="225"/>
        <v>0.66666666666666663</v>
      </c>
      <c r="BO120" s="3">
        <f t="shared" si="226"/>
        <v>1</v>
      </c>
      <c r="BP120" s="3">
        <f t="shared" si="227"/>
        <v>1</v>
      </c>
      <c r="BQ120" s="3">
        <f t="shared" si="228"/>
        <v>0</v>
      </c>
      <c r="BR120" s="1">
        <f t="shared" si="229"/>
        <v>4.666666666666667</v>
      </c>
      <c r="BS120" s="1" t="str">
        <f t="shared" si="230"/>
        <v>S</v>
      </c>
      <c r="BT120" s="1">
        <f t="shared" si="231"/>
        <v>1.3333333333333333</v>
      </c>
      <c r="BU120" s="4">
        <f t="shared" si="232"/>
        <v>0</v>
      </c>
      <c r="BV120" s="4">
        <f t="shared" si="233"/>
        <v>1</v>
      </c>
      <c r="BW120" t="s">
        <v>178</v>
      </c>
      <c r="BX120" t="s">
        <v>178</v>
      </c>
      <c r="BY120" t="s">
        <v>227</v>
      </c>
      <c r="BZ120" t="s">
        <v>227</v>
      </c>
      <c r="CA120" s="2" t="str">
        <f t="shared" si="234"/>
        <v>NA</v>
      </c>
      <c r="CB120">
        <v>0</v>
      </c>
      <c r="CC120">
        <v>0</v>
      </c>
      <c r="CD120" s="2" t="str">
        <f t="shared" si="235"/>
        <v>NA</v>
      </c>
      <c r="CE120" s="3">
        <v>0</v>
      </c>
      <c r="CF120" s="3">
        <v>0</v>
      </c>
      <c r="CG120" s="2">
        <v>0</v>
      </c>
      <c r="CH120" s="2">
        <v>0</v>
      </c>
      <c r="CI120" s="2">
        <v>0</v>
      </c>
      <c r="CJ120" s="2">
        <v>0</v>
      </c>
      <c r="CK120" s="2">
        <v>0</v>
      </c>
      <c r="CL120" s="2">
        <v>0</v>
      </c>
      <c r="CM120" s="2">
        <v>0</v>
      </c>
      <c r="CN120" s="2">
        <v>0</v>
      </c>
      <c r="CO120" s="5">
        <v>1</v>
      </c>
      <c r="CP120" s="5">
        <v>1</v>
      </c>
      <c r="CQ120" s="5">
        <v>1</v>
      </c>
      <c r="CR120" s="5">
        <v>0</v>
      </c>
      <c r="CS120" s="5">
        <v>0</v>
      </c>
      <c r="CT120" s="5">
        <v>0</v>
      </c>
      <c r="CU120" s="5">
        <v>0</v>
      </c>
      <c r="CV120" s="5">
        <v>0</v>
      </c>
      <c r="CW120" s="4">
        <v>0</v>
      </c>
      <c r="CX120" s="4">
        <v>0</v>
      </c>
      <c r="CY120" s="4">
        <v>0</v>
      </c>
      <c r="CZ120" s="4">
        <v>0</v>
      </c>
      <c r="DA120" s="4">
        <v>0</v>
      </c>
      <c r="DB120" s="4">
        <v>0</v>
      </c>
      <c r="DC120" s="4">
        <v>0</v>
      </c>
      <c r="DD120" s="4">
        <v>0</v>
      </c>
      <c r="DE120" s="8">
        <v>0</v>
      </c>
      <c r="DF120" s="8">
        <v>0</v>
      </c>
      <c r="DG120" s="8">
        <v>0</v>
      </c>
      <c r="DH120" s="8">
        <v>1</v>
      </c>
      <c r="DI120" s="8">
        <v>0</v>
      </c>
      <c r="DJ120" s="8">
        <v>0</v>
      </c>
      <c r="DK120" s="8">
        <v>0</v>
      </c>
      <c r="DL120" s="8">
        <v>0</v>
      </c>
      <c r="DM120" s="11">
        <f t="shared" si="236"/>
        <v>0</v>
      </c>
      <c r="DN120" s="11">
        <f t="shared" si="237"/>
        <v>0</v>
      </c>
      <c r="DO120" s="11">
        <f t="shared" si="238"/>
        <v>0</v>
      </c>
      <c r="DP120" s="11">
        <f t="shared" si="239"/>
        <v>0</v>
      </c>
      <c r="DQ120" s="5">
        <f t="shared" si="240"/>
        <v>2</v>
      </c>
      <c r="DR120" s="5">
        <f t="shared" si="241"/>
        <v>2</v>
      </c>
      <c r="DS120" s="5">
        <f t="shared" si="242"/>
        <v>0</v>
      </c>
      <c r="DT120" s="5">
        <f t="shared" si="243"/>
        <v>0</v>
      </c>
      <c r="DU120" s="12">
        <f t="shared" si="244"/>
        <v>1</v>
      </c>
      <c r="DV120" s="12">
        <f t="shared" si="245"/>
        <v>1</v>
      </c>
      <c r="DW120" s="12">
        <f t="shared" si="246"/>
        <v>1</v>
      </c>
      <c r="DX120" s="12">
        <f t="shared" si="247"/>
        <v>0</v>
      </c>
      <c r="DY120" s="12">
        <f t="shared" si="248"/>
        <v>0</v>
      </c>
      <c r="DZ120" s="12">
        <f t="shared" si="249"/>
        <v>0</v>
      </c>
      <c r="EA120" s="12">
        <f t="shared" si="250"/>
        <v>0</v>
      </c>
      <c r="EB120" s="12">
        <f t="shared" si="251"/>
        <v>0</v>
      </c>
      <c r="EC120" s="13">
        <f t="shared" si="252"/>
        <v>0</v>
      </c>
      <c r="ED120" s="13">
        <f t="shared" si="253"/>
        <v>0</v>
      </c>
      <c r="EE120" s="13">
        <f t="shared" si="254"/>
        <v>0</v>
      </c>
      <c r="EF120" s="13">
        <f t="shared" si="255"/>
        <v>1</v>
      </c>
      <c r="EG120" s="13">
        <f t="shared" si="256"/>
        <v>0</v>
      </c>
      <c r="EH120" s="13">
        <f t="shared" si="257"/>
        <v>0</v>
      </c>
      <c r="EI120" s="13">
        <f t="shared" si="258"/>
        <v>0</v>
      </c>
      <c r="EJ120" s="13">
        <f t="shared" si="259"/>
        <v>0</v>
      </c>
      <c r="EK120" s="4">
        <f t="shared" si="260"/>
        <v>2</v>
      </c>
      <c r="EL120" s="4">
        <f t="shared" si="261"/>
        <v>2</v>
      </c>
      <c r="EM120" s="4">
        <f t="shared" si="262"/>
        <v>0</v>
      </c>
      <c r="EN120" s="4">
        <f t="shared" si="263"/>
        <v>0</v>
      </c>
      <c r="EO120" s="5" t="s">
        <v>178</v>
      </c>
      <c r="EP120" s="5" t="s">
        <v>178</v>
      </c>
      <c r="EQ120" s="5" t="s">
        <v>178</v>
      </c>
      <c r="ER120" s="5" t="s">
        <v>178</v>
      </c>
      <c r="ES120" s="12">
        <v>0</v>
      </c>
      <c r="ET120" s="12">
        <v>0</v>
      </c>
      <c r="EU120" s="12" t="s">
        <v>178</v>
      </c>
      <c r="EV120" s="12" t="s">
        <v>178</v>
      </c>
      <c r="EW120">
        <v>0</v>
      </c>
      <c r="EX120">
        <v>0</v>
      </c>
      <c r="EY120" t="s">
        <v>178</v>
      </c>
      <c r="EZ120" t="s">
        <v>178</v>
      </c>
      <c r="FA120">
        <f t="shared" si="264"/>
        <v>0</v>
      </c>
      <c r="FB120">
        <f t="shared" si="265"/>
        <v>1</v>
      </c>
      <c r="FC120">
        <f t="shared" si="266"/>
        <v>0</v>
      </c>
      <c r="FD120">
        <f t="shared" si="267"/>
        <v>0</v>
      </c>
      <c r="FE120">
        <v>1.5</v>
      </c>
      <c r="FF120">
        <v>1</v>
      </c>
      <c r="FG120">
        <v>1.5</v>
      </c>
    </row>
    <row r="121" spans="1:163" customFormat="1" x14ac:dyDescent="0.25">
      <c r="A121" t="s">
        <v>121</v>
      </c>
      <c r="B121">
        <v>1</v>
      </c>
      <c r="C121">
        <v>1</v>
      </c>
      <c r="D121">
        <v>1</v>
      </c>
      <c r="E121">
        <v>1</v>
      </c>
      <c r="F121">
        <v>2</v>
      </c>
      <c r="G121">
        <v>2</v>
      </c>
      <c r="H121">
        <v>0</v>
      </c>
      <c r="I121" s="2" t="s">
        <v>177</v>
      </c>
      <c r="J121" s="2">
        <f t="shared" si="202"/>
        <v>0</v>
      </c>
      <c r="K121">
        <v>2</v>
      </c>
      <c r="L121" s="1">
        <v>7</v>
      </c>
      <c r="M121" s="1" t="str">
        <f t="shared" si="203"/>
        <v>L</v>
      </c>
      <c r="N121" s="1">
        <f t="shared" si="204"/>
        <v>0</v>
      </c>
      <c r="O121">
        <v>1</v>
      </c>
      <c r="P121">
        <v>1</v>
      </c>
      <c r="Q121">
        <v>2</v>
      </c>
      <c r="R121">
        <v>0</v>
      </c>
      <c r="S121">
        <v>2</v>
      </c>
      <c r="T121">
        <v>1</v>
      </c>
      <c r="U121">
        <f t="shared" si="205"/>
        <v>1</v>
      </c>
      <c r="V121" s="2" t="s">
        <v>177</v>
      </c>
      <c r="W121" s="2">
        <f t="shared" si="206"/>
        <v>1</v>
      </c>
      <c r="X121">
        <v>3</v>
      </c>
      <c r="Y121" s="1">
        <v>6</v>
      </c>
      <c r="Z121" s="1" t="str">
        <f t="shared" si="207"/>
        <v>M</v>
      </c>
      <c r="AA121" s="1">
        <f t="shared" si="208"/>
        <v>0</v>
      </c>
      <c r="AB121" s="4">
        <f t="shared" si="209"/>
        <v>-1</v>
      </c>
      <c r="AC121" s="4">
        <f t="shared" si="210"/>
        <v>3</v>
      </c>
      <c r="AD121">
        <v>1</v>
      </c>
      <c r="AE121">
        <v>1</v>
      </c>
      <c r="AF121">
        <v>1</v>
      </c>
      <c r="AG121">
        <v>0</v>
      </c>
      <c r="AH121">
        <v>3</v>
      </c>
      <c r="AI121">
        <v>2</v>
      </c>
      <c r="AJ121" s="2" t="s">
        <v>177</v>
      </c>
      <c r="AK121" s="2">
        <f t="shared" si="211"/>
        <v>1</v>
      </c>
      <c r="AL121">
        <v>2</v>
      </c>
      <c r="AM121" s="1">
        <v>6</v>
      </c>
      <c r="AN121" s="1" t="str">
        <f t="shared" si="212"/>
        <v>M</v>
      </c>
      <c r="AO121" s="1">
        <f t="shared" si="213"/>
        <v>1</v>
      </c>
      <c r="AP121" s="4">
        <f t="shared" si="214"/>
        <v>0</v>
      </c>
      <c r="AQ121" s="4">
        <f t="shared" si="215"/>
        <v>1</v>
      </c>
      <c r="AR121" s="10" t="s">
        <v>319</v>
      </c>
      <c r="AS121" s="10" t="s">
        <v>319</v>
      </c>
      <c r="AT121" s="10" t="str">
        <f t="shared" si="269"/>
        <v>surv</v>
      </c>
      <c r="AU121" s="10" t="str">
        <f t="shared" si="216"/>
        <v>surv</v>
      </c>
      <c r="AV121" s="10">
        <f t="shared" si="217"/>
        <v>6.333333333333333</v>
      </c>
      <c r="AW121" s="10">
        <f t="shared" si="218"/>
        <v>1.4020698984002198</v>
      </c>
      <c r="AX121" s="10">
        <f t="shared" si="219"/>
        <v>1</v>
      </c>
      <c r="AY121" s="10">
        <f t="shared" si="220"/>
        <v>1</v>
      </c>
      <c r="AZ121" s="10" t="str">
        <f t="shared" si="221"/>
        <v>1</v>
      </c>
      <c r="BA121" s="10" t="str">
        <f t="shared" si="222"/>
        <v>1</v>
      </c>
      <c r="BB121" t="s">
        <v>30</v>
      </c>
      <c r="BC121" t="s">
        <v>30</v>
      </c>
      <c r="BD121" t="s">
        <v>30</v>
      </c>
      <c r="BE121" s="5">
        <v>1</v>
      </c>
      <c r="BF121" s="5">
        <v>1</v>
      </c>
      <c r="BG121" s="5">
        <v>1</v>
      </c>
      <c r="BH121" s="5">
        <f t="shared" si="223"/>
        <v>1</v>
      </c>
      <c r="BI121" s="6">
        <v>1.4020698984002196</v>
      </c>
      <c r="BJ121" s="6">
        <v>1.4020698984002196</v>
      </c>
      <c r="BK121" s="6">
        <v>1.4020698984002196</v>
      </c>
      <c r="BL121" s="6">
        <v>1.4020698984002198</v>
      </c>
      <c r="BM121" s="6" t="str">
        <f t="shared" si="224"/>
        <v>F</v>
      </c>
      <c r="BN121" s="3">
        <f t="shared" si="225"/>
        <v>1.3333333333333333</v>
      </c>
      <c r="BO121" s="3">
        <f t="shared" si="226"/>
        <v>0.66666666666666663</v>
      </c>
      <c r="BP121" s="3">
        <f t="shared" si="227"/>
        <v>2.3333333333333335</v>
      </c>
      <c r="BQ121" s="3">
        <f t="shared" si="228"/>
        <v>1</v>
      </c>
      <c r="BR121" s="1">
        <f t="shared" si="229"/>
        <v>6.333333333333333</v>
      </c>
      <c r="BS121" s="1" t="str">
        <f t="shared" si="230"/>
        <v>M</v>
      </c>
      <c r="BT121" s="1">
        <f t="shared" si="231"/>
        <v>0.33333333333333331</v>
      </c>
      <c r="BU121" s="4">
        <f t="shared" si="232"/>
        <v>-0.5</v>
      </c>
      <c r="BV121" s="4">
        <f t="shared" si="233"/>
        <v>2</v>
      </c>
      <c r="BW121" t="s">
        <v>178</v>
      </c>
      <c r="BX121" t="s">
        <v>178</v>
      </c>
      <c r="BY121" t="s">
        <v>226</v>
      </c>
      <c r="BZ121" t="s">
        <v>226</v>
      </c>
      <c r="CA121" s="2" t="str">
        <f t="shared" si="234"/>
        <v>c</v>
      </c>
      <c r="CB121">
        <v>0</v>
      </c>
      <c r="CC121">
        <v>1</v>
      </c>
      <c r="CD121" s="2" t="str">
        <f t="shared" si="235"/>
        <v>NA</v>
      </c>
      <c r="CE121" s="3">
        <v>0</v>
      </c>
      <c r="CF121" s="3">
        <v>0</v>
      </c>
      <c r="CG121" s="2">
        <v>0</v>
      </c>
      <c r="CH121" s="2">
        <v>0</v>
      </c>
      <c r="CI121" s="2">
        <v>0</v>
      </c>
      <c r="CJ121" s="2">
        <v>0</v>
      </c>
      <c r="CK121" s="2">
        <v>0</v>
      </c>
      <c r="CL121" s="2">
        <v>0</v>
      </c>
      <c r="CM121" s="2">
        <v>0</v>
      </c>
      <c r="CN121" s="2">
        <v>0</v>
      </c>
      <c r="CO121" s="5">
        <v>0</v>
      </c>
      <c r="CP121" s="5">
        <v>0</v>
      </c>
      <c r="CQ121" s="5">
        <v>0</v>
      </c>
      <c r="CR121" s="5">
        <v>0</v>
      </c>
      <c r="CS121" s="5">
        <v>0</v>
      </c>
      <c r="CT121" s="5">
        <v>0</v>
      </c>
      <c r="CU121" s="5">
        <v>0</v>
      </c>
      <c r="CV121" s="5">
        <v>0</v>
      </c>
      <c r="CW121" s="4">
        <v>0</v>
      </c>
      <c r="CX121" s="4">
        <v>0</v>
      </c>
      <c r="CY121" s="4">
        <v>0</v>
      </c>
      <c r="CZ121" s="4">
        <v>0</v>
      </c>
      <c r="DA121" s="4">
        <v>0</v>
      </c>
      <c r="DB121" s="4">
        <v>1</v>
      </c>
      <c r="DC121" s="4">
        <v>0</v>
      </c>
      <c r="DD121" s="4">
        <v>0</v>
      </c>
      <c r="DE121" s="8">
        <v>1</v>
      </c>
      <c r="DF121" s="8">
        <v>0</v>
      </c>
      <c r="DG121" s="8">
        <v>1</v>
      </c>
      <c r="DH121" s="8">
        <v>0</v>
      </c>
      <c r="DI121" s="8">
        <v>0</v>
      </c>
      <c r="DJ121" s="8">
        <v>0</v>
      </c>
      <c r="DK121" s="8">
        <v>0</v>
      </c>
      <c r="DL121" s="8">
        <v>0</v>
      </c>
      <c r="DM121" s="11">
        <f t="shared" si="236"/>
        <v>0</v>
      </c>
      <c r="DN121" s="11">
        <f t="shared" si="237"/>
        <v>0</v>
      </c>
      <c r="DO121" s="11">
        <f t="shared" si="238"/>
        <v>1</v>
      </c>
      <c r="DP121" s="11">
        <f t="shared" si="239"/>
        <v>0</v>
      </c>
      <c r="DQ121" s="5">
        <f t="shared" si="240"/>
        <v>1</v>
      </c>
      <c r="DR121" s="5">
        <f t="shared" si="241"/>
        <v>1</v>
      </c>
      <c r="DS121" s="5">
        <f t="shared" si="242"/>
        <v>0</v>
      </c>
      <c r="DT121" s="5">
        <f t="shared" si="243"/>
        <v>0</v>
      </c>
      <c r="DU121" s="12">
        <f t="shared" si="244"/>
        <v>0</v>
      </c>
      <c r="DV121" s="12">
        <f t="shared" si="245"/>
        <v>0</v>
      </c>
      <c r="DW121" s="12">
        <f t="shared" si="246"/>
        <v>0</v>
      </c>
      <c r="DX121" s="12">
        <f t="shared" si="247"/>
        <v>0</v>
      </c>
      <c r="DY121" s="12">
        <f t="shared" si="248"/>
        <v>0</v>
      </c>
      <c r="DZ121" s="12">
        <f t="shared" si="249"/>
        <v>0</v>
      </c>
      <c r="EA121" s="12">
        <f t="shared" si="250"/>
        <v>0</v>
      </c>
      <c r="EB121" s="12">
        <f t="shared" si="251"/>
        <v>0</v>
      </c>
      <c r="EC121" s="13">
        <f t="shared" si="252"/>
        <v>1</v>
      </c>
      <c r="ED121" s="13">
        <f t="shared" si="253"/>
        <v>0</v>
      </c>
      <c r="EE121" s="13">
        <f t="shared" si="254"/>
        <v>1</v>
      </c>
      <c r="EF121" s="13">
        <f t="shared" si="255"/>
        <v>0</v>
      </c>
      <c r="EG121" s="13">
        <f t="shared" si="256"/>
        <v>0</v>
      </c>
      <c r="EH121" s="13">
        <f t="shared" si="257"/>
        <v>1</v>
      </c>
      <c r="EI121" s="13">
        <f t="shared" si="258"/>
        <v>0</v>
      </c>
      <c r="EJ121" s="13">
        <f t="shared" si="259"/>
        <v>0</v>
      </c>
      <c r="EK121" s="4">
        <f t="shared" si="260"/>
        <v>1</v>
      </c>
      <c r="EL121" s="4">
        <f t="shared" si="261"/>
        <v>1</v>
      </c>
      <c r="EM121" s="4">
        <f t="shared" si="262"/>
        <v>1</v>
      </c>
      <c r="EN121" s="4">
        <f t="shared" si="263"/>
        <v>0</v>
      </c>
      <c r="EO121" s="5" t="s">
        <v>178</v>
      </c>
      <c r="EP121" s="5" t="s">
        <v>178</v>
      </c>
      <c r="EQ121" s="5">
        <v>0</v>
      </c>
      <c r="ER121" s="5" t="s">
        <v>178</v>
      </c>
      <c r="ES121" s="12">
        <v>1</v>
      </c>
      <c r="ET121" s="12">
        <v>1</v>
      </c>
      <c r="EU121" s="12" t="s">
        <v>178</v>
      </c>
      <c r="EV121" s="12" t="s">
        <v>178</v>
      </c>
      <c r="EW121">
        <v>1</v>
      </c>
      <c r="EX121">
        <v>1</v>
      </c>
      <c r="EY121">
        <v>0</v>
      </c>
      <c r="EZ121" t="s">
        <v>178</v>
      </c>
      <c r="FA121">
        <f t="shared" si="264"/>
        <v>0</v>
      </c>
      <c r="FB121">
        <f t="shared" si="265"/>
        <v>0</v>
      </c>
      <c r="FC121">
        <f t="shared" si="266"/>
        <v>0</v>
      </c>
      <c r="FD121">
        <f t="shared" si="267"/>
        <v>0</v>
      </c>
      <c r="FE121">
        <v>0.75</v>
      </c>
      <c r="FF121">
        <v>1.3333333333333333</v>
      </c>
      <c r="FG121">
        <v>0.6</v>
      </c>
    </row>
    <row r="122" spans="1:163" customFormat="1" x14ac:dyDescent="0.25">
      <c r="A122" t="s">
        <v>122</v>
      </c>
      <c r="B122">
        <v>1</v>
      </c>
      <c r="C122">
        <v>1</v>
      </c>
      <c r="D122">
        <v>1</v>
      </c>
      <c r="E122">
        <v>2</v>
      </c>
      <c r="F122">
        <v>2</v>
      </c>
      <c r="G122">
        <v>0</v>
      </c>
      <c r="H122">
        <v>0</v>
      </c>
      <c r="I122" s="2" t="s">
        <v>177</v>
      </c>
      <c r="J122" s="2">
        <f t="shared" si="202"/>
        <v>0</v>
      </c>
      <c r="K122">
        <v>1</v>
      </c>
      <c r="L122" s="1">
        <v>6</v>
      </c>
      <c r="M122" s="1" t="str">
        <f t="shared" si="203"/>
        <v>M</v>
      </c>
      <c r="N122" s="1">
        <f t="shared" si="204"/>
        <v>1</v>
      </c>
      <c r="O122">
        <v>1</v>
      </c>
      <c r="P122">
        <v>1</v>
      </c>
      <c r="Q122">
        <v>1</v>
      </c>
      <c r="R122">
        <v>2</v>
      </c>
      <c r="S122">
        <v>1</v>
      </c>
      <c r="T122">
        <v>0</v>
      </c>
      <c r="U122">
        <f t="shared" si="205"/>
        <v>0</v>
      </c>
      <c r="V122" s="2" t="s">
        <v>177</v>
      </c>
      <c r="W122" s="2">
        <f t="shared" si="206"/>
        <v>0</v>
      </c>
      <c r="X122">
        <v>1</v>
      </c>
      <c r="Y122" s="1">
        <v>6</v>
      </c>
      <c r="Z122" s="1" t="str">
        <f t="shared" si="207"/>
        <v>M</v>
      </c>
      <c r="AA122" s="1">
        <f t="shared" si="208"/>
        <v>0</v>
      </c>
      <c r="AB122" s="4">
        <f t="shared" si="209"/>
        <v>0</v>
      </c>
      <c r="AC122" s="4">
        <f t="shared" si="210"/>
        <v>2</v>
      </c>
      <c r="AD122">
        <v>1</v>
      </c>
      <c r="AE122">
        <v>1</v>
      </c>
      <c r="AF122">
        <v>1</v>
      </c>
      <c r="AG122">
        <v>0</v>
      </c>
      <c r="AH122">
        <v>1</v>
      </c>
      <c r="AI122">
        <v>3</v>
      </c>
      <c r="AJ122" s="2" t="s">
        <v>177</v>
      </c>
      <c r="AK122" s="2">
        <f t="shared" si="211"/>
        <v>1</v>
      </c>
      <c r="AL122">
        <v>3</v>
      </c>
      <c r="AM122" s="1">
        <v>4</v>
      </c>
      <c r="AN122" s="1" t="str">
        <f t="shared" si="212"/>
        <v>S</v>
      </c>
      <c r="AO122" s="1">
        <f t="shared" si="213"/>
        <v>1</v>
      </c>
      <c r="AP122" s="4">
        <f t="shared" si="214"/>
        <v>-2</v>
      </c>
      <c r="AQ122" s="4">
        <f t="shared" si="215"/>
        <v>0</v>
      </c>
      <c r="AR122" s="10" t="s">
        <v>319</v>
      </c>
      <c r="AS122" s="10" t="s">
        <v>319</v>
      </c>
      <c r="AT122" s="10" t="str">
        <f t="shared" si="269"/>
        <v>surv</v>
      </c>
      <c r="AU122" s="10" t="str">
        <f t="shared" si="216"/>
        <v>surv</v>
      </c>
      <c r="AV122" s="10">
        <f t="shared" si="217"/>
        <v>5.333333333333333</v>
      </c>
      <c r="AW122" s="10">
        <f t="shared" si="218"/>
        <v>0.51156622249714623</v>
      </c>
      <c r="AX122" s="10">
        <f t="shared" si="219"/>
        <v>1</v>
      </c>
      <c r="AY122" s="10">
        <f t="shared" si="220"/>
        <v>1</v>
      </c>
      <c r="AZ122" s="10" t="str">
        <f t="shared" si="221"/>
        <v>1</v>
      </c>
      <c r="BA122" s="10" t="str">
        <f t="shared" si="222"/>
        <v>1</v>
      </c>
      <c r="BB122" t="s">
        <v>135</v>
      </c>
      <c r="BC122" t="s">
        <v>135</v>
      </c>
      <c r="BD122" t="s">
        <v>135</v>
      </c>
      <c r="BE122" s="5">
        <v>17</v>
      </c>
      <c r="BF122" s="5">
        <v>21</v>
      </c>
      <c r="BG122" s="5">
        <v>21</v>
      </c>
      <c r="BH122" s="5">
        <f t="shared" si="223"/>
        <v>19.666666666666668</v>
      </c>
      <c r="BI122" s="6">
        <v>0.51156622249714623</v>
      </c>
      <c r="BJ122" s="6">
        <v>0.51156622249714623</v>
      </c>
      <c r="BK122" s="6">
        <v>0.51156622249714623</v>
      </c>
      <c r="BL122" s="6">
        <v>0.51156622249714623</v>
      </c>
      <c r="BM122" s="6" t="str">
        <f t="shared" si="224"/>
        <v>M</v>
      </c>
      <c r="BN122" s="3">
        <f t="shared" si="225"/>
        <v>1.3333333333333333</v>
      </c>
      <c r="BO122" s="3">
        <f t="shared" si="226"/>
        <v>1.3333333333333333</v>
      </c>
      <c r="BP122" s="3">
        <f t="shared" si="227"/>
        <v>0.66666666666666663</v>
      </c>
      <c r="BQ122" s="3">
        <f t="shared" si="228"/>
        <v>1</v>
      </c>
      <c r="BR122" s="1">
        <f t="shared" si="229"/>
        <v>5.333333333333333</v>
      </c>
      <c r="BS122" s="1" t="str">
        <f t="shared" si="230"/>
        <v>NA</v>
      </c>
      <c r="BT122" s="1">
        <f t="shared" si="231"/>
        <v>0.66666666666666663</v>
      </c>
      <c r="BU122" s="4">
        <f t="shared" si="232"/>
        <v>-1</v>
      </c>
      <c r="BV122" s="4">
        <f t="shared" si="233"/>
        <v>1</v>
      </c>
      <c r="BW122" t="s">
        <v>178</v>
      </c>
      <c r="BX122" t="s">
        <v>178</v>
      </c>
      <c r="BY122" t="s">
        <v>178</v>
      </c>
      <c r="BZ122" t="s">
        <v>178</v>
      </c>
      <c r="CA122" s="2" t="str">
        <f t="shared" si="234"/>
        <v>NA</v>
      </c>
      <c r="CB122">
        <v>0</v>
      </c>
      <c r="CC122">
        <v>0</v>
      </c>
      <c r="CD122" s="2" t="str">
        <f t="shared" si="235"/>
        <v>NA</v>
      </c>
      <c r="CE122" s="3">
        <v>0</v>
      </c>
      <c r="CF122" s="3">
        <v>0</v>
      </c>
      <c r="CG122" s="2">
        <v>0</v>
      </c>
      <c r="CH122" s="2">
        <v>0</v>
      </c>
      <c r="CI122" s="2">
        <v>0</v>
      </c>
      <c r="CJ122" s="2">
        <v>0</v>
      </c>
      <c r="CK122" s="2">
        <v>0</v>
      </c>
      <c r="CL122" s="2">
        <v>0</v>
      </c>
      <c r="CM122" s="2">
        <v>0</v>
      </c>
      <c r="CN122" s="2">
        <v>0</v>
      </c>
      <c r="CO122" s="5">
        <v>0</v>
      </c>
      <c r="CP122" s="5">
        <v>0</v>
      </c>
      <c r="CQ122" s="5">
        <v>0</v>
      </c>
      <c r="CR122" s="5">
        <v>0</v>
      </c>
      <c r="CS122" s="5">
        <v>0</v>
      </c>
      <c r="CT122" s="5">
        <v>0</v>
      </c>
      <c r="CU122" s="5">
        <v>0</v>
      </c>
      <c r="CV122" s="5">
        <v>0</v>
      </c>
      <c r="CW122" s="4">
        <v>0</v>
      </c>
      <c r="CX122" s="4">
        <v>0</v>
      </c>
      <c r="CY122" s="4">
        <v>0</v>
      </c>
      <c r="CZ122" s="4">
        <v>0</v>
      </c>
      <c r="DA122" s="4">
        <v>0</v>
      </c>
      <c r="DB122" s="4">
        <v>0</v>
      </c>
      <c r="DC122" s="4">
        <v>0</v>
      </c>
      <c r="DD122" s="4">
        <v>0</v>
      </c>
      <c r="DE122" s="8">
        <v>0</v>
      </c>
      <c r="DF122" s="8">
        <v>0</v>
      </c>
      <c r="DG122" s="8">
        <v>0</v>
      </c>
      <c r="DH122" s="8">
        <v>0</v>
      </c>
      <c r="DI122" s="8">
        <v>0</v>
      </c>
      <c r="DJ122" s="8">
        <v>0</v>
      </c>
      <c r="DK122" s="8">
        <v>0</v>
      </c>
      <c r="DL122" s="8">
        <v>0</v>
      </c>
      <c r="DM122" s="11">
        <f t="shared" si="236"/>
        <v>0</v>
      </c>
      <c r="DN122" s="11">
        <f t="shared" si="237"/>
        <v>0</v>
      </c>
      <c r="DO122" s="11">
        <f t="shared" si="238"/>
        <v>0</v>
      </c>
      <c r="DP122" s="11">
        <f t="shared" si="239"/>
        <v>0</v>
      </c>
      <c r="DQ122" s="5">
        <f t="shared" si="240"/>
        <v>0</v>
      </c>
      <c r="DR122" s="5">
        <f t="shared" si="241"/>
        <v>0</v>
      </c>
      <c r="DS122" s="5">
        <f t="shared" si="242"/>
        <v>0</v>
      </c>
      <c r="DT122" s="5">
        <f t="shared" si="243"/>
        <v>0</v>
      </c>
      <c r="DU122" s="12">
        <f t="shared" si="244"/>
        <v>0</v>
      </c>
      <c r="DV122" s="12">
        <f t="shared" si="245"/>
        <v>0</v>
      </c>
      <c r="DW122" s="12">
        <f t="shared" si="246"/>
        <v>0</v>
      </c>
      <c r="DX122" s="12">
        <f t="shared" si="247"/>
        <v>0</v>
      </c>
      <c r="DY122" s="12">
        <f t="shared" si="248"/>
        <v>0</v>
      </c>
      <c r="DZ122" s="12">
        <f t="shared" si="249"/>
        <v>0</v>
      </c>
      <c r="EA122" s="12">
        <f t="shared" si="250"/>
        <v>0</v>
      </c>
      <c r="EB122" s="12">
        <f t="shared" si="251"/>
        <v>0</v>
      </c>
      <c r="EC122" s="13">
        <f t="shared" si="252"/>
        <v>0</v>
      </c>
      <c r="ED122" s="13">
        <f t="shared" si="253"/>
        <v>0</v>
      </c>
      <c r="EE122" s="13">
        <f t="shared" si="254"/>
        <v>0</v>
      </c>
      <c r="EF122" s="13">
        <f t="shared" si="255"/>
        <v>0</v>
      </c>
      <c r="EG122" s="13">
        <f t="shared" si="256"/>
        <v>0</v>
      </c>
      <c r="EH122" s="13">
        <f t="shared" si="257"/>
        <v>0</v>
      </c>
      <c r="EI122" s="13">
        <f t="shared" si="258"/>
        <v>0</v>
      </c>
      <c r="EJ122" s="13">
        <f t="shared" si="259"/>
        <v>0</v>
      </c>
      <c r="EK122" s="4">
        <f t="shared" si="260"/>
        <v>0</v>
      </c>
      <c r="EL122" s="4">
        <f t="shared" si="261"/>
        <v>0</v>
      </c>
      <c r="EM122" s="4">
        <f t="shared" si="262"/>
        <v>0</v>
      </c>
      <c r="EN122" s="4">
        <f t="shared" si="263"/>
        <v>0</v>
      </c>
      <c r="EO122" s="5" t="s">
        <v>178</v>
      </c>
      <c r="EP122" s="5" t="s">
        <v>178</v>
      </c>
      <c r="EQ122" s="5" t="s">
        <v>178</v>
      </c>
      <c r="ER122" s="5" t="s">
        <v>178</v>
      </c>
      <c r="ES122" s="12" t="s">
        <v>178</v>
      </c>
      <c r="ET122" s="12" t="s">
        <v>178</v>
      </c>
      <c r="EU122" s="12" t="s">
        <v>178</v>
      </c>
      <c r="EV122" s="12" t="s">
        <v>178</v>
      </c>
      <c r="EW122" t="s">
        <v>178</v>
      </c>
      <c r="EX122" t="s">
        <v>178</v>
      </c>
      <c r="EY122" t="s">
        <v>178</v>
      </c>
      <c r="EZ122" t="s">
        <v>178</v>
      </c>
      <c r="FA122">
        <f t="shared" si="264"/>
        <v>0</v>
      </c>
      <c r="FB122">
        <f t="shared" si="265"/>
        <v>0</v>
      </c>
      <c r="FC122">
        <f t="shared" si="266"/>
        <v>0</v>
      </c>
      <c r="FD122">
        <f t="shared" si="267"/>
        <v>0</v>
      </c>
      <c r="FE122">
        <v>2</v>
      </c>
      <c r="FF122">
        <v>1</v>
      </c>
      <c r="FG122">
        <v>0.75</v>
      </c>
    </row>
    <row r="123" spans="1:163" customFormat="1" x14ac:dyDescent="0.25">
      <c r="A123" t="s">
        <v>123</v>
      </c>
      <c r="B123">
        <v>1</v>
      </c>
      <c r="C123">
        <v>1</v>
      </c>
      <c r="D123">
        <v>1</v>
      </c>
      <c r="E123">
        <v>1</v>
      </c>
      <c r="F123">
        <v>3</v>
      </c>
      <c r="G123">
        <v>1</v>
      </c>
      <c r="H123">
        <v>0</v>
      </c>
      <c r="I123" s="2" t="s">
        <v>177</v>
      </c>
      <c r="J123" s="2">
        <f t="shared" si="202"/>
        <v>0</v>
      </c>
      <c r="K123">
        <v>2</v>
      </c>
      <c r="L123" s="1">
        <v>7</v>
      </c>
      <c r="M123" s="1" t="str">
        <f t="shared" si="203"/>
        <v>L</v>
      </c>
      <c r="N123" s="1">
        <f t="shared" si="204"/>
        <v>0</v>
      </c>
      <c r="O123">
        <v>1</v>
      </c>
      <c r="P123">
        <v>1</v>
      </c>
      <c r="Q123">
        <v>0</v>
      </c>
      <c r="R123">
        <v>1</v>
      </c>
      <c r="S123">
        <v>1</v>
      </c>
      <c r="T123">
        <v>2</v>
      </c>
      <c r="U123">
        <f t="shared" si="205"/>
        <v>2</v>
      </c>
      <c r="V123" s="2" t="s">
        <v>177</v>
      </c>
      <c r="W123" s="2">
        <f t="shared" si="206"/>
        <v>1</v>
      </c>
      <c r="X123">
        <v>2</v>
      </c>
      <c r="Y123" s="1">
        <v>4</v>
      </c>
      <c r="Z123" s="1" t="str">
        <f t="shared" si="207"/>
        <v>S</v>
      </c>
      <c r="AA123" s="1">
        <f t="shared" si="208"/>
        <v>1</v>
      </c>
      <c r="AB123" s="4">
        <f t="shared" si="209"/>
        <v>-3</v>
      </c>
      <c r="AC123" s="4">
        <f t="shared" si="210"/>
        <v>3</v>
      </c>
      <c r="AD123">
        <v>1</v>
      </c>
      <c r="AE123">
        <v>1</v>
      </c>
      <c r="AF123">
        <v>0</v>
      </c>
      <c r="AG123">
        <v>1</v>
      </c>
      <c r="AH123">
        <v>2</v>
      </c>
      <c r="AI123">
        <v>2</v>
      </c>
      <c r="AJ123" s="2" t="s">
        <v>177</v>
      </c>
      <c r="AK123" s="2">
        <f t="shared" si="211"/>
        <v>1</v>
      </c>
      <c r="AL123">
        <v>3</v>
      </c>
      <c r="AM123" s="1">
        <v>5</v>
      </c>
      <c r="AN123" s="1" t="str">
        <f t="shared" si="212"/>
        <v>M</v>
      </c>
      <c r="AO123" s="1">
        <f t="shared" si="213"/>
        <v>0</v>
      </c>
      <c r="AP123" s="4">
        <f t="shared" si="214"/>
        <v>1</v>
      </c>
      <c r="AQ123" s="4">
        <f t="shared" si="215"/>
        <v>0</v>
      </c>
      <c r="AR123" s="10" t="s">
        <v>319</v>
      </c>
      <c r="AS123" s="10" t="s">
        <v>319</v>
      </c>
      <c r="AT123" s="10" t="str">
        <f t="shared" si="269"/>
        <v>surv</v>
      </c>
      <c r="AU123" s="10" t="str">
        <f t="shared" si="216"/>
        <v>surv</v>
      </c>
      <c r="AV123" s="10">
        <f t="shared" si="217"/>
        <v>5.333333333333333</v>
      </c>
      <c r="AW123" s="10">
        <f t="shared" si="218"/>
        <v>0.23619867261238206</v>
      </c>
      <c r="AX123" s="10">
        <f t="shared" si="219"/>
        <v>1</v>
      </c>
      <c r="AY123" s="10">
        <f t="shared" si="220"/>
        <v>1</v>
      </c>
      <c r="AZ123" s="10" t="str">
        <f t="shared" si="221"/>
        <v>1</v>
      </c>
      <c r="BA123" s="10" t="str">
        <f t="shared" si="222"/>
        <v>1</v>
      </c>
      <c r="BB123" t="s">
        <v>28</v>
      </c>
      <c r="BC123" t="s">
        <v>148</v>
      </c>
      <c r="BD123" t="s">
        <v>148</v>
      </c>
      <c r="BE123" s="5">
        <v>14</v>
      </c>
      <c r="BF123" s="5">
        <v>16</v>
      </c>
      <c r="BG123" s="5">
        <v>16</v>
      </c>
      <c r="BH123" s="5">
        <f t="shared" si="223"/>
        <v>15.333333333333334</v>
      </c>
      <c r="BI123" s="6">
        <v>0.32649655434628955</v>
      </c>
      <c r="BJ123" s="6">
        <v>0.19104973174542833</v>
      </c>
      <c r="BK123" s="6">
        <v>0.19104973174542833</v>
      </c>
      <c r="BL123" s="6">
        <v>0.23619867261238206</v>
      </c>
      <c r="BM123" s="6" t="str">
        <f t="shared" si="224"/>
        <v>N</v>
      </c>
      <c r="BN123" s="3">
        <f t="shared" si="225"/>
        <v>0.33333333333333331</v>
      </c>
      <c r="BO123" s="3">
        <f t="shared" si="226"/>
        <v>1.6666666666666667</v>
      </c>
      <c r="BP123" s="3">
        <f t="shared" si="227"/>
        <v>1.3333333333333333</v>
      </c>
      <c r="BQ123" s="3">
        <f t="shared" si="228"/>
        <v>1.3333333333333333</v>
      </c>
      <c r="BR123" s="1">
        <f t="shared" si="229"/>
        <v>5.333333333333333</v>
      </c>
      <c r="BS123" s="1" t="str">
        <f t="shared" si="230"/>
        <v>NA</v>
      </c>
      <c r="BT123" s="1">
        <f t="shared" si="231"/>
        <v>0.33333333333333331</v>
      </c>
      <c r="BU123" s="4">
        <f t="shared" si="232"/>
        <v>-1</v>
      </c>
      <c r="BV123" s="4">
        <f t="shared" si="233"/>
        <v>1.5</v>
      </c>
      <c r="BW123" t="s">
        <v>178</v>
      </c>
      <c r="BX123" t="s">
        <v>178</v>
      </c>
      <c r="BY123" t="s">
        <v>178</v>
      </c>
      <c r="BZ123" t="s">
        <v>226</v>
      </c>
      <c r="CA123" s="2" t="str">
        <f t="shared" si="234"/>
        <v>NA</v>
      </c>
      <c r="CB123">
        <v>0</v>
      </c>
      <c r="CC123">
        <v>0</v>
      </c>
      <c r="CD123" s="2" t="str">
        <f t="shared" si="235"/>
        <v>NA</v>
      </c>
      <c r="CE123" s="3">
        <v>0</v>
      </c>
      <c r="CF123" s="3">
        <v>0</v>
      </c>
      <c r="CG123" s="2">
        <v>0</v>
      </c>
      <c r="CH123" s="2">
        <v>0</v>
      </c>
      <c r="CI123" s="2">
        <v>0</v>
      </c>
      <c r="CJ123" s="2">
        <v>0</v>
      </c>
      <c r="CK123" s="2">
        <v>0</v>
      </c>
      <c r="CL123" s="2">
        <v>0</v>
      </c>
      <c r="CM123" s="2">
        <v>0</v>
      </c>
      <c r="CN123" s="2">
        <v>0</v>
      </c>
      <c r="CO123" s="5">
        <v>0</v>
      </c>
      <c r="CP123" s="5">
        <v>0</v>
      </c>
      <c r="CQ123" s="5">
        <v>0</v>
      </c>
      <c r="CR123" s="5">
        <v>0</v>
      </c>
      <c r="CS123" s="5">
        <v>0</v>
      </c>
      <c r="CT123" s="5">
        <v>0</v>
      </c>
      <c r="CU123" s="5">
        <v>0</v>
      </c>
      <c r="CV123" s="5">
        <v>0</v>
      </c>
      <c r="CW123" s="4">
        <v>0</v>
      </c>
      <c r="CX123" s="4">
        <v>0</v>
      </c>
      <c r="CY123" s="4">
        <v>0</v>
      </c>
      <c r="CZ123" s="4">
        <v>0</v>
      </c>
      <c r="DA123" s="4">
        <v>0</v>
      </c>
      <c r="DB123" s="4">
        <v>0</v>
      </c>
      <c r="DC123" s="4">
        <v>0</v>
      </c>
      <c r="DD123" s="4">
        <v>0</v>
      </c>
      <c r="DE123" s="8">
        <v>0</v>
      </c>
      <c r="DF123" s="8">
        <v>0</v>
      </c>
      <c r="DG123" s="8">
        <v>1</v>
      </c>
      <c r="DH123" s="8">
        <v>0</v>
      </c>
      <c r="DI123" s="8">
        <v>0</v>
      </c>
      <c r="DJ123" s="8">
        <v>0</v>
      </c>
      <c r="DK123" s="8">
        <v>0</v>
      </c>
      <c r="DL123" s="8">
        <v>0</v>
      </c>
      <c r="DM123" s="11">
        <f t="shared" si="236"/>
        <v>0</v>
      </c>
      <c r="DN123" s="11">
        <f t="shared" si="237"/>
        <v>0</v>
      </c>
      <c r="DO123" s="11">
        <f t="shared" si="238"/>
        <v>0</v>
      </c>
      <c r="DP123" s="11">
        <f t="shared" si="239"/>
        <v>0</v>
      </c>
      <c r="DQ123" s="5">
        <f t="shared" si="240"/>
        <v>0</v>
      </c>
      <c r="DR123" s="5">
        <f t="shared" si="241"/>
        <v>1</v>
      </c>
      <c r="DS123" s="5">
        <f t="shared" si="242"/>
        <v>0</v>
      </c>
      <c r="DT123" s="5">
        <f t="shared" si="243"/>
        <v>0</v>
      </c>
      <c r="DU123" s="12">
        <f t="shared" si="244"/>
        <v>0</v>
      </c>
      <c r="DV123" s="12">
        <f t="shared" si="245"/>
        <v>0</v>
      </c>
      <c r="DW123" s="12">
        <f t="shared" si="246"/>
        <v>0</v>
      </c>
      <c r="DX123" s="12">
        <f t="shared" si="247"/>
        <v>0</v>
      </c>
      <c r="DY123" s="12">
        <f t="shared" si="248"/>
        <v>0</v>
      </c>
      <c r="DZ123" s="12">
        <f t="shared" si="249"/>
        <v>0</v>
      </c>
      <c r="EA123" s="12">
        <f t="shared" si="250"/>
        <v>0</v>
      </c>
      <c r="EB123" s="12">
        <f t="shared" si="251"/>
        <v>0</v>
      </c>
      <c r="EC123" s="13">
        <f t="shared" si="252"/>
        <v>0</v>
      </c>
      <c r="ED123" s="13">
        <f t="shared" si="253"/>
        <v>0</v>
      </c>
      <c r="EE123" s="13">
        <f t="shared" si="254"/>
        <v>1</v>
      </c>
      <c r="EF123" s="13">
        <f t="shared" si="255"/>
        <v>0</v>
      </c>
      <c r="EG123" s="13">
        <f t="shared" si="256"/>
        <v>0</v>
      </c>
      <c r="EH123" s="13">
        <f t="shared" si="257"/>
        <v>0</v>
      </c>
      <c r="EI123" s="13">
        <f t="shared" si="258"/>
        <v>0</v>
      </c>
      <c r="EJ123" s="13">
        <f t="shared" si="259"/>
        <v>0</v>
      </c>
      <c r="EK123" s="4">
        <f t="shared" si="260"/>
        <v>0</v>
      </c>
      <c r="EL123" s="4">
        <f t="shared" si="261"/>
        <v>1</v>
      </c>
      <c r="EM123" s="4">
        <f t="shared" si="262"/>
        <v>0</v>
      </c>
      <c r="EN123" s="4">
        <f t="shared" si="263"/>
        <v>0</v>
      </c>
      <c r="EO123" s="5" t="s">
        <v>178</v>
      </c>
      <c r="EP123" s="5" t="s">
        <v>178</v>
      </c>
      <c r="EQ123" s="5" t="s">
        <v>178</v>
      </c>
      <c r="ER123" s="5" t="s">
        <v>178</v>
      </c>
      <c r="ES123" s="12" t="s">
        <v>178</v>
      </c>
      <c r="ET123" s="12">
        <v>1</v>
      </c>
      <c r="EU123" s="12" t="s">
        <v>178</v>
      </c>
      <c r="EV123" s="12" t="s">
        <v>178</v>
      </c>
      <c r="EW123" t="s">
        <v>178</v>
      </c>
      <c r="EX123">
        <v>1</v>
      </c>
      <c r="EY123" t="s">
        <v>178</v>
      </c>
      <c r="EZ123" t="s">
        <v>178</v>
      </c>
      <c r="FA123">
        <f t="shared" si="264"/>
        <v>0</v>
      </c>
      <c r="FB123">
        <f t="shared" si="265"/>
        <v>0</v>
      </c>
      <c r="FC123">
        <f t="shared" si="266"/>
        <v>0</v>
      </c>
      <c r="FD123">
        <f t="shared" si="267"/>
        <v>0</v>
      </c>
      <c r="FE123">
        <v>0.75</v>
      </c>
      <c r="FF123">
        <v>0.5</v>
      </c>
      <c r="FG123">
        <v>0.4</v>
      </c>
    </row>
    <row r="124" spans="1:163" customFormat="1" x14ac:dyDescent="0.25">
      <c r="A124" t="s">
        <v>124</v>
      </c>
      <c r="B124">
        <v>1</v>
      </c>
      <c r="C124">
        <v>1</v>
      </c>
      <c r="D124">
        <v>1</v>
      </c>
      <c r="E124">
        <v>1</v>
      </c>
      <c r="F124">
        <v>4</v>
      </c>
      <c r="G124">
        <v>2</v>
      </c>
      <c r="H124">
        <v>0</v>
      </c>
      <c r="I124" s="2" t="s">
        <v>177</v>
      </c>
      <c r="J124" s="2">
        <f t="shared" si="202"/>
        <v>0</v>
      </c>
      <c r="K124">
        <v>5</v>
      </c>
      <c r="L124" s="1">
        <v>9</v>
      </c>
      <c r="M124" s="1" t="str">
        <f t="shared" si="203"/>
        <v>L</v>
      </c>
      <c r="N124" s="1">
        <f t="shared" si="204"/>
        <v>1</v>
      </c>
      <c r="O124">
        <v>1</v>
      </c>
      <c r="P124">
        <v>1</v>
      </c>
      <c r="Q124">
        <v>0</v>
      </c>
      <c r="R124">
        <v>1</v>
      </c>
      <c r="S124">
        <v>1</v>
      </c>
      <c r="T124">
        <v>2</v>
      </c>
      <c r="U124">
        <f t="shared" si="205"/>
        <v>2</v>
      </c>
      <c r="V124" s="2" t="s">
        <v>177</v>
      </c>
      <c r="W124" s="2">
        <f t="shared" si="206"/>
        <v>1</v>
      </c>
      <c r="X124">
        <v>5</v>
      </c>
      <c r="Y124" s="1">
        <v>4</v>
      </c>
      <c r="Z124" s="1" t="str">
        <f t="shared" si="207"/>
        <v>S</v>
      </c>
      <c r="AA124" s="1">
        <f t="shared" si="208"/>
        <v>5</v>
      </c>
      <c r="AB124" s="4">
        <f t="shared" si="209"/>
        <v>-5</v>
      </c>
      <c r="AC124" s="4">
        <f t="shared" si="210"/>
        <v>5</v>
      </c>
      <c r="AD124">
        <v>1</v>
      </c>
      <c r="AE124">
        <v>1</v>
      </c>
      <c r="AF124">
        <v>1</v>
      </c>
      <c r="AG124">
        <v>1</v>
      </c>
      <c r="AH124">
        <v>2</v>
      </c>
      <c r="AI124">
        <v>4</v>
      </c>
      <c r="AJ124" s="2" t="s">
        <v>176</v>
      </c>
      <c r="AK124" s="2">
        <f t="shared" si="211"/>
        <v>1</v>
      </c>
      <c r="AL124">
        <v>3</v>
      </c>
      <c r="AM124" s="1">
        <v>6</v>
      </c>
      <c r="AN124" s="1" t="str">
        <f t="shared" si="212"/>
        <v>M</v>
      </c>
      <c r="AO124" s="1">
        <f t="shared" si="213"/>
        <v>2</v>
      </c>
      <c r="AP124" s="4">
        <f t="shared" si="214"/>
        <v>2</v>
      </c>
      <c r="AQ124" s="4">
        <f t="shared" si="215"/>
        <v>1</v>
      </c>
      <c r="AR124" s="10" t="s">
        <v>319</v>
      </c>
      <c r="AS124" s="10" t="s">
        <v>319</v>
      </c>
      <c r="AT124" s="10" t="str">
        <f t="shared" si="269"/>
        <v>surv</v>
      </c>
      <c r="AU124" s="10" t="str">
        <f t="shared" si="216"/>
        <v>surv</v>
      </c>
      <c r="AV124" s="10">
        <f t="shared" si="217"/>
        <v>6.333333333333333</v>
      </c>
      <c r="AW124" s="10">
        <f t="shared" si="218"/>
        <v>0.3383784863137726</v>
      </c>
      <c r="AX124" s="10">
        <f t="shared" si="219"/>
        <v>1</v>
      </c>
      <c r="AY124" s="10">
        <f t="shared" si="220"/>
        <v>1</v>
      </c>
      <c r="AZ124" s="10" t="str">
        <f t="shared" si="221"/>
        <v>1</v>
      </c>
      <c r="BA124" s="10" t="str">
        <f t="shared" si="222"/>
        <v>1</v>
      </c>
      <c r="BB124" t="s">
        <v>45</v>
      </c>
      <c r="BC124" t="s">
        <v>45</v>
      </c>
      <c r="BD124" t="s">
        <v>45</v>
      </c>
      <c r="BE124" s="5">
        <v>8</v>
      </c>
      <c r="BF124" s="5">
        <v>9</v>
      </c>
      <c r="BG124" s="5">
        <v>10</v>
      </c>
      <c r="BH124" s="5">
        <f t="shared" si="223"/>
        <v>9</v>
      </c>
      <c r="BI124" s="6">
        <v>0.33837848631377254</v>
      </c>
      <c r="BJ124" s="6">
        <v>0.33837848631377254</v>
      </c>
      <c r="BK124" s="6">
        <v>0.33837848631377254</v>
      </c>
      <c r="BL124" s="6">
        <v>0.3383784863137726</v>
      </c>
      <c r="BM124" s="6" t="str">
        <f t="shared" si="224"/>
        <v>N</v>
      </c>
      <c r="BN124" s="3">
        <f t="shared" si="225"/>
        <v>0.66666666666666663</v>
      </c>
      <c r="BO124" s="3">
        <f t="shared" si="226"/>
        <v>2</v>
      </c>
      <c r="BP124" s="3">
        <f t="shared" si="227"/>
        <v>1.6666666666666667</v>
      </c>
      <c r="BQ124" s="3">
        <f t="shared" si="228"/>
        <v>2</v>
      </c>
      <c r="BR124" s="1">
        <f t="shared" si="229"/>
        <v>6.333333333333333</v>
      </c>
      <c r="BS124" s="1" t="str">
        <f t="shared" si="230"/>
        <v>M</v>
      </c>
      <c r="BT124" s="1">
        <f t="shared" si="231"/>
        <v>2.6666666666666665</v>
      </c>
      <c r="BU124" s="4">
        <f t="shared" si="232"/>
        <v>-1.5</v>
      </c>
      <c r="BV124" s="4">
        <f t="shared" si="233"/>
        <v>3</v>
      </c>
      <c r="BW124" t="s">
        <v>178</v>
      </c>
      <c r="BX124" t="s">
        <v>178</v>
      </c>
      <c r="BY124" t="s">
        <v>178</v>
      </c>
      <c r="BZ124" t="s">
        <v>226</v>
      </c>
      <c r="CA124" s="2" t="str">
        <f t="shared" si="234"/>
        <v>NA</v>
      </c>
      <c r="CB124">
        <v>0</v>
      </c>
      <c r="CC124">
        <v>0</v>
      </c>
      <c r="CD124" s="2" t="str">
        <f t="shared" si="235"/>
        <v>NA</v>
      </c>
      <c r="CE124" s="3">
        <v>0</v>
      </c>
      <c r="CF124" s="3">
        <v>0</v>
      </c>
      <c r="CG124" s="2">
        <v>0</v>
      </c>
      <c r="CH124" s="2">
        <v>0</v>
      </c>
      <c r="CI124" s="2">
        <v>0</v>
      </c>
      <c r="CJ124" s="2">
        <v>0</v>
      </c>
      <c r="CK124" s="2">
        <v>0</v>
      </c>
      <c r="CL124" s="2">
        <v>0</v>
      </c>
      <c r="CM124" s="2">
        <v>0</v>
      </c>
      <c r="CN124" s="2">
        <v>0</v>
      </c>
      <c r="CO124" s="5">
        <v>0</v>
      </c>
      <c r="CP124" s="5">
        <v>0</v>
      </c>
      <c r="CQ124" s="5">
        <v>0</v>
      </c>
      <c r="CR124" s="5">
        <v>0</v>
      </c>
      <c r="CS124" s="5">
        <v>0</v>
      </c>
      <c r="CT124" s="5">
        <v>0</v>
      </c>
      <c r="CU124" s="5">
        <v>0</v>
      </c>
      <c r="CV124" s="5">
        <v>0</v>
      </c>
      <c r="CW124" s="4">
        <v>0</v>
      </c>
      <c r="CX124" s="4">
        <v>0</v>
      </c>
      <c r="CY124" s="4">
        <v>0</v>
      </c>
      <c r="CZ124" s="4">
        <v>0</v>
      </c>
      <c r="DA124" s="4">
        <v>0</v>
      </c>
      <c r="DB124" s="4">
        <v>0</v>
      </c>
      <c r="DC124" s="4">
        <v>0</v>
      </c>
      <c r="DD124" s="4">
        <v>0</v>
      </c>
      <c r="DE124" s="8">
        <v>0</v>
      </c>
      <c r="DF124" s="8">
        <v>0</v>
      </c>
      <c r="DG124" s="8">
        <v>1</v>
      </c>
      <c r="DH124" s="8">
        <v>0</v>
      </c>
      <c r="DI124" s="8">
        <v>0</v>
      </c>
      <c r="DJ124" s="8">
        <v>0</v>
      </c>
      <c r="DK124" s="8">
        <v>0</v>
      </c>
      <c r="DL124" s="8">
        <v>0</v>
      </c>
      <c r="DM124" s="11">
        <f t="shared" si="236"/>
        <v>0</v>
      </c>
      <c r="DN124" s="11">
        <f t="shared" si="237"/>
        <v>0</v>
      </c>
      <c r="DO124" s="11">
        <f t="shared" si="238"/>
        <v>0</v>
      </c>
      <c r="DP124" s="11">
        <f t="shared" si="239"/>
        <v>0</v>
      </c>
      <c r="DQ124" s="5">
        <f t="shared" si="240"/>
        <v>0</v>
      </c>
      <c r="DR124" s="5">
        <f t="shared" si="241"/>
        <v>1</v>
      </c>
      <c r="DS124" s="5">
        <f t="shared" si="242"/>
        <v>0</v>
      </c>
      <c r="DT124" s="5">
        <f t="shared" si="243"/>
        <v>0</v>
      </c>
      <c r="DU124" s="12">
        <f t="shared" si="244"/>
        <v>0</v>
      </c>
      <c r="DV124" s="12">
        <f t="shared" si="245"/>
        <v>0</v>
      </c>
      <c r="DW124" s="12">
        <f t="shared" si="246"/>
        <v>0</v>
      </c>
      <c r="DX124" s="12">
        <f t="shared" si="247"/>
        <v>0</v>
      </c>
      <c r="DY124" s="12">
        <f t="shared" si="248"/>
        <v>0</v>
      </c>
      <c r="DZ124" s="12">
        <f t="shared" si="249"/>
        <v>0</v>
      </c>
      <c r="EA124" s="12">
        <f t="shared" si="250"/>
        <v>0</v>
      </c>
      <c r="EB124" s="12">
        <f t="shared" si="251"/>
        <v>0</v>
      </c>
      <c r="EC124" s="13">
        <f t="shared" si="252"/>
        <v>0</v>
      </c>
      <c r="ED124" s="13">
        <f t="shared" si="253"/>
        <v>0</v>
      </c>
      <c r="EE124" s="13">
        <f t="shared" si="254"/>
        <v>1</v>
      </c>
      <c r="EF124" s="13">
        <f t="shared" si="255"/>
        <v>0</v>
      </c>
      <c r="EG124" s="13">
        <f t="shared" si="256"/>
        <v>0</v>
      </c>
      <c r="EH124" s="13">
        <f t="shared" si="257"/>
        <v>0</v>
      </c>
      <c r="EI124" s="13">
        <f t="shared" si="258"/>
        <v>0</v>
      </c>
      <c r="EJ124" s="13">
        <f t="shared" si="259"/>
        <v>0</v>
      </c>
      <c r="EK124" s="4">
        <f t="shared" si="260"/>
        <v>0</v>
      </c>
      <c r="EL124" s="4">
        <f t="shared" si="261"/>
        <v>1</v>
      </c>
      <c r="EM124" s="4">
        <f t="shared" si="262"/>
        <v>0</v>
      </c>
      <c r="EN124" s="4">
        <f t="shared" si="263"/>
        <v>0</v>
      </c>
      <c r="EO124" s="5" t="s">
        <v>178</v>
      </c>
      <c r="EP124" s="5" t="s">
        <v>178</v>
      </c>
      <c r="EQ124" s="5" t="s">
        <v>178</v>
      </c>
      <c r="ER124" s="5" t="s">
        <v>178</v>
      </c>
      <c r="ES124" s="12" t="s">
        <v>178</v>
      </c>
      <c r="ET124" s="12">
        <v>1</v>
      </c>
      <c r="EU124" s="12" t="s">
        <v>178</v>
      </c>
      <c r="EV124" s="12" t="s">
        <v>178</v>
      </c>
      <c r="EW124" t="s">
        <v>178</v>
      </c>
      <c r="EX124">
        <v>1</v>
      </c>
      <c r="EY124" t="s">
        <v>178</v>
      </c>
      <c r="EZ124" t="s">
        <v>178</v>
      </c>
      <c r="FA124">
        <f t="shared" si="264"/>
        <v>0</v>
      </c>
      <c r="FB124">
        <f t="shared" si="265"/>
        <v>0</v>
      </c>
      <c r="FC124">
        <f t="shared" si="266"/>
        <v>0</v>
      </c>
      <c r="FD124">
        <f t="shared" si="267"/>
        <v>0</v>
      </c>
      <c r="FE124">
        <v>0.5</v>
      </c>
      <c r="FF124">
        <v>0.5</v>
      </c>
      <c r="FG124">
        <v>0.42857142857142855</v>
      </c>
    </row>
    <row r="125" spans="1:163" customFormat="1" x14ac:dyDescent="0.25">
      <c r="A125" t="s">
        <v>125</v>
      </c>
      <c r="B125">
        <v>1</v>
      </c>
      <c r="C125">
        <v>1</v>
      </c>
      <c r="D125">
        <v>1</v>
      </c>
      <c r="E125">
        <v>1</v>
      </c>
      <c r="F125">
        <v>2</v>
      </c>
      <c r="G125">
        <v>1</v>
      </c>
      <c r="H125">
        <v>0</v>
      </c>
      <c r="I125" s="2" t="s">
        <v>177</v>
      </c>
      <c r="J125" s="2">
        <f t="shared" si="202"/>
        <v>0</v>
      </c>
      <c r="K125">
        <v>4</v>
      </c>
      <c r="L125" s="1">
        <v>6</v>
      </c>
      <c r="M125" s="1" t="str">
        <f t="shared" si="203"/>
        <v>M</v>
      </c>
      <c r="N125" s="1">
        <f t="shared" si="204"/>
        <v>0</v>
      </c>
      <c r="O125">
        <v>1</v>
      </c>
      <c r="P125">
        <v>1</v>
      </c>
      <c r="Q125">
        <v>2</v>
      </c>
      <c r="R125">
        <v>1</v>
      </c>
      <c r="S125">
        <v>1</v>
      </c>
      <c r="T125">
        <v>1</v>
      </c>
      <c r="U125">
        <f t="shared" si="205"/>
        <v>1</v>
      </c>
      <c r="V125" s="2" t="s">
        <v>176</v>
      </c>
      <c r="W125" s="2">
        <f t="shared" si="206"/>
        <v>1</v>
      </c>
      <c r="X125">
        <v>2</v>
      </c>
      <c r="Y125" s="1">
        <v>6</v>
      </c>
      <c r="Z125" s="1" t="str">
        <f t="shared" si="207"/>
        <v>M</v>
      </c>
      <c r="AA125" s="1">
        <f t="shared" si="208"/>
        <v>3</v>
      </c>
      <c r="AB125" s="4">
        <f t="shared" si="209"/>
        <v>0</v>
      </c>
      <c r="AC125" s="4">
        <f t="shared" si="210"/>
        <v>2</v>
      </c>
      <c r="AD125">
        <v>1</v>
      </c>
      <c r="AE125">
        <v>1</v>
      </c>
      <c r="AF125">
        <v>1</v>
      </c>
      <c r="AG125">
        <v>0</v>
      </c>
      <c r="AH125">
        <v>2</v>
      </c>
      <c r="AI125">
        <v>3</v>
      </c>
      <c r="AJ125" s="2" t="s">
        <v>177</v>
      </c>
      <c r="AK125" s="2">
        <f t="shared" si="211"/>
        <v>1</v>
      </c>
      <c r="AL125">
        <v>2</v>
      </c>
      <c r="AM125" s="1">
        <v>5</v>
      </c>
      <c r="AN125" s="1" t="str">
        <f t="shared" si="212"/>
        <v>M</v>
      </c>
      <c r="AO125" s="1">
        <f t="shared" si="213"/>
        <v>2</v>
      </c>
      <c r="AP125" s="4">
        <f t="shared" si="214"/>
        <v>-1</v>
      </c>
      <c r="AQ125" s="4">
        <f t="shared" si="215"/>
        <v>1</v>
      </c>
      <c r="AR125" s="10" t="s">
        <v>319</v>
      </c>
      <c r="AS125" s="10" t="s">
        <v>319</v>
      </c>
      <c r="AT125" s="10" t="str">
        <f t="shared" si="269"/>
        <v>surv</v>
      </c>
      <c r="AU125" s="10" t="str">
        <f t="shared" si="216"/>
        <v>surv</v>
      </c>
      <c r="AV125" s="10">
        <f t="shared" si="217"/>
        <v>5.666666666666667</v>
      </c>
      <c r="AW125" s="10">
        <f t="shared" si="218"/>
        <v>0.38470768123342675</v>
      </c>
      <c r="AX125" s="10">
        <f t="shared" si="219"/>
        <v>1</v>
      </c>
      <c r="AY125" s="10">
        <f t="shared" si="220"/>
        <v>1</v>
      </c>
      <c r="AZ125" s="10" t="str">
        <f t="shared" si="221"/>
        <v>1</v>
      </c>
      <c r="BA125" s="10" t="str">
        <f t="shared" si="222"/>
        <v>1</v>
      </c>
      <c r="BB125" t="s">
        <v>42</v>
      </c>
      <c r="BC125" t="s">
        <v>42</v>
      </c>
      <c r="BD125" t="s">
        <v>42</v>
      </c>
      <c r="BE125" s="5">
        <v>7</v>
      </c>
      <c r="BF125" s="5">
        <v>7</v>
      </c>
      <c r="BG125" s="5">
        <v>7</v>
      </c>
      <c r="BH125" s="5">
        <f t="shared" si="223"/>
        <v>7</v>
      </c>
      <c r="BI125" s="6">
        <v>0.38470768123342675</v>
      </c>
      <c r="BJ125" s="6">
        <v>0.38470768123342675</v>
      </c>
      <c r="BK125" s="6">
        <v>0.38470768123342675</v>
      </c>
      <c r="BL125" s="6">
        <v>0.38470768123342675</v>
      </c>
      <c r="BM125" s="6" t="str">
        <f t="shared" si="224"/>
        <v>N</v>
      </c>
      <c r="BN125" s="3">
        <f t="shared" si="225"/>
        <v>1.3333333333333333</v>
      </c>
      <c r="BO125" s="3">
        <f t="shared" si="226"/>
        <v>1</v>
      </c>
      <c r="BP125" s="3">
        <f t="shared" si="227"/>
        <v>1.3333333333333333</v>
      </c>
      <c r="BQ125" s="3">
        <f t="shared" si="228"/>
        <v>1.3333333333333333</v>
      </c>
      <c r="BR125" s="1">
        <f t="shared" si="229"/>
        <v>5.666666666666667</v>
      </c>
      <c r="BS125" s="1" t="str">
        <f t="shared" si="230"/>
        <v>NA</v>
      </c>
      <c r="BT125" s="1">
        <f t="shared" si="231"/>
        <v>1.6666666666666667</v>
      </c>
      <c r="BU125" s="4">
        <f t="shared" si="232"/>
        <v>-0.5</v>
      </c>
      <c r="BV125" s="4">
        <f t="shared" si="233"/>
        <v>1.5</v>
      </c>
      <c r="BW125" t="s">
        <v>227</v>
      </c>
      <c r="BX125" t="s">
        <v>178</v>
      </c>
      <c r="BY125" t="s">
        <v>178</v>
      </c>
      <c r="BZ125" t="s">
        <v>226</v>
      </c>
      <c r="CA125" s="2" t="str">
        <f t="shared" si="234"/>
        <v>c</v>
      </c>
      <c r="CB125">
        <v>0</v>
      </c>
      <c r="CC125">
        <v>1</v>
      </c>
      <c r="CD125" s="2" t="str">
        <f t="shared" si="235"/>
        <v>NA</v>
      </c>
      <c r="CE125" s="3">
        <v>0</v>
      </c>
      <c r="CF125" s="3">
        <v>0</v>
      </c>
      <c r="CG125" s="2">
        <v>0</v>
      </c>
      <c r="CH125" s="2">
        <v>0</v>
      </c>
      <c r="CI125" s="2">
        <v>0</v>
      </c>
      <c r="CJ125" s="2">
        <v>0</v>
      </c>
      <c r="CK125" s="2">
        <v>0</v>
      </c>
      <c r="CL125" s="2">
        <v>1</v>
      </c>
      <c r="CM125" s="2">
        <v>0</v>
      </c>
      <c r="CN125" s="2">
        <v>0</v>
      </c>
      <c r="CO125" s="5">
        <v>0</v>
      </c>
      <c r="CP125" s="5">
        <v>0</v>
      </c>
      <c r="CQ125" s="5">
        <v>0</v>
      </c>
      <c r="CR125" s="5">
        <v>0</v>
      </c>
      <c r="CS125" s="5">
        <v>0</v>
      </c>
      <c r="CT125" s="5">
        <v>0</v>
      </c>
      <c r="CU125" s="5">
        <v>0</v>
      </c>
      <c r="CV125" s="5">
        <v>0</v>
      </c>
      <c r="CW125" s="4">
        <v>0</v>
      </c>
      <c r="CX125" s="4">
        <v>0</v>
      </c>
      <c r="CY125" s="4">
        <v>0</v>
      </c>
      <c r="CZ125" s="4">
        <v>0</v>
      </c>
      <c r="DA125" s="4">
        <v>0</v>
      </c>
      <c r="DB125" s="4">
        <v>1</v>
      </c>
      <c r="DC125" s="4">
        <v>0</v>
      </c>
      <c r="DD125" s="4">
        <v>0</v>
      </c>
      <c r="DE125" s="8">
        <v>0</v>
      </c>
      <c r="DF125" s="8">
        <v>0</v>
      </c>
      <c r="DG125" s="8">
        <v>1</v>
      </c>
      <c r="DH125" s="8">
        <v>0</v>
      </c>
      <c r="DI125" s="8">
        <v>0</v>
      </c>
      <c r="DJ125" s="8">
        <v>0</v>
      </c>
      <c r="DK125" s="8">
        <v>0</v>
      </c>
      <c r="DL125" s="8">
        <v>0</v>
      </c>
      <c r="DM125" s="11">
        <f t="shared" si="236"/>
        <v>0</v>
      </c>
      <c r="DN125" s="11">
        <f t="shared" si="237"/>
        <v>0</v>
      </c>
      <c r="DO125" s="11">
        <f t="shared" si="238"/>
        <v>2</v>
      </c>
      <c r="DP125" s="11">
        <f t="shared" si="239"/>
        <v>0</v>
      </c>
      <c r="DQ125" s="5">
        <f t="shared" si="240"/>
        <v>0</v>
      </c>
      <c r="DR125" s="5">
        <f t="shared" si="241"/>
        <v>1</v>
      </c>
      <c r="DS125" s="5">
        <f t="shared" si="242"/>
        <v>0</v>
      </c>
      <c r="DT125" s="5">
        <f t="shared" si="243"/>
        <v>0</v>
      </c>
      <c r="DU125" s="12">
        <f t="shared" si="244"/>
        <v>0</v>
      </c>
      <c r="DV125" s="12">
        <f t="shared" si="245"/>
        <v>0</v>
      </c>
      <c r="DW125" s="12">
        <f t="shared" si="246"/>
        <v>0</v>
      </c>
      <c r="DX125" s="12">
        <f t="shared" si="247"/>
        <v>0</v>
      </c>
      <c r="DY125" s="12">
        <f t="shared" si="248"/>
        <v>0</v>
      </c>
      <c r="DZ125" s="12">
        <f t="shared" si="249"/>
        <v>1</v>
      </c>
      <c r="EA125" s="12">
        <f t="shared" si="250"/>
        <v>0</v>
      </c>
      <c r="EB125" s="12">
        <f t="shared" si="251"/>
        <v>0</v>
      </c>
      <c r="EC125" s="13">
        <f t="shared" si="252"/>
        <v>0</v>
      </c>
      <c r="ED125" s="13">
        <f t="shared" si="253"/>
        <v>0</v>
      </c>
      <c r="EE125" s="13">
        <f t="shared" si="254"/>
        <v>1</v>
      </c>
      <c r="EF125" s="13">
        <f t="shared" si="255"/>
        <v>0</v>
      </c>
      <c r="EG125" s="13">
        <f t="shared" si="256"/>
        <v>0</v>
      </c>
      <c r="EH125" s="13">
        <f t="shared" si="257"/>
        <v>1</v>
      </c>
      <c r="EI125" s="13">
        <f t="shared" si="258"/>
        <v>0</v>
      </c>
      <c r="EJ125" s="13">
        <f t="shared" si="259"/>
        <v>0</v>
      </c>
      <c r="EK125" s="4">
        <f t="shared" si="260"/>
        <v>0</v>
      </c>
      <c r="EL125" s="4">
        <f t="shared" si="261"/>
        <v>1</v>
      </c>
      <c r="EM125" s="4">
        <f t="shared" si="262"/>
        <v>2</v>
      </c>
      <c r="EN125" s="4">
        <f t="shared" si="263"/>
        <v>0</v>
      </c>
      <c r="EO125" s="5" t="s">
        <v>178</v>
      </c>
      <c r="EP125" s="5" t="s">
        <v>178</v>
      </c>
      <c r="EQ125" s="5">
        <v>0</v>
      </c>
      <c r="ER125" s="5" t="s">
        <v>178</v>
      </c>
      <c r="ES125" s="12" t="s">
        <v>178</v>
      </c>
      <c r="ET125" s="12">
        <v>1</v>
      </c>
      <c r="EU125" s="12" t="s">
        <v>178</v>
      </c>
      <c r="EV125" s="12" t="s">
        <v>178</v>
      </c>
      <c r="EW125" t="s">
        <v>178</v>
      </c>
      <c r="EX125">
        <v>1</v>
      </c>
      <c r="EY125">
        <v>0</v>
      </c>
      <c r="EZ125" t="s">
        <v>178</v>
      </c>
      <c r="FA125">
        <f t="shared" si="264"/>
        <v>0</v>
      </c>
      <c r="FB125">
        <f t="shared" si="265"/>
        <v>0</v>
      </c>
      <c r="FC125">
        <f t="shared" si="266"/>
        <v>-1</v>
      </c>
      <c r="FD125">
        <f t="shared" si="267"/>
        <v>0</v>
      </c>
      <c r="FE125">
        <v>1</v>
      </c>
      <c r="FF125">
        <v>1.3333333333333333</v>
      </c>
      <c r="FG125">
        <v>0.6</v>
      </c>
    </row>
    <row r="126" spans="1:163" customFormat="1" x14ac:dyDescent="0.25">
      <c r="A126" t="s">
        <v>126</v>
      </c>
      <c r="B126">
        <v>1</v>
      </c>
      <c r="C126">
        <v>1</v>
      </c>
      <c r="D126">
        <v>1</v>
      </c>
      <c r="E126">
        <v>1</v>
      </c>
      <c r="F126">
        <v>0</v>
      </c>
      <c r="G126">
        <v>0</v>
      </c>
      <c r="H126">
        <v>0</v>
      </c>
      <c r="I126" s="2" t="s">
        <v>177</v>
      </c>
      <c r="J126" s="2">
        <f t="shared" si="202"/>
        <v>0</v>
      </c>
      <c r="K126">
        <v>5</v>
      </c>
      <c r="L126" s="1">
        <v>3</v>
      </c>
      <c r="M126" s="1" t="str">
        <f t="shared" si="203"/>
        <v>S</v>
      </c>
      <c r="N126" s="1">
        <f t="shared" si="204"/>
        <v>0</v>
      </c>
      <c r="O126">
        <v>1</v>
      </c>
      <c r="P126">
        <v>1</v>
      </c>
      <c r="Q126">
        <v>0</v>
      </c>
      <c r="R126">
        <v>3</v>
      </c>
      <c r="S126">
        <v>1</v>
      </c>
      <c r="T126">
        <v>0</v>
      </c>
      <c r="U126">
        <f t="shared" si="205"/>
        <v>0</v>
      </c>
      <c r="V126" s="2" t="s">
        <v>177</v>
      </c>
      <c r="W126" s="2">
        <f t="shared" si="206"/>
        <v>0</v>
      </c>
      <c r="X126">
        <v>1</v>
      </c>
      <c r="Y126" s="1">
        <v>6</v>
      </c>
      <c r="Z126" s="1" t="str">
        <f t="shared" si="207"/>
        <v>M</v>
      </c>
      <c r="AA126" s="1">
        <f t="shared" si="208"/>
        <v>0</v>
      </c>
      <c r="AB126" s="4">
        <f t="shared" si="209"/>
        <v>3</v>
      </c>
      <c r="AC126" s="4">
        <f t="shared" si="210"/>
        <v>3</v>
      </c>
      <c r="AD126">
        <v>1</v>
      </c>
      <c r="AE126">
        <v>1</v>
      </c>
      <c r="AF126">
        <v>1</v>
      </c>
      <c r="AG126">
        <v>0</v>
      </c>
      <c r="AH126">
        <v>1</v>
      </c>
      <c r="AI126">
        <v>2</v>
      </c>
      <c r="AJ126" s="2" t="s">
        <v>177</v>
      </c>
      <c r="AK126" s="2">
        <f t="shared" si="211"/>
        <v>1</v>
      </c>
      <c r="AL126">
        <v>3</v>
      </c>
      <c r="AM126" s="1">
        <v>4</v>
      </c>
      <c r="AN126" s="1" t="str">
        <f t="shared" si="212"/>
        <v>S</v>
      </c>
      <c r="AO126" s="1">
        <f t="shared" si="213"/>
        <v>1</v>
      </c>
      <c r="AP126" s="4">
        <f t="shared" si="214"/>
        <v>-2</v>
      </c>
      <c r="AQ126" s="4">
        <f t="shared" si="215"/>
        <v>0</v>
      </c>
      <c r="AR126" s="10" t="s">
        <v>319</v>
      </c>
      <c r="AS126" s="10" t="s">
        <v>319</v>
      </c>
      <c r="AT126" s="10" t="str">
        <f t="shared" si="269"/>
        <v>surv</v>
      </c>
      <c r="AU126" s="10" t="str">
        <f t="shared" si="216"/>
        <v>surv</v>
      </c>
      <c r="AV126" s="10">
        <f t="shared" si="217"/>
        <v>4.333333333333333</v>
      </c>
      <c r="AW126" s="10">
        <f t="shared" si="218"/>
        <v>0.83815273071200969</v>
      </c>
      <c r="AX126" s="10">
        <f t="shared" si="219"/>
        <v>1</v>
      </c>
      <c r="AY126" s="10">
        <f t="shared" si="220"/>
        <v>1</v>
      </c>
      <c r="AZ126" s="10" t="str">
        <f t="shared" si="221"/>
        <v>1</v>
      </c>
      <c r="BA126" s="10" t="str">
        <f t="shared" si="222"/>
        <v>1</v>
      </c>
      <c r="BB126" t="s">
        <v>38</v>
      </c>
      <c r="BC126" t="s">
        <v>38</v>
      </c>
      <c r="BD126" t="s">
        <v>38</v>
      </c>
      <c r="BE126" s="5">
        <v>11</v>
      </c>
      <c r="BF126" s="5">
        <v>11</v>
      </c>
      <c r="BG126" s="5">
        <v>12</v>
      </c>
      <c r="BH126" s="5">
        <f t="shared" si="223"/>
        <v>11.333333333333334</v>
      </c>
      <c r="BI126" s="6">
        <v>0.8381527307120098</v>
      </c>
      <c r="BJ126" s="6">
        <v>0.8381527307120098</v>
      </c>
      <c r="BK126" s="6">
        <v>0.8381527307120098</v>
      </c>
      <c r="BL126" s="6">
        <v>0.83815273071200969</v>
      </c>
      <c r="BM126" s="6" t="str">
        <f t="shared" si="224"/>
        <v>M</v>
      </c>
      <c r="BN126" s="3">
        <f t="shared" si="225"/>
        <v>0.66666666666666663</v>
      </c>
      <c r="BO126" s="3">
        <f t="shared" si="226"/>
        <v>1</v>
      </c>
      <c r="BP126" s="3">
        <f t="shared" si="227"/>
        <v>0.66666666666666663</v>
      </c>
      <c r="BQ126" s="3">
        <f t="shared" si="228"/>
        <v>0.66666666666666663</v>
      </c>
      <c r="BR126" s="1">
        <f t="shared" si="229"/>
        <v>4.333333333333333</v>
      </c>
      <c r="BS126" s="1" t="str">
        <f t="shared" si="230"/>
        <v>S</v>
      </c>
      <c r="BT126" s="1">
        <f t="shared" si="231"/>
        <v>0.33333333333333331</v>
      </c>
      <c r="BU126" s="4">
        <f t="shared" si="232"/>
        <v>0.5</v>
      </c>
      <c r="BV126" s="4">
        <f t="shared" si="233"/>
        <v>1.5</v>
      </c>
      <c r="BW126" t="s">
        <v>178</v>
      </c>
      <c r="BX126" t="s">
        <v>178</v>
      </c>
      <c r="BY126" t="s">
        <v>227</v>
      </c>
      <c r="BZ126" t="s">
        <v>178</v>
      </c>
      <c r="CA126" s="2" t="str">
        <f t="shared" si="234"/>
        <v>NA</v>
      </c>
      <c r="CB126">
        <v>0</v>
      </c>
      <c r="CC126">
        <v>0</v>
      </c>
      <c r="CD126" s="2" t="str">
        <f t="shared" si="235"/>
        <v>NA</v>
      </c>
      <c r="CE126" s="3">
        <v>0</v>
      </c>
      <c r="CF126" s="3">
        <v>0</v>
      </c>
      <c r="CG126" s="2">
        <v>0</v>
      </c>
      <c r="CH126" s="2">
        <v>0</v>
      </c>
      <c r="CI126" s="2">
        <v>0</v>
      </c>
      <c r="CJ126" s="2">
        <v>0</v>
      </c>
      <c r="CK126" s="2">
        <v>0</v>
      </c>
      <c r="CL126" s="2">
        <v>0</v>
      </c>
      <c r="CM126" s="2">
        <v>0</v>
      </c>
      <c r="CN126" s="2">
        <v>0</v>
      </c>
      <c r="CO126" s="5">
        <v>1</v>
      </c>
      <c r="CP126" s="5">
        <v>0</v>
      </c>
      <c r="CQ126" s="5">
        <v>0</v>
      </c>
      <c r="CR126" s="5">
        <v>0</v>
      </c>
      <c r="CS126" s="5">
        <v>0</v>
      </c>
      <c r="CT126" s="5">
        <v>0</v>
      </c>
      <c r="CU126" s="5">
        <v>0</v>
      </c>
      <c r="CV126" s="5">
        <v>0</v>
      </c>
      <c r="CW126" s="4">
        <v>0</v>
      </c>
      <c r="CX126" s="4">
        <v>0</v>
      </c>
      <c r="CY126" s="4">
        <v>0</v>
      </c>
      <c r="CZ126" s="4">
        <v>0</v>
      </c>
      <c r="DA126" s="4">
        <v>0</v>
      </c>
      <c r="DB126" s="4">
        <v>0</v>
      </c>
      <c r="DC126" s="4">
        <v>0</v>
      </c>
      <c r="DD126" s="4">
        <v>0</v>
      </c>
      <c r="DE126" s="8">
        <v>0</v>
      </c>
      <c r="DF126" s="8">
        <v>0</v>
      </c>
      <c r="DG126" s="8">
        <v>0</v>
      </c>
      <c r="DH126" s="8">
        <v>0</v>
      </c>
      <c r="DI126" s="8">
        <v>0</v>
      </c>
      <c r="DJ126" s="8">
        <v>0</v>
      </c>
      <c r="DK126" s="8">
        <v>0</v>
      </c>
      <c r="DL126" s="8">
        <v>0</v>
      </c>
      <c r="DM126" s="11">
        <f t="shared" si="236"/>
        <v>0</v>
      </c>
      <c r="DN126" s="11">
        <f t="shared" si="237"/>
        <v>0</v>
      </c>
      <c r="DO126" s="11">
        <f t="shared" si="238"/>
        <v>0</v>
      </c>
      <c r="DP126" s="11">
        <f t="shared" si="239"/>
        <v>0</v>
      </c>
      <c r="DQ126" s="5">
        <f t="shared" si="240"/>
        <v>1</v>
      </c>
      <c r="DR126" s="5">
        <f t="shared" si="241"/>
        <v>0</v>
      </c>
      <c r="DS126" s="5">
        <f t="shared" si="242"/>
        <v>0</v>
      </c>
      <c r="DT126" s="5">
        <f t="shared" si="243"/>
        <v>0</v>
      </c>
      <c r="DU126" s="12">
        <f t="shared" si="244"/>
        <v>1</v>
      </c>
      <c r="DV126" s="12">
        <f t="shared" si="245"/>
        <v>0</v>
      </c>
      <c r="DW126" s="12">
        <f t="shared" si="246"/>
        <v>0</v>
      </c>
      <c r="DX126" s="12">
        <f t="shared" si="247"/>
        <v>0</v>
      </c>
      <c r="DY126" s="12">
        <f t="shared" si="248"/>
        <v>0</v>
      </c>
      <c r="DZ126" s="12">
        <f t="shared" si="249"/>
        <v>0</v>
      </c>
      <c r="EA126" s="12">
        <f t="shared" si="250"/>
        <v>0</v>
      </c>
      <c r="EB126" s="12">
        <f t="shared" si="251"/>
        <v>0</v>
      </c>
      <c r="EC126" s="13">
        <f t="shared" si="252"/>
        <v>0</v>
      </c>
      <c r="ED126" s="13">
        <f t="shared" si="253"/>
        <v>0</v>
      </c>
      <c r="EE126" s="13">
        <f t="shared" si="254"/>
        <v>0</v>
      </c>
      <c r="EF126" s="13">
        <f t="shared" si="255"/>
        <v>0</v>
      </c>
      <c r="EG126" s="13">
        <f t="shared" si="256"/>
        <v>0</v>
      </c>
      <c r="EH126" s="13">
        <f t="shared" si="257"/>
        <v>0</v>
      </c>
      <c r="EI126" s="13">
        <f t="shared" si="258"/>
        <v>0</v>
      </c>
      <c r="EJ126" s="13">
        <f t="shared" si="259"/>
        <v>0</v>
      </c>
      <c r="EK126" s="4">
        <f t="shared" si="260"/>
        <v>1</v>
      </c>
      <c r="EL126" s="4">
        <f t="shared" si="261"/>
        <v>0</v>
      </c>
      <c r="EM126" s="4">
        <f t="shared" si="262"/>
        <v>0</v>
      </c>
      <c r="EN126" s="4">
        <f t="shared" si="263"/>
        <v>0</v>
      </c>
      <c r="EO126" s="5" t="s">
        <v>178</v>
      </c>
      <c r="EP126" s="5" t="s">
        <v>178</v>
      </c>
      <c r="EQ126" s="5" t="s">
        <v>178</v>
      </c>
      <c r="ER126" s="5" t="s">
        <v>178</v>
      </c>
      <c r="ES126" s="12">
        <v>0</v>
      </c>
      <c r="ET126" s="12" t="s">
        <v>178</v>
      </c>
      <c r="EU126" s="12" t="s">
        <v>178</v>
      </c>
      <c r="EV126" s="12" t="s">
        <v>178</v>
      </c>
      <c r="EW126">
        <v>0</v>
      </c>
      <c r="EX126" t="s">
        <v>178</v>
      </c>
      <c r="EY126" t="s">
        <v>178</v>
      </c>
      <c r="EZ126" t="s">
        <v>178</v>
      </c>
      <c r="FA126">
        <f t="shared" si="264"/>
        <v>1</v>
      </c>
      <c r="FB126">
        <f t="shared" si="265"/>
        <v>0</v>
      </c>
      <c r="FC126">
        <f t="shared" si="266"/>
        <v>0</v>
      </c>
      <c r="FD126">
        <f t="shared" si="267"/>
        <v>0</v>
      </c>
      <c r="FE126" t="s">
        <v>178</v>
      </c>
      <c r="FF126">
        <v>0.5</v>
      </c>
      <c r="FG126">
        <v>1</v>
      </c>
    </row>
    <row r="127" spans="1:163" customFormat="1" x14ac:dyDescent="0.25">
      <c r="A127" t="s">
        <v>127</v>
      </c>
      <c r="B127">
        <v>1</v>
      </c>
      <c r="C127">
        <v>1</v>
      </c>
      <c r="D127">
        <v>1</v>
      </c>
      <c r="E127">
        <v>1</v>
      </c>
      <c r="F127">
        <v>1</v>
      </c>
      <c r="G127">
        <v>4</v>
      </c>
      <c r="H127">
        <v>0</v>
      </c>
      <c r="I127" s="2" t="s">
        <v>176</v>
      </c>
      <c r="J127" s="2">
        <f t="shared" si="202"/>
        <v>1</v>
      </c>
      <c r="K127">
        <v>5</v>
      </c>
      <c r="L127" s="1">
        <v>8</v>
      </c>
      <c r="M127" s="1" t="str">
        <f t="shared" si="203"/>
        <v>L</v>
      </c>
      <c r="N127" s="1">
        <f t="shared" si="204"/>
        <v>1</v>
      </c>
      <c r="O127">
        <v>1</v>
      </c>
      <c r="P127">
        <v>1</v>
      </c>
      <c r="Q127">
        <v>2</v>
      </c>
      <c r="R127">
        <v>2</v>
      </c>
      <c r="S127">
        <v>1</v>
      </c>
      <c r="T127">
        <v>3</v>
      </c>
      <c r="U127">
        <f t="shared" si="205"/>
        <v>3</v>
      </c>
      <c r="V127" s="2" t="s">
        <v>176</v>
      </c>
      <c r="W127" s="2">
        <f t="shared" si="206"/>
        <v>1</v>
      </c>
      <c r="X127">
        <v>7</v>
      </c>
      <c r="Y127" s="1">
        <v>7</v>
      </c>
      <c r="Z127" s="1" t="str">
        <f t="shared" si="207"/>
        <v>L</v>
      </c>
      <c r="AA127" s="1">
        <f t="shared" si="208"/>
        <v>3</v>
      </c>
      <c r="AB127" s="4">
        <f t="shared" si="209"/>
        <v>-1</v>
      </c>
      <c r="AC127" s="4">
        <f t="shared" si="210"/>
        <v>7</v>
      </c>
      <c r="AD127">
        <v>1</v>
      </c>
      <c r="AE127">
        <v>1</v>
      </c>
      <c r="AF127">
        <v>1</v>
      </c>
      <c r="AG127">
        <v>2</v>
      </c>
      <c r="AH127">
        <v>2</v>
      </c>
      <c r="AI127">
        <v>1</v>
      </c>
      <c r="AJ127" s="2" t="s">
        <v>177</v>
      </c>
      <c r="AK127" s="2">
        <f t="shared" si="211"/>
        <v>1</v>
      </c>
      <c r="AL127">
        <v>5</v>
      </c>
      <c r="AM127" s="1">
        <v>7</v>
      </c>
      <c r="AN127" s="1" t="str">
        <f t="shared" si="212"/>
        <v>L</v>
      </c>
      <c r="AO127" s="1">
        <f t="shared" si="213"/>
        <v>3</v>
      </c>
      <c r="AP127" s="4">
        <f t="shared" si="214"/>
        <v>0</v>
      </c>
      <c r="AQ127" s="4">
        <f t="shared" si="215"/>
        <v>1</v>
      </c>
      <c r="AR127" s="10" t="s">
        <v>319</v>
      </c>
      <c r="AS127" s="10" t="s">
        <v>319</v>
      </c>
      <c r="AT127" s="10" t="str">
        <f t="shared" si="269"/>
        <v>surv</v>
      </c>
      <c r="AU127" s="10" t="str">
        <f t="shared" si="216"/>
        <v>surv</v>
      </c>
      <c r="AV127" s="10">
        <f t="shared" si="217"/>
        <v>7.333333333333333</v>
      </c>
      <c r="AW127" s="10">
        <f t="shared" si="218"/>
        <v>0.44045431091090476</v>
      </c>
      <c r="AX127" s="10">
        <f t="shared" si="219"/>
        <v>1</v>
      </c>
      <c r="AY127" s="10">
        <f t="shared" si="220"/>
        <v>1</v>
      </c>
      <c r="AZ127" s="10" t="str">
        <f t="shared" si="221"/>
        <v>1</v>
      </c>
      <c r="BA127" s="10" t="str">
        <f t="shared" si="222"/>
        <v>1</v>
      </c>
      <c r="BB127" t="s">
        <v>129</v>
      </c>
      <c r="BC127" t="s">
        <v>129</v>
      </c>
      <c r="BD127" t="s">
        <v>129</v>
      </c>
      <c r="BE127" s="5">
        <v>10</v>
      </c>
      <c r="BF127" s="5">
        <v>11</v>
      </c>
      <c r="BG127" s="5">
        <v>15</v>
      </c>
      <c r="BH127" s="5">
        <f t="shared" si="223"/>
        <v>12</v>
      </c>
      <c r="BI127" s="6">
        <v>0.44045431091090476</v>
      </c>
      <c r="BJ127" s="6">
        <v>0.44045431091090476</v>
      </c>
      <c r="BK127" s="6">
        <v>0.44045431091090476</v>
      </c>
      <c r="BL127" s="6">
        <v>0.44045431091090476</v>
      </c>
      <c r="BM127" s="6" t="str">
        <f t="shared" si="224"/>
        <v>N</v>
      </c>
      <c r="BN127" s="3">
        <f t="shared" si="225"/>
        <v>1.3333333333333333</v>
      </c>
      <c r="BO127" s="3">
        <f t="shared" si="226"/>
        <v>1.6666666666666667</v>
      </c>
      <c r="BP127" s="3">
        <f t="shared" si="227"/>
        <v>2.3333333333333335</v>
      </c>
      <c r="BQ127" s="3">
        <f t="shared" si="228"/>
        <v>1.3333333333333333</v>
      </c>
      <c r="BR127" s="1">
        <f t="shared" si="229"/>
        <v>7.333333333333333</v>
      </c>
      <c r="BS127" s="1" t="str">
        <f t="shared" si="230"/>
        <v>L</v>
      </c>
      <c r="BT127" s="1">
        <f t="shared" si="231"/>
        <v>2.3333333333333335</v>
      </c>
      <c r="BU127" s="4">
        <f t="shared" si="232"/>
        <v>-0.5</v>
      </c>
      <c r="BV127" s="4">
        <f t="shared" si="233"/>
        <v>4</v>
      </c>
      <c r="BW127" t="s">
        <v>178</v>
      </c>
      <c r="BX127" t="s">
        <v>178</v>
      </c>
      <c r="BY127" t="s">
        <v>226</v>
      </c>
      <c r="BZ127" t="s">
        <v>226</v>
      </c>
      <c r="CA127" s="2" t="str">
        <f t="shared" si="234"/>
        <v>s</v>
      </c>
      <c r="CB127">
        <v>1</v>
      </c>
      <c r="CC127">
        <v>0</v>
      </c>
      <c r="CD127" s="2" t="str">
        <f t="shared" si="235"/>
        <v>c</v>
      </c>
      <c r="CE127" s="3">
        <v>0</v>
      </c>
      <c r="CF127" s="3">
        <v>1</v>
      </c>
      <c r="CG127" s="2">
        <v>0</v>
      </c>
      <c r="CH127" s="2">
        <v>0</v>
      </c>
      <c r="CI127" s="2">
        <v>0</v>
      </c>
      <c r="CJ127" s="2">
        <v>0</v>
      </c>
      <c r="CK127" s="2">
        <v>0</v>
      </c>
      <c r="CL127" s="2">
        <v>0</v>
      </c>
      <c r="CM127" s="2">
        <v>0</v>
      </c>
      <c r="CN127" s="2">
        <v>0</v>
      </c>
      <c r="CO127" s="5">
        <v>0</v>
      </c>
      <c r="CP127" s="5">
        <v>0</v>
      </c>
      <c r="CQ127" s="5">
        <v>0</v>
      </c>
      <c r="CR127" s="5">
        <v>0</v>
      </c>
      <c r="CS127" s="5">
        <v>0</v>
      </c>
      <c r="CT127" s="5">
        <v>0</v>
      </c>
      <c r="CU127" s="5">
        <v>0</v>
      </c>
      <c r="CV127" s="5">
        <v>0</v>
      </c>
      <c r="CW127" s="4">
        <v>0</v>
      </c>
      <c r="CX127" s="4">
        <v>0</v>
      </c>
      <c r="CY127" s="4">
        <v>0</v>
      </c>
      <c r="CZ127" s="4">
        <v>0</v>
      </c>
      <c r="DA127" s="4">
        <v>1</v>
      </c>
      <c r="DB127" s="4">
        <v>0</v>
      </c>
      <c r="DC127" s="4">
        <v>0</v>
      </c>
      <c r="DD127" s="4">
        <v>0</v>
      </c>
      <c r="DE127" s="8">
        <v>1</v>
      </c>
      <c r="DF127" s="8">
        <v>0</v>
      </c>
      <c r="DG127" s="8">
        <v>1</v>
      </c>
      <c r="DH127" s="8">
        <v>0</v>
      </c>
      <c r="DI127" s="8">
        <v>0</v>
      </c>
      <c r="DJ127" s="8">
        <v>1</v>
      </c>
      <c r="DK127" s="8">
        <v>0</v>
      </c>
      <c r="DL127" s="8">
        <v>0</v>
      </c>
      <c r="DM127" s="11">
        <f t="shared" si="236"/>
        <v>0</v>
      </c>
      <c r="DN127" s="11">
        <f t="shared" si="237"/>
        <v>0</v>
      </c>
      <c r="DO127" s="11">
        <f t="shared" si="238"/>
        <v>1</v>
      </c>
      <c r="DP127" s="11">
        <f t="shared" si="239"/>
        <v>0</v>
      </c>
      <c r="DQ127" s="5">
        <f t="shared" si="240"/>
        <v>1</v>
      </c>
      <c r="DR127" s="5">
        <f t="shared" si="241"/>
        <v>1</v>
      </c>
      <c r="DS127" s="5">
        <f t="shared" si="242"/>
        <v>1</v>
      </c>
      <c r="DT127" s="5">
        <f t="shared" si="243"/>
        <v>0</v>
      </c>
      <c r="DU127" s="12">
        <f t="shared" si="244"/>
        <v>0</v>
      </c>
      <c r="DV127" s="12">
        <f t="shared" si="245"/>
        <v>0</v>
      </c>
      <c r="DW127" s="12">
        <f t="shared" si="246"/>
        <v>0</v>
      </c>
      <c r="DX127" s="12">
        <f t="shared" si="247"/>
        <v>0</v>
      </c>
      <c r="DY127" s="12">
        <f t="shared" si="248"/>
        <v>0</v>
      </c>
      <c r="DZ127" s="12">
        <f t="shared" si="249"/>
        <v>0</v>
      </c>
      <c r="EA127" s="12">
        <f t="shared" si="250"/>
        <v>0</v>
      </c>
      <c r="EB127" s="12">
        <f t="shared" si="251"/>
        <v>0</v>
      </c>
      <c r="EC127" s="13">
        <f t="shared" si="252"/>
        <v>1</v>
      </c>
      <c r="ED127" s="13">
        <f t="shared" si="253"/>
        <v>0</v>
      </c>
      <c r="EE127" s="13">
        <f t="shared" si="254"/>
        <v>1</v>
      </c>
      <c r="EF127" s="13">
        <f t="shared" si="255"/>
        <v>0</v>
      </c>
      <c r="EG127" s="13">
        <f t="shared" si="256"/>
        <v>1</v>
      </c>
      <c r="EH127" s="13">
        <f t="shared" si="257"/>
        <v>1</v>
      </c>
      <c r="EI127" s="13">
        <f t="shared" si="258"/>
        <v>0</v>
      </c>
      <c r="EJ127" s="13">
        <f t="shared" si="259"/>
        <v>0</v>
      </c>
      <c r="EK127" s="4">
        <f t="shared" si="260"/>
        <v>1</v>
      </c>
      <c r="EL127" s="4">
        <f t="shared" si="261"/>
        <v>1</v>
      </c>
      <c r="EM127" s="4">
        <f t="shared" si="262"/>
        <v>2</v>
      </c>
      <c r="EN127" s="4">
        <f t="shared" si="263"/>
        <v>0</v>
      </c>
      <c r="EO127" s="5" t="s">
        <v>178</v>
      </c>
      <c r="EP127" s="5" t="s">
        <v>178</v>
      </c>
      <c r="EQ127" s="5">
        <v>1</v>
      </c>
      <c r="ER127" s="5" t="s">
        <v>178</v>
      </c>
      <c r="ES127" s="12">
        <v>1</v>
      </c>
      <c r="ET127" s="12">
        <v>1</v>
      </c>
      <c r="EU127" s="12">
        <v>0</v>
      </c>
      <c r="EV127" s="12" t="s">
        <v>178</v>
      </c>
      <c r="EW127">
        <v>1</v>
      </c>
      <c r="EX127">
        <v>1</v>
      </c>
      <c r="EY127">
        <v>0.5</v>
      </c>
      <c r="EZ127" t="s">
        <v>178</v>
      </c>
      <c r="FA127">
        <f t="shared" si="264"/>
        <v>0</v>
      </c>
      <c r="FB127">
        <f t="shared" si="265"/>
        <v>0</v>
      </c>
      <c r="FC127">
        <f t="shared" si="266"/>
        <v>0</v>
      </c>
      <c r="FD127">
        <f t="shared" si="267"/>
        <v>0</v>
      </c>
      <c r="FE127">
        <v>0.6</v>
      </c>
      <c r="FF127">
        <v>0.66666666666666663</v>
      </c>
      <c r="FG127">
        <v>0.6</v>
      </c>
    </row>
    <row r="128" spans="1:163" customFormat="1" x14ac:dyDescent="0.25">
      <c r="A128" t="s">
        <v>128</v>
      </c>
      <c r="B128">
        <v>1</v>
      </c>
      <c r="C128">
        <v>1</v>
      </c>
      <c r="D128">
        <v>1</v>
      </c>
      <c r="E128">
        <v>1</v>
      </c>
      <c r="F128">
        <v>1</v>
      </c>
      <c r="G128">
        <v>2</v>
      </c>
      <c r="H128">
        <v>0</v>
      </c>
      <c r="I128" s="2" t="s">
        <v>177</v>
      </c>
      <c r="J128" s="2">
        <f t="shared" si="202"/>
        <v>0</v>
      </c>
      <c r="K128">
        <v>5</v>
      </c>
      <c r="L128" s="1">
        <v>6</v>
      </c>
      <c r="M128" s="1" t="str">
        <f t="shared" si="203"/>
        <v>M</v>
      </c>
      <c r="N128" s="1">
        <f t="shared" si="204"/>
        <v>1</v>
      </c>
      <c r="O128">
        <v>1</v>
      </c>
      <c r="P128">
        <v>1</v>
      </c>
      <c r="Q128">
        <v>0</v>
      </c>
      <c r="R128">
        <v>1</v>
      </c>
      <c r="S128">
        <v>1</v>
      </c>
      <c r="T128">
        <v>0</v>
      </c>
      <c r="U128">
        <f t="shared" si="205"/>
        <v>0</v>
      </c>
      <c r="V128" s="2" t="s">
        <v>177</v>
      </c>
      <c r="W128" s="2">
        <f t="shared" si="206"/>
        <v>0</v>
      </c>
      <c r="X128">
        <v>7</v>
      </c>
      <c r="Y128" s="1">
        <v>4</v>
      </c>
      <c r="Z128" s="1" t="str">
        <f t="shared" si="207"/>
        <v>S</v>
      </c>
      <c r="AA128" s="1">
        <f t="shared" si="208"/>
        <v>1</v>
      </c>
      <c r="AB128" s="4">
        <f t="shared" si="209"/>
        <v>-2</v>
      </c>
      <c r="AC128" s="4">
        <f t="shared" si="210"/>
        <v>7</v>
      </c>
      <c r="AD128">
        <v>1</v>
      </c>
      <c r="AE128">
        <v>0</v>
      </c>
      <c r="AF128">
        <v>0</v>
      </c>
      <c r="AG128">
        <v>0</v>
      </c>
      <c r="AH128">
        <v>0</v>
      </c>
      <c r="AI128">
        <v>0</v>
      </c>
      <c r="AJ128" s="2" t="s">
        <v>177</v>
      </c>
      <c r="AK128" s="2">
        <f t="shared" si="211"/>
        <v>0</v>
      </c>
      <c r="AL128">
        <v>5</v>
      </c>
      <c r="AM128" s="1">
        <v>1</v>
      </c>
      <c r="AN128" s="1" t="str">
        <f t="shared" si="212"/>
        <v>solitary</v>
      </c>
      <c r="AO128" s="1">
        <f t="shared" si="213"/>
        <v>3</v>
      </c>
      <c r="AP128" s="4">
        <f t="shared" si="214"/>
        <v>-3</v>
      </c>
      <c r="AQ128" s="4">
        <f t="shared" si="215"/>
        <v>1</v>
      </c>
      <c r="AR128" s="10" t="s">
        <v>319</v>
      </c>
      <c r="AS128" s="10" t="s">
        <v>319</v>
      </c>
      <c r="AT128" s="10" t="str">
        <f t="shared" si="269"/>
        <v>surv</v>
      </c>
      <c r="AU128" s="10" t="str">
        <f t="shared" si="216"/>
        <v>surv</v>
      </c>
      <c r="AV128" s="10">
        <f t="shared" si="217"/>
        <v>3.6666666666666665</v>
      </c>
      <c r="AW128" s="10">
        <f t="shared" si="218"/>
        <v>0.44407206622348988</v>
      </c>
      <c r="AX128" s="10">
        <f t="shared" si="219"/>
        <v>1</v>
      </c>
      <c r="AY128" s="10">
        <f t="shared" si="220"/>
        <v>1</v>
      </c>
      <c r="AZ128" s="10" t="str">
        <f t="shared" si="221"/>
        <v>1</v>
      </c>
      <c r="BA128" s="10" t="str">
        <f t="shared" si="222"/>
        <v>1</v>
      </c>
      <c r="BB128" t="s">
        <v>15</v>
      </c>
      <c r="BC128" t="s">
        <v>15</v>
      </c>
      <c r="BD128" t="s">
        <v>15</v>
      </c>
      <c r="BE128" s="5">
        <v>13</v>
      </c>
      <c r="BF128" s="5">
        <v>14</v>
      </c>
      <c r="BG128" s="5">
        <v>17</v>
      </c>
      <c r="BH128" s="5">
        <f t="shared" si="223"/>
        <v>14.666666666666666</v>
      </c>
      <c r="BI128" s="6">
        <v>0.44407206622348988</v>
      </c>
      <c r="BJ128" s="6">
        <v>0.44407206622348988</v>
      </c>
      <c r="BK128" s="6">
        <v>0.44407206622348988</v>
      </c>
      <c r="BL128" s="6">
        <v>0.44407206622348988</v>
      </c>
      <c r="BM128" s="6" t="str">
        <f t="shared" si="224"/>
        <v>N</v>
      </c>
      <c r="BN128" s="3">
        <f t="shared" si="225"/>
        <v>0.33333333333333331</v>
      </c>
      <c r="BO128" s="3">
        <f t="shared" si="226"/>
        <v>0.66666666666666663</v>
      </c>
      <c r="BP128" s="3">
        <f t="shared" si="227"/>
        <v>1</v>
      </c>
      <c r="BQ128" s="3">
        <f t="shared" si="228"/>
        <v>0</v>
      </c>
      <c r="BR128" s="1">
        <f t="shared" si="229"/>
        <v>3.6666666666666665</v>
      </c>
      <c r="BS128" s="1" t="str">
        <f t="shared" si="230"/>
        <v>S</v>
      </c>
      <c r="BT128" s="1">
        <f t="shared" si="231"/>
        <v>1.6666666666666667</v>
      </c>
      <c r="BU128" s="4">
        <f t="shared" si="232"/>
        <v>-2.5</v>
      </c>
      <c r="BV128" s="4">
        <f t="shared" si="233"/>
        <v>4</v>
      </c>
      <c r="BW128" t="s">
        <v>178</v>
      </c>
      <c r="BX128" t="s">
        <v>227</v>
      </c>
      <c r="BY128" t="s">
        <v>227</v>
      </c>
      <c r="BZ128" t="s">
        <v>227</v>
      </c>
      <c r="CA128" s="2" t="str">
        <f t="shared" si="234"/>
        <v>c</v>
      </c>
      <c r="CB128">
        <v>0</v>
      </c>
      <c r="CC128">
        <v>1</v>
      </c>
      <c r="CD128" s="2" t="str">
        <f t="shared" si="235"/>
        <v>NA</v>
      </c>
      <c r="CE128" s="3">
        <v>0</v>
      </c>
      <c r="CF128" s="3">
        <v>0</v>
      </c>
      <c r="CG128" s="2">
        <v>0</v>
      </c>
      <c r="CH128" s="2">
        <v>0</v>
      </c>
      <c r="CI128" s="2">
        <v>1</v>
      </c>
      <c r="CJ128" s="2">
        <v>0</v>
      </c>
      <c r="CK128" s="2">
        <v>0</v>
      </c>
      <c r="CL128" s="2">
        <v>0</v>
      </c>
      <c r="CM128" s="2">
        <v>0</v>
      </c>
      <c r="CN128" s="2">
        <v>0</v>
      </c>
      <c r="CO128" s="5">
        <v>1</v>
      </c>
      <c r="CP128" s="5">
        <v>1</v>
      </c>
      <c r="CQ128" s="5">
        <v>0</v>
      </c>
      <c r="CR128" s="5">
        <v>0</v>
      </c>
      <c r="CS128" s="5">
        <v>0</v>
      </c>
      <c r="CT128" s="5">
        <v>0</v>
      </c>
      <c r="CU128" s="5">
        <v>0</v>
      </c>
      <c r="CV128" s="5">
        <v>0</v>
      </c>
      <c r="CW128" s="4">
        <v>0</v>
      </c>
      <c r="CX128" s="4">
        <v>0</v>
      </c>
      <c r="CY128" s="4">
        <v>0</v>
      </c>
      <c r="CZ128" s="4">
        <v>0</v>
      </c>
      <c r="DA128" s="4">
        <v>0</v>
      </c>
      <c r="DB128" s="4">
        <v>0</v>
      </c>
      <c r="DC128" s="4">
        <v>0</v>
      </c>
      <c r="DD128" s="4">
        <v>1</v>
      </c>
      <c r="DE128" s="8">
        <v>0</v>
      </c>
      <c r="DF128" s="8">
        <v>0</v>
      </c>
      <c r="DG128" s="8">
        <v>0</v>
      </c>
      <c r="DH128" s="8">
        <v>1</v>
      </c>
      <c r="DI128" s="8">
        <v>0</v>
      </c>
      <c r="DJ128" s="8">
        <v>0</v>
      </c>
      <c r="DK128" s="8">
        <v>0</v>
      </c>
      <c r="DL128" s="8">
        <v>0</v>
      </c>
      <c r="DM128" s="11">
        <f t="shared" si="236"/>
        <v>0</v>
      </c>
      <c r="DN128" s="11">
        <f t="shared" si="237"/>
        <v>1</v>
      </c>
      <c r="DO128" s="11">
        <f t="shared" si="238"/>
        <v>0</v>
      </c>
      <c r="DP128" s="11">
        <f t="shared" si="239"/>
        <v>1</v>
      </c>
      <c r="DQ128" s="5">
        <f t="shared" si="240"/>
        <v>2</v>
      </c>
      <c r="DR128" s="5">
        <f t="shared" si="241"/>
        <v>1</v>
      </c>
      <c r="DS128" s="5">
        <f t="shared" si="242"/>
        <v>0</v>
      </c>
      <c r="DT128" s="5">
        <f t="shared" si="243"/>
        <v>0</v>
      </c>
      <c r="DU128" s="12">
        <f t="shared" si="244"/>
        <v>1</v>
      </c>
      <c r="DV128" s="12">
        <f t="shared" si="245"/>
        <v>1</v>
      </c>
      <c r="DW128" s="12">
        <f t="shared" si="246"/>
        <v>1</v>
      </c>
      <c r="DX128" s="12">
        <f t="shared" si="247"/>
        <v>0</v>
      </c>
      <c r="DY128" s="12">
        <f t="shared" si="248"/>
        <v>0</v>
      </c>
      <c r="DZ128" s="12">
        <f t="shared" si="249"/>
        <v>0</v>
      </c>
      <c r="EA128" s="12">
        <f t="shared" si="250"/>
        <v>0</v>
      </c>
      <c r="EB128" s="12">
        <f t="shared" si="251"/>
        <v>0</v>
      </c>
      <c r="EC128" s="13">
        <f t="shared" si="252"/>
        <v>0</v>
      </c>
      <c r="ED128" s="13">
        <f t="shared" si="253"/>
        <v>0</v>
      </c>
      <c r="EE128" s="13">
        <f t="shared" si="254"/>
        <v>0</v>
      </c>
      <c r="EF128" s="13">
        <f t="shared" si="255"/>
        <v>1</v>
      </c>
      <c r="EG128" s="13">
        <f t="shared" si="256"/>
        <v>0</v>
      </c>
      <c r="EH128" s="13">
        <f t="shared" si="257"/>
        <v>0</v>
      </c>
      <c r="EI128" s="13">
        <f t="shared" si="258"/>
        <v>0</v>
      </c>
      <c r="EJ128" s="13">
        <f t="shared" si="259"/>
        <v>1</v>
      </c>
      <c r="EK128" s="4">
        <f t="shared" si="260"/>
        <v>2</v>
      </c>
      <c r="EL128" s="4">
        <f t="shared" si="261"/>
        <v>2</v>
      </c>
      <c r="EM128" s="4">
        <f t="shared" si="262"/>
        <v>0</v>
      </c>
      <c r="EN128" s="4">
        <f t="shared" si="263"/>
        <v>1</v>
      </c>
      <c r="EO128" s="5" t="s">
        <v>178</v>
      </c>
      <c r="EP128" s="5">
        <v>0</v>
      </c>
      <c r="EQ128" s="5" t="s">
        <v>178</v>
      </c>
      <c r="ER128" s="5">
        <v>0</v>
      </c>
      <c r="ES128" s="12">
        <v>0</v>
      </c>
      <c r="ET128" s="12">
        <v>0</v>
      </c>
      <c r="EU128" s="12" t="s">
        <v>178</v>
      </c>
      <c r="EV128" s="12" t="s">
        <v>178</v>
      </c>
      <c r="EW128">
        <v>0</v>
      </c>
      <c r="EX128">
        <v>0</v>
      </c>
      <c r="EY128" t="s">
        <v>178</v>
      </c>
      <c r="EZ128">
        <v>0</v>
      </c>
      <c r="FA128">
        <f t="shared" si="264"/>
        <v>0</v>
      </c>
      <c r="FB128">
        <f t="shared" si="265"/>
        <v>1</v>
      </c>
      <c r="FC128">
        <f t="shared" si="266"/>
        <v>0</v>
      </c>
      <c r="FD128">
        <f t="shared" si="267"/>
        <v>0</v>
      </c>
      <c r="FE128">
        <v>1</v>
      </c>
      <c r="FF128">
        <v>1</v>
      </c>
      <c r="FG128" t="s">
        <v>178</v>
      </c>
    </row>
    <row r="129" spans="1:163" customFormat="1" x14ac:dyDescent="0.25">
      <c r="A129" t="s">
        <v>129</v>
      </c>
      <c r="B129">
        <v>1</v>
      </c>
      <c r="C129">
        <v>1</v>
      </c>
      <c r="D129">
        <v>1</v>
      </c>
      <c r="E129">
        <v>3</v>
      </c>
      <c r="F129">
        <v>2</v>
      </c>
      <c r="G129">
        <v>2</v>
      </c>
      <c r="H129">
        <v>1</v>
      </c>
      <c r="I129" s="2" t="s">
        <v>177</v>
      </c>
      <c r="J129" s="2">
        <f t="shared" si="202"/>
        <v>1</v>
      </c>
      <c r="K129">
        <v>5</v>
      </c>
      <c r="L129" s="1">
        <v>9</v>
      </c>
      <c r="M129" s="1" t="str">
        <f t="shared" si="203"/>
        <v>L</v>
      </c>
      <c r="N129" s="1">
        <f t="shared" si="204"/>
        <v>1</v>
      </c>
      <c r="O129">
        <v>1</v>
      </c>
      <c r="P129">
        <v>1</v>
      </c>
      <c r="Q129">
        <v>2</v>
      </c>
      <c r="R129">
        <v>1</v>
      </c>
      <c r="S129">
        <v>2</v>
      </c>
      <c r="T129">
        <v>3</v>
      </c>
      <c r="U129">
        <f t="shared" si="205"/>
        <v>3</v>
      </c>
      <c r="V129" s="2" t="s">
        <v>176</v>
      </c>
      <c r="W129" s="2">
        <f t="shared" si="206"/>
        <v>1</v>
      </c>
      <c r="X129">
        <v>7</v>
      </c>
      <c r="Y129" s="1">
        <v>7</v>
      </c>
      <c r="Z129" s="1" t="str">
        <f t="shared" si="207"/>
        <v>L</v>
      </c>
      <c r="AA129" s="1">
        <f t="shared" si="208"/>
        <v>3</v>
      </c>
      <c r="AB129" s="4">
        <f t="shared" si="209"/>
        <v>-2</v>
      </c>
      <c r="AC129" s="4">
        <f t="shared" si="210"/>
        <v>7</v>
      </c>
      <c r="AD129">
        <v>1</v>
      </c>
      <c r="AE129">
        <v>1</v>
      </c>
      <c r="AF129">
        <v>0</v>
      </c>
      <c r="AG129">
        <v>1</v>
      </c>
      <c r="AH129">
        <v>3</v>
      </c>
      <c r="AI129">
        <v>3</v>
      </c>
      <c r="AJ129" s="2" t="s">
        <v>176</v>
      </c>
      <c r="AK129" s="2">
        <f t="shared" si="211"/>
        <v>1</v>
      </c>
      <c r="AL129">
        <v>5</v>
      </c>
      <c r="AM129" s="1">
        <v>6</v>
      </c>
      <c r="AN129" s="1" t="str">
        <f t="shared" si="212"/>
        <v>M</v>
      </c>
      <c r="AO129" s="1">
        <f t="shared" si="213"/>
        <v>1</v>
      </c>
      <c r="AP129" s="4">
        <f t="shared" si="214"/>
        <v>-1</v>
      </c>
      <c r="AQ129" s="4">
        <f t="shared" si="215"/>
        <v>1</v>
      </c>
      <c r="AR129" s="10" t="s">
        <v>319</v>
      </c>
      <c r="AS129" s="10" t="s">
        <v>319</v>
      </c>
      <c r="AT129" s="10" t="str">
        <f t="shared" si="269"/>
        <v>surv</v>
      </c>
      <c r="AU129" s="10" t="str">
        <f t="shared" si="216"/>
        <v>surv</v>
      </c>
      <c r="AV129" s="10">
        <f t="shared" si="217"/>
        <v>7.333333333333333</v>
      </c>
      <c r="AW129" s="10">
        <f t="shared" si="218"/>
        <v>0.41497137209527829</v>
      </c>
      <c r="AX129" s="10">
        <f t="shared" si="219"/>
        <v>1</v>
      </c>
      <c r="AY129" s="10">
        <f t="shared" si="220"/>
        <v>1</v>
      </c>
      <c r="AZ129" s="10" t="str">
        <f t="shared" si="221"/>
        <v>1</v>
      </c>
      <c r="BA129" s="10" t="str">
        <f t="shared" si="222"/>
        <v>1</v>
      </c>
      <c r="BB129" t="s">
        <v>127</v>
      </c>
      <c r="BC129" t="s">
        <v>127</v>
      </c>
      <c r="BD129" t="s">
        <v>158</v>
      </c>
      <c r="BE129" s="5">
        <v>9</v>
      </c>
      <c r="BF129" s="5">
        <v>10</v>
      </c>
      <c r="BG129" s="5">
        <v>14</v>
      </c>
      <c r="BH129" s="5">
        <f t="shared" si="223"/>
        <v>11</v>
      </c>
      <c r="BI129" s="6">
        <v>0.44045431091090476</v>
      </c>
      <c r="BJ129" s="6">
        <v>0.44045431091090476</v>
      </c>
      <c r="BK129" s="6">
        <v>0.3640054944640253</v>
      </c>
      <c r="BL129" s="6">
        <v>0.41497137209527829</v>
      </c>
      <c r="BM129" s="6" t="str">
        <f t="shared" si="224"/>
        <v>N</v>
      </c>
      <c r="BN129" s="3">
        <f t="shared" si="225"/>
        <v>1.6666666666666667</v>
      </c>
      <c r="BO129" s="3">
        <f t="shared" si="226"/>
        <v>1.3333333333333333</v>
      </c>
      <c r="BP129" s="3">
        <f t="shared" si="227"/>
        <v>2.3333333333333335</v>
      </c>
      <c r="BQ129" s="3">
        <f t="shared" si="228"/>
        <v>2.3333333333333335</v>
      </c>
      <c r="BR129" s="1">
        <f t="shared" si="229"/>
        <v>7.333333333333333</v>
      </c>
      <c r="BS129" s="1" t="str">
        <f t="shared" si="230"/>
        <v>L</v>
      </c>
      <c r="BT129" s="1">
        <f t="shared" si="231"/>
        <v>1.6666666666666667</v>
      </c>
      <c r="BU129" s="4">
        <f t="shared" si="232"/>
        <v>-1.5</v>
      </c>
      <c r="BV129" s="4">
        <f t="shared" si="233"/>
        <v>4</v>
      </c>
      <c r="BW129" t="s">
        <v>178</v>
      </c>
      <c r="BX129" t="s">
        <v>226</v>
      </c>
      <c r="BY129" t="s">
        <v>227</v>
      </c>
      <c r="BZ129" t="s">
        <v>227</v>
      </c>
      <c r="CA129" s="2" t="str">
        <f t="shared" si="234"/>
        <v>e</v>
      </c>
      <c r="CB129">
        <v>1</v>
      </c>
      <c r="CC129">
        <v>1</v>
      </c>
      <c r="CD129" s="2" t="str">
        <f t="shared" si="235"/>
        <v>c</v>
      </c>
      <c r="CE129" s="3">
        <v>0</v>
      </c>
      <c r="CF129" s="3">
        <v>1</v>
      </c>
      <c r="CG129" s="2">
        <v>0</v>
      </c>
      <c r="CH129" s="2">
        <v>0</v>
      </c>
      <c r="CI129" s="2">
        <v>0</v>
      </c>
      <c r="CJ129" s="2">
        <v>0</v>
      </c>
      <c r="CK129" s="2">
        <v>0</v>
      </c>
      <c r="CL129" s="2">
        <v>0</v>
      </c>
      <c r="CM129" s="2">
        <v>0</v>
      </c>
      <c r="CN129" s="2">
        <v>0</v>
      </c>
      <c r="CO129" s="5">
        <v>0</v>
      </c>
      <c r="CP129" s="5">
        <v>0</v>
      </c>
      <c r="CQ129" s="5">
        <v>0</v>
      </c>
      <c r="CR129" s="5">
        <v>0</v>
      </c>
      <c r="CS129" s="5">
        <v>0</v>
      </c>
      <c r="CT129" s="5">
        <v>1</v>
      </c>
      <c r="CU129" s="5">
        <v>0</v>
      </c>
      <c r="CV129" s="5">
        <v>0</v>
      </c>
      <c r="CW129" s="4">
        <v>0</v>
      </c>
      <c r="CX129" s="4">
        <v>0</v>
      </c>
      <c r="CY129" s="4">
        <v>1</v>
      </c>
      <c r="CZ129" s="4">
        <v>0</v>
      </c>
      <c r="DA129" s="4">
        <v>0</v>
      </c>
      <c r="DB129" s="4">
        <v>1</v>
      </c>
      <c r="DC129" s="4">
        <v>0</v>
      </c>
      <c r="DD129" s="4">
        <v>1</v>
      </c>
      <c r="DE129" s="8">
        <v>1</v>
      </c>
      <c r="DF129" s="8">
        <v>0</v>
      </c>
      <c r="DG129" s="8">
        <v>0</v>
      </c>
      <c r="DH129" s="8">
        <v>1</v>
      </c>
      <c r="DI129" s="8">
        <v>0</v>
      </c>
      <c r="DJ129" s="8">
        <v>0</v>
      </c>
      <c r="DK129" s="8">
        <v>0</v>
      </c>
      <c r="DL129" s="8">
        <v>0</v>
      </c>
      <c r="DM129" s="11">
        <f t="shared" si="236"/>
        <v>0</v>
      </c>
      <c r="DN129" s="11">
        <f t="shared" si="237"/>
        <v>1</v>
      </c>
      <c r="DO129" s="11">
        <f t="shared" si="238"/>
        <v>1</v>
      </c>
      <c r="DP129" s="11">
        <f t="shared" si="239"/>
        <v>1</v>
      </c>
      <c r="DQ129" s="5">
        <f t="shared" si="240"/>
        <v>1</v>
      </c>
      <c r="DR129" s="5">
        <f t="shared" si="241"/>
        <v>1</v>
      </c>
      <c r="DS129" s="5">
        <f t="shared" si="242"/>
        <v>1</v>
      </c>
      <c r="DT129" s="5">
        <f t="shared" si="243"/>
        <v>0</v>
      </c>
      <c r="DU129" s="12">
        <f t="shared" si="244"/>
        <v>0</v>
      </c>
      <c r="DV129" s="12">
        <f t="shared" si="245"/>
        <v>0</v>
      </c>
      <c r="DW129" s="12">
        <f t="shared" si="246"/>
        <v>0</v>
      </c>
      <c r="DX129" s="12">
        <f t="shared" si="247"/>
        <v>0</v>
      </c>
      <c r="DY129" s="12">
        <f t="shared" si="248"/>
        <v>0</v>
      </c>
      <c r="DZ129" s="12">
        <f t="shared" si="249"/>
        <v>1</v>
      </c>
      <c r="EA129" s="12">
        <f t="shared" si="250"/>
        <v>0</v>
      </c>
      <c r="EB129" s="12">
        <f t="shared" si="251"/>
        <v>0</v>
      </c>
      <c r="EC129" s="13">
        <f t="shared" si="252"/>
        <v>1</v>
      </c>
      <c r="ED129" s="13">
        <f t="shared" si="253"/>
        <v>0</v>
      </c>
      <c r="EE129" s="13">
        <f t="shared" si="254"/>
        <v>1</v>
      </c>
      <c r="EF129" s="13">
        <f t="shared" si="255"/>
        <v>1</v>
      </c>
      <c r="EG129" s="13">
        <f t="shared" si="256"/>
        <v>0</v>
      </c>
      <c r="EH129" s="13">
        <f t="shared" si="257"/>
        <v>1</v>
      </c>
      <c r="EI129" s="13">
        <f t="shared" si="258"/>
        <v>0</v>
      </c>
      <c r="EJ129" s="13">
        <f t="shared" si="259"/>
        <v>1</v>
      </c>
      <c r="EK129" s="4">
        <f t="shared" si="260"/>
        <v>1</v>
      </c>
      <c r="EL129" s="4">
        <f t="shared" si="261"/>
        <v>2</v>
      </c>
      <c r="EM129" s="4">
        <f t="shared" si="262"/>
        <v>2</v>
      </c>
      <c r="EN129" s="4">
        <f t="shared" si="263"/>
        <v>1</v>
      </c>
      <c r="EO129" s="5" t="s">
        <v>178</v>
      </c>
      <c r="EP129" s="5">
        <v>1</v>
      </c>
      <c r="EQ129" s="5">
        <v>0</v>
      </c>
      <c r="ER129" s="5">
        <v>0</v>
      </c>
      <c r="ES129" s="12">
        <v>1</v>
      </c>
      <c r="ET129" s="12">
        <v>0</v>
      </c>
      <c r="EU129" s="12">
        <v>0</v>
      </c>
      <c r="EV129" s="12" t="s">
        <v>178</v>
      </c>
      <c r="EW129">
        <v>1</v>
      </c>
      <c r="EX129">
        <v>0.5</v>
      </c>
      <c r="EY129">
        <v>0</v>
      </c>
      <c r="EZ129">
        <v>0</v>
      </c>
      <c r="FA129">
        <f t="shared" si="264"/>
        <v>0</v>
      </c>
      <c r="FB129">
        <f t="shared" si="265"/>
        <v>0</v>
      </c>
      <c r="FC129">
        <f t="shared" si="266"/>
        <v>-1</v>
      </c>
      <c r="FD129">
        <f t="shared" si="267"/>
        <v>0</v>
      </c>
      <c r="FE129">
        <v>1</v>
      </c>
      <c r="FF129">
        <v>0.66666666666666663</v>
      </c>
      <c r="FG129">
        <v>0.2857142857142857</v>
      </c>
    </row>
    <row r="130" spans="1:163" customFormat="1" x14ac:dyDescent="0.25">
      <c r="A130" t="s">
        <v>130</v>
      </c>
      <c r="B130">
        <v>1</v>
      </c>
      <c r="C130">
        <v>1</v>
      </c>
      <c r="D130">
        <v>1</v>
      </c>
      <c r="E130">
        <v>1</v>
      </c>
      <c r="F130">
        <v>1</v>
      </c>
      <c r="G130">
        <v>1</v>
      </c>
      <c r="H130">
        <v>0</v>
      </c>
      <c r="I130" s="2" t="s">
        <v>177</v>
      </c>
      <c r="J130" s="2">
        <f t="shared" ref="J130:J161" si="270">IF(OR(H130="NA",I130="NA"),"NA",IF(OR(H130&gt;0,I130="y"),1,0))</f>
        <v>0</v>
      </c>
      <c r="K130">
        <v>1</v>
      </c>
      <c r="L130" s="1">
        <v>5</v>
      </c>
      <c r="M130" s="1" t="str">
        <f t="shared" ref="M130:M161" si="271">IF(L130="NA","NA",IF(L130&lt;2,"solitary",IF(AND(L130&gt;=2=TRUE,L130&lt;5=TRUE),"S",IF(AND(L130&gt;=5=TRUE,L130&lt;7=TRUE),"M",IF(L130&gt;=7,"L","NA")))))</f>
        <v>M</v>
      </c>
      <c r="N130" s="1">
        <f t="shared" ref="N130:N136" si="272">VLOOKUP(BB130,$A$2:$L$167,10,FALSE)</f>
        <v>0</v>
      </c>
      <c r="O130">
        <v>1</v>
      </c>
      <c r="P130">
        <v>1</v>
      </c>
      <c r="Q130">
        <v>1</v>
      </c>
      <c r="R130">
        <v>2</v>
      </c>
      <c r="S130">
        <v>3</v>
      </c>
      <c r="T130">
        <v>2</v>
      </c>
      <c r="U130">
        <f t="shared" ref="U130:U161" si="273">IF(AR130="ext","NA",T130)</f>
        <v>2</v>
      </c>
      <c r="V130" s="2" t="s">
        <v>177</v>
      </c>
      <c r="W130" s="2">
        <f t="shared" ref="W130:W161" si="274">IF(OR(T130="NA",V130="NA"),"NA",IF(OR(T130&gt;0,V130="y"),1,0))</f>
        <v>1</v>
      </c>
      <c r="X130">
        <v>4</v>
      </c>
      <c r="Y130" s="1">
        <v>8</v>
      </c>
      <c r="Z130" s="1" t="str">
        <f t="shared" ref="Z130:Z161" si="275">IF(Y130="NA","NA",IF(L130&lt;2,"solitary",IF(AND(Y130&gt;=2=TRUE,Y130&lt;5=TRUE),"S",IF(AND(Y130&gt;=5=TRUE,Y130&lt;7=TRUE),"M",IF(Y130&gt;=7,"L","NA")))))</f>
        <v>L</v>
      </c>
      <c r="AA130" s="1">
        <f t="shared" ref="AA130:AA161" si="276">IF(Y130="NA","NA",VLOOKUP(BC130,$A$1:$Y$167,21,FALSE))</f>
        <v>1</v>
      </c>
      <c r="AB130" s="4">
        <f t="shared" ref="AB130:AB136" si="277">IF(Y130="NA","NA",Y130-L130)</f>
        <v>3</v>
      </c>
      <c r="AC130" s="4">
        <f t="shared" ref="AC130:AC136" si="278">VLOOKUP(BB130,$A$1:$AB$167,24,FALSE)</f>
        <v>4</v>
      </c>
      <c r="AD130">
        <v>1</v>
      </c>
      <c r="AE130">
        <v>1</v>
      </c>
      <c r="AF130">
        <v>2</v>
      </c>
      <c r="AG130">
        <v>2</v>
      </c>
      <c r="AH130">
        <v>3</v>
      </c>
      <c r="AI130">
        <v>1</v>
      </c>
      <c r="AJ130" s="2" t="s">
        <v>177</v>
      </c>
      <c r="AK130" s="2">
        <f t="shared" ref="AK130:AK161" si="279">IF(OR(AI130="NA",AJ130="NA"),"NA",IF(OR(AI130&gt;0,AJ130="y"),1,0))</f>
        <v>1</v>
      </c>
      <c r="AL130">
        <v>2</v>
      </c>
      <c r="AM130" s="1">
        <v>9</v>
      </c>
      <c r="AN130" s="1" t="str">
        <f t="shared" ref="AN130:AN161" si="280">IF(AM130="NA","NA",IF(AM130&lt;2,"solitary",IF(AND(AM130&gt;=2=TRUE,AM130&lt;5=TRUE),"S",IF(AND(AM130&gt;=5=TRUE,AM130&lt;7=TRUE),"M",IF(AM130&gt;=7,"L","NA")))))</f>
        <v>L</v>
      </c>
      <c r="AO130" s="1">
        <f t="shared" ref="AO130:AO161" si="281">IF(AM130="NA","NA",VLOOKUP(BD130,$A$1:$AM$167,34,FALSE))</f>
        <v>1</v>
      </c>
      <c r="AP130" s="4">
        <f t="shared" ref="AP130:AP161" si="282">IF(Y130="NA","NA",IF(AM130="NA","NA",AM130-Y130))</f>
        <v>1</v>
      </c>
      <c r="AQ130" s="4">
        <f t="shared" ref="AQ130:AQ154" si="283">VLOOKUP(BC130,$A$1:$AP$167,37,FALSE)</f>
        <v>1</v>
      </c>
      <c r="AR130" s="10" t="s">
        <v>319</v>
      </c>
      <c r="AS130" s="10" t="s">
        <v>319</v>
      </c>
      <c r="AT130" s="10" t="str">
        <f t="shared" si="269"/>
        <v>surv</v>
      </c>
      <c r="AU130" s="10" t="str">
        <f t="shared" ref="AU130:AU161" si="284">IF(OR(AR130="ext",AS130="ext"),"ext","surv")</f>
        <v>surv</v>
      </c>
      <c r="AV130" s="10">
        <f t="shared" ref="AV130:AV161" si="285">IF(AR130="ext",L130,IF(AS130="ext",Y130,IF(AR130="surv",AVERAGE(L130,Y130,AM130),IF(AS130="surv",AVERAGE(Y130,AM130),AM130))))</f>
        <v>7.333333333333333</v>
      </c>
      <c r="AW130" s="10">
        <f t="shared" ref="AW130:AW161" si="286">IF(AR130="ext",BI130,IF(AS130="ext",BJ130,IF(AR130="surv",AVERAGE(BI130,BJ130,BK130),IF(AS130="surv",AVERAGE(BJ130,BK130),BK130))))</f>
        <v>0.5</v>
      </c>
      <c r="AX130" s="10">
        <f t="shared" ref="AX130:AX161" si="287">IF(AR130="surv",1,IF(AR130="ext",0,"NA"))</f>
        <v>1</v>
      </c>
      <c r="AY130" s="10">
        <f t="shared" ref="AY130:AY161" si="288">IF(AS130="surv",1,IF(AS130="ext",0,"NA"))</f>
        <v>1</v>
      </c>
      <c r="AZ130" s="10" t="str">
        <f t="shared" ref="AZ130:AZ161" si="289">IF(AT130="surv","1",IF(OR(AT130="ext",AT130="re"),"0","NA"))</f>
        <v>1</v>
      </c>
      <c r="BA130" s="10" t="str">
        <f t="shared" ref="BA130:BA161" si="290">IF(AT130="surv","1",IF(AT130="found","0","NA"))</f>
        <v>1</v>
      </c>
      <c r="BB130" t="s">
        <v>22</v>
      </c>
      <c r="BC130" t="s">
        <v>22</v>
      </c>
      <c r="BD130" t="s">
        <v>22</v>
      </c>
      <c r="BE130" s="5">
        <v>8</v>
      </c>
      <c r="BF130" s="5">
        <v>9</v>
      </c>
      <c r="BG130" s="5">
        <v>10</v>
      </c>
      <c r="BH130" s="5">
        <f t="shared" ref="BH130:BH161" si="291">AVERAGE(BE130:BG130)</f>
        <v>9</v>
      </c>
      <c r="BI130" s="6">
        <v>0.5</v>
      </c>
      <c r="BJ130" s="6">
        <v>0.5</v>
      </c>
      <c r="BK130" s="6">
        <v>0.5</v>
      </c>
      <c r="BL130" s="6">
        <v>0.5</v>
      </c>
      <c r="BM130" s="6" t="str">
        <f t="shared" ref="BM130:BM161" si="292">IF(BL130&lt;0.5,"N",IF(BL130&lt;1,"M","F"))</f>
        <v>M</v>
      </c>
      <c r="BN130" s="3">
        <f t="shared" ref="BN130:BN161" si="293">AVERAGE(E130,Q130,AF130)</f>
        <v>1.3333333333333333</v>
      </c>
      <c r="BO130" s="3">
        <f t="shared" ref="BO130:BO161" si="294">AVERAGE(F130,R130,AG130)</f>
        <v>1.6666666666666667</v>
      </c>
      <c r="BP130" s="3">
        <f t="shared" ref="BP130:BP161" si="295">AVERAGE(G130,S130,AH130)</f>
        <v>2.3333333333333335</v>
      </c>
      <c r="BQ130" s="3">
        <f t="shared" ref="BQ130:BQ161" si="296">AVERAGE(H130,T130,AI130)</f>
        <v>1</v>
      </c>
      <c r="BR130" s="1">
        <f t="shared" ref="BR130:BR161" si="297">AVERAGE(AM130,Y130,L130)</f>
        <v>7.333333333333333</v>
      </c>
      <c r="BS130" s="1" t="str">
        <f t="shared" ref="BS130:BS161" si="298">IF(BR130="NA","NA",IF(AND(BR130&gt;0=TRUE,BR130&lt;5=TRUE),"S",IF(AND(BR130&gt;=6=TRUE,BR130&lt;7=TRUE),"M",IF(BR130&gt;=7,"L","NA"))))</f>
        <v>L</v>
      </c>
      <c r="BT130" s="1">
        <f t="shared" ref="BT130:BT154" si="299">AVERAGE(AO130,AA130,N130)</f>
        <v>0.66666666666666663</v>
      </c>
      <c r="BU130" s="4">
        <f t="shared" ref="BU130:BU161" si="300">IF(AP130="NA","NA",AVERAGE(AB130,AP130))</f>
        <v>2</v>
      </c>
      <c r="BV130" s="4">
        <f t="shared" ref="BV130:BV161" si="301">IF(BU130="NA","NA",AVERAGE(AC130,AQ130))</f>
        <v>2.5</v>
      </c>
      <c r="BW130" t="s">
        <v>227</v>
      </c>
      <c r="BX130" t="s">
        <v>178</v>
      </c>
      <c r="BY130" t="s">
        <v>227</v>
      </c>
      <c r="BZ130" t="s">
        <v>226</v>
      </c>
      <c r="CA130" s="2" t="str">
        <f t="shared" ref="CA130:CA161" si="302">IF(CB130+CC130=0,"NA",IF(CB130=CC130,"e",IF(CB130&lt;CC130,"c","s")))</f>
        <v>NA</v>
      </c>
      <c r="CB130">
        <v>0</v>
      </c>
      <c r="CC130">
        <v>0</v>
      </c>
      <c r="CD130" s="2" t="str">
        <f t="shared" ref="CD130:CD161" si="303">IF(CE130+CF130=0,"NA",IF(CE130=CF130,"e",IF(CE130&lt;CF130,"c","s")))</f>
        <v>NA</v>
      </c>
      <c r="CE130" s="3">
        <v>0</v>
      </c>
      <c r="CF130" s="3">
        <v>0</v>
      </c>
      <c r="CG130" s="2">
        <v>1</v>
      </c>
      <c r="CH130" s="2">
        <v>0</v>
      </c>
      <c r="CI130" s="2">
        <v>0</v>
      </c>
      <c r="CJ130" s="2">
        <v>0</v>
      </c>
      <c r="CK130" s="2">
        <v>0</v>
      </c>
      <c r="CL130" s="2">
        <v>0</v>
      </c>
      <c r="CM130" s="2">
        <v>0</v>
      </c>
      <c r="CN130" s="2">
        <v>0</v>
      </c>
      <c r="CO130" s="5">
        <v>0</v>
      </c>
      <c r="CP130" s="5">
        <v>1</v>
      </c>
      <c r="CQ130" s="5">
        <v>0</v>
      </c>
      <c r="CR130" s="5">
        <v>0</v>
      </c>
      <c r="CS130" s="5">
        <v>0</v>
      </c>
      <c r="CT130" s="5">
        <v>0</v>
      </c>
      <c r="CU130" s="5">
        <v>0</v>
      </c>
      <c r="CV130" s="5">
        <v>0</v>
      </c>
      <c r="CW130" s="4">
        <v>0</v>
      </c>
      <c r="CX130" s="4">
        <v>0</v>
      </c>
      <c r="CY130" s="4">
        <v>0</v>
      </c>
      <c r="CZ130" s="4">
        <v>0</v>
      </c>
      <c r="DA130" s="4">
        <v>0</v>
      </c>
      <c r="DB130" s="4">
        <v>0</v>
      </c>
      <c r="DC130" s="4">
        <v>0</v>
      </c>
      <c r="DD130" s="4">
        <v>0</v>
      </c>
      <c r="DE130" s="8">
        <v>0</v>
      </c>
      <c r="DF130" s="8">
        <v>0</v>
      </c>
      <c r="DG130" s="8">
        <v>1</v>
      </c>
      <c r="DH130" s="8">
        <v>0</v>
      </c>
      <c r="DI130" s="8">
        <v>0</v>
      </c>
      <c r="DJ130" s="8">
        <v>0</v>
      </c>
      <c r="DK130" s="8">
        <v>0</v>
      </c>
      <c r="DL130" s="8">
        <v>0</v>
      </c>
      <c r="DM130" s="11">
        <f t="shared" ref="DM130:DM161" si="304">SUM(CG130,CH130,CW130,CX130)</f>
        <v>1</v>
      </c>
      <c r="DN130" s="11">
        <f t="shared" ref="DN130:DN161" si="305">SUM(CJ130,CI130,CZ130,CY130)</f>
        <v>0</v>
      </c>
      <c r="DO130" s="11">
        <f t="shared" ref="DO130:DO161" si="306">SUM(CK130,CL130,DA130,DB130)</f>
        <v>0</v>
      </c>
      <c r="DP130" s="11">
        <f t="shared" ref="DP130:DP161" si="307">SUM(CN130,CM130,DD130,DC130)</f>
        <v>0</v>
      </c>
      <c r="DQ130" s="5">
        <f t="shared" ref="DQ130:DQ161" si="308">SUM(CO130,CP130,DE130,DF130)</f>
        <v>1</v>
      </c>
      <c r="DR130" s="5">
        <f t="shared" ref="DR130:DR161" si="309">SUM(CR130,CQ130,DH130,DG130)</f>
        <v>1</v>
      </c>
      <c r="DS130" s="5">
        <f t="shared" ref="DS130:DS161" si="310">SUM(CS130,CT130,DI130,DJ130)</f>
        <v>0</v>
      </c>
      <c r="DT130" s="5">
        <f t="shared" ref="DT130:DT161" si="311">SUM(CV130,CU130,DL130,DK130)</f>
        <v>0</v>
      </c>
      <c r="DU130" s="12">
        <f t="shared" ref="DU130:DU161" si="312">SUM(CG130,CO130)</f>
        <v>1</v>
      </c>
      <c r="DV130" s="12">
        <f t="shared" ref="DV130:DV161" si="313">SUM(CH130,CP130)</f>
        <v>1</v>
      </c>
      <c r="DW130" s="12">
        <f t="shared" ref="DW130:DW161" si="314">SUM(CI130,CQ130)</f>
        <v>0</v>
      </c>
      <c r="DX130" s="12">
        <f t="shared" ref="DX130:DX161" si="315">SUM(CJ130,CR130)</f>
        <v>0</v>
      </c>
      <c r="DY130" s="12">
        <f t="shared" ref="DY130:DY161" si="316">SUM(CK130,CS130)</f>
        <v>0</v>
      </c>
      <c r="DZ130" s="12">
        <f t="shared" ref="DZ130:DZ161" si="317">SUM(CL130,CT130)</f>
        <v>0</v>
      </c>
      <c r="EA130" s="12">
        <f t="shared" ref="EA130:EA161" si="318">SUM(CM130,CU130)</f>
        <v>0</v>
      </c>
      <c r="EB130" s="12">
        <f t="shared" ref="EB130:EB161" si="319">SUM(CN130,CV130)</f>
        <v>0</v>
      </c>
      <c r="EC130" s="13">
        <f t="shared" ref="EC130:EC161" si="320">SUM(CW130,DE130)</f>
        <v>0</v>
      </c>
      <c r="ED130" s="13">
        <f t="shared" ref="ED130:ED161" si="321">SUM(CX130,DF130)</f>
        <v>0</v>
      </c>
      <c r="EE130" s="13">
        <f t="shared" ref="EE130:EE161" si="322">SUM(CY130,DG130)</f>
        <v>1</v>
      </c>
      <c r="EF130" s="13">
        <f t="shared" ref="EF130:EF161" si="323">SUM(CZ130,DH130)</f>
        <v>0</v>
      </c>
      <c r="EG130" s="13">
        <f t="shared" ref="EG130:EG161" si="324">SUM(DA130,DI130)</f>
        <v>0</v>
      </c>
      <c r="EH130" s="13">
        <f t="shared" ref="EH130:EH161" si="325">SUM(DB130,DJ130)</f>
        <v>0</v>
      </c>
      <c r="EI130" s="13">
        <f t="shared" ref="EI130:EI161" si="326">SUM(DC130,DK130)</f>
        <v>0</v>
      </c>
      <c r="EJ130" s="13">
        <f t="shared" ref="EJ130:EJ161" si="327">SUM(DD130,DL130)</f>
        <v>0</v>
      </c>
      <c r="EK130" s="4">
        <f t="shared" ref="EK130:EK161" si="328">DM130+DQ130</f>
        <v>2</v>
      </c>
      <c r="EL130" s="4">
        <f t="shared" ref="EL130:EL161" si="329">DN130+DR130</f>
        <v>1</v>
      </c>
      <c r="EM130" s="4">
        <f t="shared" ref="EM130:EM161" si="330">DO130+DS130</f>
        <v>0</v>
      </c>
      <c r="EN130" s="4">
        <f t="shared" ref="EN130:EN161" si="331">DP130+DT130</f>
        <v>0</v>
      </c>
      <c r="EO130" s="5">
        <v>0</v>
      </c>
      <c r="EP130" s="5" t="s">
        <v>178</v>
      </c>
      <c r="EQ130" s="5" t="s">
        <v>178</v>
      </c>
      <c r="ER130" s="5" t="s">
        <v>178</v>
      </c>
      <c r="ES130" s="12">
        <v>0</v>
      </c>
      <c r="ET130" s="12">
        <v>1</v>
      </c>
      <c r="EU130" s="12" t="s">
        <v>178</v>
      </c>
      <c r="EV130" s="12" t="s">
        <v>178</v>
      </c>
      <c r="EW130">
        <v>0</v>
      </c>
      <c r="EX130">
        <v>1</v>
      </c>
      <c r="EY130" t="s">
        <v>178</v>
      </c>
      <c r="EZ130" t="s">
        <v>178</v>
      </c>
      <c r="FA130">
        <f t="shared" ref="FA130:FA161" si="332">(CG130+CO130)-(CH130+CP130)</f>
        <v>0</v>
      </c>
      <c r="FB130">
        <f t="shared" ref="FB130:FB161" si="333">(CI130+CQ130)-(CJ130+CR130)</f>
        <v>0</v>
      </c>
      <c r="FC130">
        <f t="shared" ref="FC130:FC161" si="334">(CK130+CS130)-(CL130+CT130)</f>
        <v>0</v>
      </c>
      <c r="FD130">
        <f t="shared" ref="FD130:FD161" si="335">(CM130+CU130)-(CN130+CV130)</f>
        <v>0</v>
      </c>
      <c r="FE130">
        <v>1.5</v>
      </c>
      <c r="FF130">
        <v>0.42857142857142855</v>
      </c>
      <c r="FG130">
        <v>0.66666666666666663</v>
      </c>
    </row>
    <row r="131" spans="1:163" customFormat="1" x14ac:dyDescent="0.25">
      <c r="A131" t="s">
        <v>131</v>
      </c>
      <c r="B131">
        <v>1</v>
      </c>
      <c r="C131">
        <v>1</v>
      </c>
      <c r="D131">
        <v>1</v>
      </c>
      <c r="E131">
        <v>2</v>
      </c>
      <c r="F131">
        <v>0</v>
      </c>
      <c r="G131">
        <v>0</v>
      </c>
      <c r="H131">
        <v>0</v>
      </c>
      <c r="I131" s="2" t="s">
        <v>177</v>
      </c>
      <c r="J131" s="2">
        <f t="shared" si="270"/>
        <v>0</v>
      </c>
      <c r="K131">
        <v>3</v>
      </c>
      <c r="L131" s="1">
        <v>4</v>
      </c>
      <c r="M131" s="1" t="str">
        <f t="shared" si="271"/>
        <v>S</v>
      </c>
      <c r="N131" s="1">
        <f t="shared" si="272"/>
        <v>0</v>
      </c>
      <c r="O131">
        <v>1</v>
      </c>
      <c r="P131">
        <v>1</v>
      </c>
      <c r="Q131">
        <v>2</v>
      </c>
      <c r="R131">
        <v>0</v>
      </c>
      <c r="S131">
        <v>3</v>
      </c>
      <c r="T131">
        <v>1</v>
      </c>
      <c r="U131">
        <f t="shared" si="273"/>
        <v>1</v>
      </c>
      <c r="V131" s="2" t="s">
        <v>177</v>
      </c>
      <c r="W131" s="2">
        <f t="shared" si="274"/>
        <v>1</v>
      </c>
      <c r="X131">
        <v>4</v>
      </c>
      <c r="Y131" s="1">
        <v>7</v>
      </c>
      <c r="Z131" s="1" t="str">
        <f t="shared" si="275"/>
        <v>L</v>
      </c>
      <c r="AA131" s="1">
        <f t="shared" si="276"/>
        <v>1</v>
      </c>
      <c r="AB131" s="4">
        <f t="shared" si="277"/>
        <v>3</v>
      </c>
      <c r="AC131" s="4">
        <f t="shared" si="278"/>
        <v>4</v>
      </c>
      <c r="AD131">
        <v>1</v>
      </c>
      <c r="AE131">
        <v>1</v>
      </c>
      <c r="AF131">
        <v>1</v>
      </c>
      <c r="AG131">
        <v>2</v>
      </c>
      <c r="AH131">
        <v>2</v>
      </c>
      <c r="AI131">
        <v>1</v>
      </c>
      <c r="AJ131" s="2" t="s">
        <v>176</v>
      </c>
      <c r="AK131" s="2">
        <f t="shared" si="279"/>
        <v>1</v>
      </c>
      <c r="AL131">
        <v>2</v>
      </c>
      <c r="AM131" s="1">
        <v>7</v>
      </c>
      <c r="AN131" s="1" t="str">
        <f t="shared" si="280"/>
        <v>L</v>
      </c>
      <c r="AO131" s="1">
        <f t="shared" si="281"/>
        <v>1</v>
      </c>
      <c r="AP131" s="4">
        <f t="shared" si="282"/>
        <v>0</v>
      </c>
      <c r="AQ131" s="4">
        <f t="shared" si="283"/>
        <v>1</v>
      </c>
      <c r="AR131" s="10" t="s">
        <v>319</v>
      </c>
      <c r="AS131" s="10" t="s">
        <v>319</v>
      </c>
      <c r="AT131" s="10" t="str">
        <f t="shared" si="269"/>
        <v>surv</v>
      </c>
      <c r="AU131" s="10" t="str">
        <f t="shared" si="284"/>
        <v>surv</v>
      </c>
      <c r="AV131" s="10">
        <f t="shared" si="285"/>
        <v>6</v>
      </c>
      <c r="AW131" s="10">
        <f t="shared" si="286"/>
        <v>0.56859475903318213</v>
      </c>
      <c r="AX131" s="10">
        <f t="shared" si="287"/>
        <v>1</v>
      </c>
      <c r="AY131" s="10">
        <f t="shared" si="288"/>
        <v>1</v>
      </c>
      <c r="AZ131" s="10" t="str">
        <f t="shared" si="289"/>
        <v>1</v>
      </c>
      <c r="BA131" s="10" t="str">
        <f t="shared" si="290"/>
        <v>1</v>
      </c>
      <c r="BB131" t="s">
        <v>22</v>
      </c>
      <c r="BC131" t="s">
        <v>22</v>
      </c>
      <c r="BD131" t="s">
        <v>22</v>
      </c>
      <c r="BE131" s="5">
        <v>6</v>
      </c>
      <c r="BF131" s="5">
        <v>7</v>
      </c>
      <c r="BG131" s="5">
        <v>8</v>
      </c>
      <c r="BH131" s="5">
        <f t="shared" si="291"/>
        <v>7</v>
      </c>
      <c r="BI131" s="6">
        <v>0.56859475903318213</v>
      </c>
      <c r="BJ131" s="6">
        <v>0.56859475903318213</v>
      </c>
      <c r="BK131" s="6">
        <v>0.56859475903318213</v>
      </c>
      <c r="BL131" s="6">
        <v>0.56859475903318213</v>
      </c>
      <c r="BM131" s="6" t="str">
        <f t="shared" si="292"/>
        <v>M</v>
      </c>
      <c r="BN131" s="3">
        <f t="shared" si="293"/>
        <v>1.6666666666666667</v>
      </c>
      <c r="BO131" s="3">
        <f t="shared" si="294"/>
        <v>0.66666666666666663</v>
      </c>
      <c r="BP131" s="3">
        <f t="shared" si="295"/>
        <v>1.6666666666666667</v>
      </c>
      <c r="BQ131" s="3">
        <f t="shared" si="296"/>
        <v>0.66666666666666663</v>
      </c>
      <c r="BR131" s="1">
        <f t="shared" si="297"/>
        <v>6</v>
      </c>
      <c r="BS131" s="1" t="str">
        <f t="shared" si="298"/>
        <v>M</v>
      </c>
      <c r="BT131" s="1">
        <f t="shared" si="299"/>
        <v>0.66666666666666663</v>
      </c>
      <c r="BU131" s="4">
        <f t="shared" si="300"/>
        <v>1.5</v>
      </c>
      <c r="BV131" s="4">
        <f t="shared" si="301"/>
        <v>2.5</v>
      </c>
      <c r="BW131" t="s">
        <v>227</v>
      </c>
      <c r="BX131" t="s">
        <v>227</v>
      </c>
      <c r="BY131" t="s">
        <v>227</v>
      </c>
      <c r="BZ131" t="s">
        <v>227</v>
      </c>
      <c r="CA131" s="2" t="str">
        <f t="shared" si="302"/>
        <v>NA</v>
      </c>
      <c r="CB131">
        <v>0</v>
      </c>
      <c r="CC131">
        <v>0</v>
      </c>
      <c r="CD131" s="2" t="str">
        <f t="shared" si="303"/>
        <v>s</v>
      </c>
      <c r="CE131" s="3">
        <v>1</v>
      </c>
      <c r="CF131" s="3">
        <v>0</v>
      </c>
      <c r="CG131" s="2">
        <v>1</v>
      </c>
      <c r="CH131" s="2">
        <v>0</v>
      </c>
      <c r="CI131" s="2">
        <v>0</v>
      </c>
      <c r="CJ131" s="2">
        <v>1</v>
      </c>
      <c r="CK131" s="2">
        <v>0</v>
      </c>
      <c r="CL131" s="2">
        <v>0</v>
      </c>
      <c r="CM131" s="2">
        <v>0</v>
      </c>
      <c r="CN131" s="2">
        <v>0</v>
      </c>
      <c r="CO131" s="5">
        <v>0</v>
      </c>
      <c r="CP131" s="5">
        <v>1</v>
      </c>
      <c r="CQ131" s="5">
        <v>1</v>
      </c>
      <c r="CR131" s="5">
        <v>0</v>
      </c>
      <c r="CS131" s="5">
        <v>0</v>
      </c>
      <c r="CT131" s="5">
        <v>0</v>
      </c>
      <c r="CU131" s="5">
        <v>0</v>
      </c>
      <c r="CV131" s="5">
        <v>0</v>
      </c>
      <c r="CW131" s="4">
        <v>0</v>
      </c>
      <c r="CX131" s="4">
        <v>0</v>
      </c>
      <c r="CY131" s="4">
        <v>0</v>
      </c>
      <c r="CZ131" s="4">
        <v>0</v>
      </c>
      <c r="DA131" s="4">
        <v>0</v>
      </c>
      <c r="DB131" s="4">
        <v>0</v>
      </c>
      <c r="DC131" s="4">
        <v>0</v>
      </c>
      <c r="DD131" s="4">
        <v>0</v>
      </c>
      <c r="DE131" s="8">
        <v>0</v>
      </c>
      <c r="DF131" s="8">
        <v>0</v>
      </c>
      <c r="DG131" s="8">
        <v>0</v>
      </c>
      <c r="DH131" s="8">
        <v>0</v>
      </c>
      <c r="DI131" s="8">
        <v>1</v>
      </c>
      <c r="DJ131" s="8">
        <v>0</v>
      </c>
      <c r="DK131" s="8">
        <v>0</v>
      </c>
      <c r="DL131" s="8">
        <v>0</v>
      </c>
      <c r="DM131" s="11">
        <f t="shared" si="304"/>
        <v>1</v>
      </c>
      <c r="DN131" s="11">
        <f t="shared" si="305"/>
        <v>1</v>
      </c>
      <c r="DO131" s="11">
        <f t="shared" si="306"/>
        <v>0</v>
      </c>
      <c r="DP131" s="11">
        <f t="shared" si="307"/>
        <v>0</v>
      </c>
      <c r="DQ131" s="5">
        <f t="shared" si="308"/>
        <v>1</v>
      </c>
      <c r="DR131" s="5">
        <f t="shared" si="309"/>
        <v>1</v>
      </c>
      <c r="DS131" s="5">
        <f t="shared" si="310"/>
        <v>1</v>
      </c>
      <c r="DT131" s="5">
        <f t="shared" si="311"/>
        <v>0</v>
      </c>
      <c r="DU131" s="12">
        <f t="shared" si="312"/>
        <v>1</v>
      </c>
      <c r="DV131" s="12">
        <f t="shared" si="313"/>
        <v>1</v>
      </c>
      <c r="DW131" s="12">
        <f t="shared" si="314"/>
        <v>1</v>
      </c>
      <c r="DX131" s="12">
        <f t="shared" si="315"/>
        <v>1</v>
      </c>
      <c r="DY131" s="12">
        <f t="shared" si="316"/>
        <v>0</v>
      </c>
      <c r="DZ131" s="12">
        <f t="shared" si="317"/>
        <v>0</v>
      </c>
      <c r="EA131" s="12">
        <f t="shared" si="318"/>
        <v>0</v>
      </c>
      <c r="EB131" s="12">
        <f t="shared" si="319"/>
        <v>0</v>
      </c>
      <c r="EC131" s="13">
        <f t="shared" si="320"/>
        <v>0</v>
      </c>
      <c r="ED131" s="13">
        <f t="shared" si="321"/>
        <v>0</v>
      </c>
      <c r="EE131" s="13">
        <f t="shared" si="322"/>
        <v>0</v>
      </c>
      <c r="EF131" s="13">
        <f t="shared" si="323"/>
        <v>0</v>
      </c>
      <c r="EG131" s="13">
        <f t="shared" si="324"/>
        <v>1</v>
      </c>
      <c r="EH131" s="13">
        <f t="shared" si="325"/>
        <v>0</v>
      </c>
      <c r="EI131" s="13">
        <f t="shared" si="326"/>
        <v>0</v>
      </c>
      <c r="EJ131" s="13">
        <f t="shared" si="327"/>
        <v>0</v>
      </c>
      <c r="EK131" s="4">
        <f t="shared" si="328"/>
        <v>2</v>
      </c>
      <c r="EL131" s="4">
        <f t="shared" si="329"/>
        <v>2</v>
      </c>
      <c r="EM131" s="4">
        <f t="shared" si="330"/>
        <v>1</v>
      </c>
      <c r="EN131" s="4">
        <f t="shared" si="331"/>
        <v>0</v>
      </c>
      <c r="EO131" s="5">
        <v>0</v>
      </c>
      <c r="EP131" s="5">
        <v>0</v>
      </c>
      <c r="EQ131" s="5" t="s">
        <v>178</v>
      </c>
      <c r="ER131" s="5" t="s">
        <v>178</v>
      </c>
      <c r="ES131" s="12">
        <v>0</v>
      </c>
      <c r="ET131" s="12">
        <v>0</v>
      </c>
      <c r="EU131" s="12">
        <v>1</v>
      </c>
      <c r="EV131" s="12" t="s">
        <v>178</v>
      </c>
      <c r="EW131">
        <v>0</v>
      </c>
      <c r="EX131">
        <v>0</v>
      </c>
      <c r="EY131">
        <v>1</v>
      </c>
      <c r="EZ131" t="s">
        <v>178</v>
      </c>
      <c r="FA131">
        <f t="shared" si="332"/>
        <v>0</v>
      </c>
      <c r="FB131">
        <f t="shared" si="333"/>
        <v>0</v>
      </c>
      <c r="FC131">
        <f t="shared" si="334"/>
        <v>0</v>
      </c>
      <c r="FD131">
        <f t="shared" si="335"/>
        <v>0</v>
      </c>
      <c r="FE131" t="s">
        <v>178</v>
      </c>
      <c r="FF131">
        <v>1</v>
      </c>
      <c r="FG131">
        <v>0.6</v>
      </c>
    </row>
    <row r="132" spans="1:163" customFormat="1" x14ac:dyDescent="0.25">
      <c r="A132" t="s">
        <v>132</v>
      </c>
      <c r="B132">
        <v>1</v>
      </c>
      <c r="C132">
        <v>1</v>
      </c>
      <c r="D132">
        <v>1</v>
      </c>
      <c r="E132">
        <v>1</v>
      </c>
      <c r="F132">
        <v>2</v>
      </c>
      <c r="G132">
        <v>4</v>
      </c>
      <c r="H132">
        <v>0</v>
      </c>
      <c r="I132" s="2" t="s">
        <v>176</v>
      </c>
      <c r="J132" s="2">
        <f t="shared" si="270"/>
        <v>1</v>
      </c>
      <c r="K132">
        <v>5</v>
      </c>
      <c r="L132" s="1">
        <v>9</v>
      </c>
      <c r="M132" s="1" t="str">
        <f t="shared" si="271"/>
        <v>L</v>
      </c>
      <c r="N132" s="1">
        <f t="shared" si="272"/>
        <v>0</v>
      </c>
      <c r="O132">
        <v>1</v>
      </c>
      <c r="P132">
        <v>1</v>
      </c>
      <c r="Q132">
        <v>0</v>
      </c>
      <c r="R132">
        <v>0</v>
      </c>
      <c r="S132">
        <v>1</v>
      </c>
      <c r="T132">
        <v>12</v>
      </c>
      <c r="U132">
        <f t="shared" si="273"/>
        <v>12</v>
      </c>
      <c r="V132" s="2" t="s">
        <v>177</v>
      </c>
      <c r="W132" s="2">
        <f t="shared" si="274"/>
        <v>1</v>
      </c>
      <c r="X132">
        <v>5</v>
      </c>
      <c r="Y132" s="1">
        <v>3</v>
      </c>
      <c r="Z132" s="1" t="str">
        <f t="shared" si="275"/>
        <v>S</v>
      </c>
      <c r="AA132" s="1">
        <f t="shared" si="276"/>
        <v>2</v>
      </c>
      <c r="AB132" s="4">
        <f t="shared" si="277"/>
        <v>-6</v>
      </c>
      <c r="AC132" s="4">
        <f t="shared" si="278"/>
        <v>5</v>
      </c>
      <c r="AD132">
        <v>1</v>
      </c>
      <c r="AE132">
        <v>1</v>
      </c>
      <c r="AF132">
        <v>2</v>
      </c>
      <c r="AG132">
        <v>3</v>
      </c>
      <c r="AH132">
        <v>3</v>
      </c>
      <c r="AI132">
        <v>4</v>
      </c>
      <c r="AJ132" s="2" t="s">
        <v>177</v>
      </c>
      <c r="AK132" s="2">
        <f t="shared" si="279"/>
        <v>1</v>
      </c>
      <c r="AL132">
        <v>3</v>
      </c>
      <c r="AM132" s="1">
        <v>10</v>
      </c>
      <c r="AN132" s="1" t="str">
        <f t="shared" si="280"/>
        <v>L</v>
      </c>
      <c r="AO132" s="1">
        <f t="shared" si="281"/>
        <v>2</v>
      </c>
      <c r="AP132" s="4">
        <f t="shared" si="282"/>
        <v>7</v>
      </c>
      <c r="AQ132" s="4">
        <f t="shared" si="283"/>
        <v>1</v>
      </c>
      <c r="AR132" s="10" t="s">
        <v>319</v>
      </c>
      <c r="AS132" s="10" t="s">
        <v>319</v>
      </c>
      <c r="AT132" s="10" t="str">
        <f t="shared" si="269"/>
        <v>surv</v>
      </c>
      <c r="AU132" s="10" t="str">
        <f t="shared" si="284"/>
        <v>surv</v>
      </c>
      <c r="AV132" s="10">
        <f t="shared" si="285"/>
        <v>7.333333333333333</v>
      </c>
      <c r="AW132" s="10">
        <f t="shared" si="286"/>
        <v>0.47507894080878743</v>
      </c>
      <c r="AX132" s="10">
        <f t="shared" si="287"/>
        <v>1</v>
      </c>
      <c r="AY132" s="10">
        <f t="shared" si="288"/>
        <v>1</v>
      </c>
      <c r="AZ132" s="10" t="str">
        <f t="shared" si="289"/>
        <v>1</v>
      </c>
      <c r="BA132" s="10" t="str">
        <f t="shared" si="290"/>
        <v>1</v>
      </c>
      <c r="BB132" t="s">
        <v>124</v>
      </c>
      <c r="BC132" t="s">
        <v>124</v>
      </c>
      <c r="BD132" t="s">
        <v>124</v>
      </c>
      <c r="BE132" s="5">
        <v>7</v>
      </c>
      <c r="BF132" s="5">
        <v>8</v>
      </c>
      <c r="BG132" s="5">
        <v>9</v>
      </c>
      <c r="BH132" s="5">
        <f t="shared" si="291"/>
        <v>8</v>
      </c>
      <c r="BI132" s="6">
        <v>0.47507894080878743</v>
      </c>
      <c r="BJ132" s="6">
        <v>0.47507894080878743</v>
      </c>
      <c r="BK132" s="6">
        <v>0.47507894080878743</v>
      </c>
      <c r="BL132" s="6">
        <v>0.47507894080878743</v>
      </c>
      <c r="BM132" s="6" t="str">
        <f t="shared" si="292"/>
        <v>N</v>
      </c>
      <c r="BN132" s="3">
        <f t="shared" si="293"/>
        <v>1</v>
      </c>
      <c r="BO132" s="3">
        <f t="shared" si="294"/>
        <v>1.6666666666666667</v>
      </c>
      <c r="BP132" s="3">
        <f t="shared" si="295"/>
        <v>2.6666666666666665</v>
      </c>
      <c r="BQ132" s="3">
        <f t="shared" si="296"/>
        <v>5.333333333333333</v>
      </c>
      <c r="BR132" s="1">
        <f t="shared" si="297"/>
        <v>7.333333333333333</v>
      </c>
      <c r="BS132" s="1" t="str">
        <f t="shared" si="298"/>
        <v>L</v>
      </c>
      <c r="BT132" s="1">
        <f t="shared" si="299"/>
        <v>1.3333333333333333</v>
      </c>
      <c r="BU132" s="4">
        <f t="shared" si="300"/>
        <v>0.5</v>
      </c>
      <c r="BV132" s="4">
        <f t="shared" si="301"/>
        <v>3</v>
      </c>
      <c r="BW132" t="s">
        <v>178</v>
      </c>
      <c r="BX132" t="s">
        <v>178</v>
      </c>
      <c r="BY132" t="s">
        <v>178</v>
      </c>
      <c r="BZ132" t="s">
        <v>226</v>
      </c>
      <c r="CA132" s="2" t="str">
        <f t="shared" si="302"/>
        <v>NA</v>
      </c>
      <c r="CB132">
        <v>0</v>
      </c>
      <c r="CC132">
        <v>0</v>
      </c>
      <c r="CD132" s="2" t="str">
        <f t="shared" si="303"/>
        <v>c</v>
      </c>
      <c r="CE132" s="3">
        <v>0</v>
      </c>
      <c r="CF132" s="3">
        <v>1</v>
      </c>
      <c r="CG132" s="2">
        <v>0</v>
      </c>
      <c r="CH132" s="2">
        <v>0</v>
      </c>
      <c r="CI132" s="2">
        <v>0</v>
      </c>
      <c r="CJ132" s="2">
        <v>0</v>
      </c>
      <c r="CK132" s="2">
        <v>0</v>
      </c>
      <c r="CL132" s="2">
        <v>0</v>
      </c>
      <c r="CM132" s="2">
        <v>0</v>
      </c>
      <c r="CN132" s="2">
        <v>0</v>
      </c>
      <c r="CO132" s="5">
        <v>0</v>
      </c>
      <c r="CP132" s="5">
        <v>0</v>
      </c>
      <c r="CQ132" s="5">
        <v>0</v>
      </c>
      <c r="CR132" s="5">
        <v>0</v>
      </c>
      <c r="CS132" s="5">
        <v>0</v>
      </c>
      <c r="CT132" s="5">
        <v>0</v>
      </c>
      <c r="CU132" s="5">
        <v>0</v>
      </c>
      <c r="CV132" s="5">
        <v>0</v>
      </c>
      <c r="CW132" s="4">
        <v>0</v>
      </c>
      <c r="CX132" s="4">
        <v>0</v>
      </c>
      <c r="CY132" s="4">
        <v>0</v>
      </c>
      <c r="CZ132" s="4">
        <v>0</v>
      </c>
      <c r="DA132" s="4">
        <v>0</v>
      </c>
      <c r="DB132" s="4">
        <v>0</v>
      </c>
      <c r="DC132" s="4">
        <v>0</v>
      </c>
      <c r="DD132" s="4">
        <v>0</v>
      </c>
      <c r="DE132" s="8">
        <v>0</v>
      </c>
      <c r="DF132" s="8">
        <v>0</v>
      </c>
      <c r="DG132" s="8">
        <v>1</v>
      </c>
      <c r="DH132" s="8">
        <v>0</v>
      </c>
      <c r="DI132" s="8">
        <v>0</v>
      </c>
      <c r="DJ132" s="8">
        <v>0</v>
      </c>
      <c r="DK132" s="8">
        <v>1</v>
      </c>
      <c r="DL132" s="8">
        <v>0</v>
      </c>
      <c r="DM132" s="11">
        <f t="shared" si="304"/>
        <v>0</v>
      </c>
      <c r="DN132" s="11">
        <f t="shared" si="305"/>
        <v>0</v>
      </c>
      <c r="DO132" s="11">
        <f t="shared" si="306"/>
        <v>0</v>
      </c>
      <c r="DP132" s="11">
        <f t="shared" si="307"/>
        <v>0</v>
      </c>
      <c r="DQ132" s="5">
        <f t="shared" si="308"/>
        <v>0</v>
      </c>
      <c r="DR132" s="5">
        <f t="shared" si="309"/>
        <v>1</v>
      </c>
      <c r="DS132" s="5">
        <f t="shared" si="310"/>
        <v>0</v>
      </c>
      <c r="DT132" s="5">
        <f t="shared" si="311"/>
        <v>1</v>
      </c>
      <c r="DU132" s="12">
        <f t="shared" si="312"/>
        <v>0</v>
      </c>
      <c r="DV132" s="12">
        <f t="shared" si="313"/>
        <v>0</v>
      </c>
      <c r="DW132" s="12">
        <f t="shared" si="314"/>
        <v>0</v>
      </c>
      <c r="DX132" s="12">
        <f t="shared" si="315"/>
        <v>0</v>
      </c>
      <c r="DY132" s="12">
        <f t="shared" si="316"/>
        <v>0</v>
      </c>
      <c r="DZ132" s="12">
        <f t="shared" si="317"/>
        <v>0</v>
      </c>
      <c r="EA132" s="12">
        <f t="shared" si="318"/>
        <v>0</v>
      </c>
      <c r="EB132" s="12">
        <f t="shared" si="319"/>
        <v>0</v>
      </c>
      <c r="EC132" s="13">
        <f t="shared" si="320"/>
        <v>0</v>
      </c>
      <c r="ED132" s="13">
        <f t="shared" si="321"/>
        <v>0</v>
      </c>
      <c r="EE132" s="13">
        <f t="shared" si="322"/>
        <v>1</v>
      </c>
      <c r="EF132" s="13">
        <f t="shared" si="323"/>
        <v>0</v>
      </c>
      <c r="EG132" s="13">
        <f t="shared" si="324"/>
        <v>0</v>
      </c>
      <c r="EH132" s="13">
        <f t="shared" si="325"/>
        <v>0</v>
      </c>
      <c r="EI132" s="13">
        <f t="shared" si="326"/>
        <v>1</v>
      </c>
      <c r="EJ132" s="13">
        <f t="shared" si="327"/>
        <v>0</v>
      </c>
      <c r="EK132" s="4">
        <f t="shared" si="328"/>
        <v>0</v>
      </c>
      <c r="EL132" s="4">
        <f t="shared" si="329"/>
        <v>1</v>
      </c>
      <c r="EM132" s="4">
        <f t="shared" si="330"/>
        <v>0</v>
      </c>
      <c r="EN132" s="4">
        <f t="shared" si="331"/>
        <v>1</v>
      </c>
      <c r="EO132" s="5" t="s">
        <v>178</v>
      </c>
      <c r="EP132" s="5" t="s">
        <v>178</v>
      </c>
      <c r="EQ132" s="5" t="s">
        <v>178</v>
      </c>
      <c r="ER132" s="5" t="s">
        <v>178</v>
      </c>
      <c r="ES132" s="12" t="s">
        <v>178</v>
      </c>
      <c r="ET132" s="12">
        <v>1</v>
      </c>
      <c r="EU132" s="12" t="s">
        <v>178</v>
      </c>
      <c r="EV132" s="12">
        <v>1</v>
      </c>
      <c r="EW132" t="s">
        <v>178</v>
      </c>
      <c r="EX132">
        <v>1</v>
      </c>
      <c r="EY132" t="s">
        <v>178</v>
      </c>
      <c r="EZ132">
        <v>1</v>
      </c>
      <c r="FA132">
        <f t="shared" si="332"/>
        <v>0</v>
      </c>
      <c r="FB132">
        <f t="shared" si="333"/>
        <v>0</v>
      </c>
      <c r="FC132">
        <f t="shared" si="334"/>
        <v>0</v>
      </c>
      <c r="FD132">
        <f t="shared" si="335"/>
        <v>0</v>
      </c>
      <c r="FE132">
        <v>0.5</v>
      </c>
      <c r="FF132">
        <v>0.15384615384615385</v>
      </c>
      <c r="FG132">
        <v>0.4</v>
      </c>
    </row>
    <row r="133" spans="1:163" customFormat="1" x14ac:dyDescent="0.25">
      <c r="A133" t="s">
        <v>133</v>
      </c>
      <c r="B133">
        <v>1</v>
      </c>
      <c r="C133">
        <v>1</v>
      </c>
      <c r="D133">
        <v>1</v>
      </c>
      <c r="E133">
        <v>0</v>
      </c>
      <c r="F133">
        <v>1</v>
      </c>
      <c r="G133">
        <v>3</v>
      </c>
      <c r="H133">
        <v>0</v>
      </c>
      <c r="I133" s="2" t="s">
        <v>177</v>
      </c>
      <c r="J133" s="2">
        <f t="shared" si="270"/>
        <v>0</v>
      </c>
      <c r="K133">
        <v>1</v>
      </c>
      <c r="L133" s="1">
        <v>6</v>
      </c>
      <c r="M133" s="1" t="str">
        <f t="shared" si="271"/>
        <v>M</v>
      </c>
      <c r="N133" s="1">
        <f t="shared" si="272"/>
        <v>1</v>
      </c>
      <c r="O133">
        <v>1</v>
      </c>
      <c r="P133">
        <v>1</v>
      </c>
      <c r="Q133">
        <v>1</v>
      </c>
      <c r="R133">
        <v>0</v>
      </c>
      <c r="S133">
        <v>2</v>
      </c>
      <c r="T133">
        <v>1</v>
      </c>
      <c r="U133">
        <f t="shared" si="273"/>
        <v>1</v>
      </c>
      <c r="V133" s="2" t="s">
        <v>177</v>
      </c>
      <c r="W133" s="2">
        <f t="shared" si="274"/>
        <v>1</v>
      </c>
      <c r="X133">
        <v>3</v>
      </c>
      <c r="Y133" s="1">
        <v>5</v>
      </c>
      <c r="Z133" s="1" t="str">
        <f t="shared" si="275"/>
        <v>M</v>
      </c>
      <c r="AA133" s="1">
        <f t="shared" si="276"/>
        <v>0</v>
      </c>
      <c r="AB133" s="4">
        <f t="shared" si="277"/>
        <v>-1</v>
      </c>
      <c r="AC133" s="4">
        <f t="shared" si="278"/>
        <v>3</v>
      </c>
      <c r="AD133">
        <v>1</v>
      </c>
      <c r="AE133">
        <v>1</v>
      </c>
      <c r="AF133">
        <v>2</v>
      </c>
      <c r="AG133">
        <v>1</v>
      </c>
      <c r="AH133">
        <v>2</v>
      </c>
      <c r="AI133">
        <v>1</v>
      </c>
      <c r="AJ133" s="2" t="s">
        <v>177</v>
      </c>
      <c r="AK133" s="2">
        <f t="shared" si="279"/>
        <v>1</v>
      </c>
      <c r="AL133">
        <v>2</v>
      </c>
      <c r="AM133" s="1">
        <v>7</v>
      </c>
      <c r="AN133" s="1" t="str">
        <f t="shared" si="280"/>
        <v>L</v>
      </c>
      <c r="AO133" s="1">
        <f t="shared" si="281"/>
        <v>1</v>
      </c>
      <c r="AP133" s="4">
        <f t="shared" si="282"/>
        <v>2</v>
      </c>
      <c r="AQ133" s="4">
        <f t="shared" si="283"/>
        <v>1</v>
      </c>
      <c r="AR133" s="10" t="s">
        <v>319</v>
      </c>
      <c r="AS133" s="10" t="s">
        <v>319</v>
      </c>
      <c r="AT133" s="10" t="str">
        <f t="shared" si="269"/>
        <v>surv</v>
      </c>
      <c r="AU133" s="10" t="str">
        <f t="shared" si="284"/>
        <v>surv</v>
      </c>
      <c r="AV133" s="10">
        <f t="shared" si="285"/>
        <v>6</v>
      </c>
      <c r="AW133" s="10">
        <f t="shared" si="286"/>
        <v>0.40718546143004669</v>
      </c>
      <c r="AX133" s="10">
        <f t="shared" si="287"/>
        <v>1</v>
      </c>
      <c r="AY133" s="10">
        <f t="shared" si="288"/>
        <v>1</v>
      </c>
      <c r="AZ133" s="10" t="str">
        <f t="shared" si="289"/>
        <v>1</v>
      </c>
      <c r="BA133" s="10" t="str">
        <f t="shared" si="290"/>
        <v>1</v>
      </c>
      <c r="BB133" t="s">
        <v>36</v>
      </c>
      <c r="BC133" t="s">
        <v>36</v>
      </c>
      <c r="BD133" t="s">
        <v>36</v>
      </c>
      <c r="BE133" s="5">
        <v>6</v>
      </c>
      <c r="BF133" s="5">
        <v>5</v>
      </c>
      <c r="BG133" s="5">
        <v>8</v>
      </c>
      <c r="BH133" s="5">
        <f t="shared" si="291"/>
        <v>6.333333333333333</v>
      </c>
      <c r="BI133" s="6">
        <v>0.40718546143004669</v>
      </c>
      <c r="BJ133" s="6">
        <v>0.40718546143004669</v>
      </c>
      <c r="BK133" s="6">
        <v>0.40718546143004669</v>
      </c>
      <c r="BL133" s="6">
        <v>0.40718546143004669</v>
      </c>
      <c r="BM133" s="6" t="str">
        <f t="shared" si="292"/>
        <v>N</v>
      </c>
      <c r="BN133" s="3">
        <f t="shared" si="293"/>
        <v>1</v>
      </c>
      <c r="BO133" s="3">
        <f t="shared" si="294"/>
        <v>0.66666666666666663</v>
      </c>
      <c r="BP133" s="3">
        <f t="shared" si="295"/>
        <v>2.3333333333333335</v>
      </c>
      <c r="BQ133" s="3">
        <f t="shared" si="296"/>
        <v>0.66666666666666663</v>
      </c>
      <c r="BR133" s="1">
        <f t="shared" si="297"/>
        <v>6</v>
      </c>
      <c r="BS133" s="1" t="str">
        <f t="shared" si="298"/>
        <v>M</v>
      </c>
      <c r="BT133" s="1">
        <f t="shared" si="299"/>
        <v>0.66666666666666663</v>
      </c>
      <c r="BU133" s="4">
        <f t="shared" si="300"/>
        <v>0.5</v>
      </c>
      <c r="BV133" s="4">
        <f t="shared" si="301"/>
        <v>2</v>
      </c>
      <c r="BW133" t="s">
        <v>178</v>
      </c>
      <c r="BX133" t="s">
        <v>178</v>
      </c>
      <c r="BY133" t="s">
        <v>227</v>
      </c>
      <c r="BZ133" t="s">
        <v>226</v>
      </c>
      <c r="CA133" s="2" t="str">
        <f t="shared" si="302"/>
        <v>NA</v>
      </c>
      <c r="CB133">
        <v>0</v>
      </c>
      <c r="CC133">
        <v>0</v>
      </c>
      <c r="CD133" s="2" t="str">
        <f t="shared" si="303"/>
        <v>c</v>
      </c>
      <c r="CE133" s="3">
        <v>0</v>
      </c>
      <c r="CF133" s="3">
        <v>1</v>
      </c>
      <c r="CG133" s="2">
        <v>0</v>
      </c>
      <c r="CH133" s="2">
        <v>0</v>
      </c>
      <c r="CI133" s="2">
        <v>0</v>
      </c>
      <c r="CJ133" s="2">
        <v>0</v>
      </c>
      <c r="CK133" s="2">
        <v>0</v>
      </c>
      <c r="CL133" s="2">
        <v>0</v>
      </c>
      <c r="CM133" s="2">
        <v>0</v>
      </c>
      <c r="CN133" s="2">
        <v>0</v>
      </c>
      <c r="CO133" s="5">
        <v>1</v>
      </c>
      <c r="CP133" s="5">
        <v>0</v>
      </c>
      <c r="CQ133" s="5">
        <v>0</v>
      </c>
      <c r="CR133" s="5">
        <v>0</v>
      </c>
      <c r="CS133" s="5">
        <v>0</v>
      </c>
      <c r="CT133" s="5">
        <v>1</v>
      </c>
      <c r="CU133" s="5">
        <v>0</v>
      </c>
      <c r="CV133" s="5">
        <v>0</v>
      </c>
      <c r="CW133" s="4">
        <v>0</v>
      </c>
      <c r="CX133" s="4">
        <v>0</v>
      </c>
      <c r="CY133" s="4">
        <v>0</v>
      </c>
      <c r="CZ133" s="4">
        <v>0</v>
      </c>
      <c r="DA133" s="4">
        <v>0</v>
      </c>
      <c r="DB133" s="4">
        <v>0</v>
      </c>
      <c r="DC133" s="4">
        <v>0</v>
      </c>
      <c r="DD133" s="4">
        <v>0</v>
      </c>
      <c r="DE133" s="8">
        <v>0</v>
      </c>
      <c r="DF133" s="8">
        <v>0</v>
      </c>
      <c r="DG133" s="8">
        <v>1</v>
      </c>
      <c r="DH133" s="8">
        <v>0</v>
      </c>
      <c r="DI133" s="8">
        <v>0</v>
      </c>
      <c r="DJ133" s="8">
        <v>0</v>
      </c>
      <c r="DK133" s="8">
        <v>0</v>
      </c>
      <c r="DL133" s="8">
        <v>0</v>
      </c>
      <c r="DM133" s="11">
        <f t="shared" si="304"/>
        <v>0</v>
      </c>
      <c r="DN133" s="11">
        <f t="shared" si="305"/>
        <v>0</v>
      </c>
      <c r="DO133" s="11">
        <f t="shared" si="306"/>
        <v>0</v>
      </c>
      <c r="DP133" s="11">
        <f t="shared" si="307"/>
        <v>0</v>
      </c>
      <c r="DQ133" s="5">
        <f t="shared" si="308"/>
        <v>1</v>
      </c>
      <c r="DR133" s="5">
        <f t="shared" si="309"/>
        <v>1</v>
      </c>
      <c r="DS133" s="5">
        <f t="shared" si="310"/>
        <v>1</v>
      </c>
      <c r="DT133" s="5">
        <f t="shared" si="311"/>
        <v>0</v>
      </c>
      <c r="DU133" s="12">
        <f t="shared" si="312"/>
        <v>1</v>
      </c>
      <c r="DV133" s="12">
        <f t="shared" si="313"/>
        <v>0</v>
      </c>
      <c r="DW133" s="12">
        <f t="shared" si="314"/>
        <v>0</v>
      </c>
      <c r="DX133" s="12">
        <f t="shared" si="315"/>
        <v>0</v>
      </c>
      <c r="DY133" s="12">
        <f t="shared" si="316"/>
        <v>0</v>
      </c>
      <c r="DZ133" s="12">
        <f t="shared" si="317"/>
        <v>1</v>
      </c>
      <c r="EA133" s="12">
        <f t="shared" si="318"/>
        <v>0</v>
      </c>
      <c r="EB133" s="12">
        <f t="shared" si="319"/>
        <v>0</v>
      </c>
      <c r="EC133" s="13">
        <f t="shared" si="320"/>
        <v>0</v>
      </c>
      <c r="ED133" s="13">
        <f t="shared" si="321"/>
        <v>0</v>
      </c>
      <c r="EE133" s="13">
        <f t="shared" si="322"/>
        <v>1</v>
      </c>
      <c r="EF133" s="13">
        <f t="shared" si="323"/>
        <v>0</v>
      </c>
      <c r="EG133" s="13">
        <f t="shared" si="324"/>
        <v>0</v>
      </c>
      <c r="EH133" s="13">
        <f t="shared" si="325"/>
        <v>0</v>
      </c>
      <c r="EI133" s="13">
        <f t="shared" si="326"/>
        <v>0</v>
      </c>
      <c r="EJ133" s="13">
        <f t="shared" si="327"/>
        <v>0</v>
      </c>
      <c r="EK133" s="4">
        <f t="shared" si="328"/>
        <v>1</v>
      </c>
      <c r="EL133" s="4">
        <f t="shared" si="329"/>
        <v>1</v>
      </c>
      <c r="EM133" s="4">
        <f t="shared" si="330"/>
        <v>1</v>
      </c>
      <c r="EN133" s="4">
        <f t="shared" si="331"/>
        <v>0</v>
      </c>
      <c r="EO133" s="5" t="s">
        <v>178</v>
      </c>
      <c r="EP133" s="5" t="s">
        <v>178</v>
      </c>
      <c r="EQ133" s="5" t="s">
        <v>178</v>
      </c>
      <c r="ER133" s="5" t="s">
        <v>178</v>
      </c>
      <c r="ES133" s="12">
        <v>0</v>
      </c>
      <c r="ET133" s="12">
        <v>1</v>
      </c>
      <c r="EU133" s="12">
        <v>0</v>
      </c>
      <c r="EV133" s="12" t="s">
        <v>178</v>
      </c>
      <c r="EW133">
        <v>0</v>
      </c>
      <c r="EX133">
        <v>1</v>
      </c>
      <c r="EY133">
        <v>0</v>
      </c>
      <c r="EZ133" t="s">
        <v>178</v>
      </c>
      <c r="FA133">
        <f t="shared" si="332"/>
        <v>1</v>
      </c>
      <c r="FB133">
        <f t="shared" si="333"/>
        <v>0</v>
      </c>
      <c r="FC133">
        <f t="shared" si="334"/>
        <v>-1</v>
      </c>
      <c r="FD133">
        <f t="shared" si="335"/>
        <v>0</v>
      </c>
      <c r="FE133">
        <v>0.5</v>
      </c>
      <c r="FF133">
        <v>1</v>
      </c>
      <c r="FG133">
        <v>1</v>
      </c>
    </row>
    <row r="134" spans="1:163" customFormat="1" x14ac:dyDescent="0.25">
      <c r="A134" t="s">
        <v>134</v>
      </c>
      <c r="B134">
        <v>1</v>
      </c>
      <c r="C134">
        <v>1</v>
      </c>
      <c r="D134">
        <v>1</v>
      </c>
      <c r="E134">
        <v>1</v>
      </c>
      <c r="F134">
        <v>1</v>
      </c>
      <c r="G134">
        <v>0</v>
      </c>
      <c r="H134">
        <v>0</v>
      </c>
      <c r="I134" s="2" t="s">
        <v>177</v>
      </c>
      <c r="J134" s="2">
        <f t="shared" si="270"/>
        <v>0</v>
      </c>
      <c r="K134">
        <v>3</v>
      </c>
      <c r="L134" s="1">
        <v>4</v>
      </c>
      <c r="M134" s="1" t="str">
        <f t="shared" si="271"/>
        <v>S</v>
      </c>
      <c r="N134" s="1">
        <f t="shared" si="272"/>
        <v>1</v>
      </c>
      <c r="O134">
        <v>1</v>
      </c>
      <c r="P134">
        <v>1</v>
      </c>
      <c r="Q134">
        <v>1</v>
      </c>
      <c r="R134">
        <v>1</v>
      </c>
      <c r="S134">
        <v>1</v>
      </c>
      <c r="T134">
        <v>1</v>
      </c>
      <c r="U134">
        <f t="shared" si="273"/>
        <v>1</v>
      </c>
      <c r="V134" s="2" t="s">
        <v>177</v>
      </c>
      <c r="W134" s="2">
        <f t="shared" si="274"/>
        <v>1</v>
      </c>
      <c r="X134">
        <v>3</v>
      </c>
      <c r="Y134" s="1">
        <v>5</v>
      </c>
      <c r="Z134" s="1" t="str">
        <f t="shared" si="275"/>
        <v>M</v>
      </c>
      <c r="AA134" s="1">
        <f t="shared" si="276"/>
        <v>0</v>
      </c>
      <c r="AB134" s="4">
        <f t="shared" si="277"/>
        <v>1</v>
      </c>
      <c r="AC134" s="4">
        <f t="shared" si="278"/>
        <v>3</v>
      </c>
      <c r="AD134">
        <v>1</v>
      </c>
      <c r="AE134">
        <v>1</v>
      </c>
      <c r="AF134">
        <v>0</v>
      </c>
      <c r="AG134">
        <v>3</v>
      </c>
      <c r="AH134">
        <v>0</v>
      </c>
      <c r="AI134">
        <v>2</v>
      </c>
      <c r="AJ134" s="2" t="s">
        <v>177</v>
      </c>
      <c r="AK134" s="2">
        <f t="shared" si="279"/>
        <v>1</v>
      </c>
      <c r="AL134">
        <v>3</v>
      </c>
      <c r="AM134" s="1">
        <v>5</v>
      </c>
      <c r="AN134" s="1" t="str">
        <f t="shared" si="280"/>
        <v>M</v>
      </c>
      <c r="AO134" s="1">
        <f t="shared" si="281"/>
        <v>3</v>
      </c>
      <c r="AP134" s="4">
        <f t="shared" si="282"/>
        <v>0</v>
      </c>
      <c r="AQ134" s="4">
        <f t="shared" si="283"/>
        <v>1</v>
      </c>
      <c r="AR134" s="10" t="s">
        <v>319</v>
      </c>
      <c r="AS134" s="10" t="s">
        <v>319</v>
      </c>
      <c r="AT134" s="10" t="str">
        <f t="shared" si="269"/>
        <v>surv</v>
      </c>
      <c r="AU134" s="10" t="str">
        <f t="shared" si="284"/>
        <v>surv</v>
      </c>
      <c r="AV134" s="10">
        <f t="shared" si="285"/>
        <v>4.666666666666667</v>
      </c>
      <c r="AW134" s="10">
        <f t="shared" si="286"/>
        <v>0.40804411526206491</v>
      </c>
      <c r="AX134" s="10">
        <f t="shared" si="287"/>
        <v>1</v>
      </c>
      <c r="AY134" s="10">
        <f t="shared" si="288"/>
        <v>1</v>
      </c>
      <c r="AZ134" s="10" t="str">
        <f t="shared" si="289"/>
        <v>1</v>
      </c>
      <c r="BA134" s="10" t="str">
        <f t="shared" si="290"/>
        <v>1</v>
      </c>
      <c r="BB134" t="s">
        <v>113</v>
      </c>
      <c r="BC134" t="s">
        <v>113</v>
      </c>
      <c r="BD134" t="s">
        <v>113</v>
      </c>
      <c r="BE134" s="5">
        <v>15</v>
      </c>
      <c r="BF134" s="5">
        <v>17</v>
      </c>
      <c r="BG134" s="5">
        <v>16</v>
      </c>
      <c r="BH134" s="5">
        <f t="shared" si="291"/>
        <v>16</v>
      </c>
      <c r="BI134" s="6">
        <v>0.40804411526206491</v>
      </c>
      <c r="BJ134" s="6">
        <v>0.40804411526206491</v>
      </c>
      <c r="BK134" s="6">
        <v>0.40804411526206491</v>
      </c>
      <c r="BL134" s="6">
        <v>0.40804411526206491</v>
      </c>
      <c r="BM134" s="6" t="str">
        <f t="shared" si="292"/>
        <v>N</v>
      </c>
      <c r="BN134" s="3">
        <f t="shared" si="293"/>
        <v>0.66666666666666663</v>
      </c>
      <c r="BO134" s="3">
        <f t="shared" si="294"/>
        <v>1.6666666666666667</v>
      </c>
      <c r="BP134" s="3">
        <f t="shared" si="295"/>
        <v>0.33333333333333331</v>
      </c>
      <c r="BQ134" s="3">
        <f t="shared" si="296"/>
        <v>1</v>
      </c>
      <c r="BR134" s="1">
        <f t="shared" si="297"/>
        <v>4.666666666666667</v>
      </c>
      <c r="BS134" s="1" t="str">
        <f t="shared" si="298"/>
        <v>S</v>
      </c>
      <c r="BT134" s="1">
        <f t="shared" si="299"/>
        <v>1.3333333333333333</v>
      </c>
      <c r="BU134" s="4">
        <f t="shared" si="300"/>
        <v>0.5</v>
      </c>
      <c r="BV134" s="4">
        <f t="shared" si="301"/>
        <v>2</v>
      </c>
      <c r="BW134" t="s">
        <v>178</v>
      </c>
      <c r="BX134" t="s">
        <v>178</v>
      </c>
      <c r="BY134" t="s">
        <v>226</v>
      </c>
      <c r="BZ134" t="s">
        <v>178</v>
      </c>
      <c r="CA134" s="2" t="str">
        <f t="shared" si="302"/>
        <v>NA</v>
      </c>
      <c r="CB134">
        <v>0</v>
      </c>
      <c r="CC134">
        <v>0</v>
      </c>
      <c r="CD134" s="2" t="str">
        <f t="shared" si="303"/>
        <v>NA</v>
      </c>
      <c r="CE134" s="3">
        <v>0</v>
      </c>
      <c r="CF134" s="3">
        <v>0</v>
      </c>
      <c r="CG134" s="2">
        <v>0</v>
      </c>
      <c r="CH134" s="2">
        <v>0</v>
      </c>
      <c r="CI134" s="2">
        <v>0</v>
      </c>
      <c r="CJ134" s="2">
        <v>0</v>
      </c>
      <c r="CK134" s="2">
        <v>0</v>
      </c>
      <c r="CL134" s="2">
        <v>0</v>
      </c>
      <c r="CM134" s="2">
        <v>0</v>
      </c>
      <c r="CN134" s="2">
        <v>0</v>
      </c>
      <c r="CO134" s="5">
        <v>0</v>
      </c>
      <c r="CP134" s="5">
        <v>0</v>
      </c>
      <c r="CQ134" s="5">
        <v>0</v>
      </c>
      <c r="CR134" s="5">
        <v>0</v>
      </c>
      <c r="CS134" s="5">
        <v>0</v>
      </c>
      <c r="CT134" s="5">
        <v>0</v>
      </c>
      <c r="CU134" s="5">
        <v>0</v>
      </c>
      <c r="CV134" s="5">
        <v>0</v>
      </c>
      <c r="CW134" s="4">
        <v>0</v>
      </c>
      <c r="CX134" s="4">
        <v>0</v>
      </c>
      <c r="CY134" s="4">
        <v>0</v>
      </c>
      <c r="CZ134" s="4">
        <v>0</v>
      </c>
      <c r="DA134" s="4">
        <v>0</v>
      </c>
      <c r="DB134" s="4">
        <v>0</v>
      </c>
      <c r="DC134" s="4">
        <v>0</v>
      </c>
      <c r="DD134" s="4">
        <v>0</v>
      </c>
      <c r="DE134" s="8">
        <v>1</v>
      </c>
      <c r="DF134" s="8">
        <v>0</v>
      </c>
      <c r="DG134" s="8">
        <v>1</v>
      </c>
      <c r="DH134" s="8">
        <v>0</v>
      </c>
      <c r="DI134" s="8">
        <v>0</v>
      </c>
      <c r="DJ134" s="8">
        <v>0</v>
      </c>
      <c r="DK134" s="8">
        <v>0</v>
      </c>
      <c r="DL134" s="8">
        <v>0</v>
      </c>
      <c r="DM134" s="11">
        <f t="shared" si="304"/>
        <v>0</v>
      </c>
      <c r="DN134" s="11">
        <f t="shared" si="305"/>
        <v>0</v>
      </c>
      <c r="DO134" s="11">
        <f t="shared" si="306"/>
        <v>0</v>
      </c>
      <c r="DP134" s="11">
        <f t="shared" si="307"/>
        <v>0</v>
      </c>
      <c r="DQ134" s="5">
        <f t="shared" si="308"/>
        <v>1</v>
      </c>
      <c r="DR134" s="5">
        <f t="shared" si="309"/>
        <v>1</v>
      </c>
      <c r="DS134" s="5">
        <f t="shared" si="310"/>
        <v>0</v>
      </c>
      <c r="DT134" s="5">
        <f t="shared" si="311"/>
        <v>0</v>
      </c>
      <c r="DU134" s="12">
        <f t="shared" si="312"/>
        <v>0</v>
      </c>
      <c r="DV134" s="12">
        <f t="shared" si="313"/>
        <v>0</v>
      </c>
      <c r="DW134" s="12">
        <f t="shared" si="314"/>
        <v>0</v>
      </c>
      <c r="DX134" s="12">
        <f t="shared" si="315"/>
        <v>0</v>
      </c>
      <c r="DY134" s="12">
        <f t="shared" si="316"/>
        <v>0</v>
      </c>
      <c r="DZ134" s="12">
        <f t="shared" si="317"/>
        <v>0</v>
      </c>
      <c r="EA134" s="12">
        <f t="shared" si="318"/>
        <v>0</v>
      </c>
      <c r="EB134" s="12">
        <f t="shared" si="319"/>
        <v>0</v>
      </c>
      <c r="EC134" s="13">
        <f t="shared" si="320"/>
        <v>1</v>
      </c>
      <c r="ED134" s="13">
        <f t="shared" si="321"/>
        <v>0</v>
      </c>
      <c r="EE134" s="13">
        <f t="shared" si="322"/>
        <v>1</v>
      </c>
      <c r="EF134" s="13">
        <f t="shared" si="323"/>
        <v>0</v>
      </c>
      <c r="EG134" s="13">
        <f t="shared" si="324"/>
        <v>0</v>
      </c>
      <c r="EH134" s="13">
        <f t="shared" si="325"/>
        <v>0</v>
      </c>
      <c r="EI134" s="13">
        <f t="shared" si="326"/>
        <v>0</v>
      </c>
      <c r="EJ134" s="13">
        <f t="shared" si="327"/>
        <v>0</v>
      </c>
      <c r="EK134" s="4">
        <f t="shared" si="328"/>
        <v>1</v>
      </c>
      <c r="EL134" s="4">
        <f t="shared" si="329"/>
        <v>1</v>
      </c>
      <c r="EM134" s="4">
        <f t="shared" si="330"/>
        <v>0</v>
      </c>
      <c r="EN134" s="4">
        <f t="shared" si="331"/>
        <v>0</v>
      </c>
      <c r="EO134" s="5" t="s">
        <v>178</v>
      </c>
      <c r="EP134" s="5" t="s">
        <v>178</v>
      </c>
      <c r="EQ134" s="5" t="s">
        <v>178</v>
      </c>
      <c r="ER134" s="5" t="s">
        <v>178</v>
      </c>
      <c r="ES134" s="12">
        <v>1</v>
      </c>
      <c r="ET134" s="12">
        <v>1</v>
      </c>
      <c r="EU134" s="12" t="s">
        <v>178</v>
      </c>
      <c r="EV134" s="12" t="s">
        <v>178</v>
      </c>
      <c r="EW134">
        <v>1</v>
      </c>
      <c r="EX134">
        <v>1</v>
      </c>
      <c r="EY134" t="s">
        <v>178</v>
      </c>
      <c r="EZ134" t="s">
        <v>178</v>
      </c>
      <c r="FA134">
        <f t="shared" si="332"/>
        <v>0</v>
      </c>
      <c r="FB134">
        <f t="shared" si="333"/>
        <v>0</v>
      </c>
      <c r="FC134">
        <f t="shared" si="334"/>
        <v>0</v>
      </c>
      <c r="FD134">
        <f t="shared" si="335"/>
        <v>0</v>
      </c>
      <c r="FE134">
        <v>3</v>
      </c>
      <c r="FF134">
        <v>1</v>
      </c>
      <c r="FG134">
        <v>0.4</v>
      </c>
    </row>
    <row r="135" spans="1:163" customFormat="1" x14ac:dyDescent="0.25">
      <c r="A135" t="s">
        <v>135</v>
      </c>
      <c r="B135">
        <v>1</v>
      </c>
      <c r="C135">
        <v>1</v>
      </c>
      <c r="D135">
        <v>1</v>
      </c>
      <c r="E135">
        <v>1</v>
      </c>
      <c r="F135">
        <v>1</v>
      </c>
      <c r="G135">
        <v>1</v>
      </c>
      <c r="H135">
        <v>0</v>
      </c>
      <c r="I135" s="2" t="s">
        <v>176</v>
      </c>
      <c r="J135" s="2">
        <f t="shared" si="270"/>
        <v>1</v>
      </c>
      <c r="K135">
        <v>1</v>
      </c>
      <c r="L135" s="1">
        <v>5</v>
      </c>
      <c r="M135" s="1" t="str">
        <f t="shared" si="271"/>
        <v>M</v>
      </c>
      <c r="N135" s="1">
        <f t="shared" si="272"/>
        <v>0</v>
      </c>
      <c r="O135">
        <v>1</v>
      </c>
      <c r="P135">
        <v>1</v>
      </c>
      <c r="Q135">
        <v>3</v>
      </c>
      <c r="R135">
        <v>3</v>
      </c>
      <c r="S135">
        <v>4</v>
      </c>
      <c r="T135">
        <v>0</v>
      </c>
      <c r="U135">
        <f t="shared" si="273"/>
        <v>0</v>
      </c>
      <c r="V135" s="2" t="s">
        <v>176</v>
      </c>
      <c r="W135" s="2">
        <f t="shared" si="274"/>
        <v>1</v>
      </c>
      <c r="X135">
        <v>2</v>
      </c>
      <c r="Y135" s="1">
        <v>12</v>
      </c>
      <c r="Z135" s="1" t="str">
        <f t="shared" si="275"/>
        <v>L</v>
      </c>
      <c r="AA135" s="1">
        <f t="shared" si="276"/>
        <v>0</v>
      </c>
      <c r="AB135" s="4">
        <f t="shared" si="277"/>
        <v>7</v>
      </c>
      <c r="AC135" s="4">
        <f t="shared" si="278"/>
        <v>2</v>
      </c>
      <c r="AD135">
        <v>1</v>
      </c>
      <c r="AE135">
        <v>1</v>
      </c>
      <c r="AF135">
        <v>2</v>
      </c>
      <c r="AG135">
        <v>1</v>
      </c>
      <c r="AH135">
        <v>1</v>
      </c>
      <c r="AI135">
        <v>0</v>
      </c>
      <c r="AJ135" s="2" t="s">
        <v>177</v>
      </c>
      <c r="AK135" s="2">
        <f t="shared" si="279"/>
        <v>0</v>
      </c>
      <c r="AL135">
        <v>3</v>
      </c>
      <c r="AM135" s="1">
        <v>6</v>
      </c>
      <c r="AN135" s="1" t="str">
        <f t="shared" si="280"/>
        <v>M</v>
      </c>
      <c r="AO135" s="1">
        <f t="shared" si="281"/>
        <v>0</v>
      </c>
      <c r="AP135" s="4">
        <f t="shared" si="282"/>
        <v>-6</v>
      </c>
      <c r="AQ135" s="4">
        <f t="shared" si="283"/>
        <v>1</v>
      </c>
      <c r="AR135" s="10" t="s">
        <v>319</v>
      </c>
      <c r="AS135" s="10" t="s">
        <v>319</v>
      </c>
      <c r="AT135" s="10" t="str">
        <f t="shared" si="269"/>
        <v>surv</v>
      </c>
      <c r="AU135" s="10" t="str">
        <f t="shared" si="284"/>
        <v>surv</v>
      </c>
      <c r="AV135" s="10">
        <f t="shared" si="285"/>
        <v>7.666666666666667</v>
      </c>
      <c r="AW135" s="10">
        <f t="shared" si="286"/>
        <v>0.50990195135927951</v>
      </c>
      <c r="AX135" s="10">
        <f t="shared" si="287"/>
        <v>1</v>
      </c>
      <c r="AY135" s="10">
        <f t="shared" si="288"/>
        <v>1</v>
      </c>
      <c r="AZ135" s="10" t="str">
        <f t="shared" si="289"/>
        <v>1</v>
      </c>
      <c r="BA135" s="10" t="str">
        <f t="shared" si="290"/>
        <v>1</v>
      </c>
      <c r="BB135" t="s">
        <v>29</v>
      </c>
      <c r="BC135" t="s">
        <v>29</v>
      </c>
      <c r="BD135" t="s">
        <v>29</v>
      </c>
      <c r="BE135" s="5">
        <v>14</v>
      </c>
      <c r="BF135" s="5">
        <v>16</v>
      </c>
      <c r="BG135" s="5">
        <v>16</v>
      </c>
      <c r="BH135" s="5">
        <f t="shared" si="291"/>
        <v>15.333333333333334</v>
      </c>
      <c r="BI135" s="6">
        <v>0.50990195135927951</v>
      </c>
      <c r="BJ135" s="6">
        <v>0.50990195135927951</v>
      </c>
      <c r="BK135" s="6">
        <v>0.50990195135927951</v>
      </c>
      <c r="BL135" s="6">
        <v>0.50990195135927951</v>
      </c>
      <c r="BM135" s="6" t="str">
        <f t="shared" si="292"/>
        <v>M</v>
      </c>
      <c r="BN135" s="3">
        <f t="shared" si="293"/>
        <v>2</v>
      </c>
      <c r="BO135" s="3">
        <f t="shared" si="294"/>
        <v>1.6666666666666667</v>
      </c>
      <c r="BP135" s="3">
        <f t="shared" si="295"/>
        <v>2</v>
      </c>
      <c r="BQ135" s="3">
        <f t="shared" si="296"/>
        <v>0</v>
      </c>
      <c r="BR135" s="1">
        <f t="shared" si="297"/>
        <v>7.666666666666667</v>
      </c>
      <c r="BS135" s="1" t="str">
        <f t="shared" si="298"/>
        <v>L</v>
      </c>
      <c r="BT135" s="1">
        <f t="shared" si="299"/>
        <v>0</v>
      </c>
      <c r="BU135" s="4">
        <f t="shared" si="300"/>
        <v>0.5</v>
      </c>
      <c r="BV135" s="4">
        <f t="shared" si="301"/>
        <v>1.5</v>
      </c>
      <c r="BW135" t="s">
        <v>178</v>
      </c>
      <c r="BX135" t="s">
        <v>178</v>
      </c>
      <c r="BY135" t="s">
        <v>178</v>
      </c>
      <c r="BZ135" t="s">
        <v>178</v>
      </c>
      <c r="CA135" s="2" t="str">
        <f t="shared" si="302"/>
        <v>NA</v>
      </c>
      <c r="CB135">
        <v>0</v>
      </c>
      <c r="CC135">
        <v>0</v>
      </c>
      <c r="CD135" s="2" t="str">
        <f t="shared" si="303"/>
        <v>NA</v>
      </c>
      <c r="CE135" s="3">
        <v>0</v>
      </c>
      <c r="CF135" s="3">
        <v>0</v>
      </c>
      <c r="CG135" s="2">
        <v>0</v>
      </c>
      <c r="CH135" s="2">
        <v>0</v>
      </c>
      <c r="CI135" s="2">
        <v>0</v>
      </c>
      <c r="CJ135" s="2">
        <v>0</v>
      </c>
      <c r="CK135" s="2">
        <v>0</v>
      </c>
      <c r="CL135" s="2">
        <v>0</v>
      </c>
      <c r="CM135" s="2">
        <v>0</v>
      </c>
      <c r="CN135" s="2">
        <v>0</v>
      </c>
      <c r="CO135" s="5">
        <v>0</v>
      </c>
      <c r="CP135" s="5">
        <v>0</v>
      </c>
      <c r="CQ135" s="5">
        <v>0</v>
      </c>
      <c r="CR135" s="5">
        <v>0</v>
      </c>
      <c r="CS135" s="5">
        <v>0</v>
      </c>
      <c r="CT135" s="5">
        <v>0</v>
      </c>
      <c r="CU135" s="5">
        <v>0</v>
      </c>
      <c r="CV135" s="5">
        <v>0</v>
      </c>
      <c r="CW135" s="4">
        <v>0</v>
      </c>
      <c r="CX135" s="4">
        <v>0</v>
      </c>
      <c r="CY135" s="4">
        <v>0</v>
      </c>
      <c r="CZ135" s="4">
        <v>0</v>
      </c>
      <c r="DA135" s="4">
        <v>0</v>
      </c>
      <c r="DB135" s="4">
        <v>0</v>
      </c>
      <c r="DC135" s="4">
        <v>0</v>
      </c>
      <c r="DD135" s="4">
        <v>0</v>
      </c>
      <c r="DE135" s="8">
        <v>0</v>
      </c>
      <c r="DF135" s="8">
        <v>0</v>
      </c>
      <c r="DG135" s="8">
        <v>0</v>
      </c>
      <c r="DH135" s="8">
        <v>0</v>
      </c>
      <c r="DI135" s="8">
        <v>0</v>
      </c>
      <c r="DJ135" s="8">
        <v>0</v>
      </c>
      <c r="DK135" s="8">
        <v>0</v>
      </c>
      <c r="DL135" s="8">
        <v>0</v>
      </c>
      <c r="DM135" s="11">
        <f t="shared" si="304"/>
        <v>0</v>
      </c>
      <c r="DN135" s="11">
        <f t="shared" si="305"/>
        <v>0</v>
      </c>
      <c r="DO135" s="11">
        <f t="shared" si="306"/>
        <v>0</v>
      </c>
      <c r="DP135" s="11">
        <f t="shared" si="307"/>
        <v>0</v>
      </c>
      <c r="DQ135" s="5">
        <f t="shared" si="308"/>
        <v>0</v>
      </c>
      <c r="DR135" s="5">
        <f t="shared" si="309"/>
        <v>0</v>
      </c>
      <c r="DS135" s="5">
        <f t="shared" si="310"/>
        <v>0</v>
      </c>
      <c r="DT135" s="5">
        <f t="shared" si="311"/>
        <v>0</v>
      </c>
      <c r="DU135" s="12">
        <f t="shared" si="312"/>
        <v>0</v>
      </c>
      <c r="DV135" s="12">
        <f t="shared" si="313"/>
        <v>0</v>
      </c>
      <c r="DW135" s="12">
        <f t="shared" si="314"/>
        <v>0</v>
      </c>
      <c r="DX135" s="12">
        <f t="shared" si="315"/>
        <v>0</v>
      </c>
      <c r="DY135" s="12">
        <f t="shared" si="316"/>
        <v>0</v>
      </c>
      <c r="DZ135" s="12">
        <f t="shared" si="317"/>
        <v>0</v>
      </c>
      <c r="EA135" s="12">
        <f t="shared" si="318"/>
        <v>0</v>
      </c>
      <c r="EB135" s="12">
        <f t="shared" si="319"/>
        <v>0</v>
      </c>
      <c r="EC135" s="13">
        <f t="shared" si="320"/>
        <v>0</v>
      </c>
      <c r="ED135" s="13">
        <f t="shared" si="321"/>
        <v>0</v>
      </c>
      <c r="EE135" s="13">
        <f t="shared" si="322"/>
        <v>0</v>
      </c>
      <c r="EF135" s="13">
        <f t="shared" si="323"/>
        <v>0</v>
      </c>
      <c r="EG135" s="13">
        <f t="shared" si="324"/>
        <v>0</v>
      </c>
      <c r="EH135" s="13">
        <f t="shared" si="325"/>
        <v>0</v>
      </c>
      <c r="EI135" s="13">
        <f t="shared" si="326"/>
        <v>0</v>
      </c>
      <c r="EJ135" s="13">
        <f t="shared" si="327"/>
        <v>0</v>
      </c>
      <c r="EK135" s="4">
        <f t="shared" si="328"/>
        <v>0</v>
      </c>
      <c r="EL135" s="4">
        <f t="shared" si="329"/>
        <v>0</v>
      </c>
      <c r="EM135" s="4">
        <f t="shared" si="330"/>
        <v>0</v>
      </c>
      <c r="EN135" s="4">
        <f t="shared" si="331"/>
        <v>0</v>
      </c>
      <c r="EO135" s="5" t="s">
        <v>178</v>
      </c>
      <c r="EP135" s="5" t="s">
        <v>178</v>
      </c>
      <c r="EQ135" s="5" t="s">
        <v>178</v>
      </c>
      <c r="ER135" s="5" t="s">
        <v>178</v>
      </c>
      <c r="ES135" s="12" t="s">
        <v>178</v>
      </c>
      <c r="ET135" s="12" t="s">
        <v>178</v>
      </c>
      <c r="EU135" s="12" t="s">
        <v>178</v>
      </c>
      <c r="EV135" s="12" t="s">
        <v>178</v>
      </c>
      <c r="EW135" t="s">
        <v>178</v>
      </c>
      <c r="EX135" t="s">
        <v>178</v>
      </c>
      <c r="EY135" t="s">
        <v>178</v>
      </c>
      <c r="EZ135" t="s">
        <v>178</v>
      </c>
      <c r="FA135">
        <f t="shared" si="332"/>
        <v>0</v>
      </c>
      <c r="FB135">
        <f t="shared" si="333"/>
        <v>0</v>
      </c>
      <c r="FC135">
        <f t="shared" si="334"/>
        <v>0</v>
      </c>
      <c r="FD135">
        <f t="shared" si="335"/>
        <v>0</v>
      </c>
      <c r="FE135">
        <v>1.5</v>
      </c>
      <c r="FF135">
        <v>0.7142857142857143</v>
      </c>
      <c r="FG135">
        <v>2</v>
      </c>
    </row>
    <row r="136" spans="1:163" customFormat="1" x14ac:dyDescent="0.25">
      <c r="A136" t="s">
        <v>136</v>
      </c>
      <c r="B136">
        <v>1</v>
      </c>
      <c r="C136">
        <v>1</v>
      </c>
      <c r="D136">
        <v>1</v>
      </c>
      <c r="E136">
        <v>2</v>
      </c>
      <c r="F136">
        <v>1</v>
      </c>
      <c r="G136">
        <v>1</v>
      </c>
      <c r="H136">
        <v>0</v>
      </c>
      <c r="I136" s="2" t="s">
        <v>177</v>
      </c>
      <c r="J136" s="2">
        <f t="shared" si="270"/>
        <v>0</v>
      </c>
      <c r="K136">
        <v>1</v>
      </c>
      <c r="L136" s="1">
        <v>6</v>
      </c>
      <c r="M136" s="1" t="str">
        <f t="shared" si="271"/>
        <v>M</v>
      </c>
      <c r="N136" s="1">
        <f t="shared" si="272"/>
        <v>0</v>
      </c>
      <c r="O136">
        <v>1</v>
      </c>
      <c r="P136">
        <v>1</v>
      </c>
      <c r="Q136">
        <v>2</v>
      </c>
      <c r="R136">
        <v>3</v>
      </c>
      <c r="S136">
        <v>0</v>
      </c>
      <c r="T136">
        <v>2</v>
      </c>
      <c r="U136">
        <f t="shared" si="273"/>
        <v>2</v>
      </c>
      <c r="V136" s="2" t="s">
        <v>177</v>
      </c>
      <c r="W136" s="2">
        <f t="shared" si="274"/>
        <v>1</v>
      </c>
      <c r="X136">
        <v>1</v>
      </c>
      <c r="Y136" s="1">
        <v>7</v>
      </c>
      <c r="Z136" s="1" t="str">
        <f t="shared" si="275"/>
        <v>L</v>
      </c>
      <c r="AA136" s="1">
        <f t="shared" si="276"/>
        <v>0</v>
      </c>
      <c r="AB136" s="4">
        <f t="shared" si="277"/>
        <v>1</v>
      </c>
      <c r="AC136" s="4">
        <f t="shared" si="278"/>
        <v>2</v>
      </c>
      <c r="AD136">
        <v>1</v>
      </c>
      <c r="AE136">
        <v>1</v>
      </c>
      <c r="AF136">
        <v>1</v>
      </c>
      <c r="AG136">
        <v>1</v>
      </c>
      <c r="AH136">
        <v>1</v>
      </c>
      <c r="AI136">
        <v>0</v>
      </c>
      <c r="AJ136" s="2" t="s">
        <v>176</v>
      </c>
      <c r="AK136" s="2">
        <f t="shared" si="279"/>
        <v>1</v>
      </c>
      <c r="AL136">
        <v>1</v>
      </c>
      <c r="AM136" s="1">
        <v>5</v>
      </c>
      <c r="AN136" s="1" t="str">
        <f t="shared" si="280"/>
        <v>M</v>
      </c>
      <c r="AO136" s="1">
        <f t="shared" si="281"/>
        <v>0</v>
      </c>
      <c r="AP136" s="4">
        <f t="shared" si="282"/>
        <v>-2</v>
      </c>
      <c r="AQ136" s="4">
        <f t="shared" si="283"/>
        <v>1</v>
      </c>
      <c r="AR136" s="10" t="s">
        <v>319</v>
      </c>
      <c r="AS136" s="10" t="s">
        <v>319</v>
      </c>
      <c r="AT136" s="10" t="str">
        <f t="shared" si="269"/>
        <v>surv</v>
      </c>
      <c r="AU136" s="10" t="str">
        <f t="shared" si="284"/>
        <v>surv</v>
      </c>
      <c r="AV136" s="10">
        <f t="shared" si="285"/>
        <v>6</v>
      </c>
      <c r="AW136" s="10">
        <f t="shared" si="286"/>
        <v>0.55009090157900209</v>
      </c>
      <c r="AX136" s="10">
        <f t="shared" si="287"/>
        <v>1</v>
      </c>
      <c r="AY136" s="10">
        <f t="shared" si="288"/>
        <v>1</v>
      </c>
      <c r="AZ136" s="10" t="str">
        <f t="shared" si="289"/>
        <v>1</v>
      </c>
      <c r="BA136" s="10" t="str">
        <f t="shared" si="290"/>
        <v>1</v>
      </c>
      <c r="BB136" t="s">
        <v>29</v>
      </c>
      <c r="BC136" t="s">
        <v>29</v>
      </c>
      <c r="BD136" t="s">
        <v>29</v>
      </c>
      <c r="BE136" s="5">
        <v>11</v>
      </c>
      <c r="BF136" s="5">
        <v>13</v>
      </c>
      <c r="BG136" s="5">
        <v>13</v>
      </c>
      <c r="BH136" s="5">
        <f t="shared" si="291"/>
        <v>12.333333333333334</v>
      </c>
      <c r="BI136" s="6">
        <v>0.55009090157900209</v>
      </c>
      <c r="BJ136" s="6">
        <v>0.55009090157900209</v>
      </c>
      <c r="BK136" s="6">
        <v>0.55009090157900209</v>
      </c>
      <c r="BL136" s="6">
        <v>0.55009090157900209</v>
      </c>
      <c r="BM136" s="6" t="str">
        <f t="shared" si="292"/>
        <v>M</v>
      </c>
      <c r="BN136" s="3">
        <f t="shared" si="293"/>
        <v>1.6666666666666667</v>
      </c>
      <c r="BO136" s="3">
        <f t="shared" si="294"/>
        <v>1.6666666666666667</v>
      </c>
      <c r="BP136" s="3">
        <f t="shared" si="295"/>
        <v>0.66666666666666663</v>
      </c>
      <c r="BQ136" s="3">
        <f t="shared" si="296"/>
        <v>0.66666666666666663</v>
      </c>
      <c r="BR136" s="1">
        <f t="shared" si="297"/>
        <v>6</v>
      </c>
      <c r="BS136" s="1" t="str">
        <f t="shared" si="298"/>
        <v>M</v>
      </c>
      <c r="BT136" s="1">
        <f t="shared" si="299"/>
        <v>0</v>
      </c>
      <c r="BU136" s="4">
        <f t="shared" si="300"/>
        <v>-0.5</v>
      </c>
      <c r="BV136" s="4">
        <f t="shared" si="301"/>
        <v>1.5</v>
      </c>
      <c r="BW136" t="s">
        <v>178</v>
      </c>
      <c r="BX136" t="s">
        <v>178</v>
      </c>
      <c r="BY136" t="s">
        <v>227</v>
      </c>
      <c r="BZ136" t="s">
        <v>227</v>
      </c>
      <c r="CA136" s="2" t="str">
        <f t="shared" si="302"/>
        <v>NA</v>
      </c>
      <c r="CB136">
        <v>0</v>
      </c>
      <c r="CC136">
        <v>0</v>
      </c>
      <c r="CD136" s="2" t="str">
        <f t="shared" si="303"/>
        <v>NA</v>
      </c>
      <c r="CE136" s="3">
        <v>0</v>
      </c>
      <c r="CF136" s="3">
        <v>0</v>
      </c>
      <c r="CG136" s="2">
        <v>0</v>
      </c>
      <c r="CH136" s="2">
        <v>0</v>
      </c>
      <c r="CI136" s="2">
        <v>0</v>
      </c>
      <c r="CJ136" s="2">
        <v>0</v>
      </c>
      <c r="CK136" s="2">
        <v>0</v>
      </c>
      <c r="CL136" s="2">
        <v>0</v>
      </c>
      <c r="CM136" s="2">
        <v>0</v>
      </c>
      <c r="CN136" s="2">
        <v>0</v>
      </c>
      <c r="CO136" s="5">
        <v>0</v>
      </c>
      <c r="CP136" s="5">
        <v>1</v>
      </c>
      <c r="CQ136" s="5">
        <v>0</v>
      </c>
      <c r="CR136" s="5">
        <v>1</v>
      </c>
      <c r="CS136" s="5">
        <v>0</v>
      </c>
      <c r="CT136" s="5">
        <v>0</v>
      </c>
      <c r="CU136" s="5">
        <v>0</v>
      </c>
      <c r="CV136" s="5">
        <v>0</v>
      </c>
      <c r="CW136" s="4">
        <v>0</v>
      </c>
      <c r="CX136" s="4">
        <v>0</v>
      </c>
      <c r="CY136" s="4">
        <v>0</v>
      </c>
      <c r="CZ136" s="4">
        <v>0</v>
      </c>
      <c r="DA136" s="4">
        <v>0</v>
      </c>
      <c r="DB136" s="4">
        <v>0</v>
      </c>
      <c r="DC136" s="4">
        <v>0</v>
      </c>
      <c r="DD136" s="4">
        <v>0</v>
      </c>
      <c r="DE136" s="8">
        <v>0</v>
      </c>
      <c r="DF136" s="8">
        <v>0</v>
      </c>
      <c r="DG136" s="8">
        <v>0</v>
      </c>
      <c r="DH136" s="8">
        <v>1</v>
      </c>
      <c r="DI136" s="8">
        <v>0</v>
      </c>
      <c r="DJ136" s="8">
        <v>0</v>
      </c>
      <c r="DK136" s="8">
        <v>0</v>
      </c>
      <c r="DL136" s="8">
        <v>0</v>
      </c>
      <c r="DM136" s="11">
        <f t="shared" si="304"/>
        <v>0</v>
      </c>
      <c r="DN136" s="11">
        <f t="shared" si="305"/>
        <v>0</v>
      </c>
      <c r="DO136" s="11">
        <f t="shared" si="306"/>
        <v>0</v>
      </c>
      <c r="DP136" s="11">
        <f t="shared" si="307"/>
        <v>0</v>
      </c>
      <c r="DQ136" s="5">
        <f t="shared" si="308"/>
        <v>1</v>
      </c>
      <c r="DR136" s="5">
        <f t="shared" si="309"/>
        <v>2</v>
      </c>
      <c r="DS136" s="5">
        <f t="shared" si="310"/>
        <v>0</v>
      </c>
      <c r="DT136" s="5">
        <f t="shared" si="311"/>
        <v>0</v>
      </c>
      <c r="DU136" s="12">
        <f t="shared" si="312"/>
        <v>0</v>
      </c>
      <c r="DV136" s="12">
        <f t="shared" si="313"/>
        <v>1</v>
      </c>
      <c r="DW136" s="12">
        <f t="shared" si="314"/>
        <v>0</v>
      </c>
      <c r="DX136" s="12">
        <f t="shared" si="315"/>
        <v>1</v>
      </c>
      <c r="DY136" s="12">
        <f t="shared" si="316"/>
        <v>0</v>
      </c>
      <c r="DZ136" s="12">
        <f t="shared" si="317"/>
        <v>0</v>
      </c>
      <c r="EA136" s="12">
        <f t="shared" si="318"/>
        <v>0</v>
      </c>
      <c r="EB136" s="12">
        <f t="shared" si="319"/>
        <v>0</v>
      </c>
      <c r="EC136" s="13">
        <f t="shared" si="320"/>
        <v>0</v>
      </c>
      <c r="ED136" s="13">
        <f t="shared" si="321"/>
        <v>0</v>
      </c>
      <c r="EE136" s="13">
        <f t="shared" si="322"/>
        <v>0</v>
      </c>
      <c r="EF136" s="13">
        <f t="shared" si="323"/>
        <v>1</v>
      </c>
      <c r="EG136" s="13">
        <f t="shared" si="324"/>
        <v>0</v>
      </c>
      <c r="EH136" s="13">
        <f t="shared" si="325"/>
        <v>0</v>
      </c>
      <c r="EI136" s="13">
        <f t="shared" si="326"/>
        <v>0</v>
      </c>
      <c r="EJ136" s="13">
        <f t="shared" si="327"/>
        <v>0</v>
      </c>
      <c r="EK136" s="4">
        <f t="shared" si="328"/>
        <v>1</v>
      </c>
      <c r="EL136" s="4">
        <f t="shared" si="329"/>
        <v>2</v>
      </c>
      <c r="EM136" s="4">
        <f t="shared" si="330"/>
        <v>0</v>
      </c>
      <c r="EN136" s="4">
        <f t="shared" si="331"/>
        <v>0</v>
      </c>
      <c r="EO136" s="5" t="s">
        <v>178</v>
      </c>
      <c r="EP136" s="5" t="s">
        <v>178</v>
      </c>
      <c r="EQ136" s="5" t="s">
        <v>178</v>
      </c>
      <c r="ER136" s="5" t="s">
        <v>178</v>
      </c>
      <c r="ES136" s="12">
        <v>0</v>
      </c>
      <c r="ET136" s="12">
        <v>0</v>
      </c>
      <c r="EU136" s="12" t="s">
        <v>178</v>
      </c>
      <c r="EV136" s="12" t="s">
        <v>178</v>
      </c>
      <c r="EW136">
        <v>0</v>
      </c>
      <c r="EX136">
        <v>0</v>
      </c>
      <c r="EY136" t="s">
        <v>178</v>
      </c>
      <c r="EZ136" t="s">
        <v>178</v>
      </c>
      <c r="FA136">
        <f t="shared" si="332"/>
        <v>-1</v>
      </c>
      <c r="FB136">
        <f t="shared" si="333"/>
        <v>-1</v>
      </c>
      <c r="FC136">
        <f t="shared" si="334"/>
        <v>0</v>
      </c>
      <c r="FD136">
        <f t="shared" si="335"/>
        <v>0</v>
      </c>
      <c r="FE136">
        <v>2</v>
      </c>
      <c r="FF136">
        <v>0.8</v>
      </c>
      <c r="FG136">
        <v>1.5</v>
      </c>
    </row>
    <row r="137" spans="1:163" customFormat="1" x14ac:dyDescent="0.25">
      <c r="A137" t="s">
        <v>137</v>
      </c>
      <c r="B137">
        <v>1</v>
      </c>
      <c r="C137" t="s">
        <v>178</v>
      </c>
      <c r="D137" t="s">
        <v>178</v>
      </c>
      <c r="E137" t="s">
        <v>178</v>
      </c>
      <c r="F137" t="s">
        <v>178</v>
      </c>
      <c r="G137" t="s">
        <v>178</v>
      </c>
      <c r="H137" t="s">
        <v>178</v>
      </c>
      <c r="I137" s="2" t="s">
        <v>178</v>
      </c>
      <c r="J137" s="2" t="str">
        <f t="shared" si="270"/>
        <v>NA</v>
      </c>
      <c r="K137" t="s">
        <v>178</v>
      </c>
      <c r="L137" s="1" t="s">
        <v>178</v>
      </c>
      <c r="M137" s="1" t="str">
        <f t="shared" si="271"/>
        <v>NA</v>
      </c>
      <c r="N137" s="1" t="s">
        <v>178</v>
      </c>
      <c r="O137">
        <v>1</v>
      </c>
      <c r="P137">
        <v>1</v>
      </c>
      <c r="Q137">
        <v>0</v>
      </c>
      <c r="R137">
        <v>0</v>
      </c>
      <c r="S137">
        <v>0</v>
      </c>
      <c r="T137">
        <v>0</v>
      </c>
      <c r="U137">
        <f t="shared" si="273"/>
        <v>0</v>
      </c>
      <c r="V137" s="2" t="s">
        <v>177</v>
      </c>
      <c r="W137" s="2">
        <f t="shared" si="274"/>
        <v>0</v>
      </c>
      <c r="X137">
        <v>1</v>
      </c>
      <c r="Y137" s="1">
        <v>2</v>
      </c>
      <c r="Z137" s="1" t="str">
        <f t="shared" si="275"/>
        <v>S</v>
      </c>
      <c r="AA137" s="1">
        <f t="shared" si="276"/>
        <v>1</v>
      </c>
      <c r="AB137" s="4" t="s">
        <v>178</v>
      </c>
      <c r="AC137" s="4" t="s">
        <v>178</v>
      </c>
      <c r="AD137">
        <v>1</v>
      </c>
      <c r="AE137">
        <v>1</v>
      </c>
      <c r="AF137">
        <v>0</v>
      </c>
      <c r="AG137">
        <v>0</v>
      </c>
      <c r="AH137">
        <v>0</v>
      </c>
      <c r="AI137">
        <v>0</v>
      </c>
      <c r="AJ137" s="2" t="s">
        <v>177</v>
      </c>
      <c r="AK137" s="2">
        <f t="shared" si="279"/>
        <v>0</v>
      </c>
      <c r="AL137">
        <v>1</v>
      </c>
      <c r="AM137" s="1">
        <v>2</v>
      </c>
      <c r="AN137" s="1" t="str">
        <f t="shared" si="280"/>
        <v>S</v>
      </c>
      <c r="AO137" s="1">
        <f t="shared" si="281"/>
        <v>2</v>
      </c>
      <c r="AP137" s="4">
        <f t="shared" si="282"/>
        <v>0</v>
      </c>
      <c r="AQ137" s="4">
        <f t="shared" si="283"/>
        <v>1</v>
      </c>
      <c r="AR137" s="10" t="s">
        <v>323</v>
      </c>
      <c r="AS137" s="10" t="s">
        <v>319</v>
      </c>
      <c r="AT137" s="10" t="s">
        <v>323</v>
      </c>
      <c r="AU137" s="10" t="str">
        <f t="shared" si="284"/>
        <v>surv</v>
      </c>
      <c r="AV137" s="10">
        <f t="shared" si="285"/>
        <v>2</v>
      </c>
      <c r="AW137" s="10">
        <f t="shared" si="286"/>
        <v>1.7267889274604464</v>
      </c>
      <c r="AX137" s="10" t="str">
        <f t="shared" si="287"/>
        <v>NA</v>
      </c>
      <c r="AY137" s="10">
        <f t="shared" si="288"/>
        <v>1</v>
      </c>
      <c r="AZ137" s="10" t="str">
        <f t="shared" si="289"/>
        <v>NA</v>
      </c>
      <c r="BA137" s="10" t="str">
        <f t="shared" si="290"/>
        <v>0</v>
      </c>
      <c r="BB137" t="s">
        <v>178</v>
      </c>
      <c r="BC137" t="s">
        <v>5</v>
      </c>
      <c r="BD137" t="s">
        <v>5</v>
      </c>
      <c r="BE137" s="5">
        <v>0</v>
      </c>
      <c r="BF137" s="5">
        <v>2</v>
      </c>
      <c r="BG137" s="5">
        <v>2</v>
      </c>
      <c r="BH137" s="5">
        <f t="shared" si="291"/>
        <v>1.3333333333333333</v>
      </c>
      <c r="BI137" s="6" t="s">
        <v>178</v>
      </c>
      <c r="BJ137" s="6">
        <v>1.7267889274604464</v>
      </c>
      <c r="BK137" s="6">
        <v>1.7267889274604464</v>
      </c>
      <c r="BL137" s="6">
        <v>1.7267889274604464</v>
      </c>
      <c r="BM137" s="6" t="str">
        <f t="shared" si="292"/>
        <v>F</v>
      </c>
      <c r="BN137" s="3">
        <f t="shared" si="293"/>
        <v>0</v>
      </c>
      <c r="BO137" s="3">
        <f t="shared" si="294"/>
        <v>0</v>
      </c>
      <c r="BP137" s="3">
        <f t="shared" si="295"/>
        <v>0</v>
      </c>
      <c r="BQ137" s="3">
        <f t="shared" si="296"/>
        <v>0</v>
      </c>
      <c r="BR137" s="1">
        <f t="shared" si="297"/>
        <v>2</v>
      </c>
      <c r="BS137" s="1" t="str">
        <f t="shared" si="298"/>
        <v>S</v>
      </c>
      <c r="BT137" s="1">
        <f t="shared" si="299"/>
        <v>1.5</v>
      </c>
      <c r="BU137" s="4">
        <f t="shared" si="300"/>
        <v>0</v>
      </c>
      <c r="BV137" s="4">
        <f t="shared" si="301"/>
        <v>1</v>
      </c>
      <c r="BW137" t="s">
        <v>178</v>
      </c>
      <c r="BX137" t="s">
        <v>178</v>
      </c>
      <c r="BY137" t="s">
        <v>227</v>
      </c>
      <c r="BZ137" t="s">
        <v>178</v>
      </c>
      <c r="CA137" s="2" t="str">
        <f t="shared" si="302"/>
        <v>NA</v>
      </c>
      <c r="CB137">
        <v>0</v>
      </c>
      <c r="CC137">
        <v>0</v>
      </c>
      <c r="CD137" s="2" t="str">
        <f t="shared" si="303"/>
        <v>NA</v>
      </c>
      <c r="CE137" s="3">
        <v>0</v>
      </c>
      <c r="CF137" s="3">
        <v>0</v>
      </c>
      <c r="CG137" s="2">
        <v>1</v>
      </c>
      <c r="CH137" s="2">
        <v>0</v>
      </c>
      <c r="CI137" s="2">
        <v>0</v>
      </c>
      <c r="CJ137" s="2">
        <v>0</v>
      </c>
      <c r="CK137" s="2">
        <v>0</v>
      </c>
      <c r="CL137" s="2">
        <v>0</v>
      </c>
      <c r="CM137" s="2">
        <v>0</v>
      </c>
      <c r="CN137" s="2">
        <v>0</v>
      </c>
      <c r="CO137" s="5">
        <v>0</v>
      </c>
      <c r="CP137" s="5">
        <v>1</v>
      </c>
      <c r="CQ137" s="5">
        <v>0</v>
      </c>
      <c r="CR137" s="5">
        <v>0</v>
      </c>
      <c r="CS137" s="5">
        <v>0</v>
      </c>
      <c r="CT137" s="5">
        <v>0</v>
      </c>
      <c r="CU137" s="5">
        <v>0</v>
      </c>
      <c r="CV137" s="5">
        <v>0</v>
      </c>
      <c r="CW137" s="4">
        <v>0</v>
      </c>
      <c r="CX137" s="4">
        <v>0</v>
      </c>
      <c r="CY137" s="4">
        <v>0</v>
      </c>
      <c r="CZ137" s="4">
        <v>0</v>
      </c>
      <c r="DA137" s="4">
        <v>0</v>
      </c>
      <c r="DB137" s="4">
        <v>0</v>
      </c>
      <c r="DC137" s="4">
        <v>0</v>
      </c>
      <c r="DD137" s="4">
        <v>0</v>
      </c>
      <c r="DE137" s="8">
        <v>0</v>
      </c>
      <c r="DF137" s="8">
        <v>0</v>
      </c>
      <c r="DG137" s="8">
        <v>0</v>
      </c>
      <c r="DH137" s="8">
        <v>0</v>
      </c>
      <c r="DI137" s="8">
        <v>0</v>
      </c>
      <c r="DJ137" s="8">
        <v>0</v>
      </c>
      <c r="DK137" s="8">
        <v>0</v>
      </c>
      <c r="DL137" s="8">
        <v>0</v>
      </c>
      <c r="DM137" s="11">
        <f t="shared" si="304"/>
        <v>1</v>
      </c>
      <c r="DN137" s="11">
        <f t="shared" si="305"/>
        <v>0</v>
      </c>
      <c r="DO137" s="11">
        <f t="shared" si="306"/>
        <v>0</v>
      </c>
      <c r="DP137" s="11">
        <f t="shared" si="307"/>
        <v>0</v>
      </c>
      <c r="DQ137" s="5">
        <f t="shared" si="308"/>
        <v>1</v>
      </c>
      <c r="DR137" s="5">
        <f t="shared" si="309"/>
        <v>0</v>
      </c>
      <c r="DS137" s="5">
        <f t="shared" si="310"/>
        <v>0</v>
      </c>
      <c r="DT137" s="5">
        <f t="shared" si="311"/>
        <v>0</v>
      </c>
      <c r="DU137" s="12">
        <f t="shared" si="312"/>
        <v>1</v>
      </c>
      <c r="DV137" s="12">
        <f t="shared" si="313"/>
        <v>1</v>
      </c>
      <c r="DW137" s="12">
        <f t="shared" si="314"/>
        <v>0</v>
      </c>
      <c r="DX137" s="12">
        <f t="shared" si="315"/>
        <v>0</v>
      </c>
      <c r="DY137" s="12">
        <f t="shared" si="316"/>
        <v>0</v>
      </c>
      <c r="DZ137" s="12">
        <f t="shared" si="317"/>
        <v>0</v>
      </c>
      <c r="EA137" s="12">
        <f t="shared" si="318"/>
        <v>0</v>
      </c>
      <c r="EB137" s="12">
        <f t="shared" si="319"/>
        <v>0</v>
      </c>
      <c r="EC137" s="13">
        <f t="shared" si="320"/>
        <v>0</v>
      </c>
      <c r="ED137" s="13">
        <f t="shared" si="321"/>
        <v>0</v>
      </c>
      <c r="EE137" s="13">
        <f t="shared" si="322"/>
        <v>0</v>
      </c>
      <c r="EF137" s="13">
        <f t="shared" si="323"/>
        <v>0</v>
      </c>
      <c r="EG137" s="13">
        <f t="shared" si="324"/>
        <v>0</v>
      </c>
      <c r="EH137" s="13">
        <f t="shared" si="325"/>
        <v>0</v>
      </c>
      <c r="EI137" s="13">
        <f t="shared" si="326"/>
        <v>0</v>
      </c>
      <c r="EJ137" s="13">
        <f t="shared" si="327"/>
        <v>0</v>
      </c>
      <c r="EK137" s="4">
        <f t="shared" si="328"/>
        <v>2</v>
      </c>
      <c r="EL137" s="4">
        <f t="shared" si="329"/>
        <v>0</v>
      </c>
      <c r="EM137" s="4">
        <f t="shared" si="330"/>
        <v>0</v>
      </c>
      <c r="EN137" s="4">
        <f t="shared" si="331"/>
        <v>0</v>
      </c>
      <c r="EO137" s="5">
        <v>0</v>
      </c>
      <c r="EP137" s="5" t="s">
        <v>178</v>
      </c>
      <c r="EQ137" s="5" t="s">
        <v>178</v>
      </c>
      <c r="ER137" s="5" t="s">
        <v>178</v>
      </c>
      <c r="ES137" s="12">
        <v>0</v>
      </c>
      <c r="ET137" s="12" t="s">
        <v>178</v>
      </c>
      <c r="EU137" s="12" t="s">
        <v>178</v>
      </c>
      <c r="EV137" s="12" t="s">
        <v>178</v>
      </c>
      <c r="EW137">
        <v>0</v>
      </c>
      <c r="EX137" t="s">
        <v>178</v>
      </c>
      <c r="EY137" t="s">
        <v>178</v>
      </c>
      <c r="EZ137" t="s">
        <v>178</v>
      </c>
      <c r="FA137">
        <f t="shared" si="332"/>
        <v>0</v>
      </c>
      <c r="FB137">
        <f t="shared" si="333"/>
        <v>0</v>
      </c>
      <c r="FC137">
        <f t="shared" si="334"/>
        <v>0</v>
      </c>
      <c r="FD137">
        <f t="shared" si="335"/>
        <v>0</v>
      </c>
      <c r="FE137" t="s">
        <v>178</v>
      </c>
      <c r="FF137" t="s">
        <v>178</v>
      </c>
      <c r="FG137" t="s">
        <v>178</v>
      </c>
    </row>
    <row r="138" spans="1:163" customFormat="1" x14ac:dyDescent="0.25">
      <c r="A138" t="s">
        <v>138</v>
      </c>
      <c r="B138">
        <v>1</v>
      </c>
      <c r="C138" t="s">
        <v>178</v>
      </c>
      <c r="D138" t="s">
        <v>178</v>
      </c>
      <c r="E138" t="s">
        <v>178</v>
      </c>
      <c r="F138" t="s">
        <v>178</v>
      </c>
      <c r="G138" t="s">
        <v>178</v>
      </c>
      <c r="H138" t="s">
        <v>178</v>
      </c>
      <c r="I138" s="2" t="s">
        <v>178</v>
      </c>
      <c r="J138" s="2" t="str">
        <f t="shared" si="270"/>
        <v>NA</v>
      </c>
      <c r="K138" t="s">
        <v>178</v>
      </c>
      <c r="L138" s="1" t="s">
        <v>178</v>
      </c>
      <c r="M138" s="1" t="str">
        <f t="shared" si="271"/>
        <v>NA</v>
      </c>
      <c r="N138" s="1" t="s">
        <v>178</v>
      </c>
      <c r="O138">
        <v>1</v>
      </c>
      <c r="P138">
        <v>1</v>
      </c>
      <c r="Q138">
        <v>0</v>
      </c>
      <c r="R138">
        <v>0</v>
      </c>
      <c r="S138">
        <v>1</v>
      </c>
      <c r="T138">
        <v>0</v>
      </c>
      <c r="U138">
        <f t="shared" si="273"/>
        <v>0</v>
      </c>
      <c r="V138" s="2" t="s">
        <v>177</v>
      </c>
      <c r="W138" s="2">
        <f t="shared" si="274"/>
        <v>0</v>
      </c>
      <c r="X138">
        <v>1</v>
      </c>
      <c r="Y138" s="1">
        <v>3</v>
      </c>
      <c r="Z138" s="1" t="str">
        <f t="shared" si="275"/>
        <v>S</v>
      </c>
      <c r="AA138" s="1">
        <f t="shared" si="276"/>
        <v>0</v>
      </c>
      <c r="AB138" s="4" t="s">
        <v>178</v>
      </c>
      <c r="AC138" s="4" t="s">
        <v>178</v>
      </c>
      <c r="AD138">
        <v>1</v>
      </c>
      <c r="AE138">
        <v>1</v>
      </c>
      <c r="AF138">
        <v>2</v>
      </c>
      <c r="AG138">
        <v>0</v>
      </c>
      <c r="AH138">
        <v>2</v>
      </c>
      <c r="AI138">
        <v>1</v>
      </c>
      <c r="AJ138" s="2" t="s">
        <v>177</v>
      </c>
      <c r="AK138" s="2">
        <f t="shared" si="279"/>
        <v>1</v>
      </c>
      <c r="AL138">
        <v>1</v>
      </c>
      <c r="AM138" s="1">
        <v>6</v>
      </c>
      <c r="AN138" s="1" t="str">
        <f t="shared" si="280"/>
        <v>M</v>
      </c>
      <c r="AO138" s="1">
        <f t="shared" si="281"/>
        <v>0</v>
      </c>
      <c r="AP138" s="4">
        <f t="shared" si="282"/>
        <v>3</v>
      </c>
      <c r="AQ138" s="4">
        <f t="shared" si="283"/>
        <v>1</v>
      </c>
      <c r="AR138" s="10" t="s">
        <v>323</v>
      </c>
      <c r="AS138" s="10" t="s">
        <v>319</v>
      </c>
      <c r="AT138" s="10" t="s">
        <v>323</v>
      </c>
      <c r="AU138" s="10" t="str">
        <f t="shared" si="284"/>
        <v>surv</v>
      </c>
      <c r="AV138" s="10">
        <f t="shared" si="285"/>
        <v>4.5</v>
      </c>
      <c r="AW138" s="10">
        <f t="shared" si="286"/>
        <v>1.8530777333020185</v>
      </c>
      <c r="AX138" s="10" t="str">
        <f t="shared" si="287"/>
        <v>NA</v>
      </c>
      <c r="AY138" s="10">
        <f t="shared" si="288"/>
        <v>1</v>
      </c>
      <c r="AZ138" s="10" t="str">
        <f t="shared" si="289"/>
        <v>NA</v>
      </c>
      <c r="BA138" s="10" t="str">
        <f t="shared" si="290"/>
        <v>0</v>
      </c>
      <c r="BB138" t="s">
        <v>178</v>
      </c>
      <c r="BC138" t="s">
        <v>19</v>
      </c>
      <c r="BD138" t="s">
        <v>155</v>
      </c>
      <c r="BE138" s="5">
        <v>0</v>
      </c>
      <c r="BF138" s="5">
        <v>0</v>
      </c>
      <c r="BG138" s="5">
        <v>1</v>
      </c>
      <c r="BH138" s="5">
        <f t="shared" si="291"/>
        <v>0.33333333333333331</v>
      </c>
      <c r="BI138" s="6" t="s">
        <v>178</v>
      </c>
      <c r="BJ138" s="6">
        <v>2.061771083316478</v>
      </c>
      <c r="BK138" s="6">
        <v>1.6443843832875589</v>
      </c>
      <c r="BL138" s="6">
        <v>1.8530777333020185</v>
      </c>
      <c r="BM138" s="6" t="str">
        <f t="shared" si="292"/>
        <v>F</v>
      </c>
      <c r="BN138" s="3">
        <f t="shared" si="293"/>
        <v>1</v>
      </c>
      <c r="BO138" s="3">
        <f t="shared" si="294"/>
        <v>0</v>
      </c>
      <c r="BP138" s="3">
        <f t="shared" si="295"/>
        <v>1.5</v>
      </c>
      <c r="BQ138" s="3">
        <f t="shared" si="296"/>
        <v>0.5</v>
      </c>
      <c r="BR138" s="1">
        <f t="shared" si="297"/>
        <v>4.5</v>
      </c>
      <c r="BS138" s="1" t="str">
        <f t="shared" si="298"/>
        <v>S</v>
      </c>
      <c r="BT138" s="1">
        <f t="shared" si="299"/>
        <v>0</v>
      </c>
      <c r="BU138" s="4">
        <f t="shared" si="300"/>
        <v>3</v>
      </c>
      <c r="BV138" s="4">
        <f t="shared" si="301"/>
        <v>1</v>
      </c>
      <c r="BW138" t="s">
        <v>178</v>
      </c>
      <c r="BX138" t="s">
        <v>178</v>
      </c>
      <c r="BY138" t="s">
        <v>226</v>
      </c>
      <c r="BZ138" t="s">
        <v>178</v>
      </c>
      <c r="CA138" s="2" t="str">
        <f t="shared" si="302"/>
        <v>NA</v>
      </c>
      <c r="CB138">
        <v>0</v>
      </c>
      <c r="CC138">
        <v>0</v>
      </c>
      <c r="CD138" s="2" t="str">
        <f t="shared" si="303"/>
        <v>NA</v>
      </c>
      <c r="CE138" s="3">
        <v>0</v>
      </c>
      <c r="CF138" s="3">
        <v>0</v>
      </c>
      <c r="CG138" s="2">
        <v>1</v>
      </c>
      <c r="CH138" s="2">
        <v>0</v>
      </c>
      <c r="CI138" s="2">
        <v>0</v>
      </c>
      <c r="CJ138" s="2">
        <v>0</v>
      </c>
      <c r="CK138" s="2">
        <v>0</v>
      </c>
      <c r="CL138" s="2">
        <v>0</v>
      </c>
      <c r="CM138" s="2">
        <v>0</v>
      </c>
      <c r="CN138" s="2">
        <v>0</v>
      </c>
      <c r="CO138" s="5">
        <v>0</v>
      </c>
      <c r="CP138" s="5">
        <v>0</v>
      </c>
      <c r="CQ138" s="5">
        <v>0</v>
      </c>
      <c r="CR138" s="5">
        <v>0</v>
      </c>
      <c r="CS138" s="5">
        <v>0</v>
      </c>
      <c r="CT138" s="5">
        <v>0</v>
      </c>
      <c r="CU138" s="5">
        <v>0</v>
      </c>
      <c r="CV138" s="5">
        <v>0</v>
      </c>
      <c r="CW138" s="4">
        <v>0</v>
      </c>
      <c r="CX138" s="4">
        <v>0</v>
      </c>
      <c r="CY138" s="4">
        <v>0</v>
      </c>
      <c r="CZ138" s="4">
        <v>0</v>
      </c>
      <c r="DA138" s="4">
        <v>0</v>
      </c>
      <c r="DB138" s="4">
        <v>0</v>
      </c>
      <c r="DC138" s="4">
        <v>0</v>
      </c>
      <c r="DD138" s="4">
        <v>0</v>
      </c>
      <c r="DE138" s="8">
        <v>1</v>
      </c>
      <c r="DF138" s="8">
        <v>0</v>
      </c>
      <c r="DG138" s="8">
        <v>0</v>
      </c>
      <c r="DH138" s="8">
        <v>0</v>
      </c>
      <c r="DI138" s="8">
        <v>0</v>
      </c>
      <c r="DJ138" s="8">
        <v>0</v>
      </c>
      <c r="DK138" s="8">
        <v>0</v>
      </c>
      <c r="DL138" s="8">
        <v>0</v>
      </c>
      <c r="DM138" s="11">
        <f t="shared" si="304"/>
        <v>1</v>
      </c>
      <c r="DN138" s="11">
        <f t="shared" si="305"/>
        <v>0</v>
      </c>
      <c r="DO138" s="11">
        <f t="shared" si="306"/>
        <v>0</v>
      </c>
      <c r="DP138" s="11">
        <f t="shared" si="307"/>
        <v>0</v>
      </c>
      <c r="DQ138" s="5">
        <f t="shared" si="308"/>
        <v>1</v>
      </c>
      <c r="DR138" s="5">
        <f t="shared" si="309"/>
        <v>0</v>
      </c>
      <c r="DS138" s="5">
        <f t="shared" si="310"/>
        <v>0</v>
      </c>
      <c r="DT138" s="5">
        <f t="shared" si="311"/>
        <v>0</v>
      </c>
      <c r="DU138" s="12">
        <f t="shared" si="312"/>
        <v>1</v>
      </c>
      <c r="DV138" s="12">
        <f t="shared" si="313"/>
        <v>0</v>
      </c>
      <c r="DW138" s="12">
        <f t="shared" si="314"/>
        <v>0</v>
      </c>
      <c r="DX138" s="12">
        <f t="shared" si="315"/>
        <v>0</v>
      </c>
      <c r="DY138" s="12">
        <f t="shared" si="316"/>
        <v>0</v>
      </c>
      <c r="DZ138" s="12">
        <f t="shared" si="317"/>
        <v>0</v>
      </c>
      <c r="EA138" s="12">
        <f t="shared" si="318"/>
        <v>0</v>
      </c>
      <c r="EB138" s="12">
        <f t="shared" si="319"/>
        <v>0</v>
      </c>
      <c r="EC138" s="13">
        <f t="shared" si="320"/>
        <v>1</v>
      </c>
      <c r="ED138" s="13">
        <f t="shared" si="321"/>
        <v>0</v>
      </c>
      <c r="EE138" s="13">
        <f t="shared" si="322"/>
        <v>0</v>
      </c>
      <c r="EF138" s="13">
        <f t="shared" si="323"/>
        <v>0</v>
      </c>
      <c r="EG138" s="13">
        <f t="shared" si="324"/>
        <v>0</v>
      </c>
      <c r="EH138" s="13">
        <f t="shared" si="325"/>
        <v>0</v>
      </c>
      <c r="EI138" s="13">
        <f t="shared" si="326"/>
        <v>0</v>
      </c>
      <c r="EJ138" s="13">
        <f t="shared" si="327"/>
        <v>0</v>
      </c>
      <c r="EK138" s="4">
        <f t="shared" si="328"/>
        <v>2</v>
      </c>
      <c r="EL138" s="4">
        <f t="shared" si="329"/>
        <v>0</v>
      </c>
      <c r="EM138" s="4">
        <f t="shared" si="330"/>
        <v>0</v>
      </c>
      <c r="EN138" s="4">
        <f t="shared" si="331"/>
        <v>0</v>
      </c>
      <c r="EO138" s="5">
        <v>0</v>
      </c>
      <c r="EP138" s="5" t="s">
        <v>178</v>
      </c>
      <c r="EQ138" s="5" t="s">
        <v>178</v>
      </c>
      <c r="ER138" s="5" t="s">
        <v>178</v>
      </c>
      <c r="ES138" s="12">
        <v>1</v>
      </c>
      <c r="ET138" s="12" t="s">
        <v>178</v>
      </c>
      <c r="EU138" s="12" t="s">
        <v>178</v>
      </c>
      <c r="EV138" s="12" t="s">
        <v>178</v>
      </c>
      <c r="EW138">
        <v>0.5</v>
      </c>
      <c r="EX138" t="s">
        <v>178</v>
      </c>
      <c r="EY138" t="s">
        <v>178</v>
      </c>
      <c r="EZ138" t="s">
        <v>178</v>
      </c>
      <c r="FA138">
        <f t="shared" si="332"/>
        <v>1</v>
      </c>
      <c r="FB138">
        <f t="shared" si="333"/>
        <v>0</v>
      </c>
      <c r="FC138">
        <f t="shared" si="334"/>
        <v>0</v>
      </c>
      <c r="FD138">
        <f t="shared" si="335"/>
        <v>0</v>
      </c>
      <c r="FE138" t="s">
        <v>178</v>
      </c>
      <c r="FF138">
        <v>2</v>
      </c>
      <c r="FG138">
        <v>1.3333333333333333</v>
      </c>
    </row>
    <row r="139" spans="1:163" customFormat="1" x14ac:dyDescent="0.25">
      <c r="A139" t="s">
        <v>139</v>
      </c>
      <c r="B139">
        <v>1</v>
      </c>
      <c r="C139" t="s">
        <v>178</v>
      </c>
      <c r="D139" t="s">
        <v>178</v>
      </c>
      <c r="E139" t="s">
        <v>178</v>
      </c>
      <c r="F139" t="s">
        <v>178</v>
      </c>
      <c r="G139" t="s">
        <v>178</v>
      </c>
      <c r="H139" t="s">
        <v>178</v>
      </c>
      <c r="I139" s="2" t="s">
        <v>178</v>
      </c>
      <c r="J139" s="2" t="str">
        <f t="shared" si="270"/>
        <v>NA</v>
      </c>
      <c r="K139" t="s">
        <v>178</v>
      </c>
      <c r="L139" s="1" t="s">
        <v>178</v>
      </c>
      <c r="M139" s="1" t="str">
        <f t="shared" si="271"/>
        <v>NA</v>
      </c>
      <c r="N139" s="1" t="s">
        <v>178</v>
      </c>
      <c r="O139">
        <v>1</v>
      </c>
      <c r="P139">
        <v>1</v>
      </c>
      <c r="Q139">
        <v>2</v>
      </c>
      <c r="R139">
        <v>1</v>
      </c>
      <c r="S139">
        <v>0</v>
      </c>
      <c r="T139">
        <v>0</v>
      </c>
      <c r="U139">
        <f t="shared" si="273"/>
        <v>0</v>
      </c>
      <c r="V139" s="2" t="s">
        <v>176</v>
      </c>
      <c r="W139" s="2">
        <f t="shared" si="274"/>
        <v>1</v>
      </c>
      <c r="X139">
        <v>3</v>
      </c>
      <c r="Y139" s="1">
        <v>5</v>
      </c>
      <c r="Z139" s="1" t="str">
        <f t="shared" si="275"/>
        <v>M</v>
      </c>
      <c r="AA139" s="1">
        <f t="shared" si="276"/>
        <v>0</v>
      </c>
      <c r="AB139" s="4" t="s">
        <v>178</v>
      </c>
      <c r="AC139" s="4" t="s">
        <v>178</v>
      </c>
      <c r="AD139">
        <v>1</v>
      </c>
      <c r="AE139">
        <v>1</v>
      </c>
      <c r="AF139">
        <v>0</v>
      </c>
      <c r="AG139">
        <v>2</v>
      </c>
      <c r="AH139">
        <v>2</v>
      </c>
      <c r="AI139">
        <v>1</v>
      </c>
      <c r="AJ139" s="2" t="s">
        <v>177</v>
      </c>
      <c r="AK139" s="2">
        <f t="shared" si="279"/>
        <v>1</v>
      </c>
      <c r="AL139">
        <v>3</v>
      </c>
      <c r="AM139" s="1">
        <v>6</v>
      </c>
      <c r="AN139" s="1" t="str">
        <f t="shared" si="280"/>
        <v>M</v>
      </c>
      <c r="AO139" s="1">
        <f t="shared" si="281"/>
        <v>0</v>
      </c>
      <c r="AP139" s="4">
        <f t="shared" si="282"/>
        <v>1</v>
      </c>
      <c r="AQ139" s="4">
        <f t="shared" si="283"/>
        <v>1</v>
      </c>
      <c r="AR139" s="10" t="s">
        <v>323</v>
      </c>
      <c r="AS139" s="10" t="s">
        <v>319</v>
      </c>
      <c r="AT139" s="10" t="s">
        <v>323</v>
      </c>
      <c r="AU139" s="10" t="str">
        <f t="shared" si="284"/>
        <v>surv</v>
      </c>
      <c r="AV139" s="10">
        <f t="shared" si="285"/>
        <v>5.5</v>
      </c>
      <c r="AW139" s="10">
        <f t="shared" si="286"/>
        <v>0.5818934610390456</v>
      </c>
      <c r="AX139" s="10" t="str">
        <f t="shared" si="287"/>
        <v>NA</v>
      </c>
      <c r="AY139" s="10">
        <f t="shared" si="288"/>
        <v>1</v>
      </c>
      <c r="AZ139" s="10" t="str">
        <f t="shared" si="289"/>
        <v>NA</v>
      </c>
      <c r="BA139" s="10" t="str">
        <f t="shared" si="290"/>
        <v>0</v>
      </c>
      <c r="BB139" t="s">
        <v>178</v>
      </c>
      <c r="BC139" t="s">
        <v>81</v>
      </c>
      <c r="BD139" t="s">
        <v>81</v>
      </c>
      <c r="BE139" s="5">
        <v>0</v>
      </c>
      <c r="BF139" s="5">
        <v>8</v>
      </c>
      <c r="BG139" s="5">
        <v>8</v>
      </c>
      <c r="BH139" s="5">
        <f t="shared" si="291"/>
        <v>5.333333333333333</v>
      </c>
      <c r="BI139" s="6" t="s">
        <v>178</v>
      </c>
      <c r="BJ139" s="6">
        <v>0.5818934610390456</v>
      </c>
      <c r="BK139" s="6">
        <v>0.5818934610390456</v>
      </c>
      <c r="BL139" s="6">
        <v>0.5818934610390456</v>
      </c>
      <c r="BM139" s="6" t="str">
        <f t="shared" si="292"/>
        <v>M</v>
      </c>
      <c r="BN139" s="3">
        <f t="shared" si="293"/>
        <v>1</v>
      </c>
      <c r="BO139" s="3">
        <f t="shared" si="294"/>
        <v>1.5</v>
      </c>
      <c r="BP139" s="3">
        <f t="shared" si="295"/>
        <v>1</v>
      </c>
      <c r="BQ139" s="3">
        <f t="shared" si="296"/>
        <v>0.5</v>
      </c>
      <c r="BR139" s="1">
        <f t="shared" si="297"/>
        <v>5.5</v>
      </c>
      <c r="BS139" s="1" t="str">
        <f t="shared" si="298"/>
        <v>NA</v>
      </c>
      <c r="BT139" s="1">
        <f t="shared" si="299"/>
        <v>0</v>
      </c>
      <c r="BU139" s="4">
        <f t="shared" si="300"/>
        <v>1</v>
      </c>
      <c r="BV139" s="4">
        <f t="shared" si="301"/>
        <v>1</v>
      </c>
      <c r="BW139" t="s">
        <v>178</v>
      </c>
      <c r="BX139" t="s">
        <v>178</v>
      </c>
      <c r="BY139" t="s">
        <v>178</v>
      </c>
      <c r="BZ139" t="s">
        <v>226</v>
      </c>
      <c r="CA139" s="2" t="str">
        <f t="shared" si="302"/>
        <v>NA</v>
      </c>
      <c r="CB139">
        <v>0</v>
      </c>
      <c r="CC139">
        <v>0</v>
      </c>
      <c r="CD139" s="2" t="str">
        <f t="shared" si="303"/>
        <v>NA</v>
      </c>
      <c r="CE139" s="3">
        <v>0</v>
      </c>
      <c r="CF139" s="3">
        <v>0</v>
      </c>
      <c r="CG139" s="2">
        <v>0</v>
      </c>
      <c r="CH139" s="2">
        <v>0</v>
      </c>
      <c r="CI139" s="2">
        <v>0</v>
      </c>
      <c r="CJ139" s="2">
        <v>0</v>
      </c>
      <c r="CK139" s="2">
        <v>0</v>
      </c>
      <c r="CL139" s="2">
        <v>0</v>
      </c>
      <c r="CM139" s="2">
        <v>0</v>
      </c>
      <c r="CN139" s="2">
        <v>0</v>
      </c>
      <c r="CO139" s="5">
        <v>0</v>
      </c>
      <c r="CP139" s="5">
        <v>0</v>
      </c>
      <c r="CQ139" s="5">
        <v>0</v>
      </c>
      <c r="CR139" s="5">
        <v>0</v>
      </c>
      <c r="CS139" s="5">
        <v>0</v>
      </c>
      <c r="CT139" s="5">
        <v>0</v>
      </c>
      <c r="CU139" s="5">
        <v>0</v>
      </c>
      <c r="CV139" s="5">
        <v>0</v>
      </c>
      <c r="CW139" s="4">
        <v>0</v>
      </c>
      <c r="CX139" s="4">
        <v>0</v>
      </c>
      <c r="CY139" s="4">
        <v>0</v>
      </c>
      <c r="CZ139" s="4">
        <v>0</v>
      </c>
      <c r="DA139" s="4">
        <v>0</v>
      </c>
      <c r="DB139" s="4">
        <v>0</v>
      </c>
      <c r="DC139" s="4">
        <v>0</v>
      </c>
      <c r="DD139" s="4">
        <v>0</v>
      </c>
      <c r="DE139" s="8">
        <v>0</v>
      </c>
      <c r="DF139" s="8">
        <v>0</v>
      </c>
      <c r="DG139" s="8">
        <v>1</v>
      </c>
      <c r="DH139" s="8">
        <v>0</v>
      </c>
      <c r="DI139" s="8">
        <v>0</v>
      </c>
      <c r="DJ139" s="8">
        <v>0</v>
      </c>
      <c r="DK139" s="8">
        <v>0</v>
      </c>
      <c r="DL139" s="8">
        <v>0</v>
      </c>
      <c r="DM139" s="11">
        <f t="shared" si="304"/>
        <v>0</v>
      </c>
      <c r="DN139" s="11">
        <f t="shared" si="305"/>
        <v>0</v>
      </c>
      <c r="DO139" s="11">
        <f t="shared" si="306"/>
        <v>0</v>
      </c>
      <c r="DP139" s="11">
        <f t="shared" si="307"/>
        <v>0</v>
      </c>
      <c r="DQ139" s="5">
        <f t="shared" si="308"/>
        <v>0</v>
      </c>
      <c r="DR139" s="5">
        <f t="shared" si="309"/>
        <v>1</v>
      </c>
      <c r="DS139" s="5">
        <f t="shared" si="310"/>
        <v>0</v>
      </c>
      <c r="DT139" s="5">
        <f t="shared" si="311"/>
        <v>0</v>
      </c>
      <c r="DU139" s="12">
        <f t="shared" si="312"/>
        <v>0</v>
      </c>
      <c r="DV139" s="12">
        <f t="shared" si="313"/>
        <v>0</v>
      </c>
      <c r="DW139" s="12">
        <f t="shared" si="314"/>
        <v>0</v>
      </c>
      <c r="DX139" s="12">
        <f t="shared" si="315"/>
        <v>0</v>
      </c>
      <c r="DY139" s="12">
        <f t="shared" si="316"/>
        <v>0</v>
      </c>
      <c r="DZ139" s="12">
        <f t="shared" si="317"/>
        <v>0</v>
      </c>
      <c r="EA139" s="12">
        <f t="shared" si="318"/>
        <v>0</v>
      </c>
      <c r="EB139" s="12">
        <f t="shared" si="319"/>
        <v>0</v>
      </c>
      <c r="EC139" s="13">
        <f t="shared" si="320"/>
        <v>0</v>
      </c>
      <c r="ED139" s="13">
        <f t="shared" si="321"/>
        <v>0</v>
      </c>
      <c r="EE139" s="13">
        <f t="shared" si="322"/>
        <v>1</v>
      </c>
      <c r="EF139" s="13">
        <f t="shared" si="323"/>
        <v>0</v>
      </c>
      <c r="EG139" s="13">
        <f t="shared" si="324"/>
        <v>0</v>
      </c>
      <c r="EH139" s="13">
        <f t="shared" si="325"/>
        <v>0</v>
      </c>
      <c r="EI139" s="13">
        <f t="shared" si="326"/>
        <v>0</v>
      </c>
      <c r="EJ139" s="13">
        <f t="shared" si="327"/>
        <v>0</v>
      </c>
      <c r="EK139" s="4">
        <f t="shared" si="328"/>
        <v>0</v>
      </c>
      <c r="EL139" s="4">
        <f t="shared" si="329"/>
        <v>1</v>
      </c>
      <c r="EM139" s="4">
        <f t="shared" si="330"/>
        <v>0</v>
      </c>
      <c r="EN139" s="4">
        <f t="shared" si="331"/>
        <v>0</v>
      </c>
      <c r="EO139" s="5" t="s">
        <v>178</v>
      </c>
      <c r="EP139" s="5" t="s">
        <v>178</v>
      </c>
      <c r="EQ139" s="5" t="s">
        <v>178</v>
      </c>
      <c r="ER139" s="5" t="s">
        <v>178</v>
      </c>
      <c r="ES139" s="12" t="s">
        <v>178</v>
      </c>
      <c r="ET139" s="12">
        <v>1</v>
      </c>
      <c r="EU139" s="12" t="s">
        <v>178</v>
      </c>
      <c r="EV139" s="12" t="s">
        <v>178</v>
      </c>
      <c r="EW139" t="s">
        <v>178</v>
      </c>
      <c r="EX139">
        <v>1</v>
      </c>
      <c r="EY139" t="s">
        <v>178</v>
      </c>
      <c r="EZ139" t="s">
        <v>178</v>
      </c>
      <c r="FA139">
        <f t="shared" si="332"/>
        <v>0</v>
      </c>
      <c r="FB139">
        <f t="shared" si="333"/>
        <v>0</v>
      </c>
      <c r="FC139">
        <f t="shared" si="334"/>
        <v>0</v>
      </c>
      <c r="FD139">
        <f t="shared" si="335"/>
        <v>0</v>
      </c>
      <c r="FE139" t="s">
        <v>178</v>
      </c>
      <c r="FF139">
        <v>4</v>
      </c>
      <c r="FG139">
        <v>0.4</v>
      </c>
    </row>
    <row r="140" spans="1:163" customFormat="1" x14ac:dyDescent="0.25">
      <c r="A140" t="s">
        <v>140</v>
      </c>
      <c r="B140">
        <v>1</v>
      </c>
      <c r="C140" t="s">
        <v>178</v>
      </c>
      <c r="D140" t="s">
        <v>178</v>
      </c>
      <c r="E140" t="s">
        <v>178</v>
      </c>
      <c r="F140" t="s">
        <v>178</v>
      </c>
      <c r="G140" t="s">
        <v>178</v>
      </c>
      <c r="H140" t="s">
        <v>178</v>
      </c>
      <c r="I140" s="2" t="s">
        <v>178</v>
      </c>
      <c r="J140" s="2" t="str">
        <f t="shared" si="270"/>
        <v>NA</v>
      </c>
      <c r="K140" t="s">
        <v>178</v>
      </c>
      <c r="L140" s="1" t="s">
        <v>178</v>
      </c>
      <c r="M140" s="1" t="str">
        <f t="shared" si="271"/>
        <v>NA</v>
      </c>
      <c r="N140" s="1" t="s">
        <v>178</v>
      </c>
      <c r="O140">
        <v>1</v>
      </c>
      <c r="P140">
        <v>1</v>
      </c>
      <c r="Q140">
        <v>0</v>
      </c>
      <c r="R140">
        <v>1</v>
      </c>
      <c r="S140">
        <v>1</v>
      </c>
      <c r="T140">
        <v>0</v>
      </c>
      <c r="U140">
        <f t="shared" si="273"/>
        <v>0</v>
      </c>
      <c r="V140" s="2" t="s">
        <v>176</v>
      </c>
      <c r="W140" s="2">
        <f t="shared" si="274"/>
        <v>1</v>
      </c>
      <c r="X140">
        <v>3</v>
      </c>
      <c r="Y140" s="1">
        <v>4</v>
      </c>
      <c r="Z140" s="1" t="str">
        <f t="shared" si="275"/>
        <v>S</v>
      </c>
      <c r="AA140" s="1">
        <f t="shared" si="276"/>
        <v>1</v>
      </c>
      <c r="AB140" s="4" t="s">
        <v>178</v>
      </c>
      <c r="AC140" s="4" t="s">
        <v>178</v>
      </c>
      <c r="AD140">
        <v>1</v>
      </c>
      <c r="AE140">
        <v>1</v>
      </c>
      <c r="AF140">
        <v>1</v>
      </c>
      <c r="AG140">
        <v>1</v>
      </c>
      <c r="AH140">
        <v>1</v>
      </c>
      <c r="AI140">
        <v>3</v>
      </c>
      <c r="AJ140" s="2" t="s">
        <v>177</v>
      </c>
      <c r="AK140" s="2">
        <f t="shared" si="279"/>
        <v>1</v>
      </c>
      <c r="AL140">
        <v>2</v>
      </c>
      <c r="AM140" s="1">
        <v>5</v>
      </c>
      <c r="AN140" s="1" t="str">
        <f t="shared" si="280"/>
        <v>M</v>
      </c>
      <c r="AO140" s="1">
        <f t="shared" si="281"/>
        <v>1</v>
      </c>
      <c r="AP140" s="4">
        <f t="shared" si="282"/>
        <v>1</v>
      </c>
      <c r="AQ140" s="4">
        <f t="shared" si="283"/>
        <v>1</v>
      </c>
      <c r="AR140" s="10" t="s">
        <v>323</v>
      </c>
      <c r="AS140" s="10" t="s">
        <v>319</v>
      </c>
      <c r="AT140" s="10" t="s">
        <v>323</v>
      </c>
      <c r="AU140" s="10" t="str">
        <f t="shared" si="284"/>
        <v>surv</v>
      </c>
      <c r="AV140" s="10">
        <f t="shared" si="285"/>
        <v>4.5</v>
      </c>
      <c r="AW140" s="10">
        <f t="shared" si="286"/>
        <v>0.46615448083226579</v>
      </c>
      <c r="AX140" s="10" t="str">
        <f t="shared" si="287"/>
        <v>NA</v>
      </c>
      <c r="AY140" s="10">
        <f t="shared" si="288"/>
        <v>1</v>
      </c>
      <c r="AZ140" s="10" t="str">
        <f t="shared" si="289"/>
        <v>NA</v>
      </c>
      <c r="BA140" s="10" t="str">
        <f t="shared" si="290"/>
        <v>0</v>
      </c>
      <c r="BB140" t="s">
        <v>178</v>
      </c>
      <c r="BC140" t="s">
        <v>102</v>
      </c>
      <c r="BD140" t="s">
        <v>102</v>
      </c>
      <c r="BE140" s="5">
        <v>0</v>
      </c>
      <c r="BF140" s="5">
        <v>5</v>
      </c>
      <c r="BG140" s="5">
        <v>4</v>
      </c>
      <c r="BH140" s="5">
        <f t="shared" si="291"/>
        <v>3</v>
      </c>
      <c r="BI140" s="6" t="s">
        <v>178</v>
      </c>
      <c r="BJ140" s="6">
        <v>0.46615448083226579</v>
      </c>
      <c r="BK140" s="6">
        <v>0.46615448083226579</v>
      </c>
      <c r="BL140" s="6">
        <v>0.46615448083226579</v>
      </c>
      <c r="BM140" s="6" t="str">
        <f t="shared" si="292"/>
        <v>N</v>
      </c>
      <c r="BN140" s="3">
        <f t="shared" si="293"/>
        <v>0.5</v>
      </c>
      <c r="BO140" s="3">
        <f t="shared" si="294"/>
        <v>1</v>
      </c>
      <c r="BP140" s="3">
        <f t="shared" si="295"/>
        <v>1</v>
      </c>
      <c r="BQ140" s="3">
        <f t="shared" si="296"/>
        <v>1.5</v>
      </c>
      <c r="BR140" s="1">
        <f t="shared" si="297"/>
        <v>4.5</v>
      </c>
      <c r="BS140" s="1" t="str">
        <f t="shared" si="298"/>
        <v>S</v>
      </c>
      <c r="BT140" s="1">
        <f t="shared" si="299"/>
        <v>1</v>
      </c>
      <c r="BU140" s="4">
        <f t="shared" si="300"/>
        <v>1</v>
      </c>
      <c r="BV140" s="4">
        <f t="shared" si="301"/>
        <v>1</v>
      </c>
      <c r="BW140" t="s">
        <v>178</v>
      </c>
      <c r="BX140" t="s">
        <v>178</v>
      </c>
      <c r="BY140" t="s">
        <v>178</v>
      </c>
      <c r="BZ140" t="s">
        <v>178</v>
      </c>
      <c r="CA140" s="2" t="str">
        <f t="shared" si="302"/>
        <v>NA</v>
      </c>
      <c r="CB140">
        <v>0</v>
      </c>
      <c r="CC140">
        <v>0</v>
      </c>
      <c r="CD140" s="2" t="str">
        <f t="shared" si="303"/>
        <v>NA</v>
      </c>
      <c r="CE140" s="3">
        <v>0</v>
      </c>
      <c r="CF140" s="3">
        <v>0</v>
      </c>
      <c r="CG140" s="2">
        <v>0</v>
      </c>
      <c r="CH140" s="2">
        <v>0</v>
      </c>
      <c r="CI140" s="2">
        <v>0</v>
      </c>
      <c r="CJ140" s="2">
        <v>0</v>
      </c>
      <c r="CK140" s="2">
        <v>0</v>
      </c>
      <c r="CL140" s="2">
        <v>0</v>
      </c>
      <c r="CM140" s="2">
        <v>0</v>
      </c>
      <c r="CN140" s="2">
        <v>0</v>
      </c>
      <c r="CO140" s="5">
        <v>0</v>
      </c>
      <c r="CP140" s="5">
        <v>0</v>
      </c>
      <c r="CQ140" s="5">
        <v>0</v>
      </c>
      <c r="CR140" s="5">
        <v>0</v>
      </c>
      <c r="CS140" s="5">
        <v>0</v>
      </c>
      <c r="CT140" s="5">
        <v>0</v>
      </c>
      <c r="CU140" s="5">
        <v>0</v>
      </c>
      <c r="CV140" s="5">
        <v>0</v>
      </c>
      <c r="CW140" s="4">
        <v>0</v>
      </c>
      <c r="CX140" s="4">
        <v>0</v>
      </c>
      <c r="CY140" s="4">
        <v>0</v>
      </c>
      <c r="CZ140" s="4">
        <v>0</v>
      </c>
      <c r="DA140" s="4">
        <v>0</v>
      </c>
      <c r="DB140" s="4">
        <v>0</v>
      </c>
      <c r="DC140" s="4">
        <v>0</v>
      </c>
      <c r="DD140" s="4">
        <v>0</v>
      </c>
      <c r="DE140" s="8">
        <v>0</v>
      </c>
      <c r="DF140" s="8">
        <v>0</v>
      </c>
      <c r="DG140" s="8">
        <v>0</v>
      </c>
      <c r="DH140" s="8">
        <v>0</v>
      </c>
      <c r="DI140" s="8">
        <v>0</v>
      </c>
      <c r="DJ140" s="8">
        <v>0</v>
      </c>
      <c r="DK140" s="8">
        <v>0</v>
      </c>
      <c r="DL140" s="8">
        <v>0</v>
      </c>
      <c r="DM140" s="11">
        <f t="shared" si="304"/>
        <v>0</v>
      </c>
      <c r="DN140" s="11">
        <f t="shared" si="305"/>
        <v>0</v>
      </c>
      <c r="DO140" s="11">
        <f t="shared" si="306"/>
        <v>0</v>
      </c>
      <c r="DP140" s="11">
        <f t="shared" si="307"/>
        <v>0</v>
      </c>
      <c r="DQ140" s="5">
        <f t="shared" si="308"/>
        <v>0</v>
      </c>
      <c r="DR140" s="5">
        <f t="shared" si="309"/>
        <v>0</v>
      </c>
      <c r="DS140" s="5">
        <f t="shared" si="310"/>
        <v>0</v>
      </c>
      <c r="DT140" s="5">
        <f t="shared" si="311"/>
        <v>0</v>
      </c>
      <c r="DU140" s="12">
        <f t="shared" si="312"/>
        <v>0</v>
      </c>
      <c r="DV140" s="12">
        <f t="shared" si="313"/>
        <v>0</v>
      </c>
      <c r="DW140" s="12">
        <f t="shared" si="314"/>
        <v>0</v>
      </c>
      <c r="DX140" s="12">
        <f t="shared" si="315"/>
        <v>0</v>
      </c>
      <c r="DY140" s="12">
        <f t="shared" si="316"/>
        <v>0</v>
      </c>
      <c r="DZ140" s="12">
        <f t="shared" si="317"/>
        <v>0</v>
      </c>
      <c r="EA140" s="12">
        <f t="shared" si="318"/>
        <v>0</v>
      </c>
      <c r="EB140" s="12">
        <f t="shared" si="319"/>
        <v>0</v>
      </c>
      <c r="EC140" s="13">
        <f t="shared" si="320"/>
        <v>0</v>
      </c>
      <c r="ED140" s="13">
        <f t="shared" si="321"/>
        <v>0</v>
      </c>
      <c r="EE140" s="13">
        <f t="shared" si="322"/>
        <v>0</v>
      </c>
      <c r="EF140" s="13">
        <f t="shared" si="323"/>
        <v>0</v>
      </c>
      <c r="EG140" s="13">
        <f t="shared" si="324"/>
        <v>0</v>
      </c>
      <c r="EH140" s="13">
        <f t="shared" si="325"/>
        <v>0</v>
      </c>
      <c r="EI140" s="13">
        <f t="shared" si="326"/>
        <v>0</v>
      </c>
      <c r="EJ140" s="13">
        <f t="shared" si="327"/>
        <v>0</v>
      </c>
      <c r="EK140" s="4">
        <f t="shared" si="328"/>
        <v>0</v>
      </c>
      <c r="EL140" s="4">
        <f t="shared" si="329"/>
        <v>0</v>
      </c>
      <c r="EM140" s="4">
        <f t="shared" si="330"/>
        <v>0</v>
      </c>
      <c r="EN140" s="4">
        <f t="shared" si="331"/>
        <v>0</v>
      </c>
      <c r="EO140" s="5" t="s">
        <v>178</v>
      </c>
      <c r="EP140" s="5" t="s">
        <v>178</v>
      </c>
      <c r="EQ140" s="5" t="s">
        <v>178</v>
      </c>
      <c r="ER140" s="5" t="s">
        <v>178</v>
      </c>
      <c r="ES140" s="12" t="s">
        <v>178</v>
      </c>
      <c r="ET140" s="12" t="s">
        <v>178</v>
      </c>
      <c r="EU140" s="12" t="s">
        <v>178</v>
      </c>
      <c r="EV140" s="12" t="s">
        <v>178</v>
      </c>
      <c r="EW140" t="s">
        <v>178</v>
      </c>
      <c r="EX140" t="s">
        <v>178</v>
      </c>
      <c r="EY140" t="s">
        <v>178</v>
      </c>
      <c r="EZ140" t="s">
        <v>178</v>
      </c>
      <c r="FA140">
        <f t="shared" si="332"/>
        <v>0</v>
      </c>
      <c r="FB140">
        <f t="shared" si="333"/>
        <v>0</v>
      </c>
      <c r="FC140">
        <f t="shared" si="334"/>
        <v>0</v>
      </c>
      <c r="FD140">
        <f t="shared" si="335"/>
        <v>0</v>
      </c>
      <c r="FE140" t="s">
        <v>178</v>
      </c>
      <c r="FF140">
        <v>1</v>
      </c>
      <c r="FG140">
        <v>0.6</v>
      </c>
    </row>
    <row r="141" spans="1:163" customFormat="1" x14ac:dyDescent="0.25">
      <c r="A141" t="s">
        <v>141</v>
      </c>
      <c r="B141">
        <v>1</v>
      </c>
      <c r="C141" t="s">
        <v>178</v>
      </c>
      <c r="D141" t="s">
        <v>178</v>
      </c>
      <c r="E141" t="s">
        <v>178</v>
      </c>
      <c r="F141" t="s">
        <v>178</v>
      </c>
      <c r="G141" t="s">
        <v>178</v>
      </c>
      <c r="H141" t="s">
        <v>178</v>
      </c>
      <c r="I141" s="2" t="s">
        <v>178</v>
      </c>
      <c r="J141" s="2" t="str">
        <f t="shared" si="270"/>
        <v>NA</v>
      </c>
      <c r="K141" t="s">
        <v>178</v>
      </c>
      <c r="L141" s="1" t="s">
        <v>178</v>
      </c>
      <c r="M141" s="1" t="str">
        <f t="shared" si="271"/>
        <v>NA</v>
      </c>
      <c r="N141" s="1" t="s">
        <v>178</v>
      </c>
      <c r="O141">
        <v>1</v>
      </c>
      <c r="P141">
        <v>1</v>
      </c>
      <c r="Q141">
        <v>0</v>
      </c>
      <c r="R141">
        <v>2</v>
      </c>
      <c r="S141">
        <v>1</v>
      </c>
      <c r="T141">
        <v>4</v>
      </c>
      <c r="U141">
        <f t="shared" si="273"/>
        <v>4</v>
      </c>
      <c r="V141" s="2" t="s">
        <v>177</v>
      </c>
      <c r="W141" s="2">
        <f t="shared" si="274"/>
        <v>1</v>
      </c>
      <c r="X141">
        <v>2</v>
      </c>
      <c r="Y141" s="1">
        <v>5</v>
      </c>
      <c r="Z141" s="1" t="str">
        <f t="shared" si="275"/>
        <v>M</v>
      </c>
      <c r="AA141" s="1">
        <f t="shared" si="276"/>
        <v>9</v>
      </c>
      <c r="AB141" s="4" t="s">
        <v>178</v>
      </c>
      <c r="AC141" s="4" t="s">
        <v>178</v>
      </c>
      <c r="AD141">
        <v>1</v>
      </c>
      <c r="AE141">
        <v>1</v>
      </c>
      <c r="AF141">
        <v>0</v>
      </c>
      <c r="AG141">
        <v>1</v>
      </c>
      <c r="AH141">
        <v>0</v>
      </c>
      <c r="AI141">
        <v>0</v>
      </c>
      <c r="AJ141" s="2" t="s">
        <v>177</v>
      </c>
      <c r="AK141" s="2">
        <f t="shared" si="279"/>
        <v>0</v>
      </c>
      <c r="AL141">
        <v>1</v>
      </c>
      <c r="AM141" s="1">
        <v>3</v>
      </c>
      <c r="AN141" s="1" t="str">
        <f t="shared" si="280"/>
        <v>S</v>
      </c>
      <c r="AO141" s="1">
        <f t="shared" si="281"/>
        <v>2</v>
      </c>
      <c r="AP141" s="4">
        <f t="shared" si="282"/>
        <v>-2</v>
      </c>
      <c r="AQ141" s="4">
        <f t="shared" si="283"/>
        <v>1</v>
      </c>
      <c r="AR141" s="10" t="s">
        <v>323</v>
      </c>
      <c r="AS141" s="10" t="s">
        <v>319</v>
      </c>
      <c r="AT141" s="10" t="s">
        <v>323</v>
      </c>
      <c r="AU141" s="10" t="str">
        <f t="shared" si="284"/>
        <v>surv</v>
      </c>
      <c r="AV141" s="10">
        <f t="shared" si="285"/>
        <v>4</v>
      </c>
      <c r="AW141" s="10">
        <f t="shared" si="286"/>
        <v>0.77987178433381044</v>
      </c>
      <c r="AX141" s="10" t="str">
        <f t="shared" si="287"/>
        <v>NA</v>
      </c>
      <c r="AY141" s="10">
        <f t="shared" si="288"/>
        <v>1</v>
      </c>
      <c r="AZ141" s="10" t="str">
        <f t="shared" si="289"/>
        <v>NA</v>
      </c>
      <c r="BA141" s="10" t="str">
        <f t="shared" si="290"/>
        <v>0</v>
      </c>
      <c r="BB141" t="s">
        <v>178</v>
      </c>
      <c r="BC141" t="s">
        <v>77</v>
      </c>
      <c r="BD141" t="s">
        <v>77</v>
      </c>
      <c r="BE141" s="5">
        <v>0</v>
      </c>
      <c r="BF141" s="5">
        <v>4</v>
      </c>
      <c r="BG141" s="5">
        <v>4</v>
      </c>
      <c r="BH141" s="5">
        <f t="shared" si="291"/>
        <v>2.6666666666666665</v>
      </c>
      <c r="BI141" s="6" t="s">
        <v>178</v>
      </c>
      <c r="BJ141" s="6">
        <v>0.77987178433381044</v>
      </c>
      <c r="BK141" s="6">
        <v>0.77987178433381044</v>
      </c>
      <c r="BL141" s="6">
        <v>0.77987178433381044</v>
      </c>
      <c r="BM141" s="6" t="str">
        <f t="shared" si="292"/>
        <v>M</v>
      </c>
      <c r="BN141" s="3">
        <f t="shared" si="293"/>
        <v>0</v>
      </c>
      <c r="BO141" s="3">
        <f t="shared" si="294"/>
        <v>1.5</v>
      </c>
      <c r="BP141" s="3">
        <f t="shared" si="295"/>
        <v>0.5</v>
      </c>
      <c r="BQ141" s="3">
        <f t="shared" si="296"/>
        <v>2</v>
      </c>
      <c r="BR141" s="1">
        <f t="shared" si="297"/>
        <v>4</v>
      </c>
      <c r="BS141" s="1" t="str">
        <f t="shared" si="298"/>
        <v>S</v>
      </c>
      <c r="BT141" s="1">
        <f t="shared" si="299"/>
        <v>5.5</v>
      </c>
      <c r="BU141" s="4">
        <f t="shared" si="300"/>
        <v>-2</v>
      </c>
      <c r="BV141" s="4">
        <f t="shared" si="301"/>
        <v>1</v>
      </c>
      <c r="BW141" t="s">
        <v>178</v>
      </c>
      <c r="BX141" t="s">
        <v>178</v>
      </c>
      <c r="BY141" t="s">
        <v>178</v>
      </c>
      <c r="BZ141" t="s">
        <v>227</v>
      </c>
      <c r="CA141" s="2" t="str">
        <f t="shared" si="302"/>
        <v>NA</v>
      </c>
      <c r="CB141">
        <v>0</v>
      </c>
      <c r="CC141">
        <v>0</v>
      </c>
      <c r="CD141" s="2" t="str">
        <f t="shared" si="303"/>
        <v>NA</v>
      </c>
      <c r="CE141" s="3">
        <v>0</v>
      </c>
      <c r="CF141" s="3">
        <v>0</v>
      </c>
      <c r="CG141" s="2">
        <v>0</v>
      </c>
      <c r="CH141" s="2">
        <v>0</v>
      </c>
      <c r="CI141" s="2">
        <v>0</v>
      </c>
      <c r="CJ141" s="2">
        <v>0</v>
      </c>
      <c r="CK141" s="2">
        <v>0</v>
      </c>
      <c r="CL141" s="2">
        <v>0</v>
      </c>
      <c r="CM141" s="2">
        <v>0</v>
      </c>
      <c r="CN141" s="2">
        <v>0</v>
      </c>
      <c r="CO141" s="5">
        <v>0</v>
      </c>
      <c r="CP141" s="5">
        <v>0</v>
      </c>
      <c r="CQ141" s="5">
        <v>0</v>
      </c>
      <c r="CR141" s="5">
        <v>1</v>
      </c>
      <c r="CS141" s="5">
        <v>0</v>
      </c>
      <c r="CT141" s="5">
        <v>0</v>
      </c>
      <c r="CU141" s="5">
        <v>0</v>
      </c>
      <c r="CV141" s="5">
        <v>0</v>
      </c>
      <c r="CW141" s="4">
        <v>0</v>
      </c>
      <c r="CX141" s="4">
        <v>0</v>
      </c>
      <c r="CY141" s="4">
        <v>0</v>
      </c>
      <c r="CZ141" s="4">
        <v>0</v>
      </c>
      <c r="DA141" s="4">
        <v>0</v>
      </c>
      <c r="DB141" s="4">
        <v>0</v>
      </c>
      <c r="DC141" s="4">
        <v>0</v>
      </c>
      <c r="DD141" s="4">
        <v>0</v>
      </c>
      <c r="DE141" s="8">
        <v>0</v>
      </c>
      <c r="DF141" s="8">
        <v>0</v>
      </c>
      <c r="DG141" s="8">
        <v>0</v>
      </c>
      <c r="DH141" s="8">
        <v>0</v>
      </c>
      <c r="DI141" s="8">
        <v>0</v>
      </c>
      <c r="DJ141" s="8">
        <v>0</v>
      </c>
      <c r="DK141" s="8">
        <v>0</v>
      </c>
      <c r="DL141" s="8">
        <v>0</v>
      </c>
      <c r="DM141" s="11">
        <f t="shared" si="304"/>
        <v>0</v>
      </c>
      <c r="DN141" s="11">
        <f t="shared" si="305"/>
        <v>0</v>
      </c>
      <c r="DO141" s="11">
        <f t="shared" si="306"/>
        <v>0</v>
      </c>
      <c r="DP141" s="11">
        <f t="shared" si="307"/>
        <v>0</v>
      </c>
      <c r="DQ141" s="5">
        <f t="shared" si="308"/>
        <v>0</v>
      </c>
      <c r="DR141" s="5">
        <f t="shared" si="309"/>
        <v>1</v>
      </c>
      <c r="DS141" s="5">
        <f t="shared" si="310"/>
        <v>0</v>
      </c>
      <c r="DT141" s="5">
        <f t="shared" si="311"/>
        <v>0</v>
      </c>
      <c r="DU141" s="12">
        <f t="shared" si="312"/>
        <v>0</v>
      </c>
      <c r="DV141" s="12">
        <f t="shared" si="313"/>
        <v>0</v>
      </c>
      <c r="DW141" s="12">
        <f t="shared" si="314"/>
        <v>0</v>
      </c>
      <c r="DX141" s="12">
        <f t="shared" si="315"/>
        <v>1</v>
      </c>
      <c r="DY141" s="12">
        <f t="shared" si="316"/>
        <v>0</v>
      </c>
      <c r="DZ141" s="12">
        <f t="shared" si="317"/>
        <v>0</v>
      </c>
      <c r="EA141" s="12">
        <f t="shared" si="318"/>
        <v>0</v>
      </c>
      <c r="EB141" s="12">
        <f t="shared" si="319"/>
        <v>0</v>
      </c>
      <c r="EC141" s="13">
        <f t="shared" si="320"/>
        <v>0</v>
      </c>
      <c r="ED141" s="13">
        <f t="shared" si="321"/>
        <v>0</v>
      </c>
      <c r="EE141" s="13">
        <f t="shared" si="322"/>
        <v>0</v>
      </c>
      <c r="EF141" s="13">
        <f t="shared" si="323"/>
        <v>0</v>
      </c>
      <c r="EG141" s="13">
        <f t="shared" si="324"/>
        <v>0</v>
      </c>
      <c r="EH141" s="13">
        <f t="shared" si="325"/>
        <v>0</v>
      </c>
      <c r="EI141" s="13">
        <f t="shared" si="326"/>
        <v>0</v>
      </c>
      <c r="EJ141" s="13">
        <f t="shared" si="327"/>
        <v>0</v>
      </c>
      <c r="EK141" s="4">
        <f t="shared" si="328"/>
        <v>0</v>
      </c>
      <c r="EL141" s="4">
        <f t="shared" si="329"/>
        <v>1</v>
      </c>
      <c r="EM141" s="4">
        <f t="shared" si="330"/>
        <v>0</v>
      </c>
      <c r="EN141" s="4">
        <f t="shared" si="331"/>
        <v>0</v>
      </c>
      <c r="EO141" s="5" t="s">
        <v>178</v>
      </c>
      <c r="EP141" s="5" t="s">
        <v>178</v>
      </c>
      <c r="EQ141" s="5" t="s">
        <v>178</v>
      </c>
      <c r="ER141" s="5" t="s">
        <v>178</v>
      </c>
      <c r="ES141" s="12" t="s">
        <v>178</v>
      </c>
      <c r="ET141" s="12">
        <v>0</v>
      </c>
      <c r="EU141" s="12" t="s">
        <v>178</v>
      </c>
      <c r="EV141" s="12" t="s">
        <v>178</v>
      </c>
      <c r="EW141" t="s">
        <v>178</v>
      </c>
      <c r="EX141">
        <v>0</v>
      </c>
      <c r="EY141" t="s">
        <v>178</v>
      </c>
      <c r="EZ141" t="s">
        <v>178</v>
      </c>
      <c r="FA141">
        <f t="shared" si="332"/>
        <v>0</v>
      </c>
      <c r="FB141">
        <f t="shared" si="333"/>
        <v>-1</v>
      </c>
      <c r="FC141">
        <f t="shared" si="334"/>
        <v>0</v>
      </c>
      <c r="FD141">
        <f t="shared" si="335"/>
        <v>0</v>
      </c>
      <c r="FE141" t="s">
        <v>178</v>
      </c>
      <c r="FF141">
        <v>0.2857142857142857</v>
      </c>
      <c r="FG141">
        <v>2</v>
      </c>
    </row>
    <row r="142" spans="1:163" customFormat="1" x14ac:dyDescent="0.25">
      <c r="A142" t="s">
        <v>142</v>
      </c>
      <c r="B142">
        <v>1</v>
      </c>
      <c r="C142" t="s">
        <v>178</v>
      </c>
      <c r="D142" t="s">
        <v>178</v>
      </c>
      <c r="E142" t="s">
        <v>178</v>
      </c>
      <c r="F142" t="s">
        <v>178</v>
      </c>
      <c r="G142" t="s">
        <v>178</v>
      </c>
      <c r="H142" t="s">
        <v>178</v>
      </c>
      <c r="I142" s="2" t="s">
        <v>178</v>
      </c>
      <c r="J142" s="2" t="str">
        <f t="shared" si="270"/>
        <v>NA</v>
      </c>
      <c r="K142" t="s">
        <v>178</v>
      </c>
      <c r="L142" s="1" t="s">
        <v>178</v>
      </c>
      <c r="M142" s="1" t="str">
        <f t="shared" si="271"/>
        <v>NA</v>
      </c>
      <c r="N142" s="1" t="s">
        <v>178</v>
      </c>
      <c r="O142">
        <v>1</v>
      </c>
      <c r="P142">
        <v>1</v>
      </c>
      <c r="Q142">
        <v>2</v>
      </c>
      <c r="R142">
        <v>1</v>
      </c>
      <c r="S142">
        <v>4</v>
      </c>
      <c r="T142">
        <v>4</v>
      </c>
      <c r="U142">
        <f t="shared" si="273"/>
        <v>4</v>
      </c>
      <c r="V142" s="2" t="s">
        <v>176</v>
      </c>
      <c r="W142" s="2">
        <f t="shared" si="274"/>
        <v>1</v>
      </c>
      <c r="X142">
        <v>2</v>
      </c>
      <c r="Y142" s="1">
        <v>9</v>
      </c>
      <c r="Z142" s="1" t="str">
        <f t="shared" si="275"/>
        <v>L</v>
      </c>
      <c r="AA142" s="1">
        <f t="shared" si="276"/>
        <v>7</v>
      </c>
      <c r="AB142" s="4" t="s">
        <v>178</v>
      </c>
      <c r="AC142" s="4" t="s">
        <v>178</v>
      </c>
      <c r="AD142">
        <v>1</v>
      </c>
      <c r="AE142">
        <v>1</v>
      </c>
      <c r="AF142">
        <v>2</v>
      </c>
      <c r="AG142">
        <v>1</v>
      </c>
      <c r="AH142">
        <v>1</v>
      </c>
      <c r="AI142">
        <v>1</v>
      </c>
      <c r="AJ142" s="2" t="s">
        <v>177</v>
      </c>
      <c r="AK142" s="2">
        <f t="shared" si="279"/>
        <v>1</v>
      </c>
      <c r="AL142">
        <v>4</v>
      </c>
      <c r="AM142" s="1">
        <v>6</v>
      </c>
      <c r="AN142" s="1" t="str">
        <f t="shared" si="280"/>
        <v>M</v>
      </c>
      <c r="AO142" s="1">
        <f t="shared" si="281"/>
        <v>1</v>
      </c>
      <c r="AP142" s="4">
        <f t="shared" si="282"/>
        <v>-3</v>
      </c>
      <c r="AQ142" s="4">
        <f t="shared" si="283"/>
        <v>1</v>
      </c>
      <c r="AR142" s="10" t="s">
        <v>323</v>
      </c>
      <c r="AS142" s="10" t="s">
        <v>319</v>
      </c>
      <c r="AT142" s="10" t="s">
        <v>323</v>
      </c>
      <c r="AU142" s="10" t="str">
        <f t="shared" si="284"/>
        <v>surv</v>
      </c>
      <c r="AV142" s="10">
        <f t="shared" si="285"/>
        <v>7.5</v>
      </c>
      <c r="AW142" s="10">
        <f t="shared" si="286"/>
        <v>0.49648766349225787</v>
      </c>
      <c r="AX142" s="10" t="str">
        <f t="shared" si="287"/>
        <v>NA</v>
      </c>
      <c r="AY142" s="10">
        <f t="shared" si="288"/>
        <v>1</v>
      </c>
      <c r="AZ142" s="10" t="str">
        <f t="shared" si="289"/>
        <v>NA</v>
      </c>
      <c r="BA142" s="10" t="str">
        <f t="shared" si="290"/>
        <v>0</v>
      </c>
      <c r="BB142" t="s">
        <v>178</v>
      </c>
      <c r="BC142" t="s">
        <v>90</v>
      </c>
      <c r="BD142" t="s">
        <v>90</v>
      </c>
      <c r="BE142" s="5">
        <v>0</v>
      </c>
      <c r="BF142" s="5">
        <v>13</v>
      </c>
      <c r="BG142" s="5">
        <v>13</v>
      </c>
      <c r="BH142" s="5">
        <f t="shared" si="291"/>
        <v>8.6666666666666661</v>
      </c>
      <c r="BI142" s="6" t="s">
        <v>178</v>
      </c>
      <c r="BJ142" s="6">
        <v>0.49648766349225787</v>
      </c>
      <c r="BK142" s="6">
        <v>0.49648766349225787</v>
      </c>
      <c r="BL142" s="6">
        <v>0.49648766349225787</v>
      </c>
      <c r="BM142" s="6" t="str">
        <f t="shared" si="292"/>
        <v>N</v>
      </c>
      <c r="BN142" s="3">
        <f t="shared" si="293"/>
        <v>2</v>
      </c>
      <c r="BO142" s="3">
        <f t="shared" si="294"/>
        <v>1</v>
      </c>
      <c r="BP142" s="3">
        <f t="shared" si="295"/>
        <v>2.5</v>
      </c>
      <c r="BQ142" s="3">
        <f t="shared" si="296"/>
        <v>2.5</v>
      </c>
      <c r="BR142" s="1">
        <f t="shared" si="297"/>
        <v>7.5</v>
      </c>
      <c r="BS142" s="1" t="str">
        <f t="shared" si="298"/>
        <v>L</v>
      </c>
      <c r="BT142" s="1">
        <f t="shared" si="299"/>
        <v>4</v>
      </c>
      <c r="BU142" s="4">
        <f t="shared" si="300"/>
        <v>-3</v>
      </c>
      <c r="BV142" s="4">
        <f t="shared" si="301"/>
        <v>1</v>
      </c>
      <c r="BW142" t="s">
        <v>178</v>
      </c>
      <c r="BX142" t="s">
        <v>178</v>
      </c>
      <c r="BY142" t="s">
        <v>178</v>
      </c>
      <c r="BZ142" t="s">
        <v>178</v>
      </c>
      <c r="CA142" s="2" t="str">
        <f t="shared" si="302"/>
        <v>NA</v>
      </c>
      <c r="CB142">
        <v>0</v>
      </c>
      <c r="CC142">
        <v>0</v>
      </c>
      <c r="CD142" s="2" t="str">
        <f t="shared" si="303"/>
        <v>NA</v>
      </c>
      <c r="CE142" s="3">
        <v>0</v>
      </c>
      <c r="CF142" s="3">
        <v>0</v>
      </c>
      <c r="CG142" s="2">
        <v>0</v>
      </c>
      <c r="CH142" s="2">
        <v>0</v>
      </c>
      <c r="CI142" s="2">
        <v>0</v>
      </c>
      <c r="CJ142" s="2">
        <v>0</v>
      </c>
      <c r="CK142" s="2">
        <v>0</v>
      </c>
      <c r="CL142" s="2">
        <v>0</v>
      </c>
      <c r="CM142" s="2">
        <v>0</v>
      </c>
      <c r="CN142" s="2">
        <v>0</v>
      </c>
      <c r="CO142" s="5">
        <v>0</v>
      </c>
      <c r="CP142" s="5">
        <v>0</v>
      </c>
      <c r="CQ142" s="5">
        <v>0</v>
      </c>
      <c r="CR142" s="5">
        <v>0</v>
      </c>
      <c r="CS142" s="5">
        <v>0</v>
      </c>
      <c r="CT142" s="5">
        <v>0</v>
      </c>
      <c r="CU142" s="5">
        <v>0</v>
      </c>
      <c r="CV142" s="5">
        <v>0</v>
      </c>
      <c r="CW142" s="4">
        <v>0</v>
      </c>
      <c r="CX142" s="4">
        <v>0</v>
      </c>
      <c r="CY142" s="4">
        <v>0</v>
      </c>
      <c r="CZ142" s="4">
        <v>0</v>
      </c>
      <c r="DA142" s="4">
        <v>0</v>
      </c>
      <c r="DB142" s="4">
        <v>0</v>
      </c>
      <c r="DC142" s="4">
        <v>0</v>
      </c>
      <c r="DD142" s="4">
        <v>0</v>
      </c>
      <c r="DE142" s="8">
        <v>0</v>
      </c>
      <c r="DF142" s="8">
        <v>0</v>
      </c>
      <c r="DG142" s="8">
        <v>0</v>
      </c>
      <c r="DH142" s="8">
        <v>0</v>
      </c>
      <c r="DI142" s="8">
        <v>0</v>
      </c>
      <c r="DJ142" s="8">
        <v>0</v>
      </c>
      <c r="DK142" s="8">
        <v>0</v>
      </c>
      <c r="DL142" s="8">
        <v>0</v>
      </c>
      <c r="DM142" s="11">
        <f t="shared" si="304"/>
        <v>0</v>
      </c>
      <c r="DN142" s="11">
        <f t="shared" si="305"/>
        <v>0</v>
      </c>
      <c r="DO142" s="11">
        <f t="shared" si="306"/>
        <v>0</v>
      </c>
      <c r="DP142" s="11">
        <f t="shared" si="307"/>
        <v>0</v>
      </c>
      <c r="DQ142" s="5">
        <f t="shared" si="308"/>
        <v>0</v>
      </c>
      <c r="DR142" s="5">
        <f t="shared" si="309"/>
        <v>0</v>
      </c>
      <c r="DS142" s="5">
        <f t="shared" si="310"/>
        <v>0</v>
      </c>
      <c r="DT142" s="5">
        <f t="shared" si="311"/>
        <v>0</v>
      </c>
      <c r="DU142" s="12">
        <f t="shared" si="312"/>
        <v>0</v>
      </c>
      <c r="DV142" s="12">
        <f t="shared" si="313"/>
        <v>0</v>
      </c>
      <c r="DW142" s="12">
        <f t="shared" si="314"/>
        <v>0</v>
      </c>
      <c r="DX142" s="12">
        <f t="shared" si="315"/>
        <v>0</v>
      </c>
      <c r="DY142" s="12">
        <f t="shared" si="316"/>
        <v>0</v>
      </c>
      <c r="DZ142" s="12">
        <f t="shared" si="317"/>
        <v>0</v>
      </c>
      <c r="EA142" s="12">
        <f t="shared" si="318"/>
        <v>0</v>
      </c>
      <c r="EB142" s="12">
        <f t="shared" si="319"/>
        <v>0</v>
      </c>
      <c r="EC142" s="13">
        <f t="shared" si="320"/>
        <v>0</v>
      </c>
      <c r="ED142" s="13">
        <f t="shared" si="321"/>
        <v>0</v>
      </c>
      <c r="EE142" s="13">
        <f t="shared" si="322"/>
        <v>0</v>
      </c>
      <c r="EF142" s="13">
        <f t="shared" si="323"/>
        <v>0</v>
      </c>
      <c r="EG142" s="13">
        <f t="shared" si="324"/>
        <v>0</v>
      </c>
      <c r="EH142" s="13">
        <f t="shared" si="325"/>
        <v>0</v>
      </c>
      <c r="EI142" s="13">
        <f t="shared" si="326"/>
        <v>0</v>
      </c>
      <c r="EJ142" s="13">
        <f t="shared" si="327"/>
        <v>0</v>
      </c>
      <c r="EK142" s="4">
        <f t="shared" si="328"/>
        <v>0</v>
      </c>
      <c r="EL142" s="4">
        <f t="shared" si="329"/>
        <v>0</v>
      </c>
      <c r="EM142" s="4">
        <f t="shared" si="330"/>
        <v>0</v>
      </c>
      <c r="EN142" s="4">
        <f t="shared" si="331"/>
        <v>0</v>
      </c>
      <c r="EO142" s="5" t="s">
        <v>178</v>
      </c>
      <c r="EP142" s="5" t="s">
        <v>178</v>
      </c>
      <c r="EQ142" s="5" t="s">
        <v>178</v>
      </c>
      <c r="ER142" s="5" t="s">
        <v>178</v>
      </c>
      <c r="ES142" s="12" t="s">
        <v>178</v>
      </c>
      <c r="ET142" s="12" t="s">
        <v>178</v>
      </c>
      <c r="EU142" s="12" t="s">
        <v>178</v>
      </c>
      <c r="EV142" s="12" t="s">
        <v>178</v>
      </c>
      <c r="EW142" t="s">
        <v>178</v>
      </c>
      <c r="EX142" t="s">
        <v>178</v>
      </c>
      <c r="EY142" t="s">
        <v>178</v>
      </c>
      <c r="EZ142" t="s">
        <v>178</v>
      </c>
      <c r="FA142">
        <f t="shared" si="332"/>
        <v>0</v>
      </c>
      <c r="FB142">
        <f t="shared" si="333"/>
        <v>0</v>
      </c>
      <c r="FC142">
        <f t="shared" si="334"/>
        <v>0</v>
      </c>
      <c r="FD142">
        <f t="shared" si="335"/>
        <v>0</v>
      </c>
      <c r="FE142" t="s">
        <v>178</v>
      </c>
      <c r="FF142">
        <v>0.44444444444444442</v>
      </c>
      <c r="FG142">
        <v>1.3333333333333333</v>
      </c>
    </row>
    <row r="143" spans="1:163" customFormat="1" x14ac:dyDescent="0.25">
      <c r="A143" t="s">
        <v>143</v>
      </c>
      <c r="B143">
        <v>1</v>
      </c>
      <c r="C143" t="s">
        <v>178</v>
      </c>
      <c r="D143" t="s">
        <v>178</v>
      </c>
      <c r="E143" t="s">
        <v>178</v>
      </c>
      <c r="F143" t="s">
        <v>178</v>
      </c>
      <c r="G143" t="s">
        <v>178</v>
      </c>
      <c r="H143" t="s">
        <v>178</v>
      </c>
      <c r="I143" s="2" t="s">
        <v>178</v>
      </c>
      <c r="J143" s="2" t="str">
        <f t="shared" si="270"/>
        <v>NA</v>
      </c>
      <c r="K143" t="s">
        <v>178</v>
      </c>
      <c r="L143" s="1" t="s">
        <v>178</v>
      </c>
      <c r="M143" s="1" t="str">
        <f t="shared" si="271"/>
        <v>NA</v>
      </c>
      <c r="N143" s="1" t="s">
        <v>178</v>
      </c>
      <c r="O143">
        <v>1</v>
      </c>
      <c r="P143">
        <v>1</v>
      </c>
      <c r="Q143">
        <v>0</v>
      </c>
      <c r="R143">
        <v>1</v>
      </c>
      <c r="S143">
        <v>0</v>
      </c>
      <c r="T143">
        <v>3</v>
      </c>
      <c r="U143">
        <f t="shared" si="273"/>
        <v>3</v>
      </c>
      <c r="V143" s="2" t="s">
        <v>177</v>
      </c>
      <c r="W143" s="2">
        <f t="shared" si="274"/>
        <v>1</v>
      </c>
      <c r="X143">
        <v>5</v>
      </c>
      <c r="Y143" s="1">
        <v>3</v>
      </c>
      <c r="Z143" s="1" t="str">
        <f t="shared" si="275"/>
        <v>S</v>
      </c>
      <c r="AA143" s="1">
        <f t="shared" si="276"/>
        <v>5</v>
      </c>
      <c r="AB143" s="4" t="s">
        <v>178</v>
      </c>
      <c r="AC143" s="4" t="s">
        <v>178</v>
      </c>
      <c r="AD143">
        <v>1</v>
      </c>
      <c r="AE143">
        <v>1</v>
      </c>
      <c r="AF143">
        <v>1</v>
      </c>
      <c r="AG143">
        <v>0</v>
      </c>
      <c r="AH143">
        <v>1</v>
      </c>
      <c r="AI143">
        <v>2</v>
      </c>
      <c r="AJ143" s="2" t="s">
        <v>177</v>
      </c>
      <c r="AK143" s="2">
        <f t="shared" si="279"/>
        <v>1</v>
      </c>
      <c r="AL143">
        <v>2</v>
      </c>
      <c r="AM143" s="1">
        <v>4</v>
      </c>
      <c r="AN143" s="1" t="str">
        <f t="shared" si="280"/>
        <v>S</v>
      </c>
      <c r="AO143" s="1">
        <f t="shared" si="281"/>
        <v>2</v>
      </c>
      <c r="AP143" s="4">
        <f t="shared" si="282"/>
        <v>1</v>
      </c>
      <c r="AQ143" s="4">
        <f t="shared" si="283"/>
        <v>1</v>
      </c>
      <c r="AR143" s="10" t="s">
        <v>323</v>
      </c>
      <c r="AS143" s="10" t="s">
        <v>319</v>
      </c>
      <c r="AT143" s="10" t="s">
        <v>323</v>
      </c>
      <c r="AU143" s="10" t="str">
        <f t="shared" si="284"/>
        <v>surv</v>
      </c>
      <c r="AV143" s="10">
        <f t="shared" si="285"/>
        <v>3.5</v>
      </c>
      <c r="AW143" s="10">
        <f t="shared" si="286"/>
        <v>0.43600458713183238</v>
      </c>
      <c r="AX143" s="10" t="str">
        <f t="shared" si="287"/>
        <v>NA</v>
      </c>
      <c r="AY143" s="10">
        <f t="shared" si="288"/>
        <v>1</v>
      </c>
      <c r="AZ143" s="10" t="str">
        <f t="shared" si="289"/>
        <v>NA</v>
      </c>
      <c r="BA143" s="10" t="str">
        <f t="shared" si="290"/>
        <v>0</v>
      </c>
      <c r="BB143" t="s">
        <v>178</v>
      </c>
      <c r="BC143" t="s">
        <v>44</v>
      </c>
      <c r="BD143" t="s">
        <v>44</v>
      </c>
      <c r="BE143" s="5">
        <v>0</v>
      </c>
      <c r="BF143" s="5">
        <v>7</v>
      </c>
      <c r="BG143" s="5">
        <v>7</v>
      </c>
      <c r="BH143" s="5">
        <f t="shared" si="291"/>
        <v>4.666666666666667</v>
      </c>
      <c r="BI143" s="6" t="s">
        <v>178</v>
      </c>
      <c r="BJ143" s="6">
        <v>0.43600458713183238</v>
      </c>
      <c r="BK143" s="6">
        <v>0.43600458713183238</v>
      </c>
      <c r="BL143" s="6">
        <v>0.43600458713183238</v>
      </c>
      <c r="BM143" s="6" t="str">
        <f t="shared" si="292"/>
        <v>N</v>
      </c>
      <c r="BN143" s="3">
        <f t="shared" si="293"/>
        <v>0.5</v>
      </c>
      <c r="BO143" s="3">
        <f t="shared" si="294"/>
        <v>0.5</v>
      </c>
      <c r="BP143" s="3">
        <f t="shared" si="295"/>
        <v>0.5</v>
      </c>
      <c r="BQ143" s="3">
        <f t="shared" si="296"/>
        <v>2.5</v>
      </c>
      <c r="BR143" s="1">
        <f t="shared" si="297"/>
        <v>3.5</v>
      </c>
      <c r="BS143" s="1" t="str">
        <f t="shared" si="298"/>
        <v>S</v>
      </c>
      <c r="BT143" s="1">
        <f t="shared" si="299"/>
        <v>3.5</v>
      </c>
      <c r="BU143" s="4">
        <f t="shared" si="300"/>
        <v>1</v>
      </c>
      <c r="BV143" s="4">
        <f t="shared" si="301"/>
        <v>1</v>
      </c>
      <c r="BW143" t="s">
        <v>178</v>
      </c>
      <c r="BX143" t="s">
        <v>178</v>
      </c>
      <c r="BY143" t="s">
        <v>178</v>
      </c>
      <c r="BZ143" t="s">
        <v>226</v>
      </c>
      <c r="CA143" s="2" t="str">
        <f t="shared" si="302"/>
        <v>NA</v>
      </c>
      <c r="CB143">
        <v>0</v>
      </c>
      <c r="CC143">
        <v>0</v>
      </c>
      <c r="CD143" s="2" t="str">
        <f t="shared" si="303"/>
        <v>NA</v>
      </c>
      <c r="CE143" s="3">
        <v>0</v>
      </c>
      <c r="CF143" s="3">
        <v>0</v>
      </c>
      <c r="CG143" s="2">
        <v>0</v>
      </c>
      <c r="CH143" s="2">
        <v>0</v>
      </c>
      <c r="CI143" s="2">
        <v>0</v>
      </c>
      <c r="CJ143" s="2">
        <v>0</v>
      </c>
      <c r="CK143" s="2">
        <v>0</v>
      </c>
      <c r="CL143" s="2">
        <v>0</v>
      </c>
      <c r="CM143" s="2">
        <v>0</v>
      </c>
      <c r="CN143" s="2">
        <v>0</v>
      </c>
      <c r="CO143" s="5">
        <v>0</v>
      </c>
      <c r="CP143" s="5">
        <v>0</v>
      </c>
      <c r="CQ143" s="5">
        <v>0</v>
      </c>
      <c r="CR143" s="5">
        <v>0</v>
      </c>
      <c r="CS143" s="5">
        <v>0</v>
      </c>
      <c r="CT143" s="5">
        <v>0</v>
      </c>
      <c r="CU143" s="5">
        <v>0</v>
      </c>
      <c r="CV143" s="5">
        <v>0</v>
      </c>
      <c r="CW143" s="4">
        <v>0</v>
      </c>
      <c r="CX143" s="4">
        <v>0</v>
      </c>
      <c r="CY143" s="4">
        <v>0</v>
      </c>
      <c r="CZ143" s="4">
        <v>0</v>
      </c>
      <c r="DA143" s="4">
        <v>0</v>
      </c>
      <c r="DB143" s="4">
        <v>0</v>
      </c>
      <c r="DC143" s="4">
        <v>0</v>
      </c>
      <c r="DD143" s="4">
        <v>0</v>
      </c>
      <c r="DE143" s="8">
        <v>0</v>
      </c>
      <c r="DF143" s="8">
        <v>0</v>
      </c>
      <c r="DG143" s="8">
        <v>1</v>
      </c>
      <c r="DH143" s="8">
        <v>0</v>
      </c>
      <c r="DI143" s="8">
        <v>0</v>
      </c>
      <c r="DJ143" s="8">
        <v>0</v>
      </c>
      <c r="DK143" s="8">
        <v>0</v>
      </c>
      <c r="DL143" s="8">
        <v>0</v>
      </c>
      <c r="DM143" s="11">
        <f t="shared" si="304"/>
        <v>0</v>
      </c>
      <c r="DN143" s="11">
        <f t="shared" si="305"/>
        <v>0</v>
      </c>
      <c r="DO143" s="11">
        <f t="shared" si="306"/>
        <v>0</v>
      </c>
      <c r="DP143" s="11">
        <f t="shared" si="307"/>
        <v>0</v>
      </c>
      <c r="DQ143" s="5">
        <f t="shared" si="308"/>
        <v>0</v>
      </c>
      <c r="DR143" s="5">
        <f t="shared" si="309"/>
        <v>1</v>
      </c>
      <c r="DS143" s="5">
        <f t="shared" si="310"/>
        <v>0</v>
      </c>
      <c r="DT143" s="5">
        <f t="shared" si="311"/>
        <v>0</v>
      </c>
      <c r="DU143" s="12">
        <f t="shared" si="312"/>
        <v>0</v>
      </c>
      <c r="DV143" s="12">
        <f t="shared" si="313"/>
        <v>0</v>
      </c>
      <c r="DW143" s="12">
        <f t="shared" si="314"/>
        <v>0</v>
      </c>
      <c r="DX143" s="12">
        <f t="shared" si="315"/>
        <v>0</v>
      </c>
      <c r="DY143" s="12">
        <f t="shared" si="316"/>
        <v>0</v>
      </c>
      <c r="DZ143" s="12">
        <f t="shared" si="317"/>
        <v>0</v>
      </c>
      <c r="EA143" s="12">
        <f t="shared" si="318"/>
        <v>0</v>
      </c>
      <c r="EB143" s="12">
        <f t="shared" si="319"/>
        <v>0</v>
      </c>
      <c r="EC143" s="13">
        <f t="shared" si="320"/>
        <v>0</v>
      </c>
      <c r="ED143" s="13">
        <f t="shared" si="321"/>
        <v>0</v>
      </c>
      <c r="EE143" s="13">
        <f t="shared" si="322"/>
        <v>1</v>
      </c>
      <c r="EF143" s="13">
        <f t="shared" si="323"/>
        <v>0</v>
      </c>
      <c r="EG143" s="13">
        <f t="shared" si="324"/>
        <v>0</v>
      </c>
      <c r="EH143" s="13">
        <f t="shared" si="325"/>
        <v>0</v>
      </c>
      <c r="EI143" s="13">
        <f t="shared" si="326"/>
        <v>0</v>
      </c>
      <c r="EJ143" s="13">
        <f t="shared" si="327"/>
        <v>0</v>
      </c>
      <c r="EK143" s="4">
        <f t="shared" si="328"/>
        <v>0</v>
      </c>
      <c r="EL143" s="4">
        <f t="shared" si="329"/>
        <v>1</v>
      </c>
      <c r="EM143" s="4">
        <f t="shared" si="330"/>
        <v>0</v>
      </c>
      <c r="EN143" s="4">
        <f t="shared" si="331"/>
        <v>0</v>
      </c>
      <c r="EO143" s="5" t="s">
        <v>178</v>
      </c>
      <c r="EP143" s="5" t="s">
        <v>178</v>
      </c>
      <c r="EQ143" s="5" t="s">
        <v>178</v>
      </c>
      <c r="ER143" s="5" t="s">
        <v>178</v>
      </c>
      <c r="ES143" s="12" t="s">
        <v>178</v>
      </c>
      <c r="ET143" s="12">
        <v>1</v>
      </c>
      <c r="EU143" s="12" t="s">
        <v>178</v>
      </c>
      <c r="EV143" s="12" t="s">
        <v>178</v>
      </c>
      <c r="EW143" t="s">
        <v>178</v>
      </c>
      <c r="EX143">
        <v>1</v>
      </c>
      <c r="EY143" t="s">
        <v>178</v>
      </c>
      <c r="EZ143" t="s">
        <v>178</v>
      </c>
      <c r="FA143">
        <f t="shared" si="332"/>
        <v>0</v>
      </c>
      <c r="FB143">
        <f t="shared" si="333"/>
        <v>0</v>
      </c>
      <c r="FC143">
        <f t="shared" si="334"/>
        <v>0</v>
      </c>
      <c r="FD143">
        <f t="shared" si="335"/>
        <v>0</v>
      </c>
      <c r="FE143" t="s">
        <v>178</v>
      </c>
      <c r="FF143">
        <v>0.5</v>
      </c>
      <c r="FG143">
        <v>1</v>
      </c>
    </row>
    <row r="144" spans="1:163" customFormat="1" x14ac:dyDescent="0.25">
      <c r="A144" t="s">
        <v>144</v>
      </c>
      <c r="B144">
        <v>1</v>
      </c>
      <c r="C144" t="s">
        <v>178</v>
      </c>
      <c r="D144" t="s">
        <v>178</v>
      </c>
      <c r="E144" t="s">
        <v>178</v>
      </c>
      <c r="F144" t="s">
        <v>178</v>
      </c>
      <c r="G144" t="s">
        <v>178</v>
      </c>
      <c r="H144" t="s">
        <v>178</v>
      </c>
      <c r="I144" s="2" t="s">
        <v>178</v>
      </c>
      <c r="J144" s="2" t="str">
        <f t="shared" si="270"/>
        <v>NA</v>
      </c>
      <c r="K144" t="s">
        <v>178</v>
      </c>
      <c r="L144" s="1" t="s">
        <v>178</v>
      </c>
      <c r="M144" s="1" t="str">
        <f t="shared" si="271"/>
        <v>NA</v>
      </c>
      <c r="N144" s="1" t="s">
        <v>178</v>
      </c>
      <c r="O144">
        <v>1</v>
      </c>
      <c r="P144">
        <v>1</v>
      </c>
      <c r="Q144">
        <v>0</v>
      </c>
      <c r="R144">
        <v>1</v>
      </c>
      <c r="S144">
        <v>1</v>
      </c>
      <c r="T144">
        <v>2</v>
      </c>
      <c r="U144">
        <f t="shared" si="273"/>
        <v>2</v>
      </c>
      <c r="V144" s="2" t="s">
        <v>177</v>
      </c>
      <c r="W144" s="2">
        <f t="shared" si="274"/>
        <v>1</v>
      </c>
      <c r="X144">
        <v>2</v>
      </c>
      <c r="Y144" s="1">
        <v>4</v>
      </c>
      <c r="Z144" s="1" t="str">
        <f t="shared" si="275"/>
        <v>S</v>
      </c>
      <c r="AA144" s="1">
        <f t="shared" si="276"/>
        <v>3</v>
      </c>
      <c r="AB144" s="4" t="s">
        <v>178</v>
      </c>
      <c r="AC144" s="4" t="s">
        <v>178</v>
      </c>
      <c r="AD144">
        <v>1</v>
      </c>
      <c r="AE144">
        <v>1</v>
      </c>
      <c r="AF144">
        <v>1</v>
      </c>
      <c r="AG144">
        <v>2</v>
      </c>
      <c r="AH144">
        <v>2</v>
      </c>
      <c r="AI144">
        <v>1</v>
      </c>
      <c r="AJ144" s="2" t="s">
        <v>177</v>
      </c>
      <c r="AK144" s="2">
        <f t="shared" si="279"/>
        <v>1</v>
      </c>
      <c r="AL144">
        <v>2</v>
      </c>
      <c r="AM144" s="1">
        <v>7</v>
      </c>
      <c r="AN144" s="1" t="str">
        <f t="shared" si="280"/>
        <v>L</v>
      </c>
      <c r="AO144" s="1">
        <f t="shared" si="281"/>
        <v>1</v>
      </c>
      <c r="AP144" s="4">
        <f t="shared" si="282"/>
        <v>3</v>
      </c>
      <c r="AQ144" s="4">
        <f t="shared" si="283"/>
        <v>1</v>
      </c>
      <c r="AR144" s="10" t="s">
        <v>323</v>
      </c>
      <c r="AS144" s="10" t="s">
        <v>319</v>
      </c>
      <c r="AT144" s="10" t="s">
        <v>323</v>
      </c>
      <c r="AU144" s="10" t="str">
        <f t="shared" si="284"/>
        <v>surv</v>
      </c>
      <c r="AV144" s="10">
        <f t="shared" si="285"/>
        <v>5.5</v>
      </c>
      <c r="AW144" s="10">
        <f t="shared" si="286"/>
        <v>0.36055512754639901</v>
      </c>
      <c r="AX144" s="10" t="str">
        <f t="shared" si="287"/>
        <v>NA</v>
      </c>
      <c r="AY144" s="10">
        <f t="shared" si="288"/>
        <v>1</v>
      </c>
      <c r="AZ144" s="10" t="str">
        <f t="shared" si="289"/>
        <v>NA</v>
      </c>
      <c r="BA144" s="10" t="str">
        <f t="shared" si="290"/>
        <v>0</v>
      </c>
      <c r="BB144" t="s">
        <v>178</v>
      </c>
      <c r="BC144" t="s">
        <v>52</v>
      </c>
      <c r="BD144" t="s">
        <v>52</v>
      </c>
      <c r="BE144" s="5">
        <v>0</v>
      </c>
      <c r="BF144" s="5">
        <v>7</v>
      </c>
      <c r="BG144" s="5">
        <v>8</v>
      </c>
      <c r="BH144" s="5">
        <f t="shared" si="291"/>
        <v>5</v>
      </c>
      <c r="BI144" s="6" t="s">
        <v>178</v>
      </c>
      <c r="BJ144" s="6">
        <v>0.36055512754639901</v>
      </c>
      <c r="BK144" s="6">
        <v>0.36055512754639901</v>
      </c>
      <c r="BL144" s="6">
        <v>0.36055512754639901</v>
      </c>
      <c r="BM144" s="6" t="str">
        <f t="shared" si="292"/>
        <v>N</v>
      </c>
      <c r="BN144" s="3">
        <f t="shared" si="293"/>
        <v>0.5</v>
      </c>
      <c r="BO144" s="3">
        <f t="shared" si="294"/>
        <v>1.5</v>
      </c>
      <c r="BP144" s="3">
        <f t="shared" si="295"/>
        <v>1.5</v>
      </c>
      <c r="BQ144" s="3">
        <f t="shared" si="296"/>
        <v>1.5</v>
      </c>
      <c r="BR144" s="1">
        <f t="shared" si="297"/>
        <v>5.5</v>
      </c>
      <c r="BS144" s="1" t="str">
        <f t="shared" si="298"/>
        <v>NA</v>
      </c>
      <c r="BT144" s="1">
        <f t="shared" si="299"/>
        <v>2</v>
      </c>
      <c r="BU144" s="4">
        <f t="shared" si="300"/>
        <v>3</v>
      </c>
      <c r="BV144" s="4">
        <f t="shared" si="301"/>
        <v>1</v>
      </c>
      <c r="BW144" t="s">
        <v>178</v>
      </c>
      <c r="BX144" t="s">
        <v>178</v>
      </c>
      <c r="BY144" t="s">
        <v>178</v>
      </c>
      <c r="BZ144" t="s">
        <v>227</v>
      </c>
      <c r="CA144" s="2" t="str">
        <f t="shared" si="302"/>
        <v>NA</v>
      </c>
      <c r="CB144">
        <v>0</v>
      </c>
      <c r="CC144">
        <v>0</v>
      </c>
      <c r="CD144" s="2" t="str">
        <f t="shared" si="303"/>
        <v>NA</v>
      </c>
      <c r="CE144" s="3">
        <v>0</v>
      </c>
      <c r="CF144" s="3">
        <v>0</v>
      </c>
      <c r="CG144" s="2">
        <v>0</v>
      </c>
      <c r="CH144" s="2">
        <v>0</v>
      </c>
      <c r="CI144" s="2">
        <v>0</v>
      </c>
      <c r="CJ144" s="2">
        <v>0</v>
      </c>
      <c r="CK144" s="2">
        <v>0</v>
      </c>
      <c r="CL144" s="2">
        <v>0</v>
      </c>
      <c r="CM144" s="2">
        <v>0</v>
      </c>
      <c r="CN144" s="2">
        <v>0</v>
      </c>
      <c r="CO144" s="5">
        <v>0</v>
      </c>
      <c r="CP144" s="5">
        <v>0</v>
      </c>
      <c r="CQ144" s="5">
        <v>0</v>
      </c>
      <c r="CR144" s="5">
        <v>1</v>
      </c>
      <c r="CS144" s="5">
        <v>0</v>
      </c>
      <c r="CT144" s="5">
        <v>0</v>
      </c>
      <c r="CU144" s="5">
        <v>0</v>
      </c>
      <c r="CV144" s="5">
        <v>0</v>
      </c>
      <c r="CW144" s="4">
        <v>0</v>
      </c>
      <c r="CX144" s="4">
        <v>0</v>
      </c>
      <c r="CY144" s="4">
        <v>0</v>
      </c>
      <c r="CZ144" s="4">
        <v>0</v>
      </c>
      <c r="DA144" s="4">
        <v>0</v>
      </c>
      <c r="DB144" s="4">
        <v>0</v>
      </c>
      <c r="DC144" s="4">
        <v>0</v>
      </c>
      <c r="DD144" s="4">
        <v>0</v>
      </c>
      <c r="DE144" s="8">
        <v>0</v>
      </c>
      <c r="DF144" s="8">
        <v>0</v>
      </c>
      <c r="DG144" s="8">
        <v>0</v>
      </c>
      <c r="DH144" s="8">
        <v>0</v>
      </c>
      <c r="DI144" s="8">
        <v>0</v>
      </c>
      <c r="DJ144" s="8">
        <v>0</v>
      </c>
      <c r="DK144" s="8">
        <v>0</v>
      </c>
      <c r="DL144" s="8">
        <v>0</v>
      </c>
      <c r="DM144" s="11">
        <f t="shared" si="304"/>
        <v>0</v>
      </c>
      <c r="DN144" s="11">
        <f t="shared" si="305"/>
        <v>0</v>
      </c>
      <c r="DO144" s="11">
        <f t="shared" si="306"/>
        <v>0</v>
      </c>
      <c r="DP144" s="11">
        <f t="shared" si="307"/>
        <v>0</v>
      </c>
      <c r="DQ144" s="5">
        <f t="shared" si="308"/>
        <v>0</v>
      </c>
      <c r="DR144" s="5">
        <f t="shared" si="309"/>
        <v>1</v>
      </c>
      <c r="DS144" s="5">
        <f t="shared" si="310"/>
        <v>0</v>
      </c>
      <c r="DT144" s="5">
        <f t="shared" si="311"/>
        <v>0</v>
      </c>
      <c r="DU144" s="12">
        <f t="shared" si="312"/>
        <v>0</v>
      </c>
      <c r="DV144" s="12">
        <f t="shared" si="313"/>
        <v>0</v>
      </c>
      <c r="DW144" s="12">
        <f t="shared" si="314"/>
        <v>0</v>
      </c>
      <c r="DX144" s="12">
        <f t="shared" si="315"/>
        <v>1</v>
      </c>
      <c r="DY144" s="12">
        <f t="shared" si="316"/>
        <v>0</v>
      </c>
      <c r="DZ144" s="12">
        <f t="shared" si="317"/>
        <v>0</v>
      </c>
      <c r="EA144" s="12">
        <f t="shared" si="318"/>
        <v>0</v>
      </c>
      <c r="EB144" s="12">
        <f t="shared" si="319"/>
        <v>0</v>
      </c>
      <c r="EC144" s="13">
        <f t="shared" si="320"/>
        <v>0</v>
      </c>
      <c r="ED144" s="13">
        <f t="shared" si="321"/>
        <v>0</v>
      </c>
      <c r="EE144" s="13">
        <f t="shared" si="322"/>
        <v>0</v>
      </c>
      <c r="EF144" s="13">
        <f t="shared" si="323"/>
        <v>0</v>
      </c>
      <c r="EG144" s="13">
        <f t="shared" si="324"/>
        <v>0</v>
      </c>
      <c r="EH144" s="13">
        <f t="shared" si="325"/>
        <v>0</v>
      </c>
      <c r="EI144" s="13">
        <f t="shared" si="326"/>
        <v>0</v>
      </c>
      <c r="EJ144" s="13">
        <f t="shared" si="327"/>
        <v>0</v>
      </c>
      <c r="EK144" s="4">
        <f t="shared" si="328"/>
        <v>0</v>
      </c>
      <c r="EL144" s="4">
        <f t="shared" si="329"/>
        <v>1</v>
      </c>
      <c r="EM144" s="4">
        <f t="shared" si="330"/>
        <v>0</v>
      </c>
      <c r="EN144" s="4">
        <f t="shared" si="331"/>
        <v>0</v>
      </c>
      <c r="EO144" s="5" t="s">
        <v>178</v>
      </c>
      <c r="EP144" s="5" t="s">
        <v>178</v>
      </c>
      <c r="EQ144" s="5" t="s">
        <v>178</v>
      </c>
      <c r="ER144" s="5" t="s">
        <v>178</v>
      </c>
      <c r="ES144" s="12" t="s">
        <v>178</v>
      </c>
      <c r="ET144" s="12">
        <v>0</v>
      </c>
      <c r="EU144" s="12" t="s">
        <v>178</v>
      </c>
      <c r="EV144" s="12" t="s">
        <v>178</v>
      </c>
      <c r="EW144" t="s">
        <v>178</v>
      </c>
      <c r="EX144">
        <v>0</v>
      </c>
      <c r="EY144" t="s">
        <v>178</v>
      </c>
      <c r="EZ144" t="s">
        <v>178</v>
      </c>
      <c r="FA144">
        <f t="shared" si="332"/>
        <v>0</v>
      </c>
      <c r="FB144">
        <f t="shared" si="333"/>
        <v>-1</v>
      </c>
      <c r="FC144">
        <f t="shared" si="334"/>
        <v>0</v>
      </c>
      <c r="FD144">
        <f t="shared" si="335"/>
        <v>0</v>
      </c>
      <c r="FE144" t="s">
        <v>178</v>
      </c>
      <c r="FF144">
        <v>0.5</v>
      </c>
      <c r="FG144">
        <v>0.6</v>
      </c>
    </row>
    <row r="145" spans="1:163" customFormat="1" x14ac:dyDescent="0.25">
      <c r="A145" t="s">
        <v>145</v>
      </c>
      <c r="B145">
        <v>1</v>
      </c>
      <c r="C145" t="s">
        <v>178</v>
      </c>
      <c r="D145" t="s">
        <v>178</v>
      </c>
      <c r="E145" t="s">
        <v>178</v>
      </c>
      <c r="F145" t="s">
        <v>178</v>
      </c>
      <c r="G145" t="s">
        <v>178</v>
      </c>
      <c r="H145" t="s">
        <v>178</v>
      </c>
      <c r="I145" s="2" t="s">
        <v>178</v>
      </c>
      <c r="J145" s="2" t="str">
        <f t="shared" si="270"/>
        <v>NA</v>
      </c>
      <c r="K145" t="s">
        <v>178</v>
      </c>
      <c r="L145" s="1" t="s">
        <v>178</v>
      </c>
      <c r="M145" s="1" t="str">
        <f t="shared" si="271"/>
        <v>NA</v>
      </c>
      <c r="N145" s="1" t="s">
        <v>178</v>
      </c>
      <c r="O145">
        <v>1</v>
      </c>
      <c r="P145">
        <v>1</v>
      </c>
      <c r="Q145">
        <v>0</v>
      </c>
      <c r="R145">
        <v>1</v>
      </c>
      <c r="S145">
        <v>3</v>
      </c>
      <c r="T145">
        <v>0</v>
      </c>
      <c r="U145">
        <f t="shared" si="273"/>
        <v>0</v>
      </c>
      <c r="V145" s="2" t="s">
        <v>176</v>
      </c>
      <c r="W145" s="2">
        <f t="shared" si="274"/>
        <v>1</v>
      </c>
      <c r="X145">
        <v>3</v>
      </c>
      <c r="Y145" s="1">
        <v>6</v>
      </c>
      <c r="Z145" s="1" t="str">
        <f t="shared" si="275"/>
        <v>M</v>
      </c>
      <c r="AA145" s="1">
        <f t="shared" si="276"/>
        <v>6</v>
      </c>
      <c r="AB145" s="4" t="s">
        <v>178</v>
      </c>
      <c r="AC145" s="4" t="s">
        <v>178</v>
      </c>
      <c r="AD145">
        <v>1</v>
      </c>
      <c r="AE145">
        <v>1</v>
      </c>
      <c r="AF145">
        <v>0</v>
      </c>
      <c r="AG145">
        <v>1</v>
      </c>
      <c r="AH145">
        <v>2</v>
      </c>
      <c r="AI145">
        <v>3</v>
      </c>
      <c r="AJ145" s="2" t="s">
        <v>177</v>
      </c>
      <c r="AK145" s="2">
        <f t="shared" si="279"/>
        <v>1</v>
      </c>
      <c r="AL145">
        <v>2</v>
      </c>
      <c r="AM145" s="1">
        <v>5</v>
      </c>
      <c r="AN145" s="1" t="str">
        <f t="shared" si="280"/>
        <v>M</v>
      </c>
      <c r="AO145" s="1">
        <f t="shared" si="281"/>
        <v>4</v>
      </c>
      <c r="AP145" s="4">
        <f t="shared" si="282"/>
        <v>-1</v>
      </c>
      <c r="AQ145" s="4">
        <f t="shared" si="283"/>
        <v>1</v>
      </c>
      <c r="AR145" s="10" t="s">
        <v>323</v>
      </c>
      <c r="AS145" s="10" t="s">
        <v>319</v>
      </c>
      <c r="AT145" s="10" t="s">
        <v>323</v>
      </c>
      <c r="AU145" s="10" t="str">
        <f t="shared" si="284"/>
        <v>surv</v>
      </c>
      <c r="AV145" s="10">
        <f t="shared" si="285"/>
        <v>5.5</v>
      </c>
      <c r="AW145" s="10">
        <f t="shared" si="286"/>
        <v>0.16155494421403416</v>
      </c>
      <c r="AX145" s="10" t="str">
        <f t="shared" si="287"/>
        <v>NA</v>
      </c>
      <c r="AY145" s="10">
        <f t="shared" si="288"/>
        <v>1</v>
      </c>
      <c r="AZ145" s="10" t="str">
        <f t="shared" si="289"/>
        <v>NA</v>
      </c>
      <c r="BA145" s="10" t="str">
        <f t="shared" si="290"/>
        <v>0</v>
      </c>
      <c r="BB145" t="s">
        <v>178</v>
      </c>
      <c r="BC145" t="s">
        <v>107</v>
      </c>
      <c r="BD145" t="s">
        <v>107</v>
      </c>
      <c r="BE145" s="5">
        <v>0</v>
      </c>
      <c r="BF145" s="5">
        <v>23</v>
      </c>
      <c r="BG145" s="5">
        <v>20</v>
      </c>
      <c r="BH145" s="5">
        <f t="shared" si="291"/>
        <v>14.333333333333334</v>
      </c>
      <c r="BI145" s="6" t="s">
        <v>178</v>
      </c>
      <c r="BJ145" s="6">
        <v>0.16155494421403416</v>
      </c>
      <c r="BK145" s="6">
        <v>0.16155494421403416</v>
      </c>
      <c r="BL145" s="6">
        <v>0.16155494421403416</v>
      </c>
      <c r="BM145" s="6" t="str">
        <f t="shared" si="292"/>
        <v>N</v>
      </c>
      <c r="BN145" s="3">
        <f t="shared" si="293"/>
        <v>0</v>
      </c>
      <c r="BO145" s="3">
        <f t="shared" si="294"/>
        <v>1</v>
      </c>
      <c r="BP145" s="3">
        <f t="shared" si="295"/>
        <v>2.5</v>
      </c>
      <c r="BQ145" s="3">
        <f t="shared" si="296"/>
        <v>1.5</v>
      </c>
      <c r="BR145" s="1">
        <f t="shared" si="297"/>
        <v>5.5</v>
      </c>
      <c r="BS145" s="1" t="str">
        <f t="shared" si="298"/>
        <v>NA</v>
      </c>
      <c r="BT145" s="1">
        <f t="shared" si="299"/>
        <v>5</v>
      </c>
      <c r="BU145" s="4">
        <f t="shared" si="300"/>
        <v>-1</v>
      </c>
      <c r="BV145" s="4">
        <f t="shared" si="301"/>
        <v>1</v>
      </c>
      <c r="BW145" t="s">
        <v>178</v>
      </c>
      <c r="BX145" t="s">
        <v>178</v>
      </c>
      <c r="BY145" t="s">
        <v>178</v>
      </c>
      <c r="BZ145" t="s">
        <v>227</v>
      </c>
      <c r="CA145" s="2" t="str">
        <f t="shared" si="302"/>
        <v>NA</v>
      </c>
      <c r="CB145">
        <v>0</v>
      </c>
      <c r="CC145">
        <v>0</v>
      </c>
      <c r="CD145" s="2" t="str">
        <f t="shared" si="303"/>
        <v>NA</v>
      </c>
      <c r="CE145" s="3">
        <v>0</v>
      </c>
      <c r="CF145" s="3">
        <v>0</v>
      </c>
      <c r="CG145" s="2">
        <v>0</v>
      </c>
      <c r="CH145" s="2">
        <v>0</v>
      </c>
      <c r="CI145" s="2">
        <v>0</v>
      </c>
      <c r="CJ145" s="2">
        <v>0</v>
      </c>
      <c r="CK145" s="2">
        <v>0</v>
      </c>
      <c r="CL145" s="2">
        <v>0</v>
      </c>
      <c r="CM145" s="2">
        <v>0</v>
      </c>
      <c r="CN145" s="2">
        <v>0</v>
      </c>
      <c r="CO145" s="5">
        <v>0</v>
      </c>
      <c r="CP145" s="5">
        <v>0</v>
      </c>
      <c r="CQ145" s="5">
        <v>0</v>
      </c>
      <c r="CR145" s="5">
        <v>0</v>
      </c>
      <c r="CS145" s="5">
        <v>0</v>
      </c>
      <c r="CT145" s="5">
        <v>0</v>
      </c>
      <c r="CU145" s="5">
        <v>0</v>
      </c>
      <c r="CV145" s="5">
        <v>0</v>
      </c>
      <c r="CW145" s="4">
        <v>0</v>
      </c>
      <c r="CX145" s="4">
        <v>0</v>
      </c>
      <c r="CY145" s="4">
        <v>0</v>
      </c>
      <c r="CZ145" s="4">
        <v>0</v>
      </c>
      <c r="DA145" s="4">
        <v>0</v>
      </c>
      <c r="DB145" s="4">
        <v>0</v>
      </c>
      <c r="DC145" s="4">
        <v>0</v>
      </c>
      <c r="DD145" s="4">
        <v>0</v>
      </c>
      <c r="DE145" s="8">
        <v>0</v>
      </c>
      <c r="DF145" s="8">
        <v>0</v>
      </c>
      <c r="DG145" s="8">
        <v>0</v>
      </c>
      <c r="DH145" s="8">
        <v>1</v>
      </c>
      <c r="DI145" s="8">
        <v>0</v>
      </c>
      <c r="DJ145" s="8">
        <v>0</v>
      </c>
      <c r="DK145" s="8">
        <v>0</v>
      </c>
      <c r="DL145" s="8">
        <v>0</v>
      </c>
      <c r="DM145" s="11">
        <f t="shared" si="304"/>
        <v>0</v>
      </c>
      <c r="DN145" s="11">
        <f t="shared" si="305"/>
        <v>0</v>
      </c>
      <c r="DO145" s="11">
        <f t="shared" si="306"/>
        <v>0</v>
      </c>
      <c r="DP145" s="11">
        <f t="shared" si="307"/>
        <v>0</v>
      </c>
      <c r="DQ145" s="5">
        <f t="shared" si="308"/>
        <v>0</v>
      </c>
      <c r="DR145" s="5">
        <f t="shared" si="309"/>
        <v>1</v>
      </c>
      <c r="DS145" s="5">
        <f t="shared" si="310"/>
        <v>0</v>
      </c>
      <c r="DT145" s="5">
        <f t="shared" si="311"/>
        <v>0</v>
      </c>
      <c r="DU145" s="12">
        <f t="shared" si="312"/>
        <v>0</v>
      </c>
      <c r="DV145" s="12">
        <f t="shared" si="313"/>
        <v>0</v>
      </c>
      <c r="DW145" s="12">
        <f t="shared" si="314"/>
        <v>0</v>
      </c>
      <c r="DX145" s="12">
        <f t="shared" si="315"/>
        <v>0</v>
      </c>
      <c r="DY145" s="12">
        <f t="shared" si="316"/>
        <v>0</v>
      </c>
      <c r="DZ145" s="12">
        <f t="shared" si="317"/>
        <v>0</v>
      </c>
      <c r="EA145" s="12">
        <f t="shared" si="318"/>
        <v>0</v>
      </c>
      <c r="EB145" s="12">
        <f t="shared" si="319"/>
        <v>0</v>
      </c>
      <c r="EC145" s="13">
        <f t="shared" si="320"/>
        <v>0</v>
      </c>
      <c r="ED145" s="13">
        <f t="shared" si="321"/>
        <v>0</v>
      </c>
      <c r="EE145" s="13">
        <f t="shared" si="322"/>
        <v>0</v>
      </c>
      <c r="EF145" s="13">
        <f t="shared" si="323"/>
        <v>1</v>
      </c>
      <c r="EG145" s="13">
        <f t="shared" si="324"/>
        <v>0</v>
      </c>
      <c r="EH145" s="13">
        <f t="shared" si="325"/>
        <v>0</v>
      </c>
      <c r="EI145" s="13">
        <f t="shared" si="326"/>
        <v>0</v>
      </c>
      <c r="EJ145" s="13">
        <f t="shared" si="327"/>
        <v>0</v>
      </c>
      <c r="EK145" s="4">
        <f t="shared" si="328"/>
        <v>0</v>
      </c>
      <c r="EL145" s="4">
        <f t="shared" si="329"/>
        <v>1</v>
      </c>
      <c r="EM145" s="4">
        <f t="shared" si="330"/>
        <v>0</v>
      </c>
      <c r="EN145" s="4">
        <f t="shared" si="331"/>
        <v>0</v>
      </c>
      <c r="EO145" s="5" t="s">
        <v>178</v>
      </c>
      <c r="EP145" s="5" t="s">
        <v>178</v>
      </c>
      <c r="EQ145" s="5" t="s">
        <v>178</v>
      </c>
      <c r="ER145" s="5" t="s">
        <v>178</v>
      </c>
      <c r="ES145" s="12" t="s">
        <v>178</v>
      </c>
      <c r="ET145" s="12">
        <v>0</v>
      </c>
      <c r="EU145" s="12" t="s">
        <v>178</v>
      </c>
      <c r="EV145" s="12" t="s">
        <v>178</v>
      </c>
      <c r="EW145" t="s">
        <v>178</v>
      </c>
      <c r="EX145">
        <v>0</v>
      </c>
      <c r="EY145" t="s">
        <v>178</v>
      </c>
      <c r="EZ145" t="s">
        <v>178</v>
      </c>
      <c r="FA145">
        <f t="shared" si="332"/>
        <v>0</v>
      </c>
      <c r="FB145">
        <f t="shared" si="333"/>
        <v>0</v>
      </c>
      <c r="FC145">
        <f t="shared" si="334"/>
        <v>0</v>
      </c>
      <c r="FD145">
        <f t="shared" si="335"/>
        <v>0</v>
      </c>
      <c r="FE145" t="s">
        <v>178</v>
      </c>
      <c r="FF145">
        <v>0.5</v>
      </c>
      <c r="FG145">
        <v>0.33333333333333331</v>
      </c>
    </row>
    <row r="146" spans="1:163" customFormat="1" x14ac:dyDescent="0.25">
      <c r="A146" t="s">
        <v>146</v>
      </c>
      <c r="B146">
        <v>1</v>
      </c>
      <c r="C146" t="s">
        <v>178</v>
      </c>
      <c r="D146" t="s">
        <v>178</v>
      </c>
      <c r="E146" t="s">
        <v>178</v>
      </c>
      <c r="F146" t="s">
        <v>178</v>
      </c>
      <c r="G146" t="s">
        <v>178</v>
      </c>
      <c r="H146" t="s">
        <v>178</v>
      </c>
      <c r="I146" s="2" t="s">
        <v>178</v>
      </c>
      <c r="J146" s="2" t="str">
        <f t="shared" si="270"/>
        <v>NA</v>
      </c>
      <c r="K146" t="s">
        <v>178</v>
      </c>
      <c r="L146" s="1" t="s">
        <v>178</v>
      </c>
      <c r="M146" s="1" t="str">
        <f t="shared" si="271"/>
        <v>NA</v>
      </c>
      <c r="N146" s="1" t="s">
        <v>178</v>
      </c>
      <c r="O146">
        <v>1</v>
      </c>
      <c r="P146">
        <v>1</v>
      </c>
      <c r="Q146">
        <v>1</v>
      </c>
      <c r="R146">
        <v>0</v>
      </c>
      <c r="S146">
        <v>1</v>
      </c>
      <c r="T146">
        <v>1</v>
      </c>
      <c r="U146">
        <f t="shared" si="273"/>
        <v>1</v>
      </c>
      <c r="V146" s="2" t="s">
        <v>177</v>
      </c>
      <c r="W146" s="2">
        <f t="shared" si="274"/>
        <v>1</v>
      </c>
      <c r="X146">
        <v>2</v>
      </c>
      <c r="Y146" s="1">
        <v>4</v>
      </c>
      <c r="Z146" s="1" t="str">
        <f t="shared" si="275"/>
        <v>S</v>
      </c>
      <c r="AA146" s="1">
        <f t="shared" si="276"/>
        <v>2</v>
      </c>
      <c r="AB146" s="4" t="s">
        <v>178</v>
      </c>
      <c r="AC146" s="4" t="s">
        <v>178</v>
      </c>
      <c r="AD146">
        <v>1</v>
      </c>
      <c r="AE146">
        <v>1</v>
      </c>
      <c r="AF146">
        <v>0</v>
      </c>
      <c r="AG146">
        <v>1</v>
      </c>
      <c r="AH146">
        <v>1</v>
      </c>
      <c r="AI146">
        <v>0</v>
      </c>
      <c r="AJ146" s="2" t="s">
        <v>176</v>
      </c>
      <c r="AK146" s="2">
        <f t="shared" si="279"/>
        <v>1</v>
      </c>
      <c r="AL146">
        <v>2</v>
      </c>
      <c r="AM146" s="1">
        <v>4</v>
      </c>
      <c r="AN146" s="1" t="str">
        <f t="shared" si="280"/>
        <v>S</v>
      </c>
      <c r="AO146" s="1">
        <f t="shared" si="281"/>
        <v>1</v>
      </c>
      <c r="AP146" s="4">
        <f t="shared" si="282"/>
        <v>0</v>
      </c>
      <c r="AQ146" s="4">
        <f t="shared" si="283"/>
        <v>1</v>
      </c>
      <c r="AR146" s="10" t="s">
        <v>323</v>
      </c>
      <c r="AS146" s="10" t="s">
        <v>319</v>
      </c>
      <c r="AT146" s="10" t="s">
        <v>323</v>
      </c>
      <c r="AU146" s="10" t="str">
        <f t="shared" si="284"/>
        <v>surv</v>
      </c>
      <c r="AV146" s="10">
        <f t="shared" si="285"/>
        <v>4</v>
      </c>
      <c r="AW146" s="10">
        <f t="shared" si="286"/>
        <v>0.29410882339705352</v>
      </c>
      <c r="AX146" s="10" t="str">
        <f t="shared" si="287"/>
        <v>NA</v>
      </c>
      <c r="AY146" s="10">
        <f t="shared" si="288"/>
        <v>1</v>
      </c>
      <c r="AZ146" s="10" t="str">
        <f t="shared" si="289"/>
        <v>NA</v>
      </c>
      <c r="BA146" s="10" t="str">
        <f t="shared" si="290"/>
        <v>0</v>
      </c>
      <c r="BB146" t="s">
        <v>178</v>
      </c>
      <c r="BC146" t="s">
        <v>61</v>
      </c>
      <c r="BD146" t="s">
        <v>61</v>
      </c>
      <c r="BE146" s="5">
        <v>0</v>
      </c>
      <c r="BF146" s="5">
        <v>11</v>
      </c>
      <c r="BG146" s="5">
        <v>10</v>
      </c>
      <c r="BH146" s="5">
        <f t="shared" si="291"/>
        <v>7</v>
      </c>
      <c r="BI146" s="6" t="s">
        <v>178</v>
      </c>
      <c r="BJ146" s="6">
        <v>0.29410882339705352</v>
      </c>
      <c r="BK146" s="6">
        <v>0.29410882339705352</v>
      </c>
      <c r="BL146" s="6">
        <v>0.29410882339705352</v>
      </c>
      <c r="BM146" s="6" t="str">
        <f t="shared" si="292"/>
        <v>N</v>
      </c>
      <c r="BN146" s="3">
        <f t="shared" si="293"/>
        <v>0.5</v>
      </c>
      <c r="BO146" s="3">
        <f t="shared" si="294"/>
        <v>0.5</v>
      </c>
      <c r="BP146" s="3">
        <f t="shared" si="295"/>
        <v>1</v>
      </c>
      <c r="BQ146" s="3">
        <f t="shared" si="296"/>
        <v>0.5</v>
      </c>
      <c r="BR146" s="1">
        <f t="shared" si="297"/>
        <v>4</v>
      </c>
      <c r="BS146" s="1" t="str">
        <f t="shared" si="298"/>
        <v>S</v>
      </c>
      <c r="BT146" s="1">
        <f t="shared" si="299"/>
        <v>1.5</v>
      </c>
      <c r="BU146" s="4">
        <f t="shared" si="300"/>
        <v>0</v>
      </c>
      <c r="BV146" s="4">
        <f t="shared" si="301"/>
        <v>1</v>
      </c>
      <c r="BW146" t="s">
        <v>178</v>
      </c>
      <c r="BX146" t="s">
        <v>178</v>
      </c>
      <c r="BY146" t="s">
        <v>178</v>
      </c>
      <c r="BZ146" t="s">
        <v>178</v>
      </c>
      <c r="CA146" s="2" t="str">
        <f t="shared" si="302"/>
        <v>NA</v>
      </c>
      <c r="CB146">
        <v>0</v>
      </c>
      <c r="CC146">
        <v>0</v>
      </c>
      <c r="CD146" s="2" t="str">
        <f t="shared" si="303"/>
        <v>NA</v>
      </c>
      <c r="CE146" s="3">
        <v>0</v>
      </c>
      <c r="CF146" s="3">
        <v>0</v>
      </c>
      <c r="CG146" s="2">
        <v>0</v>
      </c>
      <c r="CH146" s="2">
        <v>0</v>
      </c>
      <c r="CI146" s="2">
        <v>0</v>
      </c>
      <c r="CJ146" s="2">
        <v>0</v>
      </c>
      <c r="CK146" s="2">
        <v>0</v>
      </c>
      <c r="CL146" s="2">
        <v>0</v>
      </c>
      <c r="CM146" s="2">
        <v>0</v>
      </c>
      <c r="CN146" s="2">
        <v>0</v>
      </c>
      <c r="CO146" s="5">
        <v>0</v>
      </c>
      <c r="CP146" s="5">
        <v>0</v>
      </c>
      <c r="CQ146" s="5">
        <v>0</v>
      </c>
      <c r="CR146" s="5">
        <v>0</v>
      </c>
      <c r="CS146" s="5">
        <v>0</v>
      </c>
      <c r="CT146" s="5">
        <v>0</v>
      </c>
      <c r="CU146" s="5">
        <v>0</v>
      </c>
      <c r="CV146" s="5">
        <v>0</v>
      </c>
      <c r="CW146" s="4">
        <v>0</v>
      </c>
      <c r="CX146" s="4">
        <v>0</v>
      </c>
      <c r="CY146" s="4">
        <v>0</v>
      </c>
      <c r="CZ146" s="4">
        <v>0</v>
      </c>
      <c r="DA146" s="4">
        <v>0</v>
      </c>
      <c r="DB146" s="4">
        <v>0</v>
      </c>
      <c r="DC146" s="4">
        <v>0</v>
      </c>
      <c r="DD146" s="4">
        <v>0</v>
      </c>
      <c r="DE146" s="8">
        <v>0</v>
      </c>
      <c r="DF146" s="8">
        <v>0</v>
      </c>
      <c r="DG146" s="8">
        <v>0</v>
      </c>
      <c r="DH146" s="8">
        <v>0</v>
      </c>
      <c r="DI146" s="8">
        <v>0</v>
      </c>
      <c r="DJ146" s="8">
        <v>0</v>
      </c>
      <c r="DK146" s="8">
        <v>0</v>
      </c>
      <c r="DL146" s="8">
        <v>0</v>
      </c>
      <c r="DM146" s="11">
        <f t="shared" si="304"/>
        <v>0</v>
      </c>
      <c r="DN146" s="11">
        <f t="shared" si="305"/>
        <v>0</v>
      </c>
      <c r="DO146" s="11">
        <f t="shared" si="306"/>
        <v>0</v>
      </c>
      <c r="DP146" s="11">
        <f t="shared" si="307"/>
        <v>0</v>
      </c>
      <c r="DQ146" s="5">
        <f t="shared" si="308"/>
        <v>0</v>
      </c>
      <c r="DR146" s="5">
        <f t="shared" si="309"/>
        <v>0</v>
      </c>
      <c r="DS146" s="5">
        <f t="shared" si="310"/>
        <v>0</v>
      </c>
      <c r="DT146" s="5">
        <f t="shared" si="311"/>
        <v>0</v>
      </c>
      <c r="DU146" s="12">
        <f t="shared" si="312"/>
        <v>0</v>
      </c>
      <c r="DV146" s="12">
        <f t="shared" si="313"/>
        <v>0</v>
      </c>
      <c r="DW146" s="12">
        <f t="shared" si="314"/>
        <v>0</v>
      </c>
      <c r="DX146" s="12">
        <f t="shared" si="315"/>
        <v>0</v>
      </c>
      <c r="DY146" s="12">
        <f t="shared" si="316"/>
        <v>0</v>
      </c>
      <c r="DZ146" s="12">
        <f t="shared" si="317"/>
        <v>0</v>
      </c>
      <c r="EA146" s="12">
        <f t="shared" si="318"/>
        <v>0</v>
      </c>
      <c r="EB146" s="12">
        <f t="shared" si="319"/>
        <v>0</v>
      </c>
      <c r="EC146" s="13">
        <f t="shared" si="320"/>
        <v>0</v>
      </c>
      <c r="ED146" s="13">
        <f t="shared" si="321"/>
        <v>0</v>
      </c>
      <c r="EE146" s="13">
        <f t="shared" si="322"/>
        <v>0</v>
      </c>
      <c r="EF146" s="13">
        <f t="shared" si="323"/>
        <v>0</v>
      </c>
      <c r="EG146" s="13">
        <f t="shared" si="324"/>
        <v>0</v>
      </c>
      <c r="EH146" s="13">
        <f t="shared" si="325"/>
        <v>0</v>
      </c>
      <c r="EI146" s="13">
        <f t="shared" si="326"/>
        <v>0</v>
      </c>
      <c r="EJ146" s="13">
        <f t="shared" si="327"/>
        <v>0</v>
      </c>
      <c r="EK146" s="4">
        <f t="shared" si="328"/>
        <v>0</v>
      </c>
      <c r="EL146" s="4">
        <f t="shared" si="329"/>
        <v>0</v>
      </c>
      <c r="EM146" s="4">
        <f t="shared" si="330"/>
        <v>0</v>
      </c>
      <c r="EN146" s="4">
        <f t="shared" si="331"/>
        <v>0</v>
      </c>
      <c r="EO146" s="5" t="s">
        <v>178</v>
      </c>
      <c r="EP146" s="5" t="s">
        <v>178</v>
      </c>
      <c r="EQ146" s="5" t="s">
        <v>178</v>
      </c>
      <c r="ER146" s="5" t="s">
        <v>178</v>
      </c>
      <c r="ES146" s="12" t="s">
        <v>178</v>
      </c>
      <c r="ET146" s="12" t="s">
        <v>178</v>
      </c>
      <c r="EU146" s="12" t="s">
        <v>178</v>
      </c>
      <c r="EV146" s="12" t="s">
        <v>178</v>
      </c>
      <c r="EW146" t="s">
        <v>178</v>
      </c>
      <c r="EX146" t="s">
        <v>178</v>
      </c>
      <c r="EY146" t="s">
        <v>178</v>
      </c>
      <c r="EZ146" t="s">
        <v>178</v>
      </c>
      <c r="FA146">
        <f t="shared" si="332"/>
        <v>0</v>
      </c>
      <c r="FB146">
        <f t="shared" si="333"/>
        <v>0</v>
      </c>
      <c r="FC146">
        <f t="shared" si="334"/>
        <v>0</v>
      </c>
      <c r="FD146">
        <f t="shared" si="335"/>
        <v>0</v>
      </c>
      <c r="FE146" t="s">
        <v>178</v>
      </c>
      <c r="FF146">
        <v>1.5</v>
      </c>
      <c r="FG146">
        <v>1</v>
      </c>
    </row>
    <row r="147" spans="1:163" customFormat="1" x14ac:dyDescent="0.25">
      <c r="A147" t="s">
        <v>147</v>
      </c>
      <c r="B147">
        <v>1</v>
      </c>
      <c r="C147" t="s">
        <v>178</v>
      </c>
      <c r="D147" t="s">
        <v>178</v>
      </c>
      <c r="E147" t="s">
        <v>178</v>
      </c>
      <c r="F147" t="s">
        <v>178</v>
      </c>
      <c r="G147" t="s">
        <v>178</v>
      </c>
      <c r="H147" t="s">
        <v>178</v>
      </c>
      <c r="I147" s="2" t="s">
        <v>178</v>
      </c>
      <c r="J147" s="2" t="str">
        <f t="shared" si="270"/>
        <v>NA</v>
      </c>
      <c r="K147" t="s">
        <v>178</v>
      </c>
      <c r="L147" s="1" t="s">
        <v>178</v>
      </c>
      <c r="M147" s="1" t="str">
        <f t="shared" si="271"/>
        <v>NA</v>
      </c>
      <c r="N147" s="1" t="s">
        <v>178</v>
      </c>
      <c r="O147">
        <v>1</v>
      </c>
      <c r="P147">
        <v>1</v>
      </c>
      <c r="Q147">
        <v>1</v>
      </c>
      <c r="R147">
        <v>0</v>
      </c>
      <c r="S147">
        <v>3</v>
      </c>
      <c r="T147">
        <v>3</v>
      </c>
      <c r="U147">
        <f t="shared" si="273"/>
        <v>3</v>
      </c>
      <c r="V147" s="2" t="s">
        <v>176</v>
      </c>
      <c r="W147" s="2">
        <f t="shared" si="274"/>
        <v>1</v>
      </c>
      <c r="X147">
        <v>3</v>
      </c>
      <c r="Y147" s="1">
        <v>6</v>
      </c>
      <c r="Z147" s="1" t="str">
        <f t="shared" si="275"/>
        <v>M</v>
      </c>
      <c r="AA147" s="1">
        <f t="shared" si="276"/>
        <v>0</v>
      </c>
      <c r="AB147" s="4" t="s">
        <v>178</v>
      </c>
      <c r="AC147" s="4" t="s">
        <v>178</v>
      </c>
      <c r="AD147">
        <v>1</v>
      </c>
      <c r="AE147">
        <v>1</v>
      </c>
      <c r="AF147">
        <v>1</v>
      </c>
      <c r="AG147">
        <v>2</v>
      </c>
      <c r="AH147">
        <v>2</v>
      </c>
      <c r="AI147">
        <v>3</v>
      </c>
      <c r="AJ147" s="2" t="s">
        <v>176</v>
      </c>
      <c r="AK147" s="2">
        <f t="shared" si="279"/>
        <v>1</v>
      </c>
      <c r="AL147">
        <v>3</v>
      </c>
      <c r="AM147" s="1">
        <v>7</v>
      </c>
      <c r="AN147" s="1" t="str">
        <f t="shared" si="280"/>
        <v>L</v>
      </c>
      <c r="AO147" s="1">
        <f t="shared" si="281"/>
        <v>3</v>
      </c>
      <c r="AP147" s="4">
        <f t="shared" si="282"/>
        <v>1</v>
      </c>
      <c r="AQ147" s="4">
        <f t="shared" si="283"/>
        <v>1</v>
      </c>
      <c r="AR147" s="10" t="s">
        <v>323</v>
      </c>
      <c r="AS147" s="10" t="s">
        <v>319</v>
      </c>
      <c r="AT147" s="10" t="s">
        <v>323</v>
      </c>
      <c r="AU147" s="10" t="str">
        <f t="shared" si="284"/>
        <v>surv</v>
      </c>
      <c r="AV147" s="10">
        <f t="shared" si="285"/>
        <v>6.5</v>
      </c>
      <c r="AW147" s="10">
        <f t="shared" si="286"/>
        <v>0.42579337712087534</v>
      </c>
      <c r="AX147" s="10" t="str">
        <f t="shared" si="287"/>
        <v>NA</v>
      </c>
      <c r="AY147" s="10">
        <f t="shared" si="288"/>
        <v>1</v>
      </c>
      <c r="AZ147" s="10" t="str">
        <f t="shared" si="289"/>
        <v>NA</v>
      </c>
      <c r="BA147" s="10" t="str">
        <f t="shared" si="290"/>
        <v>0</v>
      </c>
      <c r="BB147" t="s">
        <v>178</v>
      </c>
      <c r="BC147" t="s">
        <v>113</v>
      </c>
      <c r="BD147" t="s">
        <v>113</v>
      </c>
      <c r="BE147" s="5">
        <v>0</v>
      </c>
      <c r="BF147" s="5">
        <v>17</v>
      </c>
      <c r="BG147" s="5">
        <v>16</v>
      </c>
      <c r="BH147" s="5">
        <f t="shared" si="291"/>
        <v>11</v>
      </c>
      <c r="BI147" s="6" t="s">
        <v>178</v>
      </c>
      <c r="BJ147" s="6">
        <v>0.42579337712087534</v>
      </c>
      <c r="BK147" s="6">
        <v>0.42579337712087534</v>
      </c>
      <c r="BL147" s="6">
        <v>0.42579337712087534</v>
      </c>
      <c r="BM147" s="6" t="str">
        <f t="shared" si="292"/>
        <v>N</v>
      </c>
      <c r="BN147" s="3">
        <f t="shared" si="293"/>
        <v>1</v>
      </c>
      <c r="BO147" s="3">
        <f t="shared" si="294"/>
        <v>1</v>
      </c>
      <c r="BP147" s="3">
        <f t="shared" si="295"/>
        <v>2.5</v>
      </c>
      <c r="BQ147" s="3">
        <f t="shared" si="296"/>
        <v>3</v>
      </c>
      <c r="BR147" s="1">
        <f t="shared" si="297"/>
        <v>6.5</v>
      </c>
      <c r="BS147" s="1" t="str">
        <f t="shared" si="298"/>
        <v>M</v>
      </c>
      <c r="BT147" s="1">
        <f t="shared" si="299"/>
        <v>1.5</v>
      </c>
      <c r="BU147" s="4">
        <f t="shared" si="300"/>
        <v>1</v>
      </c>
      <c r="BV147" s="4">
        <f t="shared" si="301"/>
        <v>1</v>
      </c>
      <c r="BW147" t="s">
        <v>178</v>
      </c>
      <c r="BX147" t="s">
        <v>178</v>
      </c>
      <c r="BY147" t="s">
        <v>178</v>
      </c>
      <c r="BZ147" t="s">
        <v>227</v>
      </c>
      <c r="CA147" s="2" t="str">
        <f t="shared" si="302"/>
        <v>NA</v>
      </c>
      <c r="CB147">
        <v>0</v>
      </c>
      <c r="CC147">
        <v>0</v>
      </c>
      <c r="CD147" s="2" t="str">
        <f t="shared" si="303"/>
        <v>NA</v>
      </c>
      <c r="CE147" s="3">
        <v>0</v>
      </c>
      <c r="CF147" s="3">
        <v>0</v>
      </c>
      <c r="CG147" s="2">
        <v>0</v>
      </c>
      <c r="CH147" s="2">
        <v>0</v>
      </c>
      <c r="CI147" s="2">
        <v>0</v>
      </c>
      <c r="CJ147" s="2">
        <v>0</v>
      </c>
      <c r="CK147" s="2">
        <v>0</v>
      </c>
      <c r="CL147" s="2">
        <v>0</v>
      </c>
      <c r="CM147" s="2">
        <v>0</v>
      </c>
      <c r="CN147" s="2">
        <v>0</v>
      </c>
      <c r="CO147" s="5">
        <v>0</v>
      </c>
      <c r="CP147" s="5">
        <v>0</v>
      </c>
      <c r="CQ147" s="5">
        <v>0</v>
      </c>
      <c r="CR147" s="5">
        <v>0</v>
      </c>
      <c r="CS147" s="5">
        <v>0</v>
      </c>
      <c r="CT147" s="5">
        <v>0</v>
      </c>
      <c r="CU147" s="5">
        <v>0</v>
      </c>
      <c r="CV147" s="5">
        <v>0</v>
      </c>
      <c r="CW147" s="4">
        <v>0</v>
      </c>
      <c r="CX147" s="4">
        <v>0</v>
      </c>
      <c r="CY147" s="4">
        <v>0</v>
      </c>
      <c r="CZ147" s="4">
        <v>0</v>
      </c>
      <c r="DA147" s="4">
        <v>0</v>
      </c>
      <c r="DB147" s="4">
        <v>0</v>
      </c>
      <c r="DC147" s="4">
        <v>0</v>
      </c>
      <c r="DD147" s="4">
        <v>0</v>
      </c>
      <c r="DE147" s="8">
        <v>0</v>
      </c>
      <c r="DF147" s="8">
        <v>0</v>
      </c>
      <c r="DG147" s="8">
        <v>0</v>
      </c>
      <c r="DH147" s="8">
        <v>2</v>
      </c>
      <c r="DI147" s="8">
        <v>0</v>
      </c>
      <c r="DJ147" s="8">
        <v>0</v>
      </c>
      <c r="DK147" s="8">
        <v>0</v>
      </c>
      <c r="DL147" s="8">
        <v>0</v>
      </c>
      <c r="DM147" s="11">
        <f t="shared" si="304"/>
        <v>0</v>
      </c>
      <c r="DN147" s="11">
        <f t="shared" si="305"/>
        <v>0</v>
      </c>
      <c r="DO147" s="11">
        <f t="shared" si="306"/>
        <v>0</v>
      </c>
      <c r="DP147" s="11">
        <f t="shared" si="307"/>
        <v>0</v>
      </c>
      <c r="DQ147" s="5">
        <f t="shared" si="308"/>
        <v>0</v>
      </c>
      <c r="DR147" s="5">
        <f t="shared" si="309"/>
        <v>2</v>
      </c>
      <c r="DS147" s="5">
        <f t="shared" si="310"/>
        <v>0</v>
      </c>
      <c r="DT147" s="5">
        <f t="shared" si="311"/>
        <v>0</v>
      </c>
      <c r="DU147" s="12">
        <f t="shared" si="312"/>
        <v>0</v>
      </c>
      <c r="DV147" s="12">
        <f t="shared" si="313"/>
        <v>0</v>
      </c>
      <c r="DW147" s="12">
        <f t="shared" si="314"/>
        <v>0</v>
      </c>
      <c r="DX147" s="12">
        <f t="shared" si="315"/>
        <v>0</v>
      </c>
      <c r="DY147" s="12">
        <f t="shared" si="316"/>
        <v>0</v>
      </c>
      <c r="DZ147" s="12">
        <f t="shared" si="317"/>
        <v>0</v>
      </c>
      <c r="EA147" s="12">
        <f t="shared" si="318"/>
        <v>0</v>
      </c>
      <c r="EB147" s="12">
        <f t="shared" si="319"/>
        <v>0</v>
      </c>
      <c r="EC147" s="13">
        <f t="shared" si="320"/>
        <v>0</v>
      </c>
      <c r="ED147" s="13">
        <f t="shared" si="321"/>
        <v>0</v>
      </c>
      <c r="EE147" s="13">
        <f t="shared" si="322"/>
        <v>0</v>
      </c>
      <c r="EF147" s="13">
        <f t="shared" si="323"/>
        <v>2</v>
      </c>
      <c r="EG147" s="13">
        <f t="shared" si="324"/>
        <v>0</v>
      </c>
      <c r="EH147" s="13">
        <f t="shared" si="325"/>
        <v>0</v>
      </c>
      <c r="EI147" s="13">
        <f t="shared" si="326"/>
        <v>0</v>
      </c>
      <c r="EJ147" s="13">
        <f t="shared" si="327"/>
        <v>0</v>
      </c>
      <c r="EK147" s="4">
        <f t="shared" si="328"/>
        <v>0</v>
      </c>
      <c r="EL147" s="4">
        <f t="shared" si="329"/>
        <v>2</v>
      </c>
      <c r="EM147" s="4">
        <f t="shared" si="330"/>
        <v>0</v>
      </c>
      <c r="EN147" s="4">
        <f t="shared" si="331"/>
        <v>0</v>
      </c>
      <c r="EO147" s="5" t="s">
        <v>178</v>
      </c>
      <c r="EP147" s="5" t="s">
        <v>178</v>
      </c>
      <c r="EQ147" s="5" t="s">
        <v>178</v>
      </c>
      <c r="ER147" s="5" t="s">
        <v>178</v>
      </c>
      <c r="ES147" s="12" t="s">
        <v>178</v>
      </c>
      <c r="ET147" s="12">
        <v>0</v>
      </c>
      <c r="EU147" s="12" t="s">
        <v>178</v>
      </c>
      <c r="EV147" s="12" t="s">
        <v>178</v>
      </c>
      <c r="EW147" t="s">
        <v>178</v>
      </c>
      <c r="EX147">
        <v>0</v>
      </c>
      <c r="EY147" t="s">
        <v>178</v>
      </c>
      <c r="EZ147" t="s">
        <v>178</v>
      </c>
      <c r="FA147">
        <f t="shared" si="332"/>
        <v>0</v>
      </c>
      <c r="FB147">
        <f t="shared" si="333"/>
        <v>0</v>
      </c>
      <c r="FC147">
        <f t="shared" si="334"/>
        <v>0</v>
      </c>
      <c r="FD147">
        <f t="shared" si="335"/>
        <v>0</v>
      </c>
      <c r="FE147" t="s">
        <v>178</v>
      </c>
      <c r="FF147">
        <v>0.5</v>
      </c>
      <c r="FG147">
        <v>0.42857142857142855</v>
      </c>
    </row>
    <row r="148" spans="1:163" customFormat="1" x14ac:dyDescent="0.25">
      <c r="A148" t="s">
        <v>148</v>
      </c>
      <c r="B148">
        <v>1</v>
      </c>
      <c r="C148" t="s">
        <v>178</v>
      </c>
      <c r="D148" t="s">
        <v>178</v>
      </c>
      <c r="E148" t="s">
        <v>178</v>
      </c>
      <c r="F148" t="s">
        <v>178</v>
      </c>
      <c r="G148" t="s">
        <v>178</v>
      </c>
      <c r="H148" t="s">
        <v>178</v>
      </c>
      <c r="I148" s="2" t="s">
        <v>178</v>
      </c>
      <c r="J148" s="2" t="str">
        <f t="shared" si="270"/>
        <v>NA</v>
      </c>
      <c r="K148" t="s">
        <v>178</v>
      </c>
      <c r="L148" s="1" t="s">
        <v>178</v>
      </c>
      <c r="M148" s="1" t="str">
        <f t="shared" si="271"/>
        <v>NA</v>
      </c>
      <c r="N148" s="1" t="s">
        <v>178</v>
      </c>
      <c r="O148">
        <v>1</v>
      </c>
      <c r="P148">
        <v>1</v>
      </c>
      <c r="Q148">
        <v>0</v>
      </c>
      <c r="R148">
        <v>1</v>
      </c>
      <c r="S148">
        <v>2</v>
      </c>
      <c r="T148">
        <v>1</v>
      </c>
      <c r="U148">
        <f t="shared" si="273"/>
        <v>1</v>
      </c>
      <c r="V148" s="2" t="s">
        <v>177</v>
      </c>
      <c r="W148" s="2">
        <f t="shared" si="274"/>
        <v>1</v>
      </c>
      <c r="X148">
        <v>2</v>
      </c>
      <c r="Y148" s="1">
        <v>5</v>
      </c>
      <c r="Z148" s="1" t="str">
        <f t="shared" si="275"/>
        <v>M</v>
      </c>
      <c r="AA148" s="1">
        <f t="shared" si="276"/>
        <v>2</v>
      </c>
      <c r="AB148" s="4" t="s">
        <v>178</v>
      </c>
      <c r="AC148" s="4" t="s">
        <v>178</v>
      </c>
      <c r="AD148">
        <v>1</v>
      </c>
      <c r="AE148">
        <v>1</v>
      </c>
      <c r="AF148">
        <v>0</v>
      </c>
      <c r="AG148">
        <v>1</v>
      </c>
      <c r="AH148">
        <v>0</v>
      </c>
      <c r="AI148">
        <v>0</v>
      </c>
      <c r="AJ148" s="2" t="s">
        <v>177</v>
      </c>
      <c r="AK148" s="2">
        <f t="shared" si="279"/>
        <v>0</v>
      </c>
      <c r="AL148">
        <v>3</v>
      </c>
      <c r="AM148" s="1">
        <v>3</v>
      </c>
      <c r="AN148" s="1" t="str">
        <f t="shared" si="280"/>
        <v>S</v>
      </c>
      <c r="AO148" s="1">
        <f t="shared" si="281"/>
        <v>2</v>
      </c>
      <c r="AP148" s="4">
        <f t="shared" si="282"/>
        <v>-2</v>
      </c>
      <c r="AQ148" s="4">
        <f t="shared" si="283"/>
        <v>1</v>
      </c>
      <c r="AR148" s="10" t="s">
        <v>323</v>
      </c>
      <c r="AS148" s="10" t="s">
        <v>319</v>
      </c>
      <c r="AT148" s="10" t="s">
        <v>323</v>
      </c>
      <c r="AU148" s="10" t="str">
        <f t="shared" si="284"/>
        <v>surv</v>
      </c>
      <c r="AV148" s="10">
        <f t="shared" si="285"/>
        <v>4</v>
      </c>
      <c r="AW148" s="10">
        <f t="shared" si="286"/>
        <v>0.19104973174542833</v>
      </c>
      <c r="AX148" s="10" t="str">
        <f t="shared" si="287"/>
        <v>NA</v>
      </c>
      <c r="AY148" s="10">
        <f t="shared" si="288"/>
        <v>1</v>
      </c>
      <c r="AZ148" s="10" t="str">
        <f t="shared" si="289"/>
        <v>NA</v>
      </c>
      <c r="BA148" s="10" t="str">
        <f t="shared" si="290"/>
        <v>0</v>
      </c>
      <c r="BB148" t="s">
        <v>178</v>
      </c>
      <c r="BC148" t="s">
        <v>123</v>
      </c>
      <c r="BD148" t="s">
        <v>123</v>
      </c>
      <c r="BE148" s="5">
        <v>0</v>
      </c>
      <c r="BF148" s="5">
        <v>16</v>
      </c>
      <c r="BG148" s="5">
        <v>16</v>
      </c>
      <c r="BH148" s="5">
        <f t="shared" si="291"/>
        <v>10.666666666666666</v>
      </c>
      <c r="BI148" s="6" t="s">
        <v>178</v>
      </c>
      <c r="BJ148" s="6">
        <v>0.19104973174542833</v>
      </c>
      <c r="BK148" s="6">
        <v>0.19104973174542833</v>
      </c>
      <c r="BL148" s="6">
        <v>0.19104973174542833</v>
      </c>
      <c r="BM148" s="6" t="str">
        <f t="shared" si="292"/>
        <v>N</v>
      </c>
      <c r="BN148" s="3">
        <f t="shared" si="293"/>
        <v>0</v>
      </c>
      <c r="BO148" s="3">
        <f t="shared" si="294"/>
        <v>1</v>
      </c>
      <c r="BP148" s="3">
        <f t="shared" si="295"/>
        <v>1</v>
      </c>
      <c r="BQ148" s="3">
        <f t="shared" si="296"/>
        <v>0.5</v>
      </c>
      <c r="BR148" s="1">
        <f t="shared" si="297"/>
        <v>4</v>
      </c>
      <c r="BS148" s="1" t="str">
        <f t="shared" si="298"/>
        <v>S</v>
      </c>
      <c r="BT148" s="1">
        <f t="shared" si="299"/>
        <v>2</v>
      </c>
      <c r="BU148" s="4">
        <f t="shared" si="300"/>
        <v>-2</v>
      </c>
      <c r="BV148" s="4">
        <f t="shared" si="301"/>
        <v>1</v>
      </c>
      <c r="BW148" t="s">
        <v>178</v>
      </c>
      <c r="BX148" t="s">
        <v>178</v>
      </c>
      <c r="BY148" t="s">
        <v>178</v>
      </c>
      <c r="BZ148" t="s">
        <v>178</v>
      </c>
      <c r="CA148" s="2" t="str">
        <f t="shared" si="302"/>
        <v>NA</v>
      </c>
      <c r="CB148">
        <v>0</v>
      </c>
      <c r="CC148">
        <v>0</v>
      </c>
      <c r="CD148" s="2" t="str">
        <f t="shared" si="303"/>
        <v>c</v>
      </c>
      <c r="CE148" s="3">
        <v>0</v>
      </c>
      <c r="CF148" s="3">
        <v>1</v>
      </c>
      <c r="CG148" s="2">
        <v>0</v>
      </c>
      <c r="CH148" s="2">
        <v>0</v>
      </c>
      <c r="CI148" s="2">
        <v>0</v>
      </c>
      <c r="CJ148" s="2">
        <v>0</v>
      </c>
      <c r="CK148" s="2">
        <v>0</v>
      </c>
      <c r="CL148" s="2">
        <v>0</v>
      </c>
      <c r="CM148" s="2">
        <v>0</v>
      </c>
      <c r="CN148" s="2">
        <v>0</v>
      </c>
      <c r="CO148" s="5">
        <v>0</v>
      </c>
      <c r="CP148" s="5">
        <v>0</v>
      </c>
      <c r="CQ148" s="5">
        <v>0</v>
      </c>
      <c r="CR148" s="5">
        <v>0</v>
      </c>
      <c r="CS148" s="5">
        <v>0</v>
      </c>
      <c r="CT148" s="5">
        <v>1</v>
      </c>
      <c r="CU148" s="5">
        <v>0</v>
      </c>
      <c r="CV148" s="5">
        <v>0</v>
      </c>
      <c r="CW148" s="4">
        <v>0</v>
      </c>
      <c r="CX148" s="4">
        <v>0</v>
      </c>
      <c r="CY148" s="4">
        <v>0</v>
      </c>
      <c r="CZ148" s="4">
        <v>0</v>
      </c>
      <c r="DA148" s="4">
        <v>0</v>
      </c>
      <c r="DB148" s="4">
        <v>0</v>
      </c>
      <c r="DC148" s="4">
        <v>0</v>
      </c>
      <c r="DD148" s="4">
        <v>0</v>
      </c>
      <c r="DE148" s="8">
        <v>0</v>
      </c>
      <c r="DF148" s="8">
        <v>0</v>
      </c>
      <c r="DG148" s="8">
        <v>0</v>
      </c>
      <c r="DH148" s="8">
        <v>0</v>
      </c>
      <c r="DI148" s="8">
        <v>0</v>
      </c>
      <c r="DJ148" s="8">
        <v>0</v>
      </c>
      <c r="DK148" s="8">
        <v>0</v>
      </c>
      <c r="DL148" s="8">
        <v>0</v>
      </c>
      <c r="DM148" s="11">
        <f t="shared" si="304"/>
        <v>0</v>
      </c>
      <c r="DN148" s="11">
        <f t="shared" si="305"/>
        <v>0</v>
      </c>
      <c r="DO148" s="11">
        <f t="shared" si="306"/>
        <v>0</v>
      </c>
      <c r="DP148" s="11">
        <f t="shared" si="307"/>
        <v>0</v>
      </c>
      <c r="DQ148" s="5">
        <f t="shared" si="308"/>
        <v>0</v>
      </c>
      <c r="DR148" s="5">
        <f t="shared" si="309"/>
        <v>0</v>
      </c>
      <c r="DS148" s="5">
        <f t="shared" si="310"/>
        <v>1</v>
      </c>
      <c r="DT148" s="5">
        <f t="shared" si="311"/>
        <v>0</v>
      </c>
      <c r="DU148" s="12">
        <f t="shared" si="312"/>
        <v>0</v>
      </c>
      <c r="DV148" s="12">
        <f t="shared" si="313"/>
        <v>0</v>
      </c>
      <c r="DW148" s="12">
        <f t="shared" si="314"/>
        <v>0</v>
      </c>
      <c r="DX148" s="12">
        <f t="shared" si="315"/>
        <v>0</v>
      </c>
      <c r="DY148" s="12">
        <f t="shared" si="316"/>
        <v>0</v>
      </c>
      <c r="DZ148" s="12">
        <f t="shared" si="317"/>
        <v>1</v>
      </c>
      <c r="EA148" s="12">
        <f t="shared" si="318"/>
        <v>0</v>
      </c>
      <c r="EB148" s="12">
        <f t="shared" si="319"/>
        <v>0</v>
      </c>
      <c r="EC148" s="13">
        <f t="shared" si="320"/>
        <v>0</v>
      </c>
      <c r="ED148" s="13">
        <f t="shared" si="321"/>
        <v>0</v>
      </c>
      <c r="EE148" s="13">
        <f t="shared" si="322"/>
        <v>0</v>
      </c>
      <c r="EF148" s="13">
        <f t="shared" si="323"/>
        <v>0</v>
      </c>
      <c r="EG148" s="13">
        <f t="shared" si="324"/>
        <v>0</v>
      </c>
      <c r="EH148" s="13">
        <f t="shared" si="325"/>
        <v>0</v>
      </c>
      <c r="EI148" s="13">
        <f t="shared" si="326"/>
        <v>0</v>
      </c>
      <c r="EJ148" s="13">
        <f t="shared" si="327"/>
        <v>0</v>
      </c>
      <c r="EK148" s="4">
        <f t="shared" si="328"/>
        <v>0</v>
      </c>
      <c r="EL148" s="4">
        <f t="shared" si="329"/>
        <v>0</v>
      </c>
      <c r="EM148" s="4">
        <f t="shared" si="330"/>
        <v>1</v>
      </c>
      <c r="EN148" s="4">
        <f t="shared" si="331"/>
        <v>0</v>
      </c>
      <c r="EO148" s="5" t="s">
        <v>178</v>
      </c>
      <c r="EP148" s="5" t="s">
        <v>178</v>
      </c>
      <c r="EQ148" s="5" t="s">
        <v>178</v>
      </c>
      <c r="ER148" s="5" t="s">
        <v>178</v>
      </c>
      <c r="ES148" s="12" t="s">
        <v>178</v>
      </c>
      <c r="ET148" s="12" t="s">
        <v>178</v>
      </c>
      <c r="EU148" s="12">
        <v>0</v>
      </c>
      <c r="EV148" s="12" t="s">
        <v>178</v>
      </c>
      <c r="EW148" t="s">
        <v>178</v>
      </c>
      <c r="EX148" t="s">
        <v>178</v>
      </c>
      <c r="EY148">
        <v>0</v>
      </c>
      <c r="EZ148" t="s">
        <v>178</v>
      </c>
      <c r="FA148">
        <f t="shared" si="332"/>
        <v>0</v>
      </c>
      <c r="FB148">
        <f t="shared" si="333"/>
        <v>0</v>
      </c>
      <c r="FC148">
        <f t="shared" si="334"/>
        <v>-1</v>
      </c>
      <c r="FD148">
        <f t="shared" si="335"/>
        <v>0</v>
      </c>
      <c r="FE148" t="s">
        <v>178</v>
      </c>
      <c r="FF148">
        <v>0.5</v>
      </c>
      <c r="FG148">
        <v>2</v>
      </c>
    </row>
    <row r="149" spans="1:163" customFormat="1" x14ac:dyDescent="0.25">
      <c r="A149" t="s">
        <v>149</v>
      </c>
      <c r="B149">
        <v>1</v>
      </c>
      <c r="C149" t="s">
        <v>178</v>
      </c>
      <c r="D149" t="s">
        <v>178</v>
      </c>
      <c r="E149" t="s">
        <v>178</v>
      </c>
      <c r="F149" t="s">
        <v>178</v>
      </c>
      <c r="G149" t="s">
        <v>178</v>
      </c>
      <c r="H149" t="s">
        <v>178</v>
      </c>
      <c r="I149" s="2" t="s">
        <v>178</v>
      </c>
      <c r="J149" s="2" t="str">
        <f t="shared" si="270"/>
        <v>NA</v>
      </c>
      <c r="K149" t="s">
        <v>178</v>
      </c>
      <c r="L149" s="1" t="s">
        <v>178</v>
      </c>
      <c r="M149" s="1" t="str">
        <f t="shared" si="271"/>
        <v>NA</v>
      </c>
      <c r="N149" s="1" t="s">
        <v>178</v>
      </c>
      <c r="O149">
        <v>1</v>
      </c>
      <c r="P149">
        <v>1</v>
      </c>
      <c r="Q149">
        <v>0</v>
      </c>
      <c r="R149">
        <v>1</v>
      </c>
      <c r="S149">
        <v>0</v>
      </c>
      <c r="T149">
        <v>0</v>
      </c>
      <c r="U149">
        <f t="shared" si="273"/>
        <v>0</v>
      </c>
      <c r="V149" s="2" t="s">
        <v>177</v>
      </c>
      <c r="W149" s="2">
        <f t="shared" si="274"/>
        <v>0</v>
      </c>
      <c r="X149">
        <v>3</v>
      </c>
      <c r="Y149" s="1">
        <v>3</v>
      </c>
      <c r="Z149" s="1" t="str">
        <f t="shared" si="275"/>
        <v>S</v>
      </c>
      <c r="AA149" s="1">
        <f t="shared" si="276"/>
        <v>1</v>
      </c>
      <c r="AB149" s="4" t="s">
        <v>178</v>
      </c>
      <c r="AC149" s="4" t="s">
        <v>178</v>
      </c>
      <c r="AD149">
        <v>1</v>
      </c>
      <c r="AE149">
        <v>1</v>
      </c>
      <c r="AF149">
        <v>1</v>
      </c>
      <c r="AG149">
        <v>1</v>
      </c>
      <c r="AH149">
        <v>0</v>
      </c>
      <c r="AI149">
        <v>2</v>
      </c>
      <c r="AJ149" s="2" t="s">
        <v>177</v>
      </c>
      <c r="AK149" s="2">
        <f t="shared" si="279"/>
        <v>1</v>
      </c>
      <c r="AL149">
        <v>3</v>
      </c>
      <c r="AM149" s="1">
        <v>4</v>
      </c>
      <c r="AN149" s="1" t="str">
        <f t="shared" si="280"/>
        <v>S</v>
      </c>
      <c r="AO149" s="1">
        <f t="shared" si="281"/>
        <v>0</v>
      </c>
      <c r="AP149" s="4">
        <f t="shared" si="282"/>
        <v>1</v>
      </c>
      <c r="AQ149" s="4">
        <f t="shared" si="283"/>
        <v>1</v>
      </c>
      <c r="AR149" s="10" t="s">
        <v>323</v>
      </c>
      <c r="AS149" s="10" t="s">
        <v>319</v>
      </c>
      <c r="AT149" s="10" t="s">
        <v>323</v>
      </c>
      <c r="AU149" s="10" t="str">
        <f t="shared" si="284"/>
        <v>surv</v>
      </c>
      <c r="AV149" s="10">
        <f t="shared" si="285"/>
        <v>3.5</v>
      </c>
      <c r="AW149" s="10">
        <f t="shared" si="286"/>
        <v>0.33941125496954189</v>
      </c>
      <c r="AX149" s="10" t="str">
        <f t="shared" si="287"/>
        <v>NA</v>
      </c>
      <c r="AY149" s="10">
        <f t="shared" si="288"/>
        <v>1</v>
      </c>
      <c r="AZ149" s="10" t="str">
        <f t="shared" si="289"/>
        <v>NA</v>
      </c>
      <c r="BA149" s="10" t="str">
        <f t="shared" si="290"/>
        <v>0</v>
      </c>
      <c r="BB149" t="s">
        <v>178</v>
      </c>
      <c r="BC149" t="s">
        <v>150</v>
      </c>
      <c r="BD149" t="s">
        <v>150</v>
      </c>
      <c r="BE149" s="5">
        <v>0</v>
      </c>
      <c r="BF149" s="5">
        <v>12</v>
      </c>
      <c r="BG149" s="5">
        <v>12</v>
      </c>
      <c r="BH149" s="5">
        <f t="shared" si="291"/>
        <v>8</v>
      </c>
      <c r="BI149" s="6" t="s">
        <v>178</v>
      </c>
      <c r="BJ149" s="6">
        <v>0.33941125496954189</v>
      </c>
      <c r="BK149" s="6">
        <v>0.33941125496954189</v>
      </c>
      <c r="BL149" s="6">
        <v>0.33941125496954189</v>
      </c>
      <c r="BM149" s="6" t="str">
        <f t="shared" si="292"/>
        <v>N</v>
      </c>
      <c r="BN149" s="3">
        <f t="shared" si="293"/>
        <v>0.5</v>
      </c>
      <c r="BO149" s="3">
        <f t="shared" si="294"/>
        <v>1</v>
      </c>
      <c r="BP149" s="3">
        <f t="shared" si="295"/>
        <v>0</v>
      </c>
      <c r="BQ149" s="3">
        <f t="shared" si="296"/>
        <v>1</v>
      </c>
      <c r="BR149" s="1">
        <f t="shared" si="297"/>
        <v>3.5</v>
      </c>
      <c r="BS149" s="1" t="str">
        <f t="shared" si="298"/>
        <v>S</v>
      </c>
      <c r="BT149" s="1">
        <f t="shared" si="299"/>
        <v>0.5</v>
      </c>
      <c r="BU149" s="4">
        <f t="shared" si="300"/>
        <v>1</v>
      </c>
      <c r="BV149" s="4">
        <f t="shared" si="301"/>
        <v>1</v>
      </c>
      <c r="BW149" t="s">
        <v>178</v>
      </c>
      <c r="BX149" t="s">
        <v>178</v>
      </c>
      <c r="BY149" t="s">
        <v>226</v>
      </c>
      <c r="BZ149" t="s">
        <v>227</v>
      </c>
      <c r="CA149" s="2" t="str">
        <f t="shared" si="302"/>
        <v>NA</v>
      </c>
      <c r="CB149">
        <v>0</v>
      </c>
      <c r="CC149">
        <v>0</v>
      </c>
      <c r="CD149" s="2" t="str">
        <f t="shared" si="303"/>
        <v>NA</v>
      </c>
      <c r="CE149" s="3">
        <v>0</v>
      </c>
      <c r="CF149" s="3">
        <v>0</v>
      </c>
      <c r="CG149" s="2">
        <v>0</v>
      </c>
      <c r="CH149" s="2">
        <v>0</v>
      </c>
      <c r="CI149" s="2">
        <v>0</v>
      </c>
      <c r="CJ149" s="2">
        <v>0</v>
      </c>
      <c r="CK149" s="2">
        <v>0</v>
      </c>
      <c r="CL149" s="2">
        <v>0</v>
      </c>
      <c r="CM149" s="2">
        <v>0</v>
      </c>
      <c r="CN149" s="2">
        <v>0</v>
      </c>
      <c r="CO149" s="5">
        <v>0</v>
      </c>
      <c r="CP149" s="5">
        <v>0</v>
      </c>
      <c r="CQ149" s="5">
        <v>0</v>
      </c>
      <c r="CR149" s="5">
        <v>0</v>
      </c>
      <c r="CS149" s="5">
        <v>0</v>
      </c>
      <c r="CT149" s="5">
        <v>0</v>
      </c>
      <c r="CU149" s="5">
        <v>0</v>
      </c>
      <c r="CV149" s="5">
        <v>0</v>
      </c>
      <c r="CW149" s="4">
        <v>0</v>
      </c>
      <c r="CX149" s="4">
        <v>0</v>
      </c>
      <c r="CY149" s="4">
        <v>0</v>
      </c>
      <c r="CZ149" s="4">
        <v>0</v>
      </c>
      <c r="DA149" s="4">
        <v>0</v>
      </c>
      <c r="DB149" s="4">
        <v>0</v>
      </c>
      <c r="DC149" s="4">
        <v>0</v>
      </c>
      <c r="DD149" s="4">
        <v>0</v>
      </c>
      <c r="DE149" s="8">
        <v>1</v>
      </c>
      <c r="DF149" s="8">
        <v>0</v>
      </c>
      <c r="DG149" s="8">
        <v>0</v>
      </c>
      <c r="DH149" s="8">
        <v>1</v>
      </c>
      <c r="DI149" s="8">
        <v>0</v>
      </c>
      <c r="DJ149" s="8">
        <v>0</v>
      </c>
      <c r="DK149" s="8">
        <v>0</v>
      </c>
      <c r="DL149" s="8">
        <v>0</v>
      </c>
      <c r="DM149" s="11">
        <f t="shared" si="304"/>
        <v>0</v>
      </c>
      <c r="DN149" s="11">
        <f t="shared" si="305"/>
        <v>0</v>
      </c>
      <c r="DO149" s="11">
        <f t="shared" si="306"/>
        <v>0</v>
      </c>
      <c r="DP149" s="11">
        <f t="shared" si="307"/>
        <v>0</v>
      </c>
      <c r="DQ149" s="5">
        <f t="shared" si="308"/>
        <v>1</v>
      </c>
      <c r="DR149" s="5">
        <f t="shared" si="309"/>
        <v>1</v>
      </c>
      <c r="DS149" s="5">
        <f t="shared" si="310"/>
        <v>0</v>
      </c>
      <c r="DT149" s="5">
        <f t="shared" si="311"/>
        <v>0</v>
      </c>
      <c r="DU149" s="12">
        <f t="shared" si="312"/>
        <v>0</v>
      </c>
      <c r="DV149" s="12">
        <f t="shared" si="313"/>
        <v>0</v>
      </c>
      <c r="DW149" s="12">
        <f t="shared" si="314"/>
        <v>0</v>
      </c>
      <c r="DX149" s="12">
        <f t="shared" si="315"/>
        <v>0</v>
      </c>
      <c r="DY149" s="12">
        <f t="shared" si="316"/>
        <v>0</v>
      </c>
      <c r="DZ149" s="12">
        <f t="shared" si="317"/>
        <v>0</v>
      </c>
      <c r="EA149" s="12">
        <f t="shared" si="318"/>
        <v>0</v>
      </c>
      <c r="EB149" s="12">
        <f t="shared" si="319"/>
        <v>0</v>
      </c>
      <c r="EC149" s="13">
        <f t="shared" si="320"/>
        <v>1</v>
      </c>
      <c r="ED149" s="13">
        <f t="shared" si="321"/>
        <v>0</v>
      </c>
      <c r="EE149" s="13">
        <f t="shared" si="322"/>
        <v>0</v>
      </c>
      <c r="EF149" s="13">
        <f t="shared" si="323"/>
        <v>1</v>
      </c>
      <c r="EG149" s="13">
        <f t="shared" si="324"/>
        <v>0</v>
      </c>
      <c r="EH149" s="13">
        <f t="shared" si="325"/>
        <v>0</v>
      </c>
      <c r="EI149" s="13">
        <f t="shared" si="326"/>
        <v>0</v>
      </c>
      <c r="EJ149" s="13">
        <f t="shared" si="327"/>
        <v>0</v>
      </c>
      <c r="EK149" s="4">
        <f t="shared" si="328"/>
        <v>1</v>
      </c>
      <c r="EL149" s="4">
        <f t="shared" si="329"/>
        <v>1</v>
      </c>
      <c r="EM149" s="4">
        <f t="shared" si="330"/>
        <v>0</v>
      </c>
      <c r="EN149" s="4">
        <f t="shared" si="331"/>
        <v>0</v>
      </c>
      <c r="EO149" s="5" t="s">
        <v>178</v>
      </c>
      <c r="EP149" s="5" t="s">
        <v>178</v>
      </c>
      <c r="EQ149" s="5" t="s">
        <v>178</v>
      </c>
      <c r="ER149" s="5" t="s">
        <v>178</v>
      </c>
      <c r="ES149" s="12">
        <v>1</v>
      </c>
      <c r="ET149" s="12">
        <v>0</v>
      </c>
      <c r="EU149" s="12" t="s">
        <v>178</v>
      </c>
      <c r="EV149" s="12" t="s">
        <v>178</v>
      </c>
      <c r="EW149">
        <v>1</v>
      </c>
      <c r="EX149">
        <v>0</v>
      </c>
      <c r="EY149" t="s">
        <v>178</v>
      </c>
      <c r="EZ149" t="s">
        <v>178</v>
      </c>
      <c r="FA149">
        <f t="shared" si="332"/>
        <v>0</v>
      </c>
      <c r="FB149">
        <f t="shared" si="333"/>
        <v>0</v>
      </c>
      <c r="FC149">
        <f t="shared" si="334"/>
        <v>0</v>
      </c>
      <c r="FD149">
        <f t="shared" si="335"/>
        <v>0</v>
      </c>
      <c r="FE149" t="s">
        <v>178</v>
      </c>
      <c r="FF149">
        <v>2</v>
      </c>
      <c r="FG149">
        <v>1</v>
      </c>
    </row>
    <row r="150" spans="1:163" customFormat="1" x14ac:dyDescent="0.25">
      <c r="A150" t="s">
        <v>150</v>
      </c>
      <c r="B150">
        <v>1</v>
      </c>
      <c r="C150" t="s">
        <v>178</v>
      </c>
      <c r="D150" t="s">
        <v>178</v>
      </c>
      <c r="E150" t="s">
        <v>178</v>
      </c>
      <c r="F150" t="s">
        <v>178</v>
      </c>
      <c r="G150" t="s">
        <v>178</v>
      </c>
      <c r="H150" t="s">
        <v>178</v>
      </c>
      <c r="I150" s="2" t="s">
        <v>178</v>
      </c>
      <c r="J150" s="2" t="str">
        <f t="shared" si="270"/>
        <v>NA</v>
      </c>
      <c r="K150" t="s">
        <v>178</v>
      </c>
      <c r="L150" s="1" t="s">
        <v>178</v>
      </c>
      <c r="M150" s="1" t="str">
        <f t="shared" si="271"/>
        <v>NA</v>
      </c>
      <c r="N150" s="1" t="s">
        <v>178</v>
      </c>
      <c r="O150">
        <v>1</v>
      </c>
      <c r="P150">
        <v>1</v>
      </c>
      <c r="Q150">
        <v>0</v>
      </c>
      <c r="R150">
        <v>2</v>
      </c>
      <c r="S150">
        <v>0</v>
      </c>
      <c r="T150">
        <v>1</v>
      </c>
      <c r="U150">
        <f t="shared" si="273"/>
        <v>1</v>
      </c>
      <c r="V150" s="2" t="s">
        <v>177</v>
      </c>
      <c r="W150" s="2">
        <f t="shared" si="274"/>
        <v>1</v>
      </c>
      <c r="X150">
        <v>3</v>
      </c>
      <c r="Y150" s="1">
        <v>4</v>
      </c>
      <c r="Z150" s="1" t="str">
        <f t="shared" si="275"/>
        <v>S</v>
      </c>
      <c r="AA150" s="1">
        <f t="shared" si="276"/>
        <v>0</v>
      </c>
      <c r="AB150" s="4" t="s">
        <v>178</v>
      </c>
      <c r="AC150" s="4" t="s">
        <v>178</v>
      </c>
      <c r="AD150">
        <v>1</v>
      </c>
      <c r="AE150">
        <v>1</v>
      </c>
      <c r="AF150">
        <v>1</v>
      </c>
      <c r="AG150">
        <v>1</v>
      </c>
      <c r="AH150">
        <v>0</v>
      </c>
      <c r="AI150">
        <v>1</v>
      </c>
      <c r="AJ150" s="2" t="s">
        <v>177</v>
      </c>
      <c r="AK150" s="2">
        <f t="shared" si="279"/>
        <v>1</v>
      </c>
      <c r="AL150">
        <v>2</v>
      </c>
      <c r="AM150" s="1">
        <v>4</v>
      </c>
      <c r="AN150" s="1" t="str">
        <f t="shared" si="280"/>
        <v>S</v>
      </c>
      <c r="AO150" s="1">
        <f t="shared" si="281"/>
        <v>0</v>
      </c>
      <c r="AP150" s="4">
        <f t="shared" si="282"/>
        <v>0</v>
      </c>
      <c r="AQ150" s="4">
        <f t="shared" si="283"/>
        <v>1</v>
      </c>
      <c r="AR150" s="10" t="s">
        <v>323</v>
      </c>
      <c r="AS150" s="10" t="s">
        <v>319</v>
      </c>
      <c r="AT150" s="10" t="s">
        <v>323</v>
      </c>
      <c r="AU150" s="10" t="str">
        <f t="shared" si="284"/>
        <v>surv</v>
      </c>
      <c r="AV150" s="10">
        <f t="shared" si="285"/>
        <v>4</v>
      </c>
      <c r="AW150" s="10">
        <f t="shared" si="286"/>
        <v>0.33941125496954189</v>
      </c>
      <c r="AX150" s="10" t="str">
        <f t="shared" si="287"/>
        <v>NA</v>
      </c>
      <c r="AY150" s="10">
        <f t="shared" si="288"/>
        <v>1</v>
      </c>
      <c r="AZ150" s="10" t="str">
        <f t="shared" si="289"/>
        <v>NA</v>
      </c>
      <c r="BA150" s="10" t="str">
        <f t="shared" si="290"/>
        <v>0</v>
      </c>
      <c r="BB150" t="s">
        <v>178</v>
      </c>
      <c r="BC150" t="s">
        <v>149</v>
      </c>
      <c r="BD150" t="s">
        <v>149</v>
      </c>
      <c r="BE150" s="5">
        <v>0</v>
      </c>
      <c r="BF150" s="5">
        <v>12</v>
      </c>
      <c r="BG150" s="5">
        <v>12</v>
      </c>
      <c r="BH150" s="5">
        <f t="shared" si="291"/>
        <v>8</v>
      </c>
      <c r="BI150" s="6" t="s">
        <v>178</v>
      </c>
      <c r="BJ150" s="6">
        <v>0.33941125496954189</v>
      </c>
      <c r="BK150" s="6">
        <v>0.33941125496954189</v>
      </c>
      <c r="BL150" s="6">
        <v>0.33941125496954189</v>
      </c>
      <c r="BM150" s="6" t="str">
        <f t="shared" si="292"/>
        <v>N</v>
      </c>
      <c r="BN150" s="3">
        <f t="shared" si="293"/>
        <v>0.5</v>
      </c>
      <c r="BO150" s="3">
        <f t="shared" si="294"/>
        <v>1.5</v>
      </c>
      <c r="BP150" s="3">
        <f t="shared" si="295"/>
        <v>0</v>
      </c>
      <c r="BQ150" s="3">
        <f t="shared" si="296"/>
        <v>1</v>
      </c>
      <c r="BR150" s="1">
        <f t="shared" si="297"/>
        <v>4</v>
      </c>
      <c r="BS150" s="1" t="str">
        <f t="shared" si="298"/>
        <v>S</v>
      </c>
      <c r="BT150" s="1">
        <f t="shared" si="299"/>
        <v>0</v>
      </c>
      <c r="BU150" s="4">
        <f t="shared" si="300"/>
        <v>0</v>
      </c>
      <c r="BV150" s="4">
        <f t="shared" si="301"/>
        <v>1</v>
      </c>
      <c r="BW150" t="s">
        <v>178</v>
      </c>
      <c r="BX150" t="s">
        <v>178</v>
      </c>
      <c r="BY150" t="s">
        <v>227</v>
      </c>
      <c r="BZ150" t="s">
        <v>226</v>
      </c>
      <c r="CA150" s="2" t="str">
        <f t="shared" si="302"/>
        <v>NA</v>
      </c>
      <c r="CB150">
        <v>0</v>
      </c>
      <c r="CC150">
        <v>0</v>
      </c>
      <c r="CD150" s="2" t="str">
        <f t="shared" si="303"/>
        <v>NA</v>
      </c>
      <c r="CE150" s="3">
        <v>0</v>
      </c>
      <c r="CF150" s="3">
        <v>0</v>
      </c>
      <c r="CG150" s="2">
        <v>0</v>
      </c>
      <c r="CH150" s="2">
        <v>0</v>
      </c>
      <c r="CI150" s="2">
        <v>0</v>
      </c>
      <c r="CJ150" s="2">
        <v>0</v>
      </c>
      <c r="CK150" s="2">
        <v>0</v>
      </c>
      <c r="CL150" s="2">
        <v>0</v>
      </c>
      <c r="CM150" s="2">
        <v>0</v>
      </c>
      <c r="CN150" s="2">
        <v>0</v>
      </c>
      <c r="CO150" s="5">
        <v>0</v>
      </c>
      <c r="CP150" s="5">
        <v>2</v>
      </c>
      <c r="CQ150" s="5">
        <v>0</v>
      </c>
      <c r="CR150" s="5">
        <v>0</v>
      </c>
      <c r="CS150" s="5">
        <v>0</v>
      </c>
      <c r="CT150" s="5">
        <v>0</v>
      </c>
      <c r="CU150" s="5">
        <v>0</v>
      </c>
      <c r="CV150" s="5">
        <v>0</v>
      </c>
      <c r="CW150" s="4">
        <v>0</v>
      </c>
      <c r="CX150" s="4">
        <v>0</v>
      </c>
      <c r="CY150" s="4">
        <v>0</v>
      </c>
      <c r="CZ150" s="4">
        <v>0</v>
      </c>
      <c r="DA150" s="4">
        <v>0</v>
      </c>
      <c r="DB150" s="4">
        <v>0</v>
      </c>
      <c r="DC150" s="4">
        <v>0</v>
      </c>
      <c r="DD150" s="4">
        <v>0</v>
      </c>
      <c r="DE150" s="8">
        <v>0</v>
      </c>
      <c r="DF150" s="8">
        <v>1</v>
      </c>
      <c r="DG150" s="8">
        <v>1</v>
      </c>
      <c r="DH150" s="8">
        <v>1</v>
      </c>
      <c r="DI150" s="8">
        <v>0</v>
      </c>
      <c r="DJ150" s="8">
        <v>0</v>
      </c>
      <c r="DK150" s="8">
        <v>0</v>
      </c>
      <c r="DL150" s="8">
        <v>0</v>
      </c>
      <c r="DM150" s="11">
        <f t="shared" si="304"/>
        <v>0</v>
      </c>
      <c r="DN150" s="11">
        <f t="shared" si="305"/>
        <v>0</v>
      </c>
      <c r="DO150" s="11">
        <f t="shared" si="306"/>
        <v>0</v>
      </c>
      <c r="DP150" s="11">
        <f t="shared" si="307"/>
        <v>0</v>
      </c>
      <c r="DQ150" s="5">
        <f t="shared" si="308"/>
        <v>3</v>
      </c>
      <c r="DR150" s="5">
        <f t="shared" si="309"/>
        <v>2</v>
      </c>
      <c r="DS150" s="5">
        <f t="shared" si="310"/>
        <v>0</v>
      </c>
      <c r="DT150" s="5">
        <f t="shared" si="311"/>
        <v>0</v>
      </c>
      <c r="DU150" s="12">
        <f t="shared" si="312"/>
        <v>0</v>
      </c>
      <c r="DV150" s="12">
        <f t="shared" si="313"/>
        <v>2</v>
      </c>
      <c r="DW150" s="12">
        <f t="shared" si="314"/>
        <v>0</v>
      </c>
      <c r="DX150" s="12">
        <f t="shared" si="315"/>
        <v>0</v>
      </c>
      <c r="DY150" s="12">
        <f t="shared" si="316"/>
        <v>0</v>
      </c>
      <c r="DZ150" s="12">
        <f t="shared" si="317"/>
        <v>0</v>
      </c>
      <c r="EA150" s="12">
        <f t="shared" si="318"/>
        <v>0</v>
      </c>
      <c r="EB150" s="12">
        <f t="shared" si="319"/>
        <v>0</v>
      </c>
      <c r="EC150" s="13">
        <f t="shared" si="320"/>
        <v>0</v>
      </c>
      <c r="ED150" s="13">
        <f t="shared" si="321"/>
        <v>1</v>
      </c>
      <c r="EE150" s="13">
        <f t="shared" si="322"/>
        <v>1</v>
      </c>
      <c r="EF150" s="13">
        <f t="shared" si="323"/>
        <v>1</v>
      </c>
      <c r="EG150" s="13">
        <f t="shared" si="324"/>
        <v>0</v>
      </c>
      <c r="EH150" s="13">
        <f t="shared" si="325"/>
        <v>0</v>
      </c>
      <c r="EI150" s="13">
        <f t="shared" si="326"/>
        <v>0</v>
      </c>
      <c r="EJ150" s="13">
        <f t="shared" si="327"/>
        <v>0</v>
      </c>
      <c r="EK150" s="4">
        <f t="shared" si="328"/>
        <v>3</v>
      </c>
      <c r="EL150" s="4">
        <f t="shared" si="329"/>
        <v>2</v>
      </c>
      <c r="EM150" s="4">
        <f t="shared" si="330"/>
        <v>0</v>
      </c>
      <c r="EN150" s="4">
        <f t="shared" si="331"/>
        <v>0</v>
      </c>
      <c r="EO150" s="5" t="s">
        <v>178</v>
      </c>
      <c r="EP150" s="5" t="s">
        <v>178</v>
      </c>
      <c r="EQ150" s="5" t="s">
        <v>178</v>
      </c>
      <c r="ER150" s="5" t="s">
        <v>178</v>
      </c>
      <c r="ES150" s="12">
        <v>0</v>
      </c>
      <c r="ET150" s="12">
        <v>0.5</v>
      </c>
      <c r="EU150" s="12" t="s">
        <v>178</v>
      </c>
      <c r="EV150" s="12" t="s">
        <v>178</v>
      </c>
      <c r="EW150">
        <v>0</v>
      </c>
      <c r="EX150">
        <v>0.5</v>
      </c>
      <c r="EY150" t="s">
        <v>178</v>
      </c>
      <c r="EZ150" t="s">
        <v>178</v>
      </c>
      <c r="FA150">
        <f t="shared" si="332"/>
        <v>-2</v>
      </c>
      <c r="FB150">
        <f t="shared" si="333"/>
        <v>0</v>
      </c>
      <c r="FC150">
        <f t="shared" si="334"/>
        <v>0</v>
      </c>
      <c r="FD150">
        <f t="shared" si="335"/>
        <v>0</v>
      </c>
      <c r="FE150" t="s">
        <v>178</v>
      </c>
      <c r="FF150">
        <v>0.66666666666666663</v>
      </c>
      <c r="FG150">
        <v>1.5</v>
      </c>
    </row>
    <row r="151" spans="1:163" customFormat="1" x14ac:dyDescent="0.25">
      <c r="A151" t="s">
        <v>151</v>
      </c>
      <c r="B151">
        <v>1</v>
      </c>
      <c r="C151" t="s">
        <v>178</v>
      </c>
      <c r="D151" t="s">
        <v>178</v>
      </c>
      <c r="E151" t="s">
        <v>178</v>
      </c>
      <c r="F151" t="s">
        <v>178</v>
      </c>
      <c r="G151" t="s">
        <v>178</v>
      </c>
      <c r="H151" t="s">
        <v>178</v>
      </c>
      <c r="I151" s="2" t="s">
        <v>178</v>
      </c>
      <c r="J151" s="2" t="str">
        <f t="shared" si="270"/>
        <v>NA</v>
      </c>
      <c r="K151" t="s">
        <v>178</v>
      </c>
      <c r="L151" s="1" t="s">
        <v>178</v>
      </c>
      <c r="M151" s="1" t="str">
        <f t="shared" si="271"/>
        <v>NA</v>
      </c>
      <c r="N151" s="1" t="s">
        <v>178</v>
      </c>
      <c r="O151">
        <v>1</v>
      </c>
      <c r="P151">
        <v>1</v>
      </c>
      <c r="Q151">
        <v>1</v>
      </c>
      <c r="R151">
        <v>1</v>
      </c>
      <c r="S151">
        <v>0</v>
      </c>
      <c r="T151">
        <v>1</v>
      </c>
      <c r="U151">
        <f t="shared" si="273"/>
        <v>1</v>
      </c>
      <c r="V151" s="2" t="s">
        <v>177</v>
      </c>
      <c r="W151" s="2">
        <f t="shared" si="274"/>
        <v>1</v>
      </c>
      <c r="X151">
        <v>2</v>
      </c>
      <c r="Y151" s="1">
        <v>4</v>
      </c>
      <c r="Z151" s="1" t="str">
        <f t="shared" si="275"/>
        <v>S</v>
      </c>
      <c r="AA151" s="1">
        <f t="shared" si="276"/>
        <v>2</v>
      </c>
      <c r="AB151" s="4" t="s">
        <v>178</v>
      </c>
      <c r="AC151" s="4" t="s">
        <v>178</v>
      </c>
      <c r="AD151">
        <v>1</v>
      </c>
      <c r="AE151">
        <v>1</v>
      </c>
      <c r="AF151">
        <v>0</v>
      </c>
      <c r="AG151">
        <v>1</v>
      </c>
      <c r="AH151">
        <v>1</v>
      </c>
      <c r="AI151">
        <v>2</v>
      </c>
      <c r="AJ151" s="2" t="s">
        <v>177</v>
      </c>
      <c r="AK151" s="2">
        <f t="shared" si="279"/>
        <v>1</v>
      </c>
      <c r="AL151">
        <v>2</v>
      </c>
      <c r="AM151" s="1">
        <v>4</v>
      </c>
      <c r="AN151" s="1" t="str">
        <f t="shared" si="280"/>
        <v>S</v>
      </c>
      <c r="AO151" s="1">
        <f t="shared" si="281"/>
        <v>0</v>
      </c>
      <c r="AP151" s="4">
        <f t="shared" si="282"/>
        <v>0</v>
      </c>
      <c r="AQ151" s="4">
        <f t="shared" si="283"/>
        <v>0</v>
      </c>
      <c r="AR151" s="10" t="s">
        <v>323</v>
      </c>
      <c r="AS151" s="10" t="s">
        <v>319</v>
      </c>
      <c r="AT151" s="10" t="s">
        <v>323</v>
      </c>
      <c r="AU151" s="10" t="str">
        <f t="shared" si="284"/>
        <v>surv</v>
      </c>
      <c r="AV151" s="10">
        <f t="shared" si="285"/>
        <v>4</v>
      </c>
      <c r="AW151" s="10">
        <f t="shared" si="286"/>
        <v>0.46010868281309447</v>
      </c>
      <c r="AX151" s="10" t="str">
        <f t="shared" si="287"/>
        <v>NA</v>
      </c>
      <c r="AY151" s="10">
        <f t="shared" si="288"/>
        <v>1</v>
      </c>
      <c r="AZ151" s="10" t="str">
        <f t="shared" si="289"/>
        <v>NA</v>
      </c>
      <c r="BA151" s="10" t="str">
        <f t="shared" si="290"/>
        <v>0</v>
      </c>
      <c r="BB151" t="s">
        <v>178</v>
      </c>
      <c r="BC151" t="s">
        <v>65</v>
      </c>
      <c r="BD151" t="s">
        <v>65</v>
      </c>
      <c r="BE151" s="5">
        <v>0</v>
      </c>
      <c r="BF151" s="5">
        <v>7</v>
      </c>
      <c r="BG151" s="5">
        <v>6</v>
      </c>
      <c r="BH151" s="5">
        <f t="shared" si="291"/>
        <v>4.333333333333333</v>
      </c>
      <c r="BI151" s="6" t="s">
        <v>178</v>
      </c>
      <c r="BJ151" s="6">
        <v>0.46010868281309447</v>
      </c>
      <c r="BK151" s="6">
        <v>0.46010868281309447</v>
      </c>
      <c r="BL151" s="6">
        <v>0.46010868281309447</v>
      </c>
      <c r="BM151" s="6" t="str">
        <f t="shared" si="292"/>
        <v>N</v>
      </c>
      <c r="BN151" s="3">
        <f t="shared" si="293"/>
        <v>0.5</v>
      </c>
      <c r="BO151" s="3">
        <f t="shared" si="294"/>
        <v>1</v>
      </c>
      <c r="BP151" s="3">
        <f t="shared" si="295"/>
        <v>0.5</v>
      </c>
      <c r="BQ151" s="3">
        <f t="shared" si="296"/>
        <v>1.5</v>
      </c>
      <c r="BR151" s="1">
        <f t="shared" si="297"/>
        <v>4</v>
      </c>
      <c r="BS151" s="1" t="str">
        <f t="shared" si="298"/>
        <v>S</v>
      </c>
      <c r="BT151" s="1">
        <f t="shared" si="299"/>
        <v>1</v>
      </c>
      <c r="BU151" s="4">
        <f t="shared" si="300"/>
        <v>0</v>
      </c>
      <c r="BV151" s="4">
        <f t="shared" si="301"/>
        <v>0</v>
      </c>
      <c r="BW151" t="s">
        <v>178</v>
      </c>
      <c r="BX151" t="s">
        <v>178</v>
      </c>
      <c r="BY151" t="s">
        <v>178</v>
      </c>
      <c r="BZ151" t="s">
        <v>178</v>
      </c>
      <c r="CA151" s="2" t="str">
        <f t="shared" si="302"/>
        <v>NA</v>
      </c>
      <c r="CB151">
        <v>0</v>
      </c>
      <c r="CC151">
        <v>0</v>
      </c>
      <c r="CD151" s="2" t="str">
        <f t="shared" si="303"/>
        <v>NA</v>
      </c>
      <c r="CE151" s="3">
        <v>0</v>
      </c>
      <c r="CF151" s="3">
        <v>0</v>
      </c>
      <c r="CG151" s="2">
        <v>0</v>
      </c>
      <c r="CH151" s="2">
        <v>0</v>
      </c>
      <c r="CI151" s="2">
        <v>0</v>
      </c>
      <c r="CJ151" s="2">
        <v>0</v>
      </c>
      <c r="CK151" s="2">
        <v>0</v>
      </c>
      <c r="CL151" s="2">
        <v>0</v>
      </c>
      <c r="CM151" s="2">
        <v>0</v>
      </c>
      <c r="CN151" s="2">
        <v>0</v>
      </c>
      <c r="CO151" s="5">
        <v>0</v>
      </c>
      <c r="CP151" s="5">
        <v>0</v>
      </c>
      <c r="CQ151" s="5">
        <v>0</v>
      </c>
      <c r="CR151" s="5">
        <v>0</v>
      </c>
      <c r="CS151" s="5">
        <v>0</v>
      </c>
      <c r="CT151" s="5">
        <v>0</v>
      </c>
      <c r="CU151" s="5">
        <v>0</v>
      </c>
      <c r="CV151" s="5">
        <v>0</v>
      </c>
      <c r="CW151" s="4">
        <v>0</v>
      </c>
      <c r="CX151" s="4">
        <v>0</v>
      </c>
      <c r="CY151" s="4">
        <v>0</v>
      </c>
      <c r="CZ151" s="4">
        <v>0</v>
      </c>
      <c r="DA151" s="4">
        <v>0</v>
      </c>
      <c r="DB151" s="4">
        <v>0</v>
      </c>
      <c r="DC151" s="4">
        <v>0</v>
      </c>
      <c r="DD151" s="4">
        <v>0</v>
      </c>
      <c r="DE151" s="8">
        <v>0</v>
      </c>
      <c r="DF151" s="8">
        <v>0</v>
      </c>
      <c r="DG151" s="8">
        <v>0</v>
      </c>
      <c r="DH151" s="8">
        <v>0</v>
      </c>
      <c r="DI151" s="8">
        <v>0</v>
      </c>
      <c r="DJ151" s="8">
        <v>0</v>
      </c>
      <c r="DK151" s="8">
        <v>0</v>
      </c>
      <c r="DL151" s="8">
        <v>0</v>
      </c>
      <c r="DM151" s="11">
        <f t="shared" si="304"/>
        <v>0</v>
      </c>
      <c r="DN151" s="11">
        <f t="shared" si="305"/>
        <v>0</v>
      </c>
      <c r="DO151" s="11">
        <f t="shared" si="306"/>
        <v>0</v>
      </c>
      <c r="DP151" s="11">
        <f t="shared" si="307"/>
        <v>0</v>
      </c>
      <c r="DQ151" s="5">
        <f t="shared" si="308"/>
        <v>0</v>
      </c>
      <c r="DR151" s="5">
        <f t="shared" si="309"/>
        <v>0</v>
      </c>
      <c r="DS151" s="5">
        <f t="shared" si="310"/>
        <v>0</v>
      </c>
      <c r="DT151" s="5">
        <f t="shared" si="311"/>
        <v>0</v>
      </c>
      <c r="DU151" s="12">
        <f t="shared" si="312"/>
        <v>0</v>
      </c>
      <c r="DV151" s="12">
        <f t="shared" si="313"/>
        <v>0</v>
      </c>
      <c r="DW151" s="12">
        <f t="shared" si="314"/>
        <v>0</v>
      </c>
      <c r="DX151" s="12">
        <f t="shared" si="315"/>
        <v>0</v>
      </c>
      <c r="DY151" s="12">
        <f t="shared" si="316"/>
        <v>0</v>
      </c>
      <c r="DZ151" s="12">
        <f t="shared" si="317"/>
        <v>0</v>
      </c>
      <c r="EA151" s="12">
        <f t="shared" si="318"/>
        <v>0</v>
      </c>
      <c r="EB151" s="12">
        <f t="shared" si="319"/>
        <v>0</v>
      </c>
      <c r="EC151" s="13">
        <f t="shared" si="320"/>
        <v>0</v>
      </c>
      <c r="ED151" s="13">
        <f t="shared" si="321"/>
        <v>0</v>
      </c>
      <c r="EE151" s="13">
        <f t="shared" si="322"/>
        <v>0</v>
      </c>
      <c r="EF151" s="13">
        <f t="shared" si="323"/>
        <v>0</v>
      </c>
      <c r="EG151" s="13">
        <f t="shared" si="324"/>
        <v>0</v>
      </c>
      <c r="EH151" s="13">
        <f t="shared" si="325"/>
        <v>0</v>
      </c>
      <c r="EI151" s="13">
        <f t="shared" si="326"/>
        <v>0</v>
      </c>
      <c r="EJ151" s="13">
        <f t="shared" si="327"/>
        <v>0</v>
      </c>
      <c r="EK151" s="4">
        <f t="shared" si="328"/>
        <v>0</v>
      </c>
      <c r="EL151" s="4">
        <f t="shared" si="329"/>
        <v>0</v>
      </c>
      <c r="EM151" s="4">
        <f t="shared" si="330"/>
        <v>0</v>
      </c>
      <c r="EN151" s="4">
        <f t="shared" si="331"/>
        <v>0</v>
      </c>
      <c r="EO151" s="5" t="s">
        <v>178</v>
      </c>
      <c r="EP151" s="5" t="s">
        <v>178</v>
      </c>
      <c r="EQ151" s="5" t="s">
        <v>178</v>
      </c>
      <c r="ER151" s="5" t="s">
        <v>178</v>
      </c>
      <c r="ES151" s="12" t="s">
        <v>178</v>
      </c>
      <c r="ET151" s="12" t="s">
        <v>178</v>
      </c>
      <c r="EU151" s="12" t="s">
        <v>178</v>
      </c>
      <c r="EV151" s="12" t="s">
        <v>178</v>
      </c>
      <c r="EW151" t="s">
        <v>178</v>
      </c>
      <c r="EX151" t="s">
        <v>178</v>
      </c>
      <c r="EY151" t="s">
        <v>178</v>
      </c>
      <c r="EZ151" t="s">
        <v>178</v>
      </c>
      <c r="FA151">
        <f t="shared" si="332"/>
        <v>0</v>
      </c>
      <c r="FB151">
        <f t="shared" si="333"/>
        <v>0</v>
      </c>
      <c r="FC151">
        <f t="shared" si="334"/>
        <v>0</v>
      </c>
      <c r="FD151">
        <f t="shared" si="335"/>
        <v>0</v>
      </c>
      <c r="FE151" t="s">
        <v>178</v>
      </c>
      <c r="FF151">
        <v>1.5</v>
      </c>
      <c r="FG151">
        <v>0.5</v>
      </c>
    </row>
    <row r="152" spans="1:163" customFormat="1" x14ac:dyDescent="0.25">
      <c r="A152" t="s">
        <v>152</v>
      </c>
      <c r="B152">
        <v>1</v>
      </c>
      <c r="C152" t="s">
        <v>178</v>
      </c>
      <c r="D152" t="s">
        <v>178</v>
      </c>
      <c r="E152" t="s">
        <v>178</v>
      </c>
      <c r="F152" t="s">
        <v>178</v>
      </c>
      <c r="G152" t="s">
        <v>178</v>
      </c>
      <c r="H152" t="s">
        <v>178</v>
      </c>
      <c r="I152" s="2" t="s">
        <v>178</v>
      </c>
      <c r="J152" s="2" t="str">
        <f t="shared" si="270"/>
        <v>NA</v>
      </c>
      <c r="K152" t="s">
        <v>178</v>
      </c>
      <c r="L152" s="1" t="s">
        <v>178</v>
      </c>
      <c r="M152" s="1" t="str">
        <f t="shared" si="271"/>
        <v>NA</v>
      </c>
      <c r="N152" s="1" t="s">
        <v>178</v>
      </c>
      <c r="O152">
        <v>1</v>
      </c>
      <c r="P152">
        <v>1</v>
      </c>
      <c r="Q152">
        <v>0</v>
      </c>
      <c r="R152">
        <v>2</v>
      </c>
      <c r="S152">
        <v>1</v>
      </c>
      <c r="T152">
        <v>2</v>
      </c>
      <c r="U152">
        <f t="shared" si="273"/>
        <v>2</v>
      </c>
      <c r="V152" s="2" t="s">
        <v>177</v>
      </c>
      <c r="W152" s="2">
        <f t="shared" si="274"/>
        <v>1</v>
      </c>
      <c r="X152">
        <v>2</v>
      </c>
      <c r="Y152" s="1">
        <v>5</v>
      </c>
      <c r="Z152" s="1" t="str">
        <f t="shared" si="275"/>
        <v>M</v>
      </c>
      <c r="AA152" s="1">
        <f t="shared" si="276"/>
        <v>1</v>
      </c>
      <c r="AB152" s="4" t="s">
        <v>178</v>
      </c>
      <c r="AC152" s="4" t="s">
        <v>178</v>
      </c>
      <c r="AD152">
        <v>1</v>
      </c>
      <c r="AE152">
        <v>1</v>
      </c>
      <c r="AF152">
        <v>0</v>
      </c>
      <c r="AG152">
        <v>0</v>
      </c>
      <c r="AH152">
        <v>1</v>
      </c>
      <c r="AI152">
        <v>3</v>
      </c>
      <c r="AJ152" s="2" t="s">
        <v>177</v>
      </c>
      <c r="AK152" s="2">
        <f t="shared" si="279"/>
        <v>1</v>
      </c>
      <c r="AL152">
        <v>3</v>
      </c>
      <c r="AM152" s="1">
        <v>3</v>
      </c>
      <c r="AN152" s="1" t="str">
        <f t="shared" si="280"/>
        <v>S</v>
      </c>
      <c r="AO152" s="1">
        <f t="shared" si="281"/>
        <v>0</v>
      </c>
      <c r="AP152" s="4">
        <f t="shared" si="282"/>
        <v>-2</v>
      </c>
      <c r="AQ152" s="4">
        <f t="shared" si="283"/>
        <v>0</v>
      </c>
      <c r="AR152" s="10" t="s">
        <v>323</v>
      </c>
      <c r="AS152" s="10" t="s">
        <v>319</v>
      </c>
      <c r="AT152" s="10" t="s">
        <v>323</v>
      </c>
      <c r="AU152" s="10" t="str">
        <f t="shared" si="284"/>
        <v>surv</v>
      </c>
      <c r="AV152" s="10">
        <f t="shared" si="285"/>
        <v>4</v>
      </c>
      <c r="AW152" s="10">
        <f t="shared" si="286"/>
        <v>0.46324939287601796</v>
      </c>
      <c r="AX152" s="10" t="str">
        <f t="shared" si="287"/>
        <v>NA</v>
      </c>
      <c r="AY152" s="10">
        <f t="shared" si="288"/>
        <v>1</v>
      </c>
      <c r="AZ152" s="10" t="str">
        <f t="shared" si="289"/>
        <v>NA</v>
      </c>
      <c r="BA152" s="10" t="str">
        <f t="shared" si="290"/>
        <v>0</v>
      </c>
      <c r="BB152" t="s">
        <v>178</v>
      </c>
      <c r="BC152" t="s">
        <v>148</v>
      </c>
      <c r="BD152" t="s">
        <v>148</v>
      </c>
      <c r="BE152" s="5">
        <v>0</v>
      </c>
      <c r="BF152" s="5">
        <v>13</v>
      </c>
      <c r="BG152" s="5">
        <v>13</v>
      </c>
      <c r="BH152" s="5">
        <f t="shared" si="291"/>
        <v>8.6666666666666661</v>
      </c>
      <c r="BI152" s="6" t="s">
        <v>178</v>
      </c>
      <c r="BJ152" s="6">
        <v>0.46324939287601796</v>
      </c>
      <c r="BK152" s="6">
        <v>0.46324939287601796</v>
      </c>
      <c r="BL152" s="6">
        <v>0.46324939287601796</v>
      </c>
      <c r="BM152" s="6" t="str">
        <f t="shared" si="292"/>
        <v>N</v>
      </c>
      <c r="BN152" s="3">
        <f t="shared" si="293"/>
        <v>0</v>
      </c>
      <c r="BO152" s="3">
        <f t="shared" si="294"/>
        <v>1</v>
      </c>
      <c r="BP152" s="3">
        <f t="shared" si="295"/>
        <v>1</v>
      </c>
      <c r="BQ152" s="3">
        <f t="shared" si="296"/>
        <v>2.5</v>
      </c>
      <c r="BR152" s="1">
        <f t="shared" si="297"/>
        <v>4</v>
      </c>
      <c r="BS152" s="1" t="str">
        <f t="shared" si="298"/>
        <v>S</v>
      </c>
      <c r="BT152" s="1">
        <f t="shared" si="299"/>
        <v>0.5</v>
      </c>
      <c r="BU152" s="4">
        <f t="shared" si="300"/>
        <v>-2</v>
      </c>
      <c r="BV152" s="4">
        <f t="shared" si="301"/>
        <v>0</v>
      </c>
      <c r="BW152" t="s">
        <v>178</v>
      </c>
      <c r="BX152" t="s">
        <v>178</v>
      </c>
      <c r="BY152" t="s">
        <v>178</v>
      </c>
      <c r="BZ152" t="s">
        <v>178</v>
      </c>
      <c r="CA152" s="2" t="str">
        <f t="shared" si="302"/>
        <v>NA</v>
      </c>
      <c r="CB152">
        <v>0</v>
      </c>
      <c r="CC152">
        <v>0</v>
      </c>
      <c r="CD152" s="2" t="str">
        <f t="shared" si="303"/>
        <v>NA</v>
      </c>
      <c r="CE152" s="3">
        <v>0</v>
      </c>
      <c r="CF152" s="3">
        <v>0</v>
      </c>
      <c r="CG152" s="2">
        <v>0</v>
      </c>
      <c r="CH152" s="2">
        <v>0</v>
      </c>
      <c r="CI152" s="2">
        <v>0</v>
      </c>
      <c r="CJ152" s="2">
        <v>0</v>
      </c>
      <c r="CK152" s="2">
        <v>0</v>
      </c>
      <c r="CL152" s="2">
        <v>0</v>
      </c>
      <c r="CM152" s="2">
        <v>0</v>
      </c>
      <c r="CN152" s="2">
        <v>0</v>
      </c>
      <c r="CO152" s="5">
        <v>0</v>
      </c>
      <c r="CP152" s="5">
        <v>0</v>
      </c>
      <c r="CQ152" s="5">
        <v>0</v>
      </c>
      <c r="CR152" s="5">
        <v>0</v>
      </c>
      <c r="CS152" s="5">
        <v>0</v>
      </c>
      <c r="CT152" s="5">
        <v>0</v>
      </c>
      <c r="CU152" s="5">
        <v>0</v>
      </c>
      <c r="CV152" s="5">
        <v>0</v>
      </c>
      <c r="CW152" s="4">
        <v>0</v>
      </c>
      <c r="CX152" s="4">
        <v>0</v>
      </c>
      <c r="CY152" s="4">
        <v>0</v>
      </c>
      <c r="CZ152" s="4">
        <v>0</v>
      </c>
      <c r="DA152" s="4">
        <v>0</v>
      </c>
      <c r="DB152" s="4">
        <v>0</v>
      </c>
      <c r="DC152" s="4">
        <v>0</v>
      </c>
      <c r="DD152" s="4">
        <v>0</v>
      </c>
      <c r="DE152" s="8">
        <v>0</v>
      </c>
      <c r="DF152" s="8">
        <v>0</v>
      </c>
      <c r="DG152" s="8">
        <v>0</v>
      </c>
      <c r="DH152" s="8">
        <v>0</v>
      </c>
      <c r="DI152" s="8">
        <v>0</v>
      </c>
      <c r="DJ152" s="8">
        <v>0</v>
      </c>
      <c r="DK152" s="8">
        <v>0</v>
      </c>
      <c r="DL152" s="8">
        <v>0</v>
      </c>
      <c r="DM152" s="11">
        <f t="shared" si="304"/>
        <v>0</v>
      </c>
      <c r="DN152" s="11">
        <f t="shared" si="305"/>
        <v>0</v>
      </c>
      <c r="DO152" s="11">
        <f t="shared" si="306"/>
        <v>0</v>
      </c>
      <c r="DP152" s="11">
        <f t="shared" si="307"/>
        <v>0</v>
      </c>
      <c r="DQ152" s="5">
        <f t="shared" si="308"/>
        <v>0</v>
      </c>
      <c r="DR152" s="5">
        <f t="shared" si="309"/>
        <v>0</v>
      </c>
      <c r="DS152" s="5">
        <f t="shared" si="310"/>
        <v>0</v>
      </c>
      <c r="DT152" s="5">
        <f t="shared" si="311"/>
        <v>0</v>
      </c>
      <c r="DU152" s="12">
        <f t="shared" si="312"/>
        <v>0</v>
      </c>
      <c r="DV152" s="12">
        <f t="shared" si="313"/>
        <v>0</v>
      </c>
      <c r="DW152" s="12">
        <f t="shared" si="314"/>
        <v>0</v>
      </c>
      <c r="DX152" s="12">
        <f t="shared" si="315"/>
        <v>0</v>
      </c>
      <c r="DY152" s="12">
        <f t="shared" si="316"/>
        <v>0</v>
      </c>
      <c r="DZ152" s="12">
        <f t="shared" si="317"/>
        <v>0</v>
      </c>
      <c r="EA152" s="12">
        <f t="shared" si="318"/>
        <v>0</v>
      </c>
      <c r="EB152" s="12">
        <f t="shared" si="319"/>
        <v>0</v>
      </c>
      <c r="EC152" s="13">
        <f t="shared" si="320"/>
        <v>0</v>
      </c>
      <c r="ED152" s="13">
        <f t="shared" si="321"/>
        <v>0</v>
      </c>
      <c r="EE152" s="13">
        <f t="shared" si="322"/>
        <v>0</v>
      </c>
      <c r="EF152" s="13">
        <f t="shared" si="323"/>
        <v>0</v>
      </c>
      <c r="EG152" s="13">
        <f t="shared" si="324"/>
        <v>0</v>
      </c>
      <c r="EH152" s="13">
        <f t="shared" si="325"/>
        <v>0</v>
      </c>
      <c r="EI152" s="13">
        <f t="shared" si="326"/>
        <v>0</v>
      </c>
      <c r="EJ152" s="13">
        <f t="shared" si="327"/>
        <v>0</v>
      </c>
      <c r="EK152" s="4">
        <f t="shared" si="328"/>
        <v>0</v>
      </c>
      <c r="EL152" s="4">
        <f t="shared" si="329"/>
        <v>0</v>
      </c>
      <c r="EM152" s="4">
        <f t="shared" si="330"/>
        <v>0</v>
      </c>
      <c r="EN152" s="4">
        <f t="shared" si="331"/>
        <v>0</v>
      </c>
      <c r="EO152" s="5" t="s">
        <v>178</v>
      </c>
      <c r="EP152" s="5" t="s">
        <v>178</v>
      </c>
      <c r="EQ152" s="5" t="s">
        <v>178</v>
      </c>
      <c r="ER152" s="5" t="s">
        <v>178</v>
      </c>
      <c r="ES152" s="12" t="s">
        <v>178</v>
      </c>
      <c r="ET152" s="12" t="s">
        <v>178</v>
      </c>
      <c r="EU152" s="12" t="s">
        <v>178</v>
      </c>
      <c r="EV152" s="12" t="s">
        <v>178</v>
      </c>
      <c r="EW152" t="s">
        <v>178</v>
      </c>
      <c r="EX152" t="s">
        <v>178</v>
      </c>
      <c r="EY152" t="s">
        <v>178</v>
      </c>
      <c r="EZ152" t="s">
        <v>178</v>
      </c>
      <c r="FA152">
        <f t="shared" si="332"/>
        <v>0</v>
      </c>
      <c r="FB152">
        <f t="shared" si="333"/>
        <v>0</v>
      </c>
      <c r="FC152">
        <f t="shared" si="334"/>
        <v>0</v>
      </c>
      <c r="FD152">
        <f t="shared" si="335"/>
        <v>0</v>
      </c>
      <c r="FE152" t="s">
        <v>178</v>
      </c>
      <c r="FF152">
        <v>0.4</v>
      </c>
      <c r="FG152">
        <v>0.5</v>
      </c>
    </row>
    <row r="153" spans="1:163" customFormat="1" x14ac:dyDescent="0.25">
      <c r="A153" t="s">
        <v>153</v>
      </c>
      <c r="B153">
        <v>1</v>
      </c>
      <c r="C153" t="s">
        <v>178</v>
      </c>
      <c r="D153" t="s">
        <v>178</v>
      </c>
      <c r="E153" t="s">
        <v>178</v>
      </c>
      <c r="F153" t="s">
        <v>178</v>
      </c>
      <c r="G153" t="s">
        <v>178</v>
      </c>
      <c r="H153" t="s">
        <v>178</v>
      </c>
      <c r="I153" s="2" t="s">
        <v>178</v>
      </c>
      <c r="J153" s="2" t="str">
        <f t="shared" si="270"/>
        <v>NA</v>
      </c>
      <c r="K153" t="s">
        <v>178</v>
      </c>
      <c r="L153" s="1" t="s">
        <v>178</v>
      </c>
      <c r="M153" s="1" t="str">
        <f t="shared" si="271"/>
        <v>NA</v>
      </c>
      <c r="N153" s="1" t="s">
        <v>178</v>
      </c>
      <c r="O153">
        <v>1</v>
      </c>
      <c r="P153">
        <v>1</v>
      </c>
      <c r="Q153">
        <v>0</v>
      </c>
      <c r="R153">
        <v>0</v>
      </c>
      <c r="S153">
        <v>1</v>
      </c>
      <c r="T153">
        <v>2</v>
      </c>
      <c r="U153">
        <f t="shared" si="273"/>
        <v>2</v>
      </c>
      <c r="V153" s="2" t="s">
        <v>177</v>
      </c>
      <c r="W153" s="2">
        <f t="shared" si="274"/>
        <v>1</v>
      </c>
      <c r="X153">
        <v>2</v>
      </c>
      <c r="Y153" s="1">
        <v>3</v>
      </c>
      <c r="Z153" s="1" t="str">
        <f t="shared" si="275"/>
        <v>S</v>
      </c>
      <c r="AA153" s="1">
        <f t="shared" si="276"/>
        <v>2</v>
      </c>
      <c r="AB153" s="4" t="s">
        <v>178</v>
      </c>
      <c r="AC153" s="4" t="s">
        <v>178</v>
      </c>
      <c r="AD153">
        <v>1</v>
      </c>
      <c r="AE153">
        <v>1</v>
      </c>
      <c r="AF153">
        <v>2</v>
      </c>
      <c r="AG153">
        <v>1</v>
      </c>
      <c r="AH153">
        <v>2</v>
      </c>
      <c r="AI153">
        <v>3</v>
      </c>
      <c r="AJ153" s="2" t="s">
        <v>177</v>
      </c>
      <c r="AK153" s="2">
        <f t="shared" si="279"/>
        <v>1</v>
      </c>
      <c r="AL153">
        <v>3</v>
      </c>
      <c r="AM153" s="1">
        <v>7</v>
      </c>
      <c r="AN153" s="1" t="str">
        <f t="shared" si="280"/>
        <v>L</v>
      </c>
      <c r="AO153" s="1">
        <f t="shared" si="281"/>
        <v>2</v>
      </c>
      <c r="AP153" s="4">
        <f t="shared" si="282"/>
        <v>4</v>
      </c>
      <c r="AQ153" s="4">
        <f t="shared" si="283"/>
        <v>1</v>
      </c>
      <c r="AR153" s="10" t="s">
        <v>323</v>
      </c>
      <c r="AS153" s="10" t="s">
        <v>319</v>
      </c>
      <c r="AT153" s="10" t="s">
        <v>323</v>
      </c>
      <c r="AU153" s="10" t="str">
        <f t="shared" si="284"/>
        <v>surv</v>
      </c>
      <c r="AV153" s="10">
        <f t="shared" si="285"/>
        <v>5</v>
      </c>
      <c r="AW153" s="10">
        <f t="shared" si="286"/>
        <v>0.42323144552675052</v>
      </c>
      <c r="AX153" s="10" t="str">
        <f t="shared" si="287"/>
        <v>NA</v>
      </c>
      <c r="AY153" s="10">
        <f t="shared" si="288"/>
        <v>1</v>
      </c>
      <c r="AZ153" s="10" t="str">
        <f t="shared" si="289"/>
        <v>NA</v>
      </c>
      <c r="BA153" s="10" t="str">
        <f t="shared" si="290"/>
        <v>0</v>
      </c>
      <c r="BB153" t="s">
        <v>178</v>
      </c>
      <c r="BC153" t="s">
        <v>20</v>
      </c>
      <c r="BD153" t="s">
        <v>161</v>
      </c>
      <c r="BE153" s="5">
        <v>0</v>
      </c>
      <c r="BF153" s="5">
        <v>14</v>
      </c>
      <c r="BG153" s="5">
        <v>18</v>
      </c>
      <c r="BH153" s="5">
        <f t="shared" si="291"/>
        <v>10.666666666666666</v>
      </c>
      <c r="BI153" s="6" t="s">
        <v>178</v>
      </c>
      <c r="BJ153" s="6">
        <v>0.44721359549995754</v>
      </c>
      <c r="BK153" s="6">
        <v>0.39924929555354349</v>
      </c>
      <c r="BL153" s="6">
        <v>0.42323144552675052</v>
      </c>
      <c r="BM153" s="6" t="str">
        <f t="shared" si="292"/>
        <v>N</v>
      </c>
      <c r="BN153" s="3">
        <f t="shared" si="293"/>
        <v>1</v>
      </c>
      <c r="BO153" s="3">
        <f t="shared" si="294"/>
        <v>0.5</v>
      </c>
      <c r="BP153" s="3">
        <f t="shared" si="295"/>
        <v>1.5</v>
      </c>
      <c r="BQ153" s="3">
        <f t="shared" si="296"/>
        <v>2.5</v>
      </c>
      <c r="BR153" s="1">
        <f t="shared" si="297"/>
        <v>5</v>
      </c>
      <c r="BS153" s="1" t="str">
        <f t="shared" si="298"/>
        <v>NA</v>
      </c>
      <c r="BT153" s="1">
        <f t="shared" si="299"/>
        <v>2</v>
      </c>
      <c r="BU153" s="4">
        <f t="shared" si="300"/>
        <v>4</v>
      </c>
      <c r="BV153" s="4">
        <f t="shared" si="301"/>
        <v>1</v>
      </c>
      <c r="BW153" t="s">
        <v>178</v>
      </c>
      <c r="BX153" t="s">
        <v>178</v>
      </c>
      <c r="BY153" t="s">
        <v>226</v>
      </c>
      <c r="BZ153" t="s">
        <v>227</v>
      </c>
      <c r="CA153" s="2" t="str">
        <f t="shared" si="302"/>
        <v>NA</v>
      </c>
      <c r="CB153">
        <v>0</v>
      </c>
      <c r="CC153">
        <v>0</v>
      </c>
      <c r="CD153" s="2" t="str">
        <f t="shared" si="303"/>
        <v>NA</v>
      </c>
      <c r="CE153" s="3">
        <v>0</v>
      </c>
      <c r="CF153" s="3">
        <v>0</v>
      </c>
      <c r="CG153" s="2">
        <v>0</v>
      </c>
      <c r="CH153" s="2">
        <v>0</v>
      </c>
      <c r="CI153" s="2">
        <v>0</v>
      </c>
      <c r="CJ153" s="2">
        <v>0</v>
      </c>
      <c r="CK153" s="2">
        <v>0</v>
      </c>
      <c r="CL153" s="2">
        <v>0</v>
      </c>
      <c r="CM153" s="2">
        <v>0</v>
      </c>
      <c r="CN153" s="2">
        <v>0</v>
      </c>
      <c r="CO153" s="5">
        <v>0</v>
      </c>
      <c r="CP153" s="5">
        <v>0</v>
      </c>
      <c r="CQ153" s="5">
        <v>0</v>
      </c>
      <c r="CR153" s="5">
        <v>1</v>
      </c>
      <c r="CS153" s="5">
        <v>0</v>
      </c>
      <c r="CT153" s="5">
        <v>0</v>
      </c>
      <c r="CU153" s="5">
        <v>0</v>
      </c>
      <c r="CV153" s="5">
        <v>0</v>
      </c>
      <c r="CW153" s="4">
        <v>0</v>
      </c>
      <c r="CX153" s="4">
        <v>0</v>
      </c>
      <c r="CY153" s="4">
        <v>0</v>
      </c>
      <c r="CZ153" s="4">
        <v>0</v>
      </c>
      <c r="DA153" s="4">
        <v>0</v>
      </c>
      <c r="DB153" s="4">
        <v>0</v>
      </c>
      <c r="DC153" s="4">
        <v>0</v>
      </c>
      <c r="DD153" s="4">
        <v>0</v>
      </c>
      <c r="DE153" s="8">
        <v>1</v>
      </c>
      <c r="DF153" s="8">
        <v>0</v>
      </c>
      <c r="DG153" s="8">
        <v>0</v>
      </c>
      <c r="DH153" s="8">
        <v>0</v>
      </c>
      <c r="DI153" s="8">
        <v>0</v>
      </c>
      <c r="DJ153" s="8">
        <v>0</v>
      </c>
      <c r="DK153" s="8">
        <v>0</v>
      </c>
      <c r="DL153" s="8">
        <v>0</v>
      </c>
      <c r="DM153" s="11">
        <f t="shared" si="304"/>
        <v>0</v>
      </c>
      <c r="DN153" s="11">
        <f t="shared" si="305"/>
        <v>0</v>
      </c>
      <c r="DO153" s="11">
        <f t="shared" si="306"/>
        <v>0</v>
      </c>
      <c r="DP153" s="11">
        <f t="shared" si="307"/>
        <v>0</v>
      </c>
      <c r="DQ153" s="5">
        <f t="shared" si="308"/>
        <v>1</v>
      </c>
      <c r="DR153" s="5">
        <f t="shared" si="309"/>
        <v>1</v>
      </c>
      <c r="DS153" s="5">
        <f t="shared" si="310"/>
        <v>0</v>
      </c>
      <c r="DT153" s="5">
        <f t="shared" si="311"/>
        <v>0</v>
      </c>
      <c r="DU153" s="12">
        <f t="shared" si="312"/>
        <v>0</v>
      </c>
      <c r="DV153" s="12">
        <f t="shared" si="313"/>
        <v>0</v>
      </c>
      <c r="DW153" s="12">
        <f t="shared" si="314"/>
        <v>0</v>
      </c>
      <c r="DX153" s="12">
        <f t="shared" si="315"/>
        <v>1</v>
      </c>
      <c r="DY153" s="12">
        <f t="shared" si="316"/>
        <v>0</v>
      </c>
      <c r="DZ153" s="12">
        <f t="shared" si="317"/>
        <v>0</v>
      </c>
      <c r="EA153" s="12">
        <f t="shared" si="318"/>
        <v>0</v>
      </c>
      <c r="EB153" s="12">
        <f t="shared" si="319"/>
        <v>0</v>
      </c>
      <c r="EC153" s="13">
        <f t="shared" si="320"/>
        <v>1</v>
      </c>
      <c r="ED153" s="13">
        <f t="shared" si="321"/>
        <v>0</v>
      </c>
      <c r="EE153" s="13">
        <f t="shared" si="322"/>
        <v>0</v>
      </c>
      <c r="EF153" s="13">
        <f t="shared" si="323"/>
        <v>0</v>
      </c>
      <c r="EG153" s="13">
        <f t="shared" si="324"/>
        <v>0</v>
      </c>
      <c r="EH153" s="13">
        <f t="shared" si="325"/>
        <v>0</v>
      </c>
      <c r="EI153" s="13">
        <f t="shared" si="326"/>
        <v>0</v>
      </c>
      <c r="EJ153" s="13">
        <f t="shared" si="327"/>
        <v>0</v>
      </c>
      <c r="EK153" s="4">
        <f t="shared" si="328"/>
        <v>1</v>
      </c>
      <c r="EL153" s="4">
        <f t="shared" si="329"/>
        <v>1</v>
      </c>
      <c r="EM153" s="4">
        <f t="shared" si="330"/>
        <v>0</v>
      </c>
      <c r="EN153" s="4">
        <f t="shared" si="331"/>
        <v>0</v>
      </c>
      <c r="EO153" s="5" t="s">
        <v>178</v>
      </c>
      <c r="EP153" s="5" t="s">
        <v>178</v>
      </c>
      <c r="EQ153" s="5" t="s">
        <v>178</v>
      </c>
      <c r="ER153" s="5" t="s">
        <v>178</v>
      </c>
      <c r="ES153" s="12">
        <v>1</v>
      </c>
      <c r="ET153" s="12">
        <v>0</v>
      </c>
      <c r="EU153" s="12" t="s">
        <v>178</v>
      </c>
      <c r="EV153" s="12" t="s">
        <v>178</v>
      </c>
      <c r="EW153">
        <v>1</v>
      </c>
      <c r="EX153">
        <v>0</v>
      </c>
      <c r="EY153" t="s">
        <v>178</v>
      </c>
      <c r="EZ153" t="s">
        <v>178</v>
      </c>
      <c r="FA153">
        <f t="shared" si="332"/>
        <v>0</v>
      </c>
      <c r="FB153">
        <f t="shared" si="333"/>
        <v>-1</v>
      </c>
      <c r="FC153">
        <f t="shared" si="334"/>
        <v>0</v>
      </c>
      <c r="FD153">
        <f t="shared" si="335"/>
        <v>0</v>
      </c>
      <c r="FE153" t="s">
        <v>178</v>
      </c>
      <c r="FF153">
        <v>0.66666666666666663</v>
      </c>
      <c r="FG153">
        <v>0.66666666666666663</v>
      </c>
    </row>
    <row r="154" spans="1:163" customFormat="1" x14ac:dyDescent="0.25">
      <c r="A154" t="s">
        <v>154</v>
      </c>
      <c r="B154">
        <v>1</v>
      </c>
      <c r="C154" t="s">
        <v>178</v>
      </c>
      <c r="D154" t="s">
        <v>178</v>
      </c>
      <c r="E154" t="s">
        <v>178</v>
      </c>
      <c r="F154" t="s">
        <v>178</v>
      </c>
      <c r="G154" t="s">
        <v>178</v>
      </c>
      <c r="H154" t="s">
        <v>178</v>
      </c>
      <c r="I154" s="2" t="s">
        <v>178</v>
      </c>
      <c r="J154" s="2" t="str">
        <f t="shared" si="270"/>
        <v>NA</v>
      </c>
      <c r="K154" t="s">
        <v>178</v>
      </c>
      <c r="L154" s="1" t="s">
        <v>178</v>
      </c>
      <c r="M154" s="1" t="str">
        <f t="shared" si="271"/>
        <v>NA</v>
      </c>
      <c r="N154" s="1" t="s">
        <v>178</v>
      </c>
      <c r="O154">
        <v>1</v>
      </c>
      <c r="P154">
        <v>1</v>
      </c>
      <c r="Q154">
        <v>2</v>
      </c>
      <c r="R154">
        <v>4</v>
      </c>
      <c r="S154">
        <v>2</v>
      </c>
      <c r="T154">
        <v>0</v>
      </c>
      <c r="U154">
        <f t="shared" si="273"/>
        <v>0</v>
      </c>
      <c r="V154" s="2" t="s">
        <v>177</v>
      </c>
      <c r="W154" s="2">
        <f t="shared" si="274"/>
        <v>0</v>
      </c>
      <c r="X154">
        <v>3</v>
      </c>
      <c r="Y154" s="1">
        <v>10</v>
      </c>
      <c r="Z154" s="1" t="str">
        <f t="shared" si="275"/>
        <v>L</v>
      </c>
      <c r="AA154" s="1">
        <f t="shared" si="276"/>
        <v>6</v>
      </c>
      <c r="AB154" s="4" t="s">
        <v>178</v>
      </c>
      <c r="AC154" s="4" t="s">
        <v>178</v>
      </c>
      <c r="AD154">
        <v>1</v>
      </c>
      <c r="AE154">
        <v>1</v>
      </c>
      <c r="AF154">
        <v>0</v>
      </c>
      <c r="AG154">
        <v>1</v>
      </c>
      <c r="AH154">
        <v>1</v>
      </c>
      <c r="AI154">
        <v>4</v>
      </c>
      <c r="AJ154" s="2" t="s">
        <v>176</v>
      </c>
      <c r="AK154" s="2">
        <f t="shared" si="279"/>
        <v>1</v>
      </c>
      <c r="AL154">
        <v>4</v>
      </c>
      <c r="AM154" s="1">
        <v>4</v>
      </c>
      <c r="AN154" s="1" t="str">
        <f t="shared" si="280"/>
        <v>S</v>
      </c>
      <c r="AO154" s="1">
        <f t="shared" si="281"/>
        <v>2</v>
      </c>
      <c r="AP154" s="4">
        <f t="shared" si="282"/>
        <v>-6</v>
      </c>
      <c r="AQ154" s="4">
        <f t="shared" si="283"/>
        <v>1</v>
      </c>
      <c r="AR154" s="10" t="s">
        <v>323</v>
      </c>
      <c r="AS154" s="10" t="s">
        <v>319</v>
      </c>
      <c r="AT154" s="10" t="s">
        <v>323</v>
      </c>
      <c r="AU154" s="10" t="str">
        <f t="shared" si="284"/>
        <v>surv</v>
      </c>
      <c r="AV154" s="10">
        <f t="shared" si="285"/>
        <v>7</v>
      </c>
      <c r="AW154" s="10">
        <f t="shared" si="286"/>
        <v>0.31622776601683822</v>
      </c>
      <c r="AX154" s="10" t="str">
        <f t="shared" si="287"/>
        <v>NA</v>
      </c>
      <c r="AY154" s="10">
        <f t="shared" si="288"/>
        <v>1</v>
      </c>
      <c r="AZ154" s="10" t="str">
        <f t="shared" si="289"/>
        <v>NA</v>
      </c>
      <c r="BA154" s="10" t="str">
        <f t="shared" si="290"/>
        <v>0</v>
      </c>
      <c r="BB154" t="s">
        <v>178</v>
      </c>
      <c r="BC154" t="s">
        <v>98</v>
      </c>
      <c r="BD154" t="s">
        <v>98</v>
      </c>
      <c r="BE154" s="5">
        <v>0</v>
      </c>
      <c r="BF154" s="5">
        <v>2</v>
      </c>
      <c r="BG154" s="5">
        <v>2</v>
      </c>
      <c r="BH154" s="5">
        <f t="shared" si="291"/>
        <v>1.3333333333333333</v>
      </c>
      <c r="BI154" s="6" t="s">
        <v>178</v>
      </c>
      <c r="BJ154" s="6">
        <v>0.31622776601683822</v>
      </c>
      <c r="BK154" s="6">
        <v>0.31622776601683822</v>
      </c>
      <c r="BL154" s="6">
        <v>0.31622776601683822</v>
      </c>
      <c r="BM154" s="6" t="str">
        <f t="shared" si="292"/>
        <v>N</v>
      </c>
      <c r="BN154" s="3">
        <f t="shared" si="293"/>
        <v>1</v>
      </c>
      <c r="BO154" s="3">
        <f t="shared" si="294"/>
        <v>2.5</v>
      </c>
      <c r="BP154" s="3">
        <f t="shared" si="295"/>
        <v>1.5</v>
      </c>
      <c r="BQ154" s="3">
        <f t="shared" si="296"/>
        <v>2</v>
      </c>
      <c r="BR154" s="1">
        <f t="shared" si="297"/>
        <v>7</v>
      </c>
      <c r="BS154" s="1" t="str">
        <f t="shared" si="298"/>
        <v>L</v>
      </c>
      <c r="BT154" s="1">
        <f t="shared" si="299"/>
        <v>4</v>
      </c>
      <c r="BU154" s="4">
        <f t="shared" si="300"/>
        <v>-6</v>
      </c>
      <c r="BV154" s="4">
        <f t="shared" si="301"/>
        <v>1</v>
      </c>
      <c r="BW154" t="s">
        <v>178</v>
      </c>
      <c r="BX154" t="s">
        <v>178</v>
      </c>
      <c r="BY154" t="s">
        <v>227</v>
      </c>
      <c r="BZ154" t="s">
        <v>226</v>
      </c>
      <c r="CA154" s="2" t="str">
        <f t="shared" si="302"/>
        <v>NA</v>
      </c>
      <c r="CB154">
        <v>0</v>
      </c>
      <c r="CC154">
        <v>0</v>
      </c>
      <c r="CD154" s="2" t="str">
        <f t="shared" si="303"/>
        <v>NA</v>
      </c>
      <c r="CE154" s="3">
        <v>0</v>
      </c>
      <c r="CF154" s="3">
        <v>0</v>
      </c>
      <c r="CG154" s="2">
        <v>0</v>
      </c>
      <c r="CH154" s="2">
        <v>0</v>
      </c>
      <c r="CI154" s="2">
        <v>0</v>
      </c>
      <c r="CJ154" s="2">
        <v>0</v>
      </c>
      <c r="CK154" s="2">
        <v>0</v>
      </c>
      <c r="CL154" s="2">
        <v>0</v>
      </c>
      <c r="CM154" s="2">
        <v>0</v>
      </c>
      <c r="CN154" s="2">
        <v>0</v>
      </c>
      <c r="CO154" s="5">
        <v>1</v>
      </c>
      <c r="CP154" s="5">
        <v>0</v>
      </c>
      <c r="CQ154" s="5">
        <v>0</v>
      </c>
      <c r="CR154" s="5">
        <v>0</v>
      </c>
      <c r="CS154" s="5">
        <v>0</v>
      </c>
      <c r="CT154" s="5">
        <v>0</v>
      </c>
      <c r="CU154" s="5">
        <v>0</v>
      </c>
      <c r="CV154" s="5">
        <v>0</v>
      </c>
      <c r="CW154" s="4">
        <v>0</v>
      </c>
      <c r="CX154" s="4">
        <v>0</v>
      </c>
      <c r="CY154" s="4">
        <v>0</v>
      </c>
      <c r="CZ154" s="4">
        <v>0</v>
      </c>
      <c r="DA154" s="4">
        <v>0</v>
      </c>
      <c r="DB154" s="4">
        <v>0</v>
      </c>
      <c r="DC154" s="4">
        <v>0</v>
      </c>
      <c r="DD154" s="4">
        <v>0</v>
      </c>
      <c r="DE154" s="8">
        <v>0</v>
      </c>
      <c r="DF154" s="8">
        <v>0</v>
      </c>
      <c r="DG154" s="8">
        <v>1</v>
      </c>
      <c r="DH154" s="8">
        <v>0</v>
      </c>
      <c r="DI154" s="8">
        <v>0</v>
      </c>
      <c r="DJ154" s="8">
        <v>0</v>
      </c>
      <c r="DK154" s="8">
        <v>0</v>
      </c>
      <c r="DL154" s="8">
        <v>0</v>
      </c>
      <c r="DM154" s="11">
        <f t="shared" si="304"/>
        <v>0</v>
      </c>
      <c r="DN154" s="11">
        <f t="shared" si="305"/>
        <v>0</v>
      </c>
      <c r="DO154" s="11">
        <f t="shared" si="306"/>
        <v>0</v>
      </c>
      <c r="DP154" s="11">
        <f t="shared" si="307"/>
        <v>0</v>
      </c>
      <c r="DQ154" s="5">
        <f t="shared" si="308"/>
        <v>1</v>
      </c>
      <c r="DR154" s="5">
        <f t="shared" si="309"/>
        <v>1</v>
      </c>
      <c r="DS154" s="5">
        <f t="shared" si="310"/>
        <v>0</v>
      </c>
      <c r="DT154" s="5">
        <f t="shared" si="311"/>
        <v>0</v>
      </c>
      <c r="DU154" s="12">
        <f t="shared" si="312"/>
        <v>1</v>
      </c>
      <c r="DV154" s="12">
        <f t="shared" si="313"/>
        <v>0</v>
      </c>
      <c r="DW154" s="12">
        <f t="shared" si="314"/>
        <v>0</v>
      </c>
      <c r="DX154" s="12">
        <f t="shared" si="315"/>
        <v>0</v>
      </c>
      <c r="DY154" s="12">
        <f t="shared" si="316"/>
        <v>0</v>
      </c>
      <c r="DZ154" s="12">
        <f t="shared" si="317"/>
        <v>0</v>
      </c>
      <c r="EA154" s="12">
        <f t="shared" si="318"/>
        <v>0</v>
      </c>
      <c r="EB154" s="12">
        <f t="shared" si="319"/>
        <v>0</v>
      </c>
      <c r="EC154" s="13">
        <f t="shared" si="320"/>
        <v>0</v>
      </c>
      <c r="ED154" s="13">
        <f t="shared" si="321"/>
        <v>0</v>
      </c>
      <c r="EE154" s="13">
        <f t="shared" si="322"/>
        <v>1</v>
      </c>
      <c r="EF154" s="13">
        <f t="shared" si="323"/>
        <v>0</v>
      </c>
      <c r="EG154" s="13">
        <f t="shared" si="324"/>
        <v>0</v>
      </c>
      <c r="EH154" s="13">
        <f t="shared" si="325"/>
        <v>0</v>
      </c>
      <c r="EI154" s="13">
        <f t="shared" si="326"/>
        <v>0</v>
      </c>
      <c r="EJ154" s="13">
        <f t="shared" si="327"/>
        <v>0</v>
      </c>
      <c r="EK154" s="4">
        <f t="shared" si="328"/>
        <v>1</v>
      </c>
      <c r="EL154" s="4">
        <f t="shared" si="329"/>
        <v>1</v>
      </c>
      <c r="EM154" s="4">
        <f t="shared" si="330"/>
        <v>0</v>
      </c>
      <c r="EN154" s="4">
        <f t="shared" si="331"/>
        <v>0</v>
      </c>
      <c r="EO154" s="5" t="s">
        <v>178</v>
      </c>
      <c r="EP154" s="5" t="s">
        <v>178</v>
      </c>
      <c r="EQ154" s="5" t="s">
        <v>178</v>
      </c>
      <c r="ER154" s="5" t="s">
        <v>178</v>
      </c>
      <c r="ES154" s="12">
        <v>0</v>
      </c>
      <c r="ET154" s="12">
        <v>1</v>
      </c>
      <c r="EU154" s="12" t="s">
        <v>178</v>
      </c>
      <c r="EV154" s="12" t="s">
        <v>178</v>
      </c>
      <c r="EW154">
        <v>0</v>
      </c>
      <c r="EX154">
        <v>1</v>
      </c>
      <c r="EY154" t="s">
        <v>178</v>
      </c>
      <c r="EZ154" t="s">
        <v>178</v>
      </c>
      <c r="FA154">
        <f t="shared" si="332"/>
        <v>1</v>
      </c>
      <c r="FB154">
        <f t="shared" si="333"/>
        <v>0</v>
      </c>
      <c r="FC154">
        <f t="shared" si="334"/>
        <v>0</v>
      </c>
      <c r="FD154">
        <f t="shared" si="335"/>
        <v>0</v>
      </c>
      <c r="FE154" t="s">
        <v>178</v>
      </c>
      <c r="FF154">
        <v>0.66666666666666663</v>
      </c>
      <c r="FG154">
        <v>0.33333333333333331</v>
      </c>
    </row>
    <row r="155" spans="1:163" customFormat="1" x14ac:dyDescent="0.25">
      <c r="A155" t="s">
        <v>155</v>
      </c>
      <c r="B155">
        <v>1</v>
      </c>
      <c r="C155" t="s">
        <v>178</v>
      </c>
      <c r="D155" t="s">
        <v>178</v>
      </c>
      <c r="E155" t="s">
        <v>178</v>
      </c>
      <c r="F155" t="s">
        <v>178</v>
      </c>
      <c r="G155" t="s">
        <v>178</v>
      </c>
      <c r="H155" t="s">
        <v>178</v>
      </c>
      <c r="I155" s="2" t="s">
        <v>178</v>
      </c>
      <c r="J155" s="2" t="str">
        <f t="shared" si="270"/>
        <v>NA</v>
      </c>
      <c r="K155" t="s">
        <v>178</v>
      </c>
      <c r="L155" s="1" t="s">
        <v>178</v>
      </c>
      <c r="M155" s="1" t="str">
        <f t="shared" si="271"/>
        <v>NA</v>
      </c>
      <c r="N155" s="1" t="s">
        <v>178</v>
      </c>
      <c r="O155" t="s">
        <v>178</v>
      </c>
      <c r="P155" t="s">
        <v>178</v>
      </c>
      <c r="Q155" t="s">
        <v>178</v>
      </c>
      <c r="R155" t="s">
        <v>178</v>
      </c>
      <c r="S155" t="s">
        <v>178</v>
      </c>
      <c r="T155" t="s">
        <v>178</v>
      </c>
      <c r="U155" t="str">
        <f t="shared" si="273"/>
        <v>NA</v>
      </c>
      <c r="V155" s="2" t="s">
        <v>178</v>
      </c>
      <c r="W155" s="2" t="str">
        <f t="shared" si="274"/>
        <v>NA</v>
      </c>
      <c r="X155" t="s">
        <v>178</v>
      </c>
      <c r="Y155" s="1" t="s">
        <v>178</v>
      </c>
      <c r="Z155" s="1" t="str">
        <f t="shared" si="275"/>
        <v>NA</v>
      </c>
      <c r="AA155" s="1" t="str">
        <f t="shared" si="276"/>
        <v>NA</v>
      </c>
      <c r="AB155" s="4" t="s">
        <v>178</v>
      </c>
      <c r="AC155" s="4" t="s">
        <v>178</v>
      </c>
      <c r="AD155">
        <v>1</v>
      </c>
      <c r="AE155">
        <v>1</v>
      </c>
      <c r="AF155">
        <v>0</v>
      </c>
      <c r="AG155">
        <v>1</v>
      </c>
      <c r="AH155">
        <v>0</v>
      </c>
      <c r="AI155">
        <v>11</v>
      </c>
      <c r="AJ155" s="2" t="s">
        <v>177</v>
      </c>
      <c r="AK155" s="2">
        <f t="shared" si="279"/>
        <v>1</v>
      </c>
      <c r="AL155">
        <v>4</v>
      </c>
      <c r="AM155" s="1">
        <v>3</v>
      </c>
      <c r="AN155" s="1" t="str">
        <f t="shared" si="280"/>
        <v>S</v>
      </c>
      <c r="AO155" s="1">
        <f t="shared" si="281"/>
        <v>2</v>
      </c>
      <c r="AP155" s="4" t="str">
        <f t="shared" si="282"/>
        <v>NA</v>
      </c>
      <c r="AQ155" s="4" t="s">
        <v>178</v>
      </c>
      <c r="AR155" s="10" t="s">
        <v>178</v>
      </c>
      <c r="AS155" s="10" t="s">
        <v>323</v>
      </c>
      <c r="AT155" s="10" t="s">
        <v>323</v>
      </c>
      <c r="AU155" s="10" t="str">
        <f t="shared" si="284"/>
        <v>surv</v>
      </c>
      <c r="AV155" s="10">
        <f t="shared" si="285"/>
        <v>3</v>
      </c>
      <c r="AW155" s="10">
        <f t="shared" si="286"/>
        <v>1.6443843832875589</v>
      </c>
      <c r="AX155" s="10" t="str">
        <f t="shared" si="287"/>
        <v>NA</v>
      </c>
      <c r="AY155" s="10" t="str">
        <f t="shared" si="288"/>
        <v>NA</v>
      </c>
      <c r="AZ155" s="10" t="str">
        <f t="shared" si="289"/>
        <v>NA</v>
      </c>
      <c r="BA155" s="10" t="str">
        <f t="shared" si="290"/>
        <v>0</v>
      </c>
      <c r="BB155" t="s">
        <v>178</v>
      </c>
      <c r="BC155" t="s">
        <v>178</v>
      </c>
      <c r="BD155" t="s">
        <v>138</v>
      </c>
      <c r="BE155" s="5">
        <v>0</v>
      </c>
      <c r="BF155" s="5">
        <v>0</v>
      </c>
      <c r="BG155" s="5">
        <v>1</v>
      </c>
      <c r="BH155" s="5">
        <f t="shared" si="291"/>
        <v>0.33333333333333331</v>
      </c>
      <c r="BI155" s="6" t="s">
        <v>178</v>
      </c>
      <c r="BJ155" s="6" t="s">
        <v>178</v>
      </c>
      <c r="BK155" s="6">
        <v>1.6443843832875589</v>
      </c>
      <c r="BL155" s="6">
        <v>1.6443843832875589</v>
      </c>
      <c r="BM155" s="6" t="str">
        <f t="shared" si="292"/>
        <v>F</v>
      </c>
      <c r="BN155" s="3">
        <f t="shared" si="293"/>
        <v>0</v>
      </c>
      <c r="BO155" s="3">
        <f t="shared" si="294"/>
        <v>1</v>
      </c>
      <c r="BP155" s="3">
        <f t="shared" si="295"/>
        <v>0</v>
      </c>
      <c r="BQ155" s="3">
        <f t="shared" si="296"/>
        <v>11</v>
      </c>
      <c r="BR155" s="1">
        <f t="shared" si="297"/>
        <v>3</v>
      </c>
      <c r="BS155" s="1" t="str">
        <f t="shared" si="298"/>
        <v>S</v>
      </c>
      <c r="BT155" s="1" t="s">
        <v>178</v>
      </c>
      <c r="BU155" s="4" t="str">
        <f t="shared" si="300"/>
        <v>NA</v>
      </c>
      <c r="BV155" s="4" t="str">
        <f t="shared" si="301"/>
        <v>NA</v>
      </c>
      <c r="BW155" t="s">
        <v>178</v>
      </c>
      <c r="BX155" t="s">
        <v>178</v>
      </c>
      <c r="BY155" t="s">
        <v>178</v>
      </c>
      <c r="BZ155" t="s">
        <v>178</v>
      </c>
      <c r="CA155" s="2" t="str">
        <f t="shared" si="302"/>
        <v>NA</v>
      </c>
      <c r="CB155">
        <v>0</v>
      </c>
      <c r="CC155">
        <v>0</v>
      </c>
      <c r="CD155" s="2" t="str">
        <f t="shared" si="303"/>
        <v>NA</v>
      </c>
      <c r="CE155" s="3">
        <v>0</v>
      </c>
      <c r="CF155" s="3">
        <v>0</v>
      </c>
      <c r="CG155" s="2">
        <v>0</v>
      </c>
      <c r="CH155" s="2">
        <v>0</v>
      </c>
      <c r="CI155" s="2">
        <v>0</v>
      </c>
      <c r="CJ155" s="2">
        <v>0</v>
      </c>
      <c r="CK155" s="2">
        <v>0</v>
      </c>
      <c r="CL155" s="2">
        <v>0</v>
      </c>
      <c r="CM155" s="2">
        <v>0</v>
      </c>
      <c r="CN155" s="2">
        <v>0</v>
      </c>
      <c r="CO155" s="5">
        <v>0</v>
      </c>
      <c r="CP155" s="5">
        <v>0</v>
      </c>
      <c r="CQ155" s="5">
        <v>0</v>
      </c>
      <c r="CR155" s="5">
        <v>0</v>
      </c>
      <c r="CS155" s="5">
        <v>0</v>
      </c>
      <c r="CT155" s="5">
        <v>0</v>
      </c>
      <c r="CU155" s="5">
        <v>0</v>
      </c>
      <c r="CV155" s="5">
        <v>0</v>
      </c>
      <c r="CW155" s="4">
        <v>0</v>
      </c>
      <c r="CX155" s="4">
        <v>0</v>
      </c>
      <c r="CY155" s="4">
        <v>0</v>
      </c>
      <c r="CZ155" s="4">
        <v>0</v>
      </c>
      <c r="DA155" s="4">
        <v>0</v>
      </c>
      <c r="DB155" s="4">
        <v>0</v>
      </c>
      <c r="DC155" s="4">
        <v>0</v>
      </c>
      <c r="DD155" s="4">
        <v>0</v>
      </c>
      <c r="DE155" s="8">
        <v>0</v>
      </c>
      <c r="DF155" s="8">
        <v>0</v>
      </c>
      <c r="DG155" s="8">
        <v>0</v>
      </c>
      <c r="DH155" s="8">
        <v>0</v>
      </c>
      <c r="DI155" s="8">
        <v>0</v>
      </c>
      <c r="DJ155" s="8">
        <v>0</v>
      </c>
      <c r="DK155" s="8">
        <v>0</v>
      </c>
      <c r="DL155" s="8">
        <v>0</v>
      </c>
      <c r="DM155" s="11">
        <f t="shared" si="304"/>
        <v>0</v>
      </c>
      <c r="DN155" s="11">
        <f t="shared" si="305"/>
        <v>0</v>
      </c>
      <c r="DO155" s="11">
        <f t="shared" si="306"/>
        <v>0</v>
      </c>
      <c r="DP155" s="11">
        <f t="shared" si="307"/>
        <v>0</v>
      </c>
      <c r="DQ155" s="5">
        <f t="shared" si="308"/>
        <v>0</v>
      </c>
      <c r="DR155" s="5">
        <f t="shared" si="309"/>
        <v>0</v>
      </c>
      <c r="DS155" s="5">
        <f t="shared" si="310"/>
        <v>0</v>
      </c>
      <c r="DT155" s="5">
        <f t="shared" si="311"/>
        <v>0</v>
      </c>
      <c r="DU155" s="12">
        <f t="shared" si="312"/>
        <v>0</v>
      </c>
      <c r="DV155" s="12">
        <f t="shared" si="313"/>
        <v>0</v>
      </c>
      <c r="DW155" s="12">
        <f t="shared" si="314"/>
        <v>0</v>
      </c>
      <c r="DX155" s="12">
        <f t="shared" si="315"/>
        <v>0</v>
      </c>
      <c r="DY155" s="12">
        <f t="shared" si="316"/>
        <v>0</v>
      </c>
      <c r="DZ155" s="12">
        <f t="shared" si="317"/>
        <v>0</v>
      </c>
      <c r="EA155" s="12">
        <f t="shared" si="318"/>
        <v>0</v>
      </c>
      <c r="EB155" s="12">
        <f t="shared" si="319"/>
        <v>0</v>
      </c>
      <c r="EC155" s="13">
        <f t="shared" si="320"/>
        <v>0</v>
      </c>
      <c r="ED155" s="13">
        <f t="shared" si="321"/>
        <v>0</v>
      </c>
      <c r="EE155" s="13">
        <f t="shared" si="322"/>
        <v>0</v>
      </c>
      <c r="EF155" s="13">
        <f t="shared" si="323"/>
        <v>0</v>
      </c>
      <c r="EG155" s="13">
        <f t="shared" si="324"/>
        <v>0</v>
      </c>
      <c r="EH155" s="13">
        <f t="shared" si="325"/>
        <v>0</v>
      </c>
      <c r="EI155" s="13">
        <f t="shared" si="326"/>
        <v>0</v>
      </c>
      <c r="EJ155" s="13">
        <f t="shared" si="327"/>
        <v>0</v>
      </c>
      <c r="EK155" s="4">
        <f t="shared" si="328"/>
        <v>0</v>
      </c>
      <c r="EL155" s="4">
        <f t="shared" si="329"/>
        <v>0</v>
      </c>
      <c r="EM155" s="4">
        <f t="shared" si="330"/>
        <v>0</v>
      </c>
      <c r="EN155" s="4">
        <f t="shared" si="331"/>
        <v>0</v>
      </c>
      <c r="EO155" s="5" t="s">
        <v>178</v>
      </c>
      <c r="EP155" s="5" t="s">
        <v>178</v>
      </c>
      <c r="EQ155" s="5" t="s">
        <v>178</v>
      </c>
      <c r="ER155" s="5" t="s">
        <v>178</v>
      </c>
      <c r="ES155" s="12" t="s">
        <v>178</v>
      </c>
      <c r="ET155" s="12" t="s">
        <v>178</v>
      </c>
      <c r="EU155" s="12" t="s">
        <v>178</v>
      </c>
      <c r="EV155" s="12" t="s">
        <v>178</v>
      </c>
      <c r="EW155" t="s">
        <v>178</v>
      </c>
      <c r="EX155" t="s">
        <v>178</v>
      </c>
      <c r="EY155" t="s">
        <v>178</v>
      </c>
      <c r="EZ155" t="s">
        <v>178</v>
      </c>
      <c r="FA155">
        <f t="shared" si="332"/>
        <v>0</v>
      </c>
      <c r="FB155">
        <f t="shared" si="333"/>
        <v>0</v>
      </c>
      <c r="FC155">
        <f t="shared" si="334"/>
        <v>0</v>
      </c>
      <c r="FD155">
        <f t="shared" si="335"/>
        <v>0</v>
      </c>
      <c r="FE155" t="s">
        <v>178</v>
      </c>
      <c r="FF155" t="s">
        <v>178</v>
      </c>
      <c r="FG155">
        <v>0.16666666666666666</v>
      </c>
    </row>
    <row r="156" spans="1:163" customFormat="1" x14ac:dyDescent="0.25">
      <c r="A156" t="s">
        <v>156</v>
      </c>
      <c r="B156">
        <v>1</v>
      </c>
      <c r="C156" t="s">
        <v>178</v>
      </c>
      <c r="D156" t="s">
        <v>178</v>
      </c>
      <c r="E156" t="s">
        <v>178</v>
      </c>
      <c r="F156" t="s">
        <v>178</v>
      </c>
      <c r="G156" t="s">
        <v>178</v>
      </c>
      <c r="H156" t="s">
        <v>178</v>
      </c>
      <c r="I156" s="2" t="s">
        <v>178</v>
      </c>
      <c r="J156" s="2" t="str">
        <f t="shared" si="270"/>
        <v>NA</v>
      </c>
      <c r="K156" t="s">
        <v>178</v>
      </c>
      <c r="L156" s="1" t="s">
        <v>178</v>
      </c>
      <c r="M156" s="1" t="str">
        <f t="shared" si="271"/>
        <v>NA</v>
      </c>
      <c r="N156" s="1" t="s">
        <v>178</v>
      </c>
      <c r="O156" t="s">
        <v>178</v>
      </c>
      <c r="P156" t="s">
        <v>178</v>
      </c>
      <c r="Q156" t="s">
        <v>178</v>
      </c>
      <c r="R156" t="s">
        <v>178</v>
      </c>
      <c r="S156" t="s">
        <v>178</v>
      </c>
      <c r="T156" t="s">
        <v>178</v>
      </c>
      <c r="U156" t="str">
        <f t="shared" si="273"/>
        <v>NA</v>
      </c>
      <c r="V156" s="2" t="s">
        <v>178</v>
      </c>
      <c r="W156" s="2" t="str">
        <f t="shared" si="274"/>
        <v>NA</v>
      </c>
      <c r="X156" t="s">
        <v>178</v>
      </c>
      <c r="Y156" s="1" t="s">
        <v>178</v>
      </c>
      <c r="Z156" s="1" t="str">
        <f t="shared" si="275"/>
        <v>NA</v>
      </c>
      <c r="AA156" s="1" t="str">
        <f t="shared" si="276"/>
        <v>NA</v>
      </c>
      <c r="AB156" s="4" t="s">
        <v>178</v>
      </c>
      <c r="AC156" s="4" t="s">
        <v>178</v>
      </c>
      <c r="AD156">
        <v>1</v>
      </c>
      <c r="AE156">
        <v>0</v>
      </c>
      <c r="AF156">
        <v>0</v>
      </c>
      <c r="AG156">
        <v>0</v>
      </c>
      <c r="AH156">
        <v>0</v>
      </c>
      <c r="AI156">
        <v>0</v>
      </c>
      <c r="AJ156" s="2" t="s">
        <v>177</v>
      </c>
      <c r="AK156" s="2">
        <f t="shared" si="279"/>
        <v>0</v>
      </c>
      <c r="AL156">
        <v>1</v>
      </c>
      <c r="AM156" s="1">
        <v>1</v>
      </c>
      <c r="AN156" s="1" t="str">
        <f t="shared" si="280"/>
        <v>solitary</v>
      </c>
      <c r="AO156" s="1">
        <f t="shared" si="281"/>
        <v>2</v>
      </c>
      <c r="AP156" s="4" t="str">
        <f t="shared" si="282"/>
        <v>NA</v>
      </c>
      <c r="AQ156" s="4" t="s">
        <v>178</v>
      </c>
      <c r="AR156" s="10" t="s">
        <v>178</v>
      </c>
      <c r="AS156" s="10" t="s">
        <v>323</v>
      </c>
      <c r="AT156" s="10" t="s">
        <v>323</v>
      </c>
      <c r="AU156" s="10" t="str">
        <f t="shared" si="284"/>
        <v>surv</v>
      </c>
      <c r="AV156" s="10">
        <f t="shared" si="285"/>
        <v>1</v>
      </c>
      <c r="AW156" s="10">
        <f t="shared" si="286"/>
        <v>1.1088733020503281</v>
      </c>
      <c r="AX156" s="10" t="str">
        <f t="shared" si="287"/>
        <v>NA</v>
      </c>
      <c r="AY156" s="10" t="str">
        <f t="shared" si="288"/>
        <v>NA</v>
      </c>
      <c r="AZ156" s="10" t="str">
        <f t="shared" si="289"/>
        <v>NA</v>
      </c>
      <c r="BA156" s="10" t="str">
        <f t="shared" si="290"/>
        <v>0</v>
      </c>
      <c r="BB156" t="s">
        <v>178</v>
      </c>
      <c r="BC156" t="s">
        <v>178</v>
      </c>
      <c r="BD156" t="s">
        <v>7</v>
      </c>
      <c r="BE156" s="5">
        <v>0</v>
      </c>
      <c r="BF156" s="5">
        <v>0</v>
      </c>
      <c r="BG156" s="5">
        <v>2</v>
      </c>
      <c r="BH156" s="5">
        <f t="shared" si="291"/>
        <v>0.66666666666666663</v>
      </c>
      <c r="BI156" s="6" t="s">
        <v>178</v>
      </c>
      <c r="BJ156" s="6" t="s">
        <v>178</v>
      </c>
      <c r="BK156" s="6">
        <v>1.1088733020503281</v>
      </c>
      <c r="BL156" s="6">
        <v>1.1088733020503281</v>
      </c>
      <c r="BM156" s="6" t="str">
        <f t="shared" si="292"/>
        <v>F</v>
      </c>
      <c r="BN156" s="3">
        <f t="shared" si="293"/>
        <v>0</v>
      </c>
      <c r="BO156" s="3">
        <f t="shared" si="294"/>
        <v>0</v>
      </c>
      <c r="BP156" s="3">
        <f t="shared" si="295"/>
        <v>0</v>
      </c>
      <c r="BQ156" s="3">
        <f t="shared" si="296"/>
        <v>0</v>
      </c>
      <c r="BR156" s="1">
        <f t="shared" si="297"/>
        <v>1</v>
      </c>
      <c r="BS156" s="1" t="str">
        <f t="shared" si="298"/>
        <v>S</v>
      </c>
      <c r="BT156" s="1" t="s">
        <v>178</v>
      </c>
      <c r="BU156" s="4" t="str">
        <f t="shared" si="300"/>
        <v>NA</v>
      </c>
      <c r="BV156" s="4" t="str">
        <f t="shared" si="301"/>
        <v>NA</v>
      </c>
      <c r="BW156" t="s">
        <v>178</v>
      </c>
      <c r="BX156" t="s">
        <v>178</v>
      </c>
      <c r="BY156" t="s">
        <v>178</v>
      </c>
      <c r="BZ156" t="s">
        <v>178</v>
      </c>
      <c r="CA156" s="2" t="str">
        <f t="shared" si="302"/>
        <v>NA</v>
      </c>
      <c r="CB156">
        <v>0</v>
      </c>
      <c r="CC156">
        <v>0</v>
      </c>
      <c r="CD156" s="2" t="str">
        <f t="shared" si="303"/>
        <v>NA</v>
      </c>
      <c r="CE156" s="3">
        <v>0</v>
      </c>
      <c r="CF156" s="3">
        <v>0</v>
      </c>
      <c r="CG156" s="2">
        <v>0</v>
      </c>
      <c r="CH156" s="2">
        <v>0</v>
      </c>
      <c r="CI156" s="2">
        <v>0</v>
      </c>
      <c r="CJ156" s="2">
        <v>0</v>
      </c>
      <c r="CK156" s="2">
        <v>0</v>
      </c>
      <c r="CL156" s="2">
        <v>0</v>
      </c>
      <c r="CM156" s="2">
        <v>0</v>
      </c>
      <c r="CN156" s="2">
        <v>0</v>
      </c>
      <c r="CO156" s="5">
        <v>0</v>
      </c>
      <c r="CP156" s="5">
        <v>0</v>
      </c>
      <c r="CQ156" s="5">
        <v>0</v>
      </c>
      <c r="CR156" s="5">
        <v>0</v>
      </c>
      <c r="CS156" s="5">
        <v>0</v>
      </c>
      <c r="CT156" s="5">
        <v>0</v>
      </c>
      <c r="CU156" s="5">
        <v>0</v>
      </c>
      <c r="CV156" s="5">
        <v>0</v>
      </c>
      <c r="CW156" s="4">
        <v>0</v>
      </c>
      <c r="CX156" s="4">
        <v>0</v>
      </c>
      <c r="CY156" s="4">
        <v>0</v>
      </c>
      <c r="CZ156" s="4">
        <v>0</v>
      </c>
      <c r="DA156" s="4">
        <v>0</v>
      </c>
      <c r="DB156" s="4">
        <v>0</v>
      </c>
      <c r="DC156" s="4">
        <v>0</v>
      </c>
      <c r="DD156" s="4">
        <v>0</v>
      </c>
      <c r="DE156" s="8">
        <v>0</v>
      </c>
      <c r="DF156" s="8">
        <v>0</v>
      </c>
      <c r="DG156" s="8">
        <v>0</v>
      </c>
      <c r="DH156" s="8">
        <v>0</v>
      </c>
      <c r="DI156" s="8">
        <v>0</v>
      </c>
      <c r="DJ156" s="8">
        <v>0</v>
      </c>
      <c r="DK156" s="8">
        <v>0</v>
      </c>
      <c r="DL156" s="8">
        <v>0</v>
      </c>
      <c r="DM156" s="11">
        <f t="shared" si="304"/>
        <v>0</v>
      </c>
      <c r="DN156" s="11">
        <f t="shared" si="305"/>
        <v>0</v>
      </c>
      <c r="DO156" s="11">
        <f t="shared" si="306"/>
        <v>0</v>
      </c>
      <c r="DP156" s="11">
        <f t="shared" si="307"/>
        <v>0</v>
      </c>
      <c r="DQ156" s="5">
        <f t="shared" si="308"/>
        <v>0</v>
      </c>
      <c r="DR156" s="5">
        <f t="shared" si="309"/>
        <v>0</v>
      </c>
      <c r="DS156" s="5">
        <f t="shared" si="310"/>
        <v>0</v>
      </c>
      <c r="DT156" s="5">
        <f t="shared" si="311"/>
        <v>0</v>
      </c>
      <c r="DU156" s="12">
        <f t="shared" si="312"/>
        <v>0</v>
      </c>
      <c r="DV156" s="12">
        <f t="shared" si="313"/>
        <v>0</v>
      </c>
      <c r="DW156" s="12">
        <f t="shared" si="314"/>
        <v>0</v>
      </c>
      <c r="DX156" s="12">
        <f t="shared" si="315"/>
        <v>0</v>
      </c>
      <c r="DY156" s="12">
        <f t="shared" si="316"/>
        <v>0</v>
      </c>
      <c r="DZ156" s="12">
        <f t="shared" si="317"/>
        <v>0</v>
      </c>
      <c r="EA156" s="12">
        <f t="shared" si="318"/>
        <v>0</v>
      </c>
      <c r="EB156" s="12">
        <f t="shared" si="319"/>
        <v>0</v>
      </c>
      <c r="EC156" s="13">
        <f t="shared" si="320"/>
        <v>0</v>
      </c>
      <c r="ED156" s="13">
        <f t="shared" si="321"/>
        <v>0</v>
      </c>
      <c r="EE156" s="13">
        <f t="shared" si="322"/>
        <v>0</v>
      </c>
      <c r="EF156" s="13">
        <f t="shared" si="323"/>
        <v>0</v>
      </c>
      <c r="EG156" s="13">
        <f t="shared" si="324"/>
        <v>0</v>
      </c>
      <c r="EH156" s="13">
        <f t="shared" si="325"/>
        <v>0</v>
      </c>
      <c r="EI156" s="13">
        <f t="shared" si="326"/>
        <v>0</v>
      </c>
      <c r="EJ156" s="13">
        <f t="shared" si="327"/>
        <v>0</v>
      </c>
      <c r="EK156" s="4">
        <f t="shared" si="328"/>
        <v>0</v>
      </c>
      <c r="EL156" s="4">
        <f t="shared" si="329"/>
        <v>0</v>
      </c>
      <c r="EM156" s="4">
        <f t="shared" si="330"/>
        <v>0</v>
      </c>
      <c r="EN156" s="4">
        <f t="shared" si="331"/>
        <v>0</v>
      </c>
      <c r="EO156" s="5" t="s">
        <v>178</v>
      </c>
      <c r="EP156" s="5" t="s">
        <v>178</v>
      </c>
      <c r="EQ156" s="5" t="s">
        <v>178</v>
      </c>
      <c r="ER156" s="5" t="s">
        <v>178</v>
      </c>
      <c r="ES156" s="12" t="s">
        <v>178</v>
      </c>
      <c r="ET156" s="12" t="s">
        <v>178</v>
      </c>
      <c r="EU156" s="12" t="s">
        <v>178</v>
      </c>
      <c r="EV156" s="12" t="s">
        <v>178</v>
      </c>
      <c r="EW156" t="s">
        <v>178</v>
      </c>
      <c r="EX156" t="s">
        <v>178</v>
      </c>
      <c r="EY156" t="s">
        <v>178</v>
      </c>
      <c r="EZ156" t="s">
        <v>178</v>
      </c>
      <c r="FA156">
        <f t="shared" si="332"/>
        <v>0</v>
      </c>
      <c r="FB156">
        <f t="shared" si="333"/>
        <v>0</v>
      </c>
      <c r="FC156">
        <f t="shared" si="334"/>
        <v>0</v>
      </c>
      <c r="FD156">
        <f t="shared" si="335"/>
        <v>0</v>
      </c>
      <c r="FE156" t="s">
        <v>178</v>
      </c>
      <c r="FF156" t="s">
        <v>178</v>
      </c>
      <c r="FG156" t="s">
        <v>178</v>
      </c>
    </row>
    <row r="157" spans="1:163" customFormat="1" x14ac:dyDescent="0.25">
      <c r="A157" t="s">
        <v>157</v>
      </c>
      <c r="B157">
        <v>1</v>
      </c>
      <c r="C157" t="s">
        <v>178</v>
      </c>
      <c r="D157" t="s">
        <v>178</v>
      </c>
      <c r="E157" t="s">
        <v>178</v>
      </c>
      <c r="F157" t="s">
        <v>178</v>
      </c>
      <c r="G157" t="s">
        <v>178</v>
      </c>
      <c r="H157" t="s">
        <v>178</v>
      </c>
      <c r="I157" s="2" t="s">
        <v>178</v>
      </c>
      <c r="J157" s="2" t="str">
        <f t="shared" si="270"/>
        <v>NA</v>
      </c>
      <c r="K157" t="s">
        <v>178</v>
      </c>
      <c r="L157" s="1" t="s">
        <v>178</v>
      </c>
      <c r="M157" s="1" t="str">
        <f t="shared" si="271"/>
        <v>NA</v>
      </c>
      <c r="N157" s="1" t="s">
        <v>178</v>
      </c>
      <c r="O157" t="s">
        <v>178</v>
      </c>
      <c r="P157" t="s">
        <v>178</v>
      </c>
      <c r="Q157" t="s">
        <v>178</v>
      </c>
      <c r="R157" t="s">
        <v>178</v>
      </c>
      <c r="S157" t="s">
        <v>178</v>
      </c>
      <c r="T157" t="s">
        <v>178</v>
      </c>
      <c r="U157" t="str">
        <f t="shared" si="273"/>
        <v>NA</v>
      </c>
      <c r="V157" s="2" t="s">
        <v>178</v>
      </c>
      <c r="W157" s="2" t="str">
        <f t="shared" si="274"/>
        <v>NA</v>
      </c>
      <c r="X157" t="s">
        <v>178</v>
      </c>
      <c r="Y157" s="1" t="s">
        <v>178</v>
      </c>
      <c r="Z157" s="1" t="str">
        <f t="shared" si="275"/>
        <v>NA</v>
      </c>
      <c r="AA157" s="1" t="str">
        <f t="shared" si="276"/>
        <v>NA</v>
      </c>
      <c r="AB157" s="4" t="s">
        <v>178</v>
      </c>
      <c r="AC157" s="4" t="s">
        <v>178</v>
      </c>
      <c r="AD157">
        <v>1</v>
      </c>
      <c r="AE157">
        <v>1</v>
      </c>
      <c r="AF157">
        <v>2</v>
      </c>
      <c r="AG157">
        <v>0</v>
      </c>
      <c r="AH157">
        <v>2</v>
      </c>
      <c r="AI157">
        <v>6</v>
      </c>
      <c r="AJ157" s="2" t="s">
        <v>177</v>
      </c>
      <c r="AK157" s="2">
        <f t="shared" si="279"/>
        <v>1</v>
      </c>
      <c r="AL157">
        <v>3</v>
      </c>
      <c r="AM157" s="1">
        <v>6</v>
      </c>
      <c r="AN157" s="1" t="str">
        <f t="shared" si="280"/>
        <v>M</v>
      </c>
      <c r="AO157" s="1">
        <f t="shared" si="281"/>
        <v>2</v>
      </c>
      <c r="AP157" s="4" t="str">
        <f t="shared" si="282"/>
        <v>NA</v>
      </c>
      <c r="AQ157" s="4" t="s">
        <v>178</v>
      </c>
      <c r="AR157" s="10" t="s">
        <v>178</v>
      </c>
      <c r="AS157" s="10" t="s">
        <v>323</v>
      </c>
      <c r="AT157" s="10" t="s">
        <v>323</v>
      </c>
      <c r="AU157" s="10" t="str">
        <f t="shared" si="284"/>
        <v>surv</v>
      </c>
      <c r="AV157" s="10">
        <f t="shared" si="285"/>
        <v>6</v>
      </c>
      <c r="AW157" s="10">
        <f t="shared" si="286"/>
        <v>0.83630138108220253</v>
      </c>
      <c r="AX157" s="10" t="str">
        <f t="shared" si="287"/>
        <v>NA</v>
      </c>
      <c r="AY157" s="10" t="str">
        <f t="shared" si="288"/>
        <v>NA</v>
      </c>
      <c r="AZ157" s="10" t="str">
        <f t="shared" si="289"/>
        <v>NA</v>
      </c>
      <c r="BA157" s="10" t="str">
        <f t="shared" si="290"/>
        <v>0</v>
      </c>
      <c r="BB157" t="s">
        <v>178</v>
      </c>
      <c r="BC157" t="s">
        <v>178</v>
      </c>
      <c r="BD157" t="s">
        <v>85</v>
      </c>
      <c r="BE157" s="5">
        <v>0</v>
      </c>
      <c r="BF157" s="5">
        <v>0</v>
      </c>
      <c r="BG157" s="5">
        <v>5</v>
      </c>
      <c r="BH157" s="5">
        <f t="shared" si="291"/>
        <v>1.6666666666666667</v>
      </c>
      <c r="BI157" s="6" t="s">
        <v>178</v>
      </c>
      <c r="BJ157" s="6" t="s">
        <v>178</v>
      </c>
      <c r="BK157" s="6">
        <v>0.83630138108220253</v>
      </c>
      <c r="BL157" s="6">
        <v>0.83630138108220253</v>
      </c>
      <c r="BM157" s="6" t="str">
        <f t="shared" si="292"/>
        <v>M</v>
      </c>
      <c r="BN157" s="3">
        <f t="shared" si="293"/>
        <v>2</v>
      </c>
      <c r="BO157" s="3">
        <f t="shared" si="294"/>
        <v>0</v>
      </c>
      <c r="BP157" s="3">
        <f t="shared" si="295"/>
        <v>2</v>
      </c>
      <c r="BQ157" s="3">
        <f t="shared" si="296"/>
        <v>6</v>
      </c>
      <c r="BR157" s="1">
        <f t="shared" si="297"/>
        <v>6</v>
      </c>
      <c r="BS157" s="1" t="str">
        <f t="shared" si="298"/>
        <v>M</v>
      </c>
      <c r="BT157" s="1" t="s">
        <v>178</v>
      </c>
      <c r="BU157" s="4" t="str">
        <f t="shared" si="300"/>
        <v>NA</v>
      </c>
      <c r="BV157" s="4" t="str">
        <f t="shared" si="301"/>
        <v>NA</v>
      </c>
      <c r="BW157" t="s">
        <v>178</v>
      </c>
      <c r="BX157" t="s">
        <v>178</v>
      </c>
      <c r="BY157" t="s">
        <v>178</v>
      </c>
      <c r="BZ157" t="s">
        <v>178</v>
      </c>
      <c r="CA157" s="2" t="str">
        <f t="shared" si="302"/>
        <v>NA</v>
      </c>
      <c r="CB157">
        <v>0</v>
      </c>
      <c r="CC157">
        <v>0</v>
      </c>
      <c r="CD157" s="2" t="str">
        <f t="shared" si="303"/>
        <v>NA</v>
      </c>
      <c r="CE157" s="3">
        <v>0</v>
      </c>
      <c r="CF157" s="3">
        <v>0</v>
      </c>
      <c r="CG157" s="2">
        <v>0</v>
      </c>
      <c r="CH157" s="2">
        <v>0</v>
      </c>
      <c r="CI157" s="2">
        <v>0</v>
      </c>
      <c r="CJ157" s="2">
        <v>0</v>
      </c>
      <c r="CK157" s="2">
        <v>0</v>
      </c>
      <c r="CL157" s="2">
        <v>0</v>
      </c>
      <c r="CM157" s="2">
        <v>0</v>
      </c>
      <c r="CN157" s="2">
        <v>0</v>
      </c>
      <c r="CO157" s="5">
        <v>0</v>
      </c>
      <c r="CP157" s="5">
        <v>0</v>
      </c>
      <c r="CQ157" s="5">
        <v>1</v>
      </c>
      <c r="CR157" s="5">
        <v>0</v>
      </c>
      <c r="CS157" s="5">
        <v>0</v>
      </c>
      <c r="CT157" s="5">
        <v>0</v>
      </c>
      <c r="CU157" s="5">
        <v>0</v>
      </c>
      <c r="CV157" s="5">
        <v>0</v>
      </c>
      <c r="CW157" s="4">
        <v>0</v>
      </c>
      <c r="CX157" s="4">
        <v>0</v>
      </c>
      <c r="CY157" s="4">
        <v>0</v>
      </c>
      <c r="CZ157" s="4">
        <v>0</v>
      </c>
      <c r="DA157" s="4">
        <v>0</v>
      </c>
      <c r="DB157" s="4">
        <v>0</v>
      </c>
      <c r="DC157" s="4">
        <v>0</v>
      </c>
      <c r="DD157" s="4">
        <v>0</v>
      </c>
      <c r="DE157" s="8">
        <v>0</v>
      </c>
      <c r="DF157" s="8">
        <v>0</v>
      </c>
      <c r="DG157" s="8">
        <v>0</v>
      </c>
      <c r="DH157" s="8">
        <v>0</v>
      </c>
      <c r="DI157" s="8">
        <v>0</v>
      </c>
      <c r="DJ157" s="8">
        <v>0</v>
      </c>
      <c r="DK157" s="8">
        <v>0</v>
      </c>
      <c r="DL157" s="8">
        <v>0</v>
      </c>
      <c r="DM157" s="11">
        <f t="shared" si="304"/>
        <v>0</v>
      </c>
      <c r="DN157" s="11">
        <f t="shared" si="305"/>
        <v>0</v>
      </c>
      <c r="DO157" s="11">
        <f t="shared" si="306"/>
        <v>0</v>
      </c>
      <c r="DP157" s="11">
        <f t="shared" si="307"/>
        <v>0</v>
      </c>
      <c r="DQ157" s="5">
        <f t="shared" si="308"/>
        <v>0</v>
      </c>
      <c r="DR157" s="5">
        <f t="shared" si="309"/>
        <v>1</v>
      </c>
      <c r="DS157" s="5">
        <f t="shared" si="310"/>
        <v>0</v>
      </c>
      <c r="DT157" s="5">
        <f t="shared" si="311"/>
        <v>0</v>
      </c>
      <c r="DU157" s="12">
        <f t="shared" si="312"/>
        <v>0</v>
      </c>
      <c r="DV157" s="12">
        <f t="shared" si="313"/>
        <v>0</v>
      </c>
      <c r="DW157" s="12">
        <f t="shared" si="314"/>
        <v>1</v>
      </c>
      <c r="DX157" s="12">
        <f t="shared" si="315"/>
        <v>0</v>
      </c>
      <c r="DY157" s="12">
        <f t="shared" si="316"/>
        <v>0</v>
      </c>
      <c r="DZ157" s="12">
        <f t="shared" si="317"/>
        <v>0</v>
      </c>
      <c r="EA157" s="12">
        <f t="shared" si="318"/>
        <v>0</v>
      </c>
      <c r="EB157" s="12">
        <f t="shared" si="319"/>
        <v>0</v>
      </c>
      <c r="EC157" s="13">
        <f t="shared" si="320"/>
        <v>0</v>
      </c>
      <c r="ED157" s="13">
        <f t="shared" si="321"/>
        <v>0</v>
      </c>
      <c r="EE157" s="13">
        <f t="shared" si="322"/>
        <v>0</v>
      </c>
      <c r="EF157" s="13">
        <f t="shared" si="323"/>
        <v>0</v>
      </c>
      <c r="EG157" s="13">
        <f t="shared" si="324"/>
        <v>0</v>
      </c>
      <c r="EH157" s="13">
        <f t="shared" si="325"/>
        <v>0</v>
      </c>
      <c r="EI157" s="13">
        <f t="shared" si="326"/>
        <v>0</v>
      </c>
      <c r="EJ157" s="13">
        <f t="shared" si="327"/>
        <v>0</v>
      </c>
      <c r="EK157" s="4">
        <f t="shared" si="328"/>
        <v>0</v>
      </c>
      <c r="EL157" s="4">
        <f t="shared" si="329"/>
        <v>1</v>
      </c>
      <c r="EM157" s="4">
        <f t="shared" si="330"/>
        <v>0</v>
      </c>
      <c r="EN157" s="4">
        <f t="shared" si="331"/>
        <v>0</v>
      </c>
      <c r="EO157" s="5" t="s">
        <v>178</v>
      </c>
      <c r="EP157" s="5" t="s">
        <v>178</v>
      </c>
      <c r="EQ157" s="5" t="s">
        <v>178</v>
      </c>
      <c r="ER157" s="5" t="s">
        <v>178</v>
      </c>
      <c r="ES157" s="12" t="s">
        <v>178</v>
      </c>
      <c r="ET157" s="12">
        <v>0</v>
      </c>
      <c r="EU157" s="12" t="s">
        <v>178</v>
      </c>
      <c r="EV157" s="12" t="s">
        <v>178</v>
      </c>
      <c r="EW157" t="s">
        <v>178</v>
      </c>
      <c r="EX157">
        <v>0</v>
      </c>
      <c r="EY157" t="s">
        <v>178</v>
      </c>
      <c r="EZ157" t="s">
        <v>178</v>
      </c>
      <c r="FA157">
        <f t="shared" si="332"/>
        <v>0</v>
      </c>
      <c r="FB157">
        <f t="shared" si="333"/>
        <v>1</v>
      </c>
      <c r="FC157">
        <f t="shared" si="334"/>
        <v>0</v>
      </c>
      <c r="FD157">
        <f t="shared" si="335"/>
        <v>0</v>
      </c>
      <c r="FE157" t="s">
        <v>178</v>
      </c>
      <c r="FF157" t="s">
        <v>178</v>
      </c>
      <c r="FG157">
        <v>0.5</v>
      </c>
    </row>
    <row r="158" spans="1:163" customFormat="1" x14ac:dyDescent="0.25">
      <c r="A158" t="s">
        <v>158</v>
      </c>
      <c r="B158">
        <v>1</v>
      </c>
      <c r="C158" t="s">
        <v>178</v>
      </c>
      <c r="D158" t="s">
        <v>178</v>
      </c>
      <c r="E158" t="s">
        <v>178</v>
      </c>
      <c r="F158" t="s">
        <v>178</v>
      </c>
      <c r="G158" t="s">
        <v>178</v>
      </c>
      <c r="H158" t="s">
        <v>178</v>
      </c>
      <c r="I158" s="2" t="s">
        <v>178</v>
      </c>
      <c r="J158" s="2" t="str">
        <f t="shared" si="270"/>
        <v>NA</v>
      </c>
      <c r="K158" t="s">
        <v>178</v>
      </c>
      <c r="L158" s="1" t="s">
        <v>178</v>
      </c>
      <c r="M158" s="1" t="str">
        <f t="shared" si="271"/>
        <v>NA</v>
      </c>
      <c r="N158" s="1" t="s">
        <v>178</v>
      </c>
      <c r="O158" t="s">
        <v>178</v>
      </c>
      <c r="P158" t="s">
        <v>178</v>
      </c>
      <c r="Q158" t="s">
        <v>178</v>
      </c>
      <c r="R158" t="s">
        <v>178</v>
      </c>
      <c r="S158" t="s">
        <v>178</v>
      </c>
      <c r="T158" t="s">
        <v>178</v>
      </c>
      <c r="U158" t="str">
        <f t="shared" si="273"/>
        <v>NA</v>
      </c>
      <c r="V158" s="2" t="s">
        <v>178</v>
      </c>
      <c r="W158" s="2" t="str">
        <f t="shared" si="274"/>
        <v>NA</v>
      </c>
      <c r="X158" t="s">
        <v>178</v>
      </c>
      <c r="Y158" s="1" t="s">
        <v>178</v>
      </c>
      <c r="Z158" s="1" t="str">
        <f t="shared" si="275"/>
        <v>NA</v>
      </c>
      <c r="AA158" s="1" t="str">
        <f t="shared" si="276"/>
        <v>NA</v>
      </c>
      <c r="AB158" s="4" t="s">
        <v>178</v>
      </c>
      <c r="AC158" s="4" t="s">
        <v>178</v>
      </c>
      <c r="AD158">
        <v>1</v>
      </c>
      <c r="AE158">
        <v>1</v>
      </c>
      <c r="AF158">
        <v>1</v>
      </c>
      <c r="AG158">
        <v>1</v>
      </c>
      <c r="AH158">
        <v>1</v>
      </c>
      <c r="AI158">
        <v>1</v>
      </c>
      <c r="AJ158" s="2" t="s">
        <v>177</v>
      </c>
      <c r="AK158" s="2">
        <f t="shared" si="279"/>
        <v>1</v>
      </c>
      <c r="AL158">
        <v>5</v>
      </c>
      <c r="AM158" s="1">
        <v>5</v>
      </c>
      <c r="AN158" s="1" t="str">
        <f t="shared" si="280"/>
        <v>M</v>
      </c>
      <c r="AO158" s="1">
        <f t="shared" si="281"/>
        <v>2</v>
      </c>
      <c r="AP158" s="4" t="str">
        <f t="shared" si="282"/>
        <v>NA</v>
      </c>
      <c r="AQ158" s="4" t="s">
        <v>178</v>
      </c>
      <c r="AR158" s="10" t="s">
        <v>178</v>
      </c>
      <c r="AS158" s="10" t="s">
        <v>323</v>
      </c>
      <c r="AT158" s="10" t="s">
        <v>323</v>
      </c>
      <c r="AU158" s="10" t="str">
        <f t="shared" si="284"/>
        <v>surv</v>
      </c>
      <c r="AV158" s="10">
        <f t="shared" si="285"/>
        <v>5</v>
      </c>
      <c r="AW158" s="10">
        <f t="shared" si="286"/>
        <v>0.22561028345356843</v>
      </c>
      <c r="AX158" s="10" t="str">
        <f t="shared" si="287"/>
        <v>NA</v>
      </c>
      <c r="AY158" s="10" t="str">
        <f t="shared" si="288"/>
        <v>NA</v>
      </c>
      <c r="AZ158" s="10" t="str">
        <f t="shared" si="289"/>
        <v>NA</v>
      </c>
      <c r="BA158" s="10" t="str">
        <f t="shared" si="290"/>
        <v>0</v>
      </c>
      <c r="BB158" t="s">
        <v>178</v>
      </c>
      <c r="BC158" t="s">
        <v>178</v>
      </c>
      <c r="BD158" t="s">
        <v>159</v>
      </c>
      <c r="BE158" s="5">
        <v>0</v>
      </c>
      <c r="BF158" s="5">
        <v>0</v>
      </c>
      <c r="BG158" s="5">
        <v>12</v>
      </c>
      <c r="BH158" s="5">
        <f t="shared" si="291"/>
        <v>4</v>
      </c>
      <c r="BI158" s="6" t="s">
        <v>178</v>
      </c>
      <c r="BJ158" s="6" t="s">
        <v>178</v>
      </c>
      <c r="BK158" s="6">
        <v>0.22561028345356843</v>
      </c>
      <c r="BL158" s="6">
        <v>0.22561028345356843</v>
      </c>
      <c r="BM158" s="6" t="str">
        <f t="shared" si="292"/>
        <v>N</v>
      </c>
      <c r="BN158" s="3">
        <f t="shared" si="293"/>
        <v>1</v>
      </c>
      <c r="BO158" s="3">
        <f t="shared" si="294"/>
        <v>1</v>
      </c>
      <c r="BP158" s="3">
        <f t="shared" si="295"/>
        <v>1</v>
      </c>
      <c r="BQ158" s="3">
        <f t="shared" si="296"/>
        <v>1</v>
      </c>
      <c r="BR158" s="1">
        <f t="shared" si="297"/>
        <v>5</v>
      </c>
      <c r="BS158" s="1" t="str">
        <f t="shared" si="298"/>
        <v>NA</v>
      </c>
      <c r="BT158" s="1" t="s">
        <v>178</v>
      </c>
      <c r="BU158" s="4" t="str">
        <f t="shared" si="300"/>
        <v>NA</v>
      </c>
      <c r="BV158" s="4" t="str">
        <f t="shared" si="301"/>
        <v>NA</v>
      </c>
      <c r="BW158" t="s">
        <v>178</v>
      </c>
      <c r="BX158" t="s">
        <v>178</v>
      </c>
      <c r="BY158" t="s">
        <v>178</v>
      </c>
      <c r="BZ158" t="s">
        <v>178</v>
      </c>
      <c r="CA158" s="2" t="str">
        <f t="shared" si="302"/>
        <v>NA</v>
      </c>
      <c r="CB158">
        <v>0</v>
      </c>
      <c r="CC158">
        <v>0</v>
      </c>
      <c r="CD158" s="2" t="str">
        <f t="shared" si="303"/>
        <v>NA</v>
      </c>
      <c r="CE158" s="3">
        <v>0</v>
      </c>
      <c r="CF158" s="3">
        <v>0</v>
      </c>
      <c r="CG158" s="2">
        <v>0</v>
      </c>
      <c r="CH158" s="2">
        <v>0</v>
      </c>
      <c r="CI158" s="2">
        <v>0</v>
      </c>
      <c r="CJ158" s="2">
        <v>0</v>
      </c>
      <c r="CK158" s="2">
        <v>0</v>
      </c>
      <c r="CL158" s="2">
        <v>0</v>
      </c>
      <c r="CM158" s="2">
        <v>0</v>
      </c>
      <c r="CN158" s="2">
        <v>0</v>
      </c>
      <c r="CO158" s="5">
        <v>1</v>
      </c>
      <c r="CP158" s="5">
        <v>0</v>
      </c>
      <c r="CQ158" s="5">
        <v>1</v>
      </c>
      <c r="CR158" s="5">
        <v>0</v>
      </c>
      <c r="CS158" s="5">
        <v>0</v>
      </c>
      <c r="CT158" s="5">
        <v>0</v>
      </c>
      <c r="CU158" s="5">
        <v>0</v>
      </c>
      <c r="CV158" s="5">
        <v>0</v>
      </c>
      <c r="CW158" s="4">
        <v>0</v>
      </c>
      <c r="CX158" s="4">
        <v>0</v>
      </c>
      <c r="CY158" s="4">
        <v>0</v>
      </c>
      <c r="CZ158" s="4">
        <v>0</v>
      </c>
      <c r="DA158" s="4">
        <v>0</v>
      </c>
      <c r="DB158" s="4">
        <v>0</v>
      </c>
      <c r="DC158" s="4">
        <v>0</v>
      </c>
      <c r="DD158" s="4">
        <v>0</v>
      </c>
      <c r="DE158" s="8">
        <v>0</v>
      </c>
      <c r="DF158" s="8">
        <v>0</v>
      </c>
      <c r="DG158" s="8">
        <v>0</v>
      </c>
      <c r="DH158" s="8">
        <v>0</v>
      </c>
      <c r="DI158" s="8">
        <v>0</v>
      </c>
      <c r="DJ158" s="8">
        <v>0</v>
      </c>
      <c r="DK158" s="8">
        <v>0</v>
      </c>
      <c r="DL158" s="8">
        <v>0</v>
      </c>
      <c r="DM158" s="11">
        <f t="shared" si="304"/>
        <v>0</v>
      </c>
      <c r="DN158" s="11">
        <f t="shared" si="305"/>
        <v>0</v>
      </c>
      <c r="DO158" s="11">
        <f t="shared" si="306"/>
        <v>0</v>
      </c>
      <c r="DP158" s="11">
        <f t="shared" si="307"/>
        <v>0</v>
      </c>
      <c r="DQ158" s="5">
        <f t="shared" si="308"/>
        <v>1</v>
      </c>
      <c r="DR158" s="5">
        <f t="shared" si="309"/>
        <v>1</v>
      </c>
      <c r="DS158" s="5">
        <f t="shared" si="310"/>
        <v>0</v>
      </c>
      <c r="DT158" s="5">
        <f t="shared" si="311"/>
        <v>0</v>
      </c>
      <c r="DU158" s="12">
        <f t="shared" si="312"/>
        <v>1</v>
      </c>
      <c r="DV158" s="12">
        <f t="shared" si="313"/>
        <v>0</v>
      </c>
      <c r="DW158" s="12">
        <f t="shared" si="314"/>
        <v>1</v>
      </c>
      <c r="DX158" s="12">
        <f t="shared" si="315"/>
        <v>0</v>
      </c>
      <c r="DY158" s="12">
        <f t="shared" si="316"/>
        <v>0</v>
      </c>
      <c r="DZ158" s="12">
        <f t="shared" si="317"/>
        <v>0</v>
      </c>
      <c r="EA158" s="12">
        <f t="shared" si="318"/>
        <v>0</v>
      </c>
      <c r="EB158" s="12">
        <f t="shared" si="319"/>
        <v>0</v>
      </c>
      <c r="EC158" s="13">
        <f t="shared" si="320"/>
        <v>0</v>
      </c>
      <c r="ED158" s="13">
        <f t="shared" si="321"/>
        <v>0</v>
      </c>
      <c r="EE158" s="13">
        <f t="shared" si="322"/>
        <v>0</v>
      </c>
      <c r="EF158" s="13">
        <f t="shared" si="323"/>
        <v>0</v>
      </c>
      <c r="EG158" s="13">
        <f t="shared" si="324"/>
        <v>0</v>
      </c>
      <c r="EH158" s="13">
        <f t="shared" si="325"/>
        <v>0</v>
      </c>
      <c r="EI158" s="13">
        <f t="shared" si="326"/>
        <v>0</v>
      </c>
      <c r="EJ158" s="13">
        <f t="shared" si="327"/>
        <v>0</v>
      </c>
      <c r="EK158" s="4">
        <f t="shared" si="328"/>
        <v>1</v>
      </c>
      <c r="EL158" s="4">
        <f t="shared" si="329"/>
        <v>1</v>
      </c>
      <c r="EM158" s="4">
        <f t="shared" si="330"/>
        <v>0</v>
      </c>
      <c r="EN158" s="4">
        <f t="shared" si="331"/>
        <v>0</v>
      </c>
      <c r="EO158" s="5" t="s">
        <v>178</v>
      </c>
      <c r="EP158" s="5" t="s">
        <v>178</v>
      </c>
      <c r="EQ158" s="5" t="s">
        <v>178</v>
      </c>
      <c r="ER158" s="5" t="s">
        <v>178</v>
      </c>
      <c r="ES158" s="12">
        <v>0</v>
      </c>
      <c r="ET158" s="12">
        <v>0</v>
      </c>
      <c r="EU158" s="12" t="s">
        <v>178</v>
      </c>
      <c r="EV158" s="12" t="s">
        <v>178</v>
      </c>
      <c r="EW158">
        <v>0</v>
      </c>
      <c r="EX158">
        <v>0</v>
      </c>
      <c r="EY158" t="s">
        <v>178</v>
      </c>
      <c r="EZ158" t="s">
        <v>178</v>
      </c>
      <c r="FA158">
        <f t="shared" si="332"/>
        <v>1</v>
      </c>
      <c r="FB158">
        <f t="shared" si="333"/>
        <v>1</v>
      </c>
      <c r="FC158">
        <f t="shared" si="334"/>
        <v>0</v>
      </c>
      <c r="FD158">
        <f t="shared" si="335"/>
        <v>0</v>
      </c>
      <c r="FE158" t="s">
        <v>178</v>
      </c>
      <c r="FF158" t="s">
        <v>178</v>
      </c>
      <c r="FG158">
        <v>1</v>
      </c>
    </row>
    <row r="159" spans="1:163" customFormat="1" x14ac:dyDescent="0.25">
      <c r="A159" t="s">
        <v>159</v>
      </c>
      <c r="B159">
        <v>1</v>
      </c>
      <c r="C159" t="s">
        <v>178</v>
      </c>
      <c r="D159" t="s">
        <v>178</v>
      </c>
      <c r="E159" t="s">
        <v>178</v>
      </c>
      <c r="F159" t="s">
        <v>178</v>
      </c>
      <c r="G159" t="s">
        <v>178</v>
      </c>
      <c r="H159" t="s">
        <v>178</v>
      </c>
      <c r="I159" s="2" t="s">
        <v>178</v>
      </c>
      <c r="J159" s="2" t="str">
        <f t="shared" si="270"/>
        <v>NA</v>
      </c>
      <c r="K159" t="s">
        <v>178</v>
      </c>
      <c r="L159" s="1" t="s">
        <v>178</v>
      </c>
      <c r="M159" s="1" t="str">
        <f t="shared" si="271"/>
        <v>NA</v>
      </c>
      <c r="N159" s="1" t="s">
        <v>178</v>
      </c>
      <c r="O159" t="s">
        <v>178</v>
      </c>
      <c r="P159" t="s">
        <v>178</v>
      </c>
      <c r="Q159" t="s">
        <v>178</v>
      </c>
      <c r="R159" t="s">
        <v>178</v>
      </c>
      <c r="S159" t="s">
        <v>178</v>
      </c>
      <c r="T159" t="s">
        <v>178</v>
      </c>
      <c r="U159" t="str">
        <f t="shared" si="273"/>
        <v>NA</v>
      </c>
      <c r="V159" s="2" t="s">
        <v>178</v>
      </c>
      <c r="W159" s="2" t="str">
        <f t="shared" si="274"/>
        <v>NA</v>
      </c>
      <c r="X159" t="s">
        <v>178</v>
      </c>
      <c r="Y159" s="1" t="s">
        <v>178</v>
      </c>
      <c r="Z159" s="1" t="str">
        <f t="shared" si="275"/>
        <v>NA</v>
      </c>
      <c r="AA159" s="1" t="str">
        <f t="shared" si="276"/>
        <v>NA</v>
      </c>
      <c r="AB159" s="4" t="s">
        <v>178</v>
      </c>
      <c r="AC159" s="4" t="s">
        <v>178</v>
      </c>
      <c r="AD159">
        <v>1</v>
      </c>
      <c r="AE159">
        <v>1</v>
      </c>
      <c r="AF159">
        <v>1</v>
      </c>
      <c r="AG159">
        <v>1</v>
      </c>
      <c r="AH159">
        <v>2</v>
      </c>
      <c r="AI159">
        <v>0</v>
      </c>
      <c r="AJ159" s="2" t="s">
        <v>177</v>
      </c>
      <c r="AK159" s="2">
        <f t="shared" si="279"/>
        <v>0</v>
      </c>
      <c r="AL159">
        <v>5</v>
      </c>
      <c r="AM159" s="1">
        <v>6</v>
      </c>
      <c r="AN159" s="1" t="str">
        <f t="shared" si="280"/>
        <v>M</v>
      </c>
      <c r="AO159" s="1">
        <f t="shared" si="281"/>
        <v>1</v>
      </c>
      <c r="AP159" s="4" t="str">
        <f t="shared" si="282"/>
        <v>NA</v>
      </c>
      <c r="AQ159" s="4" t="s">
        <v>178</v>
      </c>
      <c r="AR159" s="10" t="s">
        <v>178</v>
      </c>
      <c r="AS159" s="10" t="s">
        <v>323</v>
      </c>
      <c r="AT159" s="10" t="s">
        <v>323</v>
      </c>
      <c r="AU159" s="10" t="str">
        <f t="shared" si="284"/>
        <v>surv</v>
      </c>
      <c r="AV159" s="10">
        <f t="shared" si="285"/>
        <v>6</v>
      </c>
      <c r="AW159" s="10">
        <f t="shared" si="286"/>
        <v>0.22561028345356843</v>
      </c>
      <c r="AX159" s="10" t="str">
        <f t="shared" si="287"/>
        <v>NA</v>
      </c>
      <c r="AY159" s="10" t="str">
        <f t="shared" si="288"/>
        <v>NA</v>
      </c>
      <c r="AZ159" s="10" t="str">
        <f t="shared" si="289"/>
        <v>NA</v>
      </c>
      <c r="BA159" s="10" t="str">
        <f t="shared" si="290"/>
        <v>0</v>
      </c>
      <c r="BB159" t="s">
        <v>178</v>
      </c>
      <c r="BC159" t="s">
        <v>178</v>
      </c>
      <c r="BD159" t="s">
        <v>158</v>
      </c>
      <c r="BE159" s="5">
        <v>0</v>
      </c>
      <c r="BF159" s="5">
        <v>0</v>
      </c>
      <c r="BG159" s="5">
        <v>11</v>
      </c>
      <c r="BH159" s="5">
        <f t="shared" si="291"/>
        <v>3.6666666666666665</v>
      </c>
      <c r="BI159" s="6" t="s">
        <v>178</v>
      </c>
      <c r="BJ159" s="6" t="s">
        <v>178</v>
      </c>
      <c r="BK159" s="6">
        <v>0.22561028345356843</v>
      </c>
      <c r="BL159" s="6">
        <v>0.22561028345356843</v>
      </c>
      <c r="BM159" s="6" t="str">
        <f t="shared" si="292"/>
        <v>N</v>
      </c>
      <c r="BN159" s="3">
        <f t="shared" si="293"/>
        <v>1</v>
      </c>
      <c r="BO159" s="3">
        <f t="shared" si="294"/>
        <v>1</v>
      </c>
      <c r="BP159" s="3">
        <f t="shared" si="295"/>
        <v>2</v>
      </c>
      <c r="BQ159" s="3">
        <f t="shared" si="296"/>
        <v>0</v>
      </c>
      <c r="BR159" s="1">
        <f t="shared" si="297"/>
        <v>6</v>
      </c>
      <c r="BS159" s="1" t="str">
        <f t="shared" si="298"/>
        <v>M</v>
      </c>
      <c r="BT159" s="1" t="s">
        <v>178</v>
      </c>
      <c r="BU159" s="4" t="str">
        <f t="shared" si="300"/>
        <v>NA</v>
      </c>
      <c r="BV159" s="4" t="str">
        <f t="shared" si="301"/>
        <v>NA</v>
      </c>
      <c r="BW159" t="s">
        <v>178</v>
      </c>
      <c r="BX159" t="s">
        <v>178</v>
      </c>
      <c r="BY159" t="s">
        <v>178</v>
      </c>
      <c r="BZ159" t="s">
        <v>178</v>
      </c>
      <c r="CA159" s="2" t="str">
        <f t="shared" si="302"/>
        <v>NA</v>
      </c>
      <c r="CB159">
        <v>0</v>
      </c>
      <c r="CC159">
        <v>0</v>
      </c>
      <c r="CD159" s="2" t="str">
        <f t="shared" si="303"/>
        <v>NA</v>
      </c>
      <c r="CE159" s="3">
        <v>0</v>
      </c>
      <c r="CF159" s="3">
        <v>0</v>
      </c>
      <c r="CG159" s="2">
        <v>0</v>
      </c>
      <c r="CH159" s="2">
        <v>0</v>
      </c>
      <c r="CI159" s="2">
        <v>0</v>
      </c>
      <c r="CJ159" s="2">
        <v>0</v>
      </c>
      <c r="CK159" s="2">
        <v>0</v>
      </c>
      <c r="CL159" s="2">
        <v>0</v>
      </c>
      <c r="CM159" s="2">
        <v>0</v>
      </c>
      <c r="CN159" s="2">
        <v>0</v>
      </c>
      <c r="CO159" s="5">
        <v>1</v>
      </c>
      <c r="CP159" s="5">
        <v>0</v>
      </c>
      <c r="CQ159" s="5">
        <v>0</v>
      </c>
      <c r="CR159" s="5">
        <v>0</v>
      </c>
      <c r="CS159" s="5">
        <v>0</v>
      </c>
      <c r="CT159" s="5">
        <v>0</v>
      </c>
      <c r="CU159" s="5">
        <v>0</v>
      </c>
      <c r="CV159" s="5">
        <v>0</v>
      </c>
      <c r="CW159" s="4">
        <v>0</v>
      </c>
      <c r="CX159" s="4">
        <v>0</v>
      </c>
      <c r="CY159" s="4">
        <v>0</v>
      </c>
      <c r="CZ159" s="4">
        <v>0</v>
      </c>
      <c r="DA159" s="4">
        <v>0</v>
      </c>
      <c r="DB159" s="4">
        <v>0</v>
      </c>
      <c r="DC159" s="4">
        <v>0</v>
      </c>
      <c r="DD159" s="4">
        <v>0</v>
      </c>
      <c r="DE159" s="8">
        <v>0</v>
      </c>
      <c r="DF159" s="8">
        <v>0</v>
      </c>
      <c r="DG159" s="8">
        <v>0</v>
      </c>
      <c r="DH159" s="8">
        <v>0</v>
      </c>
      <c r="DI159" s="8">
        <v>0</v>
      </c>
      <c r="DJ159" s="8">
        <v>0</v>
      </c>
      <c r="DK159" s="8">
        <v>0</v>
      </c>
      <c r="DL159" s="8">
        <v>0</v>
      </c>
      <c r="DM159" s="11">
        <f t="shared" si="304"/>
        <v>0</v>
      </c>
      <c r="DN159" s="11">
        <f t="shared" si="305"/>
        <v>0</v>
      </c>
      <c r="DO159" s="11">
        <f t="shared" si="306"/>
        <v>0</v>
      </c>
      <c r="DP159" s="11">
        <f t="shared" si="307"/>
        <v>0</v>
      </c>
      <c r="DQ159" s="5">
        <f t="shared" si="308"/>
        <v>1</v>
      </c>
      <c r="DR159" s="5">
        <f t="shared" si="309"/>
        <v>0</v>
      </c>
      <c r="DS159" s="5">
        <f t="shared" si="310"/>
        <v>0</v>
      </c>
      <c r="DT159" s="5">
        <f t="shared" si="311"/>
        <v>0</v>
      </c>
      <c r="DU159" s="12">
        <f t="shared" si="312"/>
        <v>1</v>
      </c>
      <c r="DV159" s="12">
        <f t="shared" si="313"/>
        <v>0</v>
      </c>
      <c r="DW159" s="12">
        <f t="shared" si="314"/>
        <v>0</v>
      </c>
      <c r="DX159" s="12">
        <f t="shared" si="315"/>
        <v>0</v>
      </c>
      <c r="DY159" s="12">
        <f t="shared" si="316"/>
        <v>0</v>
      </c>
      <c r="DZ159" s="12">
        <f t="shared" si="317"/>
        <v>0</v>
      </c>
      <c r="EA159" s="12">
        <f t="shared" si="318"/>
        <v>0</v>
      </c>
      <c r="EB159" s="12">
        <f t="shared" si="319"/>
        <v>0</v>
      </c>
      <c r="EC159" s="13">
        <f t="shared" si="320"/>
        <v>0</v>
      </c>
      <c r="ED159" s="13">
        <f t="shared" si="321"/>
        <v>0</v>
      </c>
      <c r="EE159" s="13">
        <f t="shared" si="322"/>
        <v>0</v>
      </c>
      <c r="EF159" s="13">
        <f t="shared" si="323"/>
        <v>0</v>
      </c>
      <c r="EG159" s="13">
        <f t="shared" si="324"/>
        <v>0</v>
      </c>
      <c r="EH159" s="13">
        <f t="shared" si="325"/>
        <v>0</v>
      </c>
      <c r="EI159" s="13">
        <f t="shared" si="326"/>
        <v>0</v>
      </c>
      <c r="EJ159" s="13">
        <f t="shared" si="327"/>
        <v>0</v>
      </c>
      <c r="EK159" s="4">
        <f t="shared" si="328"/>
        <v>1</v>
      </c>
      <c r="EL159" s="4">
        <f t="shared" si="329"/>
        <v>0</v>
      </c>
      <c r="EM159" s="4">
        <f t="shared" si="330"/>
        <v>0</v>
      </c>
      <c r="EN159" s="4">
        <f t="shared" si="331"/>
        <v>0</v>
      </c>
      <c r="EO159" s="5" t="s">
        <v>178</v>
      </c>
      <c r="EP159" s="5" t="s">
        <v>178</v>
      </c>
      <c r="EQ159" s="5" t="s">
        <v>178</v>
      </c>
      <c r="ER159" s="5" t="s">
        <v>178</v>
      </c>
      <c r="ES159" s="12">
        <v>0</v>
      </c>
      <c r="ET159" s="12" t="s">
        <v>178</v>
      </c>
      <c r="EU159" s="12" t="s">
        <v>178</v>
      </c>
      <c r="EV159" s="12" t="s">
        <v>178</v>
      </c>
      <c r="EW159">
        <v>0</v>
      </c>
      <c r="EX159" t="s">
        <v>178</v>
      </c>
      <c r="EY159" t="s">
        <v>178</v>
      </c>
      <c r="EZ159" t="s">
        <v>178</v>
      </c>
      <c r="FA159">
        <f t="shared" si="332"/>
        <v>1</v>
      </c>
      <c r="FB159">
        <f t="shared" si="333"/>
        <v>0</v>
      </c>
      <c r="FC159">
        <f t="shared" si="334"/>
        <v>0</v>
      </c>
      <c r="FD159">
        <f t="shared" si="335"/>
        <v>0</v>
      </c>
      <c r="FE159" t="s">
        <v>178</v>
      </c>
      <c r="FF159" t="s">
        <v>178</v>
      </c>
      <c r="FG159">
        <v>1</v>
      </c>
    </row>
    <row r="160" spans="1:163" customFormat="1" x14ac:dyDescent="0.25">
      <c r="A160" t="s">
        <v>160</v>
      </c>
      <c r="B160">
        <v>1</v>
      </c>
      <c r="C160" t="s">
        <v>178</v>
      </c>
      <c r="D160" t="s">
        <v>178</v>
      </c>
      <c r="E160" t="s">
        <v>178</v>
      </c>
      <c r="F160" t="s">
        <v>178</v>
      </c>
      <c r="G160" t="s">
        <v>178</v>
      </c>
      <c r="H160" t="s">
        <v>178</v>
      </c>
      <c r="I160" s="2" t="s">
        <v>178</v>
      </c>
      <c r="J160" s="2" t="str">
        <f t="shared" si="270"/>
        <v>NA</v>
      </c>
      <c r="K160" t="s">
        <v>178</v>
      </c>
      <c r="L160" s="1" t="s">
        <v>178</v>
      </c>
      <c r="M160" s="1" t="str">
        <f t="shared" si="271"/>
        <v>NA</v>
      </c>
      <c r="N160" s="1" t="s">
        <v>178</v>
      </c>
      <c r="O160" t="s">
        <v>178</v>
      </c>
      <c r="P160" t="s">
        <v>178</v>
      </c>
      <c r="Q160" t="s">
        <v>178</v>
      </c>
      <c r="R160" t="s">
        <v>178</v>
      </c>
      <c r="S160" t="s">
        <v>178</v>
      </c>
      <c r="T160" t="s">
        <v>178</v>
      </c>
      <c r="U160" t="str">
        <f t="shared" si="273"/>
        <v>NA</v>
      </c>
      <c r="V160" s="2" t="s">
        <v>178</v>
      </c>
      <c r="W160" s="2" t="str">
        <f t="shared" si="274"/>
        <v>NA</v>
      </c>
      <c r="X160" t="s">
        <v>178</v>
      </c>
      <c r="Y160" s="1" t="s">
        <v>178</v>
      </c>
      <c r="Z160" s="1" t="str">
        <f t="shared" si="275"/>
        <v>NA</v>
      </c>
      <c r="AA160" s="1" t="str">
        <f t="shared" si="276"/>
        <v>NA</v>
      </c>
      <c r="AB160" s="4" t="s">
        <v>178</v>
      </c>
      <c r="AC160" s="4" t="s">
        <v>178</v>
      </c>
      <c r="AD160">
        <v>1</v>
      </c>
      <c r="AE160">
        <v>1</v>
      </c>
      <c r="AF160">
        <v>0</v>
      </c>
      <c r="AG160">
        <v>0</v>
      </c>
      <c r="AH160">
        <v>1</v>
      </c>
      <c r="AI160">
        <v>0</v>
      </c>
      <c r="AJ160" s="2" t="s">
        <v>177</v>
      </c>
      <c r="AK160" s="2">
        <f t="shared" si="279"/>
        <v>0</v>
      </c>
      <c r="AL160">
        <v>1</v>
      </c>
      <c r="AM160" s="1">
        <v>3</v>
      </c>
      <c r="AN160" s="1" t="str">
        <f t="shared" si="280"/>
        <v>S</v>
      </c>
      <c r="AO160" s="1">
        <f t="shared" si="281"/>
        <v>2</v>
      </c>
      <c r="AP160" s="4" t="str">
        <f t="shared" si="282"/>
        <v>NA</v>
      </c>
      <c r="AQ160" s="4" t="s">
        <v>178</v>
      </c>
      <c r="AR160" s="10" t="s">
        <v>178</v>
      </c>
      <c r="AS160" s="10" t="s">
        <v>323</v>
      </c>
      <c r="AT160" s="10" t="s">
        <v>323</v>
      </c>
      <c r="AU160" s="10" t="str">
        <f t="shared" si="284"/>
        <v>surv</v>
      </c>
      <c r="AV160" s="10">
        <f t="shared" si="285"/>
        <v>3</v>
      </c>
      <c r="AW160" s="10">
        <f t="shared" si="286"/>
        <v>0.7433034373659273</v>
      </c>
      <c r="AX160" s="10" t="str">
        <f t="shared" si="287"/>
        <v>NA</v>
      </c>
      <c r="AY160" s="10" t="str">
        <f t="shared" si="288"/>
        <v>NA</v>
      </c>
      <c r="AZ160" s="10" t="str">
        <f t="shared" si="289"/>
        <v>NA</v>
      </c>
      <c r="BA160" s="10" t="str">
        <f t="shared" si="290"/>
        <v>0</v>
      </c>
      <c r="BB160" t="s">
        <v>178</v>
      </c>
      <c r="BC160" t="s">
        <v>178</v>
      </c>
      <c r="BD160" t="s">
        <v>159</v>
      </c>
      <c r="BE160" s="5">
        <v>0</v>
      </c>
      <c r="BF160" s="5">
        <v>0</v>
      </c>
      <c r="BG160" s="5">
        <v>9</v>
      </c>
      <c r="BH160" s="5">
        <f t="shared" si="291"/>
        <v>3</v>
      </c>
      <c r="BI160" s="6" t="s">
        <v>178</v>
      </c>
      <c r="BJ160" s="6" t="s">
        <v>178</v>
      </c>
      <c r="BK160" s="6">
        <v>0.7433034373659273</v>
      </c>
      <c r="BL160" s="6">
        <v>0.7433034373659273</v>
      </c>
      <c r="BM160" s="6" t="str">
        <f t="shared" si="292"/>
        <v>M</v>
      </c>
      <c r="BN160" s="3">
        <f t="shared" si="293"/>
        <v>0</v>
      </c>
      <c r="BO160" s="3">
        <f t="shared" si="294"/>
        <v>0</v>
      </c>
      <c r="BP160" s="3">
        <f t="shared" si="295"/>
        <v>1</v>
      </c>
      <c r="BQ160" s="3">
        <f t="shared" si="296"/>
        <v>0</v>
      </c>
      <c r="BR160" s="1">
        <f t="shared" si="297"/>
        <v>3</v>
      </c>
      <c r="BS160" s="1" t="str">
        <f t="shared" si="298"/>
        <v>S</v>
      </c>
      <c r="BT160" s="1" t="s">
        <v>178</v>
      </c>
      <c r="BU160" s="4" t="str">
        <f t="shared" si="300"/>
        <v>NA</v>
      </c>
      <c r="BV160" s="4" t="str">
        <f t="shared" si="301"/>
        <v>NA</v>
      </c>
      <c r="BW160" t="s">
        <v>178</v>
      </c>
      <c r="BX160" t="s">
        <v>178</v>
      </c>
      <c r="BY160" t="s">
        <v>178</v>
      </c>
      <c r="BZ160" t="s">
        <v>178</v>
      </c>
      <c r="CA160" s="2" t="str">
        <f t="shared" si="302"/>
        <v>NA</v>
      </c>
      <c r="CB160">
        <v>0</v>
      </c>
      <c r="CC160">
        <v>0</v>
      </c>
      <c r="CD160" s="2" t="str">
        <f t="shared" si="303"/>
        <v>NA</v>
      </c>
      <c r="CE160" s="3">
        <v>0</v>
      </c>
      <c r="CF160" s="3">
        <v>0</v>
      </c>
      <c r="CG160" s="2">
        <v>0</v>
      </c>
      <c r="CH160" s="2">
        <v>0</v>
      </c>
      <c r="CI160" s="2">
        <v>0</v>
      </c>
      <c r="CJ160" s="2">
        <v>0</v>
      </c>
      <c r="CK160" s="2">
        <v>0</v>
      </c>
      <c r="CL160" s="2">
        <v>0</v>
      </c>
      <c r="CM160" s="2">
        <v>0</v>
      </c>
      <c r="CN160" s="2">
        <v>0</v>
      </c>
      <c r="CO160" s="5">
        <v>0</v>
      </c>
      <c r="CP160" s="5">
        <v>0</v>
      </c>
      <c r="CQ160" s="5">
        <v>0</v>
      </c>
      <c r="CR160" s="5">
        <v>0</v>
      </c>
      <c r="CS160" s="5">
        <v>0</v>
      </c>
      <c r="CT160" s="5">
        <v>0</v>
      </c>
      <c r="CU160" s="5">
        <v>0</v>
      </c>
      <c r="CV160" s="5">
        <v>0</v>
      </c>
      <c r="CW160" s="4">
        <v>0</v>
      </c>
      <c r="CX160" s="4">
        <v>0</v>
      </c>
      <c r="CY160" s="4">
        <v>0</v>
      </c>
      <c r="CZ160" s="4">
        <v>0</v>
      </c>
      <c r="DA160" s="4">
        <v>0</v>
      </c>
      <c r="DB160" s="4">
        <v>0</v>
      </c>
      <c r="DC160" s="4">
        <v>0</v>
      </c>
      <c r="DD160" s="4">
        <v>0</v>
      </c>
      <c r="DE160" s="8">
        <v>0</v>
      </c>
      <c r="DF160" s="8">
        <v>0</v>
      </c>
      <c r="DG160" s="8">
        <v>0</v>
      </c>
      <c r="DH160" s="8">
        <v>0</v>
      </c>
      <c r="DI160" s="8">
        <v>0</v>
      </c>
      <c r="DJ160" s="8">
        <v>0</v>
      </c>
      <c r="DK160" s="8">
        <v>0</v>
      </c>
      <c r="DL160" s="8">
        <v>0</v>
      </c>
      <c r="DM160" s="11">
        <f t="shared" si="304"/>
        <v>0</v>
      </c>
      <c r="DN160" s="11">
        <f t="shared" si="305"/>
        <v>0</v>
      </c>
      <c r="DO160" s="11">
        <f t="shared" si="306"/>
        <v>0</v>
      </c>
      <c r="DP160" s="11">
        <f t="shared" si="307"/>
        <v>0</v>
      </c>
      <c r="DQ160" s="5">
        <f t="shared" si="308"/>
        <v>0</v>
      </c>
      <c r="DR160" s="5">
        <f t="shared" si="309"/>
        <v>0</v>
      </c>
      <c r="DS160" s="5">
        <f t="shared" si="310"/>
        <v>0</v>
      </c>
      <c r="DT160" s="5">
        <f t="shared" si="311"/>
        <v>0</v>
      </c>
      <c r="DU160" s="12">
        <f t="shared" si="312"/>
        <v>0</v>
      </c>
      <c r="DV160" s="12">
        <f t="shared" si="313"/>
        <v>0</v>
      </c>
      <c r="DW160" s="12">
        <f t="shared" si="314"/>
        <v>0</v>
      </c>
      <c r="DX160" s="12">
        <f t="shared" si="315"/>
        <v>0</v>
      </c>
      <c r="DY160" s="12">
        <f t="shared" si="316"/>
        <v>0</v>
      </c>
      <c r="DZ160" s="12">
        <f t="shared" si="317"/>
        <v>0</v>
      </c>
      <c r="EA160" s="12">
        <f t="shared" si="318"/>
        <v>0</v>
      </c>
      <c r="EB160" s="12">
        <f t="shared" si="319"/>
        <v>0</v>
      </c>
      <c r="EC160" s="13">
        <f t="shared" si="320"/>
        <v>0</v>
      </c>
      <c r="ED160" s="13">
        <f t="shared" si="321"/>
        <v>0</v>
      </c>
      <c r="EE160" s="13">
        <f t="shared" si="322"/>
        <v>0</v>
      </c>
      <c r="EF160" s="13">
        <f t="shared" si="323"/>
        <v>0</v>
      </c>
      <c r="EG160" s="13">
        <f t="shared" si="324"/>
        <v>0</v>
      </c>
      <c r="EH160" s="13">
        <f t="shared" si="325"/>
        <v>0</v>
      </c>
      <c r="EI160" s="13">
        <f t="shared" si="326"/>
        <v>0</v>
      </c>
      <c r="EJ160" s="13">
        <f t="shared" si="327"/>
        <v>0</v>
      </c>
      <c r="EK160" s="4">
        <f t="shared" si="328"/>
        <v>0</v>
      </c>
      <c r="EL160" s="4">
        <f t="shared" si="329"/>
        <v>0</v>
      </c>
      <c r="EM160" s="4">
        <f t="shared" si="330"/>
        <v>0</v>
      </c>
      <c r="EN160" s="4">
        <f t="shared" si="331"/>
        <v>0</v>
      </c>
      <c r="EO160" s="5" t="s">
        <v>178</v>
      </c>
      <c r="EP160" s="5" t="s">
        <v>178</v>
      </c>
      <c r="EQ160" s="5" t="s">
        <v>178</v>
      </c>
      <c r="ER160" s="5" t="s">
        <v>178</v>
      </c>
      <c r="ES160" s="12" t="s">
        <v>178</v>
      </c>
      <c r="ET160" s="12" t="s">
        <v>178</v>
      </c>
      <c r="EU160" s="12" t="s">
        <v>178</v>
      </c>
      <c r="EV160" s="12" t="s">
        <v>178</v>
      </c>
      <c r="EW160" t="s">
        <v>178</v>
      </c>
      <c r="EX160" t="s">
        <v>178</v>
      </c>
      <c r="EY160" t="s">
        <v>178</v>
      </c>
      <c r="EZ160" t="s">
        <v>178</v>
      </c>
      <c r="FA160">
        <f t="shared" si="332"/>
        <v>0</v>
      </c>
      <c r="FB160">
        <f t="shared" si="333"/>
        <v>0</v>
      </c>
      <c r="FC160">
        <f t="shared" si="334"/>
        <v>0</v>
      </c>
      <c r="FD160">
        <f t="shared" si="335"/>
        <v>0</v>
      </c>
      <c r="FE160" t="s">
        <v>178</v>
      </c>
      <c r="FF160" t="s">
        <v>178</v>
      </c>
      <c r="FG160">
        <v>2</v>
      </c>
    </row>
    <row r="161" spans="1:163" customFormat="1" x14ac:dyDescent="0.25">
      <c r="A161" t="s">
        <v>161</v>
      </c>
      <c r="B161">
        <v>1</v>
      </c>
      <c r="C161" t="s">
        <v>178</v>
      </c>
      <c r="D161" t="s">
        <v>178</v>
      </c>
      <c r="E161" t="s">
        <v>178</v>
      </c>
      <c r="F161" t="s">
        <v>178</v>
      </c>
      <c r="G161" t="s">
        <v>178</v>
      </c>
      <c r="H161" t="s">
        <v>178</v>
      </c>
      <c r="I161" s="2" t="s">
        <v>178</v>
      </c>
      <c r="J161" s="2" t="str">
        <f t="shared" si="270"/>
        <v>NA</v>
      </c>
      <c r="K161" t="s">
        <v>178</v>
      </c>
      <c r="L161" s="1" t="s">
        <v>178</v>
      </c>
      <c r="M161" s="1" t="str">
        <f t="shared" si="271"/>
        <v>NA</v>
      </c>
      <c r="N161" s="1" t="s">
        <v>178</v>
      </c>
      <c r="O161" t="s">
        <v>178</v>
      </c>
      <c r="P161" t="s">
        <v>178</v>
      </c>
      <c r="Q161" t="s">
        <v>178</v>
      </c>
      <c r="R161" t="s">
        <v>178</v>
      </c>
      <c r="S161" t="s">
        <v>178</v>
      </c>
      <c r="T161" t="s">
        <v>178</v>
      </c>
      <c r="U161" t="str">
        <f t="shared" si="273"/>
        <v>NA</v>
      </c>
      <c r="V161" s="2" t="s">
        <v>178</v>
      </c>
      <c r="W161" s="2" t="str">
        <f t="shared" si="274"/>
        <v>NA</v>
      </c>
      <c r="X161" t="s">
        <v>178</v>
      </c>
      <c r="Y161" s="1" t="s">
        <v>178</v>
      </c>
      <c r="Z161" s="1" t="str">
        <f t="shared" si="275"/>
        <v>NA</v>
      </c>
      <c r="AA161" s="1" t="str">
        <f t="shared" si="276"/>
        <v>NA</v>
      </c>
      <c r="AB161" s="4" t="s">
        <v>178</v>
      </c>
      <c r="AC161" s="4" t="s">
        <v>178</v>
      </c>
      <c r="AD161">
        <v>1</v>
      </c>
      <c r="AE161">
        <v>1</v>
      </c>
      <c r="AF161">
        <v>1</v>
      </c>
      <c r="AG161">
        <v>1</v>
      </c>
      <c r="AH161">
        <v>2</v>
      </c>
      <c r="AI161">
        <v>1</v>
      </c>
      <c r="AJ161" s="2" t="s">
        <v>177</v>
      </c>
      <c r="AK161" s="2">
        <f t="shared" si="279"/>
        <v>1</v>
      </c>
      <c r="AL161">
        <v>3</v>
      </c>
      <c r="AM161" s="1">
        <v>6</v>
      </c>
      <c r="AN161" s="1" t="str">
        <f t="shared" si="280"/>
        <v>M</v>
      </c>
      <c r="AO161" s="1">
        <f t="shared" si="281"/>
        <v>2</v>
      </c>
      <c r="AP161" s="4" t="str">
        <f t="shared" si="282"/>
        <v>NA</v>
      </c>
      <c r="AQ161" s="4" t="s">
        <v>178</v>
      </c>
      <c r="AR161" s="10" t="s">
        <v>178</v>
      </c>
      <c r="AS161" s="10" t="s">
        <v>323</v>
      </c>
      <c r="AT161" s="10" t="s">
        <v>323</v>
      </c>
      <c r="AU161" s="10" t="str">
        <f t="shared" si="284"/>
        <v>surv</v>
      </c>
      <c r="AV161" s="10">
        <f t="shared" si="285"/>
        <v>6</v>
      </c>
      <c r="AW161" s="10">
        <f t="shared" si="286"/>
        <v>0.39924929555354349</v>
      </c>
      <c r="AX161" s="10" t="str">
        <f t="shared" si="287"/>
        <v>NA</v>
      </c>
      <c r="AY161" s="10" t="str">
        <f t="shared" si="288"/>
        <v>NA</v>
      </c>
      <c r="AZ161" s="10" t="str">
        <f t="shared" si="289"/>
        <v>NA</v>
      </c>
      <c r="BA161" s="10" t="str">
        <f t="shared" si="290"/>
        <v>0</v>
      </c>
      <c r="BB161" t="s">
        <v>178</v>
      </c>
      <c r="BC161" t="s">
        <v>178</v>
      </c>
      <c r="BD161" t="s">
        <v>153</v>
      </c>
      <c r="BE161" s="5">
        <v>0</v>
      </c>
      <c r="BF161" s="5">
        <v>0</v>
      </c>
      <c r="BG161" s="5">
        <v>17</v>
      </c>
      <c r="BH161" s="5">
        <f t="shared" si="291"/>
        <v>5.666666666666667</v>
      </c>
      <c r="BI161" s="6" t="s">
        <v>178</v>
      </c>
      <c r="BJ161" s="6" t="s">
        <v>178</v>
      </c>
      <c r="BK161" s="6">
        <v>0.39924929555354349</v>
      </c>
      <c r="BL161" s="6">
        <v>0.39924929555354349</v>
      </c>
      <c r="BM161" s="6" t="str">
        <f t="shared" si="292"/>
        <v>N</v>
      </c>
      <c r="BN161" s="3">
        <f t="shared" si="293"/>
        <v>1</v>
      </c>
      <c r="BO161" s="3">
        <f t="shared" si="294"/>
        <v>1</v>
      </c>
      <c r="BP161" s="3">
        <f t="shared" si="295"/>
        <v>2</v>
      </c>
      <c r="BQ161" s="3">
        <f t="shared" si="296"/>
        <v>1</v>
      </c>
      <c r="BR161" s="1">
        <f t="shared" si="297"/>
        <v>6</v>
      </c>
      <c r="BS161" s="1" t="str">
        <f t="shared" si="298"/>
        <v>M</v>
      </c>
      <c r="BT161" s="1" t="s">
        <v>178</v>
      </c>
      <c r="BU161" s="4" t="str">
        <f t="shared" si="300"/>
        <v>NA</v>
      </c>
      <c r="BV161" s="4" t="str">
        <f t="shared" si="301"/>
        <v>NA</v>
      </c>
      <c r="BW161" t="s">
        <v>178</v>
      </c>
      <c r="BX161" t="s">
        <v>178</v>
      </c>
      <c r="BY161" t="s">
        <v>178</v>
      </c>
      <c r="BZ161" t="s">
        <v>178</v>
      </c>
      <c r="CA161" s="2" t="str">
        <f t="shared" si="302"/>
        <v>NA</v>
      </c>
      <c r="CB161">
        <v>0</v>
      </c>
      <c r="CC161">
        <v>0</v>
      </c>
      <c r="CD161" s="2" t="str">
        <f t="shared" si="303"/>
        <v>NA</v>
      </c>
      <c r="CE161" s="3">
        <v>0</v>
      </c>
      <c r="CF161" s="3">
        <v>0</v>
      </c>
      <c r="CG161" s="2">
        <v>0</v>
      </c>
      <c r="CH161" s="2">
        <v>0</v>
      </c>
      <c r="CI161" s="2">
        <v>0</v>
      </c>
      <c r="CJ161" s="2">
        <v>0</v>
      </c>
      <c r="CK161" s="2">
        <v>0</v>
      </c>
      <c r="CL161" s="2">
        <v>0</v>
      </c>
      <c r="CM161" s="2">
        <v>0</v>
      </c>
      <c r="CN161" s="2">
        <v>0</v>
      </c>
      <c r="CO161" s="5">
        <v>1</v>
      </c>
      <c r="CP161" s="5">
        <v>0</v>
      </c>
      <c r="CQ161" s="5">
        <v>1</v>
      </c>
      <c r="CR161" s="5">
        <v>0</v>
      </c>
      <c r="CS161" s="5">
        <v>0</v>
      </c>
      <c r="CT161" s="5">
        <v>0</v>
      </c>
      <c r="CU161" s="5">
        <v>0</v>
      </c>
      <c r="CV161" s="5">
        <v>0</v>
      </c>
      <c r="CW161" s="4">
        <v>0</v>
      </c>
      <c r="CX161" s="4">
        <v>0</v>
      </c>
      <c r="CY161" s="4">
        <v>0</v>
      </c>
      <c r="CZ161" s="4">
        <v>0</v>
      </c>
      <c r="DA161" s="4">
        <v>0</v>
      </c>
      <c r="DB161" s="4">
        <v>0</v>
      </c>
      <c r="DC161" s="4">
        <v>0</v>
      </c>
      <c r="DD161" s="4">
        <v>0</v>
      </c>
      <c r="DE161" s="8">
        <v>0</v>
      </c>
      <c r="DF161" s="8">
        <v>0</v>
      </c>
      <c r="DG161" s="8">
        <v>0</v>
      </c>
      <c r="DH161" s="8">
        <v>0</v>
      </c>
      <c r="DI161" s="8">
        <v>0</v>
      </c>
      <c r="DJ161" s="8">
        <v>0</v>
      </c>
      <c r="DK161" s="8">
        <v>0</v>
      </c>
      <c r="DL161" s="8">
        <v>0</v>
      </c>
      <c r="DM161" s="11">
        <f t="shared" si="304"/>
        <v>0</v>
      </c>
      <c r="DN161" s="11">
        <f t="shared" si="305"/>
        <v>0</v>
      </c>
      <c r="DO161" s="11">
        <f t="shared" si="306"/>
        <v>0</v>
      </c>
      <c r="DP161" s="11">
        <f t="shared" si="307"/>
        <v>0</v>
      </c>
      <c r="DQ161" s="5">
        <f t="shared" si="308"/>
        <v>1</v>
      </c>
      <c r="DR161" s="5">
        <f t="shared" si="309"/>
        <v>1</v>
      </c>
      <c r="DS161" s="5">
        <f t="shared" si="310"/>
        <v>0</v>
      </c>
      <c r="DT161" s="5">
        <f t="shared" si="311"/>
        <v>0</v>
      </c>
      <c r="DU161" s="12">
        <f t="shared" si="312"/>
        <v>1</v>
      </c>
      <c r="DV161" s="12">
        <f t="shared" si="313"/>
        <v>0</v>
      </c>
      <c r="DW161" s="12">
        <f t="shared" si="314"/>
        <v>1</v>
      </c>
      <c r="DX161" s="12">
        <f t="shared" si="315"/>
        <v>0</v>
      </c>
      <c r="DY161" s="12">
        <f t="shared" si="316"/>
        <v>0</v>
      </c>
      <c r="DZ161" s="12">
        <f t="shared" si="317"/>
        <v>0</v>
      </c>
      <c r="EA161" s="12">
        <f t="shared" si="318"/>
        <v>0</v>
      </c>
      <c r="EB161" s="12">
        <f t="shared" si="319"/>
        <v>0</v>
      </c>
      <c r="EC161" s="13">
        <f t="shared" si="320"/>
        <v>0</v>
      </c>
      <c r="ED161" s="13">
        <f t="shared" si="321"/>
        <v>0</v>
      </c>
      <c r="EE161" s="13">
        <f t="shared" si="322"/>
        <v>0</v>
      </c>
      <c r="EF161" s="13">
        <f t="shared" si="323"/>
        <v>0</v>
      </c>
      <c r="EG161" s="13">
        <f t="shared" si="324"/>
        <v>0</v>
      </c>
      <c r="EH161" s="13">
        <f t="shared" si="325"/>
        <v>0</v>
      </c>
      <c r="EI161" s="13">
        <f t="shared" si="326"/>
        <v>0</v>
      </c>
      <c r="EJ161" s="13">
        <f t="shared" si="327"/>
        <v>0</v>
      </c>
      <c r="EK161" s="4">
        <f t="shared" si="328"/>
        <v>1</v>
      </c>
      <c r="EL161" s="4">
        <f t="shared" si="329"/>
        <v>1</v>
      </c>
      <c r="EM161" s="4">
        <f t="shared" si="330"/>
        <v>0</v>
      </c>
      <c r="EN161" s="4">
        <f t="shared" si="331"/>
        <v>0</v>
      </c>
      <c r="EO161" s="5" t="s">
        <v>178</v>
      </c>
      <c r="EP161" s="5" t="s">
        <v>178</v>
      </c>
      <c r="EQ161" s="5" t="s">
        <v>178</v>
      </c>
      <c r="ER161" s="5" t="s">
        <v>178</v>
      </c>
      <c r="ES161" s="12">
        <v>0</v>
      </c>
      <c r="ET161" s="12">
        <v>0</v>
      </c>
      <c r="EU161" s="12" t="s">
        <v>178</v>
      </c>
      <c r="EV161" s="12" t="s">
        <v>178</v>
      </c>
      <c r="EW161">
        <v>0</v>
      </c>
      <c r="EX161">
        <v>0</v>
      </c>
      <c r="EY161" t="s">
        <v>178</v>
      </c>
      <c r="EZ161" t="s">
        <v>178</v>
      </c>
      <c r="FA161">
        <f t="shared" si="332"/>
        <v>1</v>
      </c>
      <c r="FB161">
        <f t="shared" si="333"/>
        <v>1</v>
      </c>
      <c r="FC161">
        <f t="shared" si="334"/>
        <v>0</v>
      </c>
      <c r="FD161">
        <f t="shared" si="335"/>
        <v>0</v>
      </c>
      <c r="FE161" t="s">
        <v>178</v>
      </c>
      <c r="FF161" t="s">
        <v>178</v>
      </c>
      <c r="FG161">
        <v>0.75</v>
      </c>
    </row>
    <row r="162" spans="1:163" customFormat="1" x14ac:dyDescent="0.25">
      <c r="A162" t="s">
        <v>162</v>
      </c>
      <c r="B162">
        <v>1</v>
      </c>
      <c r="C162" t="s">
        <v>178</v>
      </c>
      <c r="D162" t="s">
        <v>178</v>
      </c>
      <c r="E162" t="s">
        <v>178</v>
      </c>
      <c r="F162" t="s">
        <v>178</v>
      </c>
      <c r="G162" t="s">
        <v>178</v>
      </c>
      <c r="H162" t="s">
        <v>178</v>
      </c>
      <c r="I162" s="2" t="s">
        <v>178</v>
      </c>
      <c r="J162" s="2" t="str">
        <f t="shared" ref="J162:J167" si="336">IF(OR(H162="NA",I162="NA"),"NA",IF(OR(H162&gt;0,I162="y"),1,0))</f>
        <v>NA</v>
      </c>
      <c r="K162" t="s">
        <v>178</v>
      </c>
      <c r="L162" s="1" t="s">
        <v>178</v>
      </c>
      <c r="M162" s="1" t="str">
        <f t="shared" ref="M162:M167" si="337">IF(L162="NA","NA",IF(L162&lt;2,"solitary",IF(AND(L162&gt;=2=TRUE,L162&lt;5=TRUE),"S",IF(AND(L162&gt;=5=TRUE,L162&lt;7=TRUE),"M",IF(L162&gt;=7,"L","NA")))))</f>
        <v>NA</v>
      </c>
      <c r="N162" s="1" t="s">
        <v>178</v>
      </c>
      <c r="O162" t="s">
        <v>178</v>
      </c>
      <c r="P162" t="s">
        <v>178</v>
      </c>
      <c r="Q162" t="s">
        <v>178</v>
      </c>
      <c r="R162" t="s">
        <v>178</v>
      </c>
      <c r="S162" t="s">
        <v>178</v>
      </c>
      <c r="T162" t="s">
        <v>178</v>
      </c>
      <c r="U162" t="str">
        <f t="shared" ref="U162:U167" si="338">IF(AR162="ext","NA",T162)</f>
        <v>NA</v>
      </c>
      <c r="V162" s="2" t="s">
        <v>178</v>
      </c>
      <c r="W162" s="2" t="str">
        <f t="shared" ref="W162:W167" si="339">IF(OR(T162="NA",V162="NA"),"NA",IF(OR(T162&gt;0,V162="y"),1,0))</f>
        <v>NA</v>
      </c>
      <c r="X162" t="s">
        <v>178</v>
      </c>
      <c r="Y162" s="1" t="s">
        <v>178</v>
      </c>
      <c r="Z162" s="1" t="str">
        <f t="shared" ref="Z162:Z167" si="340">IF(Y162="NA","NA",IF(L162&lt;2,"solitary",IF(AND(Y162&gt;=2=TRUE,Y162&lt;5=TRUE),"S",IF(AND(Y162&gt;=5=TRUE,Y162&lt;7=TRUE),"M",IF(Y162&gt;=7,"L","NA")))))</f>
        <v>NA</v>
      </c>
      <c r="AA162" s="1" t="str">
        <f t="shared" ref="AA162:AA167" si="341">IF(Y162="NA","NA",VLOOKUP(BC162,$A$1:$Y$167,21,FALSE))</f>
        <v>NA</v>
      </c>
      <c r="AB162" s="4" t="s">
        <v>178</v>
      </c>
      <c r="AC162" s="4" t="s">
        <v>178</v>
      </c>
      <c r="AD162">
        <v>1</v>
      </c>
      <c r="AE162">
        <v>1</v>
      </c>
      <c r="AF162">
        <v>1</v>
      </c>
      <c r="AG162">
        <v>2</v>
      </c>
      <c r="AH162">
        <v>0</v>
      </c>
      <c r="AI162">
        <v>3</v>
      </c>
      <c r="AJ162" s="2" t="s">
        <v>177</v>
      </c>
      <c r="AK162" s="2">
        <f t="shared" ref="AK162:AK167" si="342">IF(OR(AI162="NA",AJ162="NA"),"NA",IF(OR(AI162&gt;0,AJ162="y"),1,0))</f>
        <v>1</v>
      </c>
      <c r="AL162">
        <v>2</v>
      </c>
      <c r="AM162" s="1">
        <v>5</v>
      </c>
      <c r="AN162" s="1" t="str">
        <f t="shared" ref="AN162:AN167" si="343">IF(AM162="NA","NA",IF(AM162&lt;2,"solitary",IF(AND(AM162&gt;=2=TRUE,AM162&lt;5=TRUE),"S",IF(AND(AM162&gt;=5=TRUE,AM162&lt;7=TRUE),"M",IF(AM162&gt;=7,"L","NA")))))</f>
        <v>M</v>
      </c>
      <c r="AO162" s="1">
        <f t="shared" ref="AO162:AO167" si="344">IF(AM162="NA","NA",VLOOKUP(BD162,$A$1:$AM$167,34,FALSE))</f>
        <v>1</v>
      </c>
      <c r="AP162" s="4" t="str">
        <f t="shared" ref="AP162:AP167" si="345">IF(Y162="NA","NA",IF(AM162="NA","NA",AM162-Y162))</f>
        <v>NA</v>
      </c>
      <c r="AQ162" s="4" t="s">
        <v>178</v>
      </c>
      <c r="AR162" s="10" t="s">
        <v>178</v>
      </c>
      <c r="AS162" s="10" t="s">
        <v>323</v>
      </c>
      <c r="AT162" s="10" t="s">
        <v>323</v>
      </c>
      <c r="AU162" s="10" t="str">
        <f t="shared" ref="AU162:AU167" si="346">IF(OR(AR162="ext",AS162="ext"),"ext","surv")</f>
        <v>surv</v>
      </c>
      <c r="AV162" s="10">
        <f t="shared" ref="AV162:AV167" si="347">IF(AR162="ext",L162,IF(AS162="ext",Y162,IF(AR162="surv",AVERAGE(L162,Y162,AM162),IF(AS162="surv",AVERAGE(Y162,AM162),AM162))))</f>
        <v>5</v>
      </c>
      <c r="AW162" s="10">
        <f t="shared" ref="AW162:AW167" si="348">IF(AR162="ext",BI162,IF(AS162="ext",BJ162,IF(AR162="surv",AVERAGE(BI162,BJ162,BK162),IF(AS162="surv",AVERAGE(BJ162,BK162),BK162))))</f>
        <v>0.77781745930520174</v>
      </c>
      <c r="AX162" s="10" t="str">
        <f t="shared" ref="AX162:AX167" si="349">IF(AR162="surv",1,IF(AR162="ext",0,"NA"))</f>
        <v>NA</v>
      </c>
      <c r="AY162" s="10" t="str">
        <f t="shared" ref="AY162:AY167" si="350">IF(AS162="surv",1,IF(AS162="ext",0,"NA"))</f>
        <v>NA</v>
      </c>
      <c r="AZ162" s="10" t="str">
        <f t="shared" ref="AZ162:AZ167" si="351">IF(AT162="surv","1",IF(OR(AT162="ext",AT162="re"),"0","NA"))</f>
        <v>NA</v>
      </c>
      <c r="BA162" s="10" t="str">
        <f t="shared" ref="BA162:BA167" si="352">IF(AT162="surv","1",IF(AT162="found","0","NA"))</f>
        <v>0</v>
      </c>
      <c r="BB162" t="s">
        <v>178</v>
      </c>
      <c r="BC162" t="s">
        <v>178</v>
      </c>
      <c r="BD162" t="s">
        <v>163</v>
      </c>
      <c r="BE162" s="5">
        <v>0</v>
      </c>
      <c r="BF162" s="5">
        <v>0</v>
      </c>
      <c r="BG162" s="5">
        <v>6</v>
      </c>
      <c r="BH162" s="5">
        <f t="shared" ref="BH162:BH167" si="353">AVERAGE(BE162:BG162)</f>
        <v>2</v>
      </c>
      <c r="BI162" s="6" t="s">
        <v>178</v>
      </c>
      <c r="BJ162" s="6" t="s">
        <v>178</v>
      </c>
      <c r="BK162" s="6">
        <v>0.77781745930520174</v>
      </c>
      <c r="BL162" s="6">
        <v>0.77781745930520174</v>
      </c>
      <c r="BM162" s="6" t="str">
        <f t="shared" ref="BM162:BM167" si="354">IF(BL162&lt;0.5,"N",IF(BL162&lt;1,"M","F"))</f>
        <v>M</v>
      </c>
      <c r="BN162" s="3">
        <f t="shared" ref="BN162:BN167" si="355">AVERAGE(E162,Q162,AF162)</f>
        <v>1</v>
      </c>
      <c r="BO162" s="3">
        <f t="shared" ref="BO162:BO167" si="356">AVERAGE(F162,R162,AG162)</f>
        <v>2</v>
      </c>
      <c r="BP162" s="3">
        <f t="shared" ref="BP162:BP167" si="357">AVERAGE(G162,S162,AH162)</f>
        <v>0</v>
      </c>
      <c r="BQ162" s="3">
        <f t="shared" ref="BQ162:BQ167" si="358">AVERAGE(H162,T162,AI162)</f>
        <v>3</v>
      </c>
      <c r="BR162" s="1">
        <f t="shared" ref="BR162:BR167" si="359">AVERAGE(AM162,Y162,L162)</f>
        <v>5</v>
      </c>
      <c r="BS162" s="1" t="str">
        <f t="shared" ref="BS162:BS167" si="360">IF(BR162="NA","NA",IF(AND(BR162&gt;0=TRUE,BR162&lt;5=TRUE),"S",IF(AND(BR162&gt;=6=TRUE,BR162&lt;7=TRUE),"M",IF(BR162&gt;=7,"L","NA"))))</f>
        <v>NA</v>
      </c>
      <c r="BT162" s="1" t="s">
        <v>178</v>
      </c>
      <c r="BU162" s="4" t="str">
        <f t="shared" ref="BU162:BU167" si="361">IF(AP162="NA","NA",AVERAGE(AB162,AP162))</f>
        <v>NA</v>
      </c>
      <c r="BV162" s="4" t="str">
        <f t="shared" ref="BV162:BV167" si="362">IF(BU162="NA","NA",AVERAGE(AC162,AQ162))</f>
        <v>NA</v>
      </c>
      <c r="BW162" t="s">
        <v>178</v>
      </c>
      <c r="BX162" t="s">
        <v>178</v>
      </c>
      <c r="BY162" t="s">
        <v>178</v>
      </c>
      <c r="BZ162" t="s">
        <v>178</v>
      </c>
      <c r="CA162" s="2" t="str">
        <f t="shared" ref="CA162:CA167" si="363">IF(CB162+CC162=0,"NA",IF(CB162=CC162,"e",IF(CB162&lt;CC162,"c","s")))</f>
        <v>NA</v>
      </c>
      <c r="CB162">
        <v>0</v>
      </c>
      <c r="CC162">
        <v>0</v>
      </c>
      <c r="CD162" s="2" t="str">
        <f t="shared" ref="CD162:CD167" si="364">IF(CE162+CF162=0,"NA",IF(CE162=CF162,"e",IF(CE162&lt;CF162,"c","s")))</f>
        <v>NA</v>
      </c>
      <c r="CE162" s="3">
        <v>0</v>
      </c>
      <c r="CF162" s="3">
        <v>0</v>
      </c>
      <c r="CG162" s="2">
        <v>0</v>
      </c>
      <c r="CH162" s="2">
        <v>0</v>
      </c>
      <c r="CI162" s="2">
        <v>0</v>
      </c>
      <c r="CJ162" s="2">
        <v>0</v>
      </c>
      <c r="CK162" s="2">
        <v>0</v>
      </c>
      <c r="CL162" s="2">
        <v>0</v>
      </c>
      <c r="CM162" s="2">
        <v>0</v>
      </c>
      <c r="CN162" s="2">
        <v>0</v>
      </c>
      <c r="CO162" s="5">
        <v>0</v>
      </c>
      <c r="CP162" s="5">
        <v>0</v>
      </c>
      <c r="CQ162" s="5">
        <v>0</v>
      </c>
      <c r="CR162" s="5">
        <v>0</v>
      </c>
      <c r="CS162" s="5">
        <v>0</v>
      </c>
      <c r="CT162" s="5">
        <v>0</v>
      </c>
      <c r="CU162" s="5">
        <v>0</v>
      </c>
      <c r="CV162" s="5">
        <v>0</v>
      </c>
      <c r="CW162" s="4">
        <v>0</v>
      </c>
      <c r="CX162" s="4">
        <v>0</v>
      </c>
      <c r="CY162" s="4">
        <v>0</v>
      </c>
      <c r="CZ162" s="4">
        <v>0</v>
      </c>
      <c r="DA162" s="4">
        <v>0</v>
      </c>
      <c r="DB162" s="4">
        <v>0</v>
      </c>
      <c r="DC162" s="4">
        <v>0</v>
      </c>
      <c r="DD162" s="4">
        <v>0</v>
      </c>
      <c r="DE162" s="8">
        <v>0</v>
      </c>
      <c r="DF162" s="8">
        <v>0</v>
      </c>
      <c r="DG162" s="8">
        <v>0</v>
      </c>
      <c r="DH162" s="8">
        <v>0</v>
      </c>
      <c r="DI162" s="8">
        <v>0</v>
      </c>
      <c r="DJ162" s="8">
        <v>0</v>
      </c>
      <c r="DK162" s="8">
        <v>0</v>
      </c>
      <c r="DL162" s="8">
        <v>0</v>
      </c>
      <c r="DM162" s="11">
        <f t="shared" ref="DM162:DM167" si="365">SUM(CG162,CH162,CW162,CX162)</f>
        <v>0</v>
      </c>
      <c r="DN162" s="11">
        <f t="shared" ref="DN162:DN167" si="366">SUM(CJ162,CI162,CZ162,CY162)</f>
        <v>0</v>
      </c>
      <c r="DO162" s="11">
        <f t="shared" ref="DO162:DO167" si="367">SUM(CK162,CL162,DA162,DB162)</f>
        <v>0</v>
      </c>
      <c r="DP162" s="11">
        <f t="shared" ref="DP162:DP167" si="368">SUM(CN162,CM162,DD162,DC162)</f>
        <v>0</v>
      </c>
      <c r="DQ162" s="5">
        <f t="shared" ref="DQ162:DQ167" si="369">SUM(CO162,CP162,DE162,DF162)</f>
        <v>0</v>
      </c>
      <c r="DR162" s="5">
        <f t="shared" ref="DR162:DR167" si="370">SUM(CR162,CQ162,DH162,DG162)</f>
        <v>0</v>
      </c>
      <c r="DS162" s="5">
        <f t="shared" ref="DS162:DS167" si="371">SUM(CS162,CT162,DI162,DJ162)</f>
        <v>0</v>
      </c>
      <c r="DT162" s="5">
        <f t="shared" ref="DT162:DT167" si="372">SUM(CV162,CU162,DL162,DK162)</f>
        <v>0</v>
      </c>
      <c r="DU162" s="12">
        <f t="shared" ref="DU162:DU167" si="373">SUM(CG162,CO162)</f>
        <v>0</v>
      </c>
      <c r="DV162" s="12">
        <f t="shared" ref="DV162:DV167" si="374">SUM(CH162,CP162)</f>
        <v>0</v>
      </c>
      <c r="DW162" s="12">
        <f t="shared" ref="DW162:DW167" si="375">SUM(CI162,CQ162)</f>
        <v>0</v>
      </c>
      <c r="DX162" s="12">
        <f t="shared" ref="DX162:DX167" si="376">SUM(CJ162,CR162)</f>
        <v>0</v>
      </c>
      <c r="DY162" s="12">
        <f t="shared" ref="DY162:DY167" si="377">SUM(CK162,CS162)</f>
        <v>0</v>
      </c>
      <c r="DZ162" s="12">
        <f t="shared" ref="DZ162:DZ167" si="378">SUM(CL162,CT162)</f>
        <v>0</v>
      </c>
      <c r="EA162" s="12">
        <f t="shared" ref="EA162:EA167" si="379">SUM(CM162,CU162)</f>
        <v>0</v>
      </c>
      <c r="EB162" s="12">
        <f t="shared" ref="EB162:EB167" si="380">SUM(CN162,CV162)</f>
        <v>0</v>
      </c>
      <c r="EC162" s="13">
        <f t="shared" ref="EC162:EC167" si="381">SUM(CW162,DE162)</f>
        <v>0</v>
      </c>
      <c r="ED162" s="13">
        <f t="shared" ref="ED162:ED167" si="382">SUM(CX162,DF162)</f>
        <v>0</v>
      </c>
      <c r="EE162" s="13">
        <f t="shared" ref="EE162:EE167" si="383">SUM(CY162,DG162)</f>
        <v>0</v>
      </c>
      <c r="EF162" s="13">
        <f t="shared" ref="EF162:EF167" si="384">SUM(CZ162,DH162)</f>
        <v>0</v>
      </c>
      <c r="EG162" s="13">
        <f t="shared" ref="EG162:EG167" si="385">SUM(DA162,DI162)</f>
        <v>0</v>
      </c>
      <c r="EH162" s="13">
        <f t="shared" ref="EH162:EH167" si="386">SUM(DB162,DJ162)</f>
        <v>0</v>
      </c>
      <c r="EI162" s="13">
        <f t="shared" ref="EI162:EI167" si="387">SUM(DC162,DK162)</f>
        <v>0</v>
      </c>
      <c r="EJ162" s="13">
        <f t="shared" ref="EJ162:EJ167" si="388">SUM(DD162,DL162)</f>
        <v>0</v>
      </c>
      <c r="EK162" s="4">
        <f t="shared" ref="EK162:EK167" si="389">DM162+DQ162</f>
        <v>0</v>
      </c>
      <c r="EL162" s="4">
        <f t="shared" ref="EL162:EL167" si="390">DN162+DR162</f>
        <v>0</v>
      </c>
      <c r="EM162" s="4">
        <f t="shared" ref="EM162:EM167" si="391">DO162+DS162</f>
        <v>0</v>
      </c>
      <c r="EN162" s="4">
        <f t="shared" ref="EN162:EN167" si="392">DP162+DT162</f>
        <v>0</v>
      </c>
      <c r="EO162" s="5" t="s">
        <v>178</v>
      </c>
      <c r="EP162" s="5" t="s">
        <v>178</v>
      </c>
      <c r="EQ162" s="5" t="s">
        <v>178</v>
      </c>
      <c r="ER162" s="5" t="s">
        <v>178</v>
      </c>
      <c r="ES162" s="12" t="s">
        <v>178</v>
      </c>
      <c r="ET162" s="12" t="s">
        <v>178</v>
      </c>
      <c r="EU162" s="12" t="s">
        <v>178</v>
      </c>
      <c r="EV162" s="12" t="s">
        <v>178</v>
      </c>
      <c r="EW162" t="s">
        <v>178</v>
      </c>
      <c r="EX162" t="s">
        <v>178</v>
      </c>
      <c r="EY162" t="s">
        <v>178</v>
      </c>
      <c r="EZ162" t="s">
        <v>178</v>
      </c>
      <c r="FA162">
        <f t="shared" ref="FA162:FA167" si="393">(CG162+CO162)-(CH162+CP162)</f>
        <v>0</v>
      </c>
      <c r="FB162">
        <f t="shared" ref="FB162:FB167" si="394">(CI162+CQ162)-(CJ162+CR162)</f>
        <v>0</v>
      </c>
      <c r="FC162">
        <f t="shared" ref="FC162:FC167" si="395">(CK162+CS162)-(CL162+CT162)</f>
        <v>0</v>
      </c>
      <c r="FD162">
        <f t="shared" ref="FD162:FD167" si="396">(CM162+CU162)-(CN162+CV162)</f>
        <v>0</v>
      </c>
      <c r="FE162" t="s">
        <v>178</v>
      </c>
      <c r="FF162" t="s">
        <v>178</v>
      </c>
      <c r="FG162">
        <v>0.6</v>
      </c>
    </row>
    <row r="163" spans="1:163" customFormat="1" x14ac:dyDescent="0.25">
      <c r="A163" t="s">
        <v>163</v>
      </c>
      <c r="B163">
        <v>1</v>
      </c>
      <c r="C163" t="s">
        <v>178</v>
      </c>
      <c r="D163" t="s">
        <v>178</v>
      </c>
      <c r="E163" t="s">
        <v>178</v>
      </c>
      <c r="F163" t="s">
        <v>178</v>
      </c>
      <c r="G163" t="s">
        <v>178</v>
      </c>
      <c r="H163" t="s">
        <v>178</v>
      </c>
      <c r="I163" s="2" t="s">
        <v>178</v>
      </c>
      <c r="J163" s="2" t="str">
        <f t="shared" si="336"/>
        <v>NA</v>
      </c>
      <c r="K163" t="s">
        <v>178</v>
      </c>
      <c r="L163" s="1" t="s">
        <v>178</v>
      </c>
      <c r="M163" s="1" t="str">
        <f t="shared" si="337"/>
        <v>NA</v>
      </c>
      <c r="N163" s="1" t="s">
        <v>178</v>
      </c>
      <c r="O163" t="s">
        <v>178</v>
      </c>
      <c r="P163" t="s">
        <v>178</v>
      </c>
      <c r="Q163" t="s">
        <v>178</v>
      </c>
      <c r="R163" t="s">
        <v>178</v>
      </c>
      <c r="S163" t="s">
        <v>178</v>
      </c>
      <c r="T163" t="s">
        <v>178</v>
      </c>
      <c r="U163" t="str">
        <f t="shared" si="338"/>
        <v>NA</v>
      </c>
      <c r="V163" s="2" t="s">
        <v>178</v>
      </c>
      <c r="W163" s="2" t="str">
        <f t="shared" si="339"/>
        <v>NA</v>
      </c>
      <c r="X163" t="s">
        <v>178</v>
      </c>
      <c r="Y163" s="1" t="s">
        <v>178</v>
      </c>
      <c r="Z163" s="1" t="str">
        <f t="shared" si="340"/>
        <v>NA</v>
      </c>
      <c r="AA163" s="1" t="str">
        <f t="shared" si="341"/>
        <v>NA</v>
      </c>
      <c r="AB163" s="4" t="s">
        <v>178</v>
      </c>
      <c r="AC163" s="4" t="s">
        <v>178</v>
      </c>
      <c r="AD163">
        <v>1</v>
      </c>
      <c r="AE163">
        <v>1</v>
      </c>
      <c r="AF163">
        <v>1</v>
      </c>
      <c r="AG163">
        <v>1</v>
      </c>
      <c r="AH163">
        <v>1</v>
      </c>
      <c r="AI163">
        <v>2</v>
      </c>
      <c r="AJ163" s="2" t="s">
        <v>176</v>
      </c>
      <c r="AK163" s="2">
        <f t="shared" si="342"/>
        <v>1</v>
      </c>
      <c r="AL163">
        <v>2</v>
      </c>
      <c r="AM163" s="1">
        <v>5</v>
      </c>
      <c r="AN163" s="1" t="str">
        <f t="shared" si="343"/>
        <v>M</v>
      </c>
      <c r="AO163" s="1">
        <f t="shared" si="344"/>
        <v>0</v>
      </c>
      <c r="AP163" s="4" t="str">
        <f t="shared" si="345"/>
        <v>NA</v>
      </c>
      <c r="AQ163" s="4" t="s">
        <v>178</v>
      </c>
      <c r="AR163" s="10" t="s">
        <v>178</v>
      </c>
      <c r="AS163" s="10" t="s">
        <v>323</v>
      </c>
      <c r="AT163" s="10" t="s">
        <v>323</v>
      </c>
      <c r="AU163" s="10" t="str">
        <f t="shared" si="346"/>
        <v>surv</v>
      </c>
      <c r="AV163" s="10">
        <f t="shared" si="347"/>
        <v>5</v>
      </c>
      <c r="AW163" s="10">
        <f t="shared" si="348"/>
        <v>0.77781745930520174</v>
      </c>
      <c r="AX163" s="10" t="str">
        <f t="shared" si="349"/>
        <v>NA</v>
      </c>
      <c r="AY163" s="10" t="str">
        <f t="shared" si="350"/>
        <v>NA</v>
      </c>
      <c r="AZ163" s="10" t="str">
        <f t="shared" si="351"/>
        <v>NA</v>
      </c>
      <c r="BA163" s="10" t="str">
        <f t="shared" si="352"/>
        <v>0</v>
      </c>
      <c r="BB163" t="s">
        <v>178</v>
      </c>
      <c r="BC163" t="s">
        <v>178</v>
      </c>
      <c r="BD163" t="s">
        <v>162</v>
      </c>
      <c r="BE163" s="5">
        <v>0</v>
      </c>
      <c r="BF163" s="5">
        <v>0</v>
      </c>
      <c r="BG163" s="5">
        <v>8</v>
      </c>
      <c r="BH163" s="5">
        <f t="shared" si="353"/>
        <v>2.6666666666666665</v>
      </c>
      <c r="BI163" s="6" t="s">
        <v>178</v>
      </c>
      <c r="BJ163" s="6" t="s">
        <v>178</v>
      </c>
      <c r="BK163" s="6">
        <v>0.77781745930520174</v>
      </c>
      <c r="BL163" s="6">
        <v>0.77781745930520174</v>
      </c>
      <c r="BM163" s="6" t="str">
        <f t="shared" si="354"/>
        <v>M</v>
      </c>
      <c r="BN163" s="3">
        <f t="shared" si="355"/>
        <v>1</v>
      </c>
      <c r="BO163" s="3">
        <f t="shared" si="356"/>
        <v>1</v>
      </c>
      <c r="BP163" s="3">
        <f t="shared" si="357"/>
        <v>1</v>
      </c>
      <c r="BQ163" s="3">
        <f t="shared" si="358"/>
        <v>2</v>
      </c>
      <c r="BR163" s="1">
        <f t="shared" si="359"/>
        <v>5</v>
      </c>
      <c r="BS163" s="1" t="str">
        <f t="shared" si="360"/>
        <v>NA</v>
      </c>
      <c r="BT163" s="1" t="s">
        <v>178</v>
      </c>
      <c r="BU163" s="4" t="str">
        <f t="shared" si="361"/>
        <v>NA</v>
      </c>
      <c r="BV163" s="4" t="str">
        <f t="shared" si="362"/>
        <v>NA</v>
      </c>
      <c r="BW163" t="s">
        <v>178</v>
      </c>
      <c r="BX163" t="s">
        <v>178</v>
      </c>
      <c r="BY163" t="s">
        <v>178</v>
      </c>
      <c r="BZ163" t="s">
        <v>178</v>
      </c>
      <c r="CA163" s="2" t="str">
        <f t="shared" si="363"/>
        <v>NA</v>
      </c>
      <c r="CB163">
        <v>0</v>
      </c>
      <c r="CC163">
        <v>0</v>
      </c>
      <c r="CD163" s="2" t="str">
        <f t="shared" si="364"/>
        <v>NA</v>
      </c>
      <c r="CE163" s="3">
        <v>0</v>
      </c>
      <c r="CF163" s="3">
        <v>0</v>
      </c>
      <c r="CG163" s="2">
        <v>0</v>
      </c>
      <c r="CH163" s="2">
        <v>0</v>
      </c>
      <c r="CI163" s="2">
        <v>0</v>
      </c>
      <c r="CJ163" s="2">
        <v>0</v>
      </c>
      <c r="CK163" s="2">
        <v>0</v>
      </c>
      <c r="CL163" s="2">
        <v>0</v>
      </c>
      <c r="CM163" s="2">
        <v>0</v>
      </c>
      <c r="CN163" s="2">
        <v>0</v>
      </c>
      <c r="CO163" s="5">
        <v>0</v>
      </c>
      <c r="CP163" s="5">
        <v>0</v>
      </c>
      <c r="CQ163" s="5">
        <v>1</v>
      </c>
      <c r="CR163" s="5">
        <v>0</v>
      </c>
      <c r="CS163" s="5">
        <v>0</v>
      </c>
      <c r="CT163" s="5">
        <v>0</v>
      </c>
      <c r="CU163" s="5">
        <v>0</v>
      </c>
      <c r="CV163" s="5">
        <v>0</v>
      </c>
      <c r="CW163" s="4">
        <v>0</v>
      </c>
      <c r="CX163" s="4">
        <v>0</v>
      </c>
      <c r="CY163" s="4">
        <v>0</v>
      </c>
      <c r="CZ163" s="4">
        <v>0</v>
      </c>
      <c r="DA163" s="4">
        <v>0</v>
      </c>
      <c r="DB163" s="4">
        <v>0</v>
      </c>
      <c r="DC163" s="4">
        <v>0</v>
      </c>
      <c r="DD163" s="4">
        <v>0</v>
      </c>
      <c r="DE163" s="8">
        <v>0</v>
      </c>
      <c r="DF163" s="8">
        <v>0</v>
      </c>
      <c r="DG163" s="8">
        <v>0</v>
      </c>
      <c r="DH163" s="8">
        <v>0</v>
      </c>
      <c r="DI163" s="8">
        <v>0</v>
      </c>
      <c r="DJ163" s="8">
        <v>0</v>
      </c>
      <c r="DK163" s="8">
        <v>0</v>
      </c>
      <c r="DL163" s="8">
        <v>0</v>
      </c>
      <c r="DM163" s="11">
        <f t="shared" si="365"/>
        <v>0</v>
      </c>
      <c r="DN163" s="11">
        <f t="shared" si="366"/>
        <v>0</v>
      </c>
      <c r="DO163" s="11">
        <f t="shared" si="367"/>
        <v>0</v>
      </c>
      <c r="DP163" s="11">
        <f t="shared" si="368"/>
        <v>0</v>
      </c>
      <c r="DQ163" s="5">
        <f t="shared" si="369"/>
        <v>0</v>
      </c>
      <c r="DR163" s="5">
        <f t="shared" si="370"/>
        <v>1</v>
      </c>
      <c r="DS163" s="5">
        <f t="shared" si="371"/>
        <v>0</v>
      </c>
      <c r="DT163" s="5">
        <f t="shared" si="372"/>
        <v>0</v>
      </c>
      <c r="DU163" s="12">
        <f t="shared" si="373"/>
        <v>0</v>
      </c>
      <c r="DV163" s="12">
        <f t="shared" si="374"/>
        <v>0</v>
      </c>
      <c r="DW163" s="12">
        <f t="shared" si="375"/>
        <v>1</v>
      </c>
      <c r="DX163" s="12">
        <f t="shared" si="376"/>
        <v>0</v>
      </c>
      <c r="DY163" s="12">
        <f t="shared" si="377"/>
        <v>0</v>
      </c>
      <c r="DZ163" s="12">
        <f t="shared" si="378"/>
        <v>0</v>
      </c>
      <c r="EA163" s="12">
        <f t="shared" si="379"/>
        <v>0</v>
      </c>
      <c r="EB163" s="12">
        <f t="shared" si="380"/>
        <v>0</v>
      </c>
      <c r="EC163" s="13">
        <f t="shared" si="381"/>
        <v>0</v>
      </c>
      <c r="ED163" s="13">
        <f t="shared" si="382"/>
        <v>0</v>
      </c>
      <c r="EE163" s="13">
        <f t="shared" si="383"/>
        <v>0</v>
      </c>
      <c r="EF163" s="13">
        <f t="shared" si="384"/>
        <v>0</v>
      </c>
      <c r="EG163" s="13">
        <f t="shared" si="385"/>
        <v>0</v>
      </c>
      <c r="EH163" s="13">
        <f t="shared" si="386"/>
        <v>0</v>
      </c>
      <c r="EI163" s="13">
        <f t="shared" si="387"/>
        <v>0</v>
      </c>
      <c r="EJ163" s="13">
        <f t="shared" si="388"/>
        <v>0</v>
      </c>
      <c r="EK163" s="4">
        <f t="shared" si="389"/>
        <v>0</v>
      </c>
      <c r="EL163" s="4">
        <f t="shared" si="390"/>
        <v>1</v>
      </c>
      <c r="EM163" s="4">
        <f t="shared" si="391"/>
        <v>0</v>
      </c>
      <c r="EN163" s="4">
        <f t="shared" si="392"/>
        <v>0</v>
      </c>
      <c r="EO163" s="5" t="s">
        <v>178</v>
      </c>
      <c r="EP163" s="5" t="s">
        <v>178</v>
      </c>
      <c r="EQ163" s="5" t="s">
        <v>178</v>
      </c>
      <c r="ER163" s="5" t="s">
        <v>178</v>
      </c>
      <c r="ES163" s="12" t="s">
        <v>178</v>
      </c>
      <c r="ET163" s="12">
        <v>0</v>
      </c>
      <c r="EU163" s="12" t="s">
        <v>178</v>
      </c>
      <c r="EV163" s="12" t="s">
        <v>178</v>
      </c>
      <c r="EW163" t="s">
        <v>178</v>
      </c>
      <c r="EX163">
        <v>0</v>
      </c>
      <c r="EY163" t="s">
        <v>178</v>
      </c>
      <c r="EZ163" t="s">
        <v>178</v>
      </c>
      <c r="FA163">
        <f t="shared" si="393"/>
        <v>0</v>
      </c>
      <c r="FB163">
        <f t="shared" si="394"/>
        <v>1</v>
      </c>
      <c r="FC163">
        <f t="shared" si="395"/>
        <v>0</v>
      </c>
      <c r="FD163">
        <f t="shared" si="396"/>
        <v>0</v>
      </c>
      <c r="FE163" t="s">
        <v>178</v>
      </c>
      <c r="FF163" t="s">
        <v>178</v>
      </c>
      <c r="FG163">
        <v>0.75</v>
      </c>
    </row>
    <row r="164" spans="1:163" customFormat="1" x14ac:dyDescent="0.25">
      <c r="A164" t="s">
        <v>164</v>
      </c>
      <c r="B164">
        <v>1</v>
      </c>
      <c r="C164" t="s">
        <v>178</v>
      </c>
      <c r="D164" t="s">
        <v>178</v>
      </c>
      <c r="E164" t="s">
        <v>178</v>
      </c>
      <c r="F164" t="s">
        <v>178</v>
      </c>
      <c r="G164" t="s">
        <v>178</v>
      </c>
      <c r="H164" t="s">
        <v>178</v>
      </c>
      <c r="I164" s="2" t="s">
        <v>178</v>
      </c>
      <c r="J164" s="2" t="str">
        <f t="shared" si="336"/>
        <v>NA</v>
      </c>
      <c r="K164" t="s">
        <v>178</v>
      </c>
      <c r="L164" s="1" t="s">
        <v>178</v>
      </c>
      <c r="M164" s="1" t="str">
        <f t="shared" si="337"/>
        <v>NA</v>
      </c>
      <c r="N164" s="1" t="s">
        <v>178</v>
      </c>
      <c r="O164" t="s">
        <v>178</v>
      </c>
      <c r="P164" t="s">
        <v>178</v>
      </c>
      <c r="Q164" t="s">
        <v>178</v>
      </c>
      <c r="R164" t="s">
        <v>178</v>
      </c>
      <c r="S164" t="s">
        <v>178</v>
      </c>
      <c r="T164" t="s">
        <v>178</v>
      </c>
      <c r="U164" t="str">
        <f t="shared" si="338"/>
        <v>NA</v>
      </c>
      <c r="V164" s="2" t="s">
        <v>178</v>
      </c>
      <c r="W164" s="2" t="str">
        <f t="shared" si="339"/>
        <v>NA</v>
      </c>
      <c r="X164" t="s">
        <v>178</v>
      </c>
      <c r="Y164" s="1" t="s">
        <v>178</v>
      </c>
      <c r="Z164" s="1" t="str">
        <f t="shared" si="340"/>
        <v>NA</v>
      </c>
      <c r="AA164" s="1" t="str">
        <f t="shared" si="341"/>
        <v>NA</v>
      </c>
      <c r="AB164" s="4" t="s">
        <v>178</v>
      </c>
      <c r="AC164" s="4" t="s">
        <v>178</v>
      </c>
      <c r="AD164">
        <v>1</v>
      </c>
      <c r="AE164">
        <v>1</v>
      </c>
      <c r="AF164">
        <v>2</v>
      </c>
      <c r="AG164">
        <v>1</v>
      </c>
      <c r="AH164">
        <v>2</v>
      </c>
      <c r="AI164">
        <v>6</v>
      </c>
      <c r="AJ164" s="2" t="s">
        <v>176</v>
      </c>
      <c r="AK164" s="2">
        <f t="shared" si="342"/>
        <v>1</v>
      </c>
      <c r="AL164">
        <v>2</v>
      </c>
      <c r="AM164" s="1">
        <v>7</v>
      </c>
      <c r="AN164" s="1" t="str">
        <f t="shared" si="343"/>
        <v>L</v>
      </c>
      <c r="AO164" s="1">
        <f t="shared" si="344"/>
        <v>1</v>
      </c>
      <c r="AP164" s="4" t="str">
        <f t="shared" si="345"/>
        <v>NA</v>
      </c>
      <c r="AQ164" s="4" t="s">
        <v>178</v>
      </c>
      <c r="AR164" s="10" t="s">
        <v>178</v>
      </c>
      <c r="AS164" s="10" t="s">
        <v>323</v>
      </c>
      <c r="AT164" s="10" t="s">
        <v>323</v>
      </c>
      <c r="AU164" s="10" t="str">
        <f t="shared" si="346"/>
        <v>surv</v>
      </c>
      <c r="AV164" s="10">
        <f t="shared" si="347"/>
        <v>7</v>
      </c>
      <c r="AW164" s="10">
        <f t="shared" si="348"/>
        <v>0.68818602136341023</v>
      </c>
      <c r="AX164" s="10" t="str">
        <f t="shared" si="349"/>
        <v>NA</v>
      </c>
      <c r="AY164" s="10" t="str">
        <f t="shared" si="350"/>
        <v>NA</v>
      </c>
      <c r="AZ164" s="10" t="str">
        <f t="shared" si="351"/>
        <v>NA</v>
      </c>
      <c r="BA164" s="10" t="str">
        <f t="shared" si="352"/>
        <v>0</v>
      </c>
      <c r="BB164" t="s">
        <v>178</v>
      </c>
      <c r="BC164" t="s">
        <v>178</v>
      </c>
      <c r="BD164" t="s">
        <v>165</v>
      </c>
      <c r="BE164" s="5">
        <v>0</v>
      </c>
      <c r="BF164" s="5">
        <v>0</v>
      </c>
      <c r="BG164" s="5">
        <v>1</v>
      </c>
      <c r="BH164" s="5">
        <f t="shared" si="353"/>
        <v>0.33333333333333331</v>
      </c>
      <c r="BI164" s="6" t="s">
        <v>178</v>
      </c>
      <c r="BJ164" s="6" t="s">
        <v>178</v>
      </c>
      <c r="BK164" s="6">
        <v>0.68818602136341023</v>
      </c>
      <c r="BL164" s="6">
        <v>0.68818602136341023</v>
      </c>
      <c r="BM164" s="6" t="str">
        <f t="shared" si="354"/>
        <v>M</v>
      </c>
      <c r="BN164" s="3">
        <f t="shared" si="355"/>
        <v>2</v>
      </c>
      <c r="BO164" s="3">
        <f t="shared" si="356"/>
        <v>1</v>
      </c>
      <c r="BP164" s="3">
        <f t="shared" si="357"/>
        <v>2</v>
      </c>
      <c r="BQ164" s="3">
        <f t="shared" si="358"/>
        <v>6</v>
      </c>
      <c r="BR164" s="1">
        <f t="shared" si="359"/>
        <v>7</v>
      </c>
      <c r="BS164" s="1" t="str">
        <f t="shared" si="360"/>
        <v>L</v>
      </c>
      <c r="BT164" s="1" t="s">
        <v>178</v>
      </c>
      <c r="BU164" s="4" t="str">
        <f t="shared" si="361"/>
        <v>NA</v>
      </c>
      <c r="BV164" s="4" t="str">
        <f t="shared" si="362"/>
        <v>NA</v>
      </c>
      <c r="BW164" t="s">
        <v>178</v>
      </c>
      <c r="BX164" t="s">
        <v>178</v>
      </c>
      <c r="BY164" t="s">
        <v>178</v>
      </c>
      <c r="BZ164" t="s">
        <v>178</v>
      </c>
      <c r="CA164" s="2" t="str">
        <f t="shared" si="363"/>
        <v>NA</v>
      </c>
      <c r="CB164">
        <v>0</v>
      </c>
      <c r="CC164">
        <v>0</v>
      </c>
      <c r="CD164" s="2" t="str">
        <f t="shared" si="364"/>
        <v>NA</v>
      </c>
      <c r="CE164" s="3">
        <v>0</v>
      </c>
      <c r="CF164" s="3">
        <v>0</v>
      </c>
      <c r="CG164" s="2">
        <v>0</v>
      </c>
      <c r="CH164" s="2">
        <v>0</v>
      </c>
      <c r="CI164" s="2">
        <v>0</v>
      </c>
      <c r="CJ164" s="2">
        <v>0</v>
      </c>
      <c r="CK164" s="2">
        <v>0</v>
      </c>
      <c r="CL164" s="2">
        <v>0</v>
      </c>
      <c r="CM164" s="2">
        <v>0</v>
      </c>
      <c r="CN164" s="2">
        <v>0</v>
      </c>
      <c r="CO164" s="5">
        <v>0</v>
      </c>
      <c r="CP164" s="5">
        <v>0</v>
      </c>
      <c r="CQ164" s="5">
        <v>0</v>
      </c>
      <c r="CR164" s="5">
        <v>0</v>
      </c>
      <c r="CS164" s="5">
        <v>0</v>
      </c>
      <c r="CT164" s="5">
        <v>0</v>
      </c>
      <c r="CU164" s="5">
        <v>0</v>
      </c>
      <c r="CV164" s="5">
        <v>0</v>
      </c>
      <c r="CW164" s="4">
        <v>0</v>
      </c>
      <c r="CX164" s="4">
        <v>0</v>
      </c>
      <c r="CY164" s="4">
        <v>0</v>
      </c>
      <c r="CZ164" s="4">
        <v>0</v>
      </c>
      <c r="DA164" s="4">
        <v>0</v>
      </c>
      <c r="DB164" s="4">
        <v>0</v>
      </c>
      <c r="DC164" s="4">
        <v>0</v>
      </c>
      <c r="DD164" s="4">
        <v>0</v>
      </c>
      <c r="DE164" s="8">
        <v>0</v>
      </c>
      <c r="DF164" s="8">
        <v>0</v>
      </c>
      <c r="DG164" s="8">
        <v>0</v>
      </c>
      <c r="DH164" s="8">
        <v>0</v>
      </c>
      <c r="DI164" s="8">
        <v>0</v>
      </c>
      <c r="DJ164" s="8">
        <v>0</v>
      </c>
      <c r="DK164" s="8">
        <v>0</v>
      </c>
      <c r="DL164" s="8">
        <v>0</v>
      </c>
      <c r="DM164" s="11">
        <f t="shared" si="365"/>
        <v>0</v>
      </c>
      <c r="DN164" s="11">
        <f t="shared" si="366"/>
        <v>0</v>
      </c>
      <c r="DO164" s="11">
        <f t="shared" si="367"/>
        <v>0</v>
      </c>
      <c r="DP164" s="11">
        <f t="shared" si="368"/>
        <v>0</v>
      </c>
      <c r="DQ164" s="5">
        <f t="shared" si="369"/>
        <v>0</v>
      </c>
      <c r="DR164" s="5">
        <f t="shared" si="370"/>
        <v>0</v>
      </c>
      <c r="DS164" s="5">
        <f t="shared" si="371"/>
        <v>0</v>
      </c>
      <c r="DT164" s="5">
        <f t="shared" si="372"/>
        <v>0</v>
      </c>
      <c r="DU164" s="12">
        <f t="shared" si="373"/>
        <v>0</v>
      </c>
      <c r="DV164" s="12">
        <f t="shared" si="374"/>
        <v>0</v>
      </c>
      <c r="DW164" s="12">
        <f t="shared" si="375"/>
        <v>0</v>
      </c>
      <c r="DX164" s="12">
        <f t="shared" si="376"/>
        <v>0</v>
      </c>
      <c r="DY164" s="12">
        <f t="shared" si="377"/>
        <v>0</v>
      </c>
      <c r="DZ164" s="12">
        <f t="shared" si="378"/>
        <v>0</v>
      </c>
      <c r="EA164" s="12">
        <f t="shared" si="379"/>
        <v>0</v>
      </c>
      <c r="EB164" s="12">
        <f t="shared" si="380"/>
        <v>0</v>
      </c>
      <c r="EC164" s="13">
        <f t="shared" si="381"/>
        <v>0</v>
      </c>
      <c r="ED164" s="13">
        <f t="shared" si="382"/>
        <v>0</v>
      </c>
      <c r="EE164" s="13">
        <f t="shared" si="383"/>
        <v>0</v>
      </c>
      <c r="EF164" s="13">
        <f t="shared" si="384"/>
        <v>0</v>
      </c>
      <c r="EG164" s="13">
        <f t="shared" si="385"/>
        <v>0</v>
      </c>
      <c r="EH164" s="13">
        <f t="shared" si="386"/>
        <v>0</v>
      </c>
      <c r="EI164" s="13">
        <f t="shared" si="387"/>
        <v>0</v>
      </c>
      <c r="EJ164" s="13">
        <f t="shared" si="388"/>
        <v>0</v>
      </c>
      <c r="EK164" s="4">
        <f t="shared" si="389"/>
        <v>0</v>
      </c>
      <c r="EL164" s="4">
        <f t="shared" si="390"/>
        <v>0</v>
      </c>
      <c r="EM164" s="4">
        <f t="shared" si="391"/>
        <v>0</v>
      </c>
      <c r="EN164" s="4">
        <f t="shared" si="392"/>
        <v>0</v>
      </c>
      <c r="EO164" s="5" t="s">
        <v>178</v>
      </c>
      <c r="EP164" s="5" t="s">
        <v>178</v>
      </c>
      <c r="EQ164" s="5" t="s">
        <v>178</v>
      </c>
      <c r="ER164" s="5" t="s">
        <v>178</v>
      </c>
      <c r="ES164" s="12" t="s">
        <v>178</v>
      </c>
      <c r="ET164" s="12" t="s">
        <v>178</v>
      </c>
      <c r="EU164" s="12" t="s">
        <v>178</v>
      </c>
      <c r="EV164" s="12" t="s">
        <v>178</v>
      </c>
      <c r="EW164" t="s">
        <v>178</v>
      </c>
      <c r="EX164" t="s">
        <v>178</v>
      </c>
      <c r="EY164" t="s">
        <v>178</v>
      </c>
      <c r="EZ164" t="s">
        <v>178</v>
      </c>
      <c r="FA164">
        <f t="shared" si="393"/>
        <v>0</v>
      </c>
      <c r="FB164">
        <f t="shared" si="394"/>
        <v>0</v>
      </c>
      <c r="FC164">
        <f t="shared" si="395"/>
        <v>0</v>
      </c>
      <c r="FD164">
        <f t="shared" si="396"/>
        <v>0</v>
      </c>
      <c r="FE164" t="s">
        <v>178</v>
      </c>
      <c r="FF164" t="s">
        <v>178</v>
      </c>
      <c r="FG164">
        <v>0.44444444444444442</v>
      </c>
    </row>
    <row r="165" spans="1:163" customFormat="1" x14ac:dyDescent="0.25">
      <c r="A165" t="s">
        <v>165</v>
      </c>
      <c r="B165">
        <v>1</v>
      </c>
      <c r="C165" t="s">
        <v>178</v>
      </c>
      <c r="D165" t="s">
        <v>178</v>
      </c>
      <c r="E165" t="s">
        <v>178</v>
      </c>
      <c r="F165" t="s">
        <v>178</v>
      </c>
      <c r="G165" t="s">
        <v>178</v>
      </c>
      <c r="H165" t="s">
        <v>178</v>
      </c>
      <c r="I165" s="2" t="s">
        <v>178</v>
      </c>
      <c r="J165" s="2" t="str">
        <f t="shared" si="336"/>
        <v>NA</v>
      </c>
      <c r="K165" t="s">
        <v>178</v>
      </c>
      <c r="L165" s="1" t="s">
        <v>178</v>
      </c>
      <c r="M165" s="1" t="str">
        <f t="shared" si="337"/>
        <v>NA</v>
      </c>
      <c r="N165" s="1" t="s">
        <v>178</v>
      </c>
      <c r="O165" t="s">
        <v>178</v>
      </c>
      <c r="P165" t="s">
        <v>178</v>
      </c>
      <c r="Q165" t="s">
        <v>178</v>
      </c>
      <c r="R165" t="s">
        <v>178</v>
      </c>
      <c r="S165" t="s">
        <v>178</v>
      </c>
      <c r="T165" t="s">
        <v>178</v>
      </c>
      <c r="U165" t="str">
        <f t="shared" si="338"/>
        <v>NA</v>
      </c>
      <c r="V165" s="2" t="s">
        <v>178</v>
      </c>
      <c r="W165" s="2" t="str">
        <f t="shared" si="339"/>
        <v>NA</v>
      </c>
      <c r="X165" t="s">
        <v>178</v>
      </c>
      <c r="Y165" s="1" t="s">
        <v>178</v>
      </c>
      <c r="Z165" s="1" t="str">
        <f t="shared" si="340"/>
        <v>NA</v>
      </c>
      <c r="AA165" s="1" t="str">
        <f t="shared" si="341"/>
        <v>NA</v>
      </c>
      <c r="AB165" s="4" t="s">
        <v>178</v>
      </c>
      <c r="AC165" s="4" t="s">
        <v>178</v>
      </c>
      <c r="AD165">
        <v>1</v>
      </c>
      <c r="AE165">
        <v>1</v>
      </c>
      <c r="AF165">
        <v>1</v>
      </c>
      <c r="AG165">
        <v>1</v>
      </c>
      <c r="AH165">
        <v>1</v>
      </c>
      <c r="AI165">
        <v>2</v>
      </c>
      <c r="AJ165" s="2" t="s">
        <v>176</v>
      </c>
      <c r="AK165" s="2">
        <f t="shared" si="342"/>
        <v>1</v>
      </c>
      <c r="AL165">
        <v>2</v>
      </c>
      <c r="AM165" s="1">
        <v>5</v>
      </c>
      <c r="AN165" s="1" t="str">
        <f t="shared" si="343"/>
        <v>M</v>
      </c>
      <c r="AO165" s="1">
        <f t="shared" si="344"/>
        <v>2</v>
      </c>
      <c r="AP165" s="4" t="str">
        <f t="shared" si="345"/>
        <v>NA</v>
      </c>
      <c r="AQ165" s="4" t="s">
        <v>178</v>
      </c>
      <c r="AR165" s="10" t="s">
        <v>178</v>
      </c>
      <c r="AS165" s="10" t="s">
        <v>323</v>
      </c>
      <c r="AT165" s="10" t="s">
        <v>323</v>
      </c>
      <c r="AU165" s="10" t="str">
        <f t="shared" si="346"/>
        <v>surv</v>
      </c>
      <c r="AV165" s="10">
        <f t="shared" si="347"/>
        <v>5</v>
      </c>
      <c r="AW165" s="10">
        <f t="shared" si="348"/>
        <v>0.68818602136341023</v>
      </c>
      <c r="AX165" s="10" t="str">
        <f t="shared" si="349"/>
        <v>NA</v>
      </c>
      <c r="AY165" s="10" t="str">
        <f t="shared" si="350"/>
        <v>NA</v>
      </c>
      <c r="AZ165" s="10" t="str">
        <f t="shared" si="351"/>
        <v>NA</v>
      </c>
      <c r="BA165" s="10" t="str">
        <f t="shared" si="352"/>
        <v>0</v>
      </c>
      <c r="BB165" t="s">
        <v>178</v>
      </c>
      <c r="BC165" t="s">
        <v>178</v>
      </c>
      <c r="BD165" t="s">
        <v>164</v>
      </c>
      <c r="BE165" s="5">
        <v>0</v>
      </c>
      <c r="BF165" s="5">
        <v>0</v>
      </c>
      <c r="BG165" s="5">
        <v>1</v>
      </c>
      <c r="BH165" s="5">
        <f t="shared" si="353"/>
        <v>0.33333333333333331</v>
      </c>
      <c r="BI165" s="6" t="s">
        <v>178</v>
      </c>
      <c r="BJ165" s="6" t="s">
        <v>178</v>
      </c>
      <c r="BK165" s="6">
        <v>0.68818602136341023</v>
      </c>
      <c r="BL165" s="6">
        <v>0.68818602136341023</v>
      </c>
      <c r="BM165" s="6" t="str">
        <f t="shared" si="354"/>
        <v>M</v>
      </c>
      <c r="BN165" s="3">
        <f t="shared" si="355"/>
        <v>1</v>
      </c>
      <c r="BO165" s="3">
        <f t="shared" si="356"/>
        <v>1</v>
      </c>
      <c r="BP165" s="3">
        <f t="shared" si="357"/>
        <v>1</v>
      </c>
      <c r="BQ165" s="3">
        <f t="shared" si="358"/>
        <v>2</v>
      </c>
      <c r="BR165" s="1">
        <f t="shared" si="359"/>
        <v>5</v>
      </c>
      <c r="BS165" s="1" t="str">
        <f t="shared" si="360"/>
        <v>NA</v>
      </c>
      <c r="BT165" s="1" t="s">
        <v>178</v>
      </c>
      <c r="BU165" s="4" t="str">
        <f t="shared" si="361"/>
        <v>NA</v>
      </c>
      <c r="BV165" s="4" t="str">
        <f t="shared" si="362"/>
        <v>NA</v>
      </c>
      <c r="BW165" t="s">
        <v>178</v>
      </c>
      <c r="BX165" t="s">
        <v>178</v>
      </c>
      <c r="BY165" t="s">
        <v>178</v>
      </c>
      <c r="BZ165" t="s">
        <v>178</v>
      </c>
      <c r="CA165" s="2" t="str">
        <f t="shared" si="363"/>
        <v>NA</v>
      </c>
      <c r="CB165">
        <v>0</v>
      </c>
      <c r="CC165">
        <v>0</v>
      </c>
      <c r="CD165" s="2" t="str">
        <f t="shared" si="364"/>
        <v>NA</v>
      </c>
      <c r="CE165" s="3">
        <v>0</v>
      </c>
      <c r="CF165" s="3">
        <v>0</v>
      </c>
      <c r="CG165" s="2">
        <v>0</v>
      </c>
      <c r="CH165" s="2">
        <v>0</v>
      </c>
      <c r="CI165" s="2">
        <v>0</v>
      </c>
      <c r="CJ165" s="2">
        <v>0</v>
      </c>
      <c r="CK165" s="2">
        <v>0</v>
      </c>
      <c r="CL165" s="2">
        <v>0</v>
      </c>
      <c r="CM165" s="2">
        <v>0</v>
      </c>
      <c r="CN165" s="2">
        <v>0</v>
      </c>
      <c r="CO165" s="5">
        <v>0</v>
      </c>
      <c r="CP165" s="5">
        <v>0</v>
      </c>
      <c r="CQ165" s="5">
        <v>0</v>
      </c>
      <c r="CR165" s="5">
        <v>0</v>
      </c>
      <c r="CS165" s="5">
        <v>0</v>
      </c>
      <c r="CT165" s="5">
        <v>0</v>
      </c>
      <c r="CU165" s="5">
        <v>0</v>
      </c>
      <c r="CV165" s="5">
        <v>0</v>
      </c>
      <c r="CW165" s="4">
        <v>0</v>
      </c>
      <c r="CX165" s="4">
        <v>0</v>
      </c>
      <c r="CY165" s="4">
        <v>0</v>
      </c>
      <c r="CZ165" s="4">
        <v>0</v>
      </c>
      <c r="DA165" s="4">
        <v>0</v>
      </c>
      <c r="DB165" s="4">
        <v>0</v>
      </c>
      <c r="DC165" s="4">
        <v>0</v>
      </c>
      <c r="DD165" s="4">
        <v>0</v>
      </c>
      <c r="DE165" s="8">
        <v>0</v>
      </c>
      <c r="DF165" s="8">
        <v>0</v>
      </c>
      <c r="DG165" s="8">
        <v>0</v>
      </c>
      <c r="DH165" s="8">
        <v>0</v>
      </c>
      <c r="DI165" s="8">
        <v>0</v>
      </c>
      <c r="DJ165" s="8">
        <v>0</v>
      </c>
      <c r="DK165" s="8">
        <v>0</v>
      </c>
      <c r="DL165" s="8">
        <v>0</v>
      </c>
      <c r="DM165" s="11">
        <f t="shared" si="365"/>
        <v>0</v>
      </c>
      <c r="DN165" s="11">
        <f t="shared" si="366"/>
        <v>0</v>
      </c>
      <c r="DO165" s="11">
        <f t="shared" si="367"/>
        <v>0</v>
      </c>
      <c r="DP165" s="11">
        <f t="shared" si="368"/>
        <v>0</v>
      </c>
      <c r="DQ165" s="5">
        <f t="shared" si="369"/>
        <v>0</v>
      </c>
      <c r="DR165" s="5">
        <f t="shared" si="370"/>
        <v>0</v>
      </c>
      <c r="DS165" s="5">
        <f t="shared" si="371"/>
        <v>0</v>
      </c>
      <c r="DT165" s="5">
        <f t="shared" si="372"/>
        <v>0</v>
      </c>
      <c r="DU165" s="12">
        <f t="shared" si="373"/>
        <v>0</v>
      </c>
      <c r="DV165" s="12">
        <f t="shared" si="374"/>
        <v>0</v>
      </c>
      <c r="DW165" s="12">
        <f t="shared" si="375"/>
        <v>0</v>
      </c>
      <c r="DX165" s="12">
        <f t="shared" si="376"/>
        <v>0</v>
      </c>
      <c r="DY165" s="12">
        <f t="shared" si="377"/>
        <v>0</v>
      </c>
      <c r="DZ165" s="12">
        <f t="shared" si="378"/>
        <v>0</v>
      </c>
      <c r="EA165" s="12">
        <f t="shared" si="379"/>
        <v>0</v>
      </c>
      <c r="EB165" s="12">
        <f t="shared" si="380"/>
        <v>0</v>
      </c>
      <c r="EC165" s="13">
        <f t="shared" si="381"/>
        <v>0</v>
      </c>
      <c r="ED165" s="13">
        <f t="shared" si="382"/>
        <v>0</v>
      </c>
      <c r="EE165" s="13">
        <f t="shared" si="383"/>
        <v>0</v>
      </c>
      <c r="EF165" s="13">
        <f t="shared" si="384"/>
        <v>0</v>
      </c>
      <c r="EG165" s="13">
        <f t="shared" si="385"/>
        <v>0</v>
      </c>
      <c r="EH165" s="13">
        <f t="shared" si="386"/>
        <v>0</v>
      </c>
      <c r="EI165" s="13">
        <f t="shared" si="387"/>
        <v>0</v>
      </c>
      <c r="EJ165" s="13">
        <f t="shared" si="388"/>
        <v>0</v>
      </c>
      <c r="EK165" s="4">
        <f t="shared" si="389"/>
        <v>0</v>
      </c>
      <c r="EL165" s="4">
        <f t="shared" si="390"/>
        <v>0</v>
      </c>
      <c r="EM165" s="4">
        <f t="shared" si="391"/>
        <v>0</v>
      </c>
      <c r="EN165" s="4">
        <f t="shared" si="392"/>
        <v>0</v>
      </c>
      <c r="EO165" s="5" t="s">
        <v>178</v>
      </c>
      <c r="EP165" s="5" t="s">
        <v>178</v>
      </c>
      <c r="EQ165" s="5" t="s">
        <v>178</v>
      </c>
      <c r="ER165" s="5" t="s">
        <v>178</v>
      </c>
      <c r="ES165" s="12" t="s">
        <v>178</v>
      </c>
      <c r="ET165" s="12" t="s">
        <v>178</v>
      </c>
      <c r="EU165" s="12" t="s">
        <v>178</v>
      </c>
      <c r="EV165" s="12" t="s">
        <v>178</v>
      </c>
      <c r="EW165" t="s">
        <v>178</v>
      </c>
      <c r="EX165" t="s">
        <v>178</v>
      </c>
      <c r="EY165" t="s">
        <v>178</v>
      </c>
      <c r="EZ165" t="s">
        <v>178</v>
      </c>
      <c r="FA165">
        <f t="shared" si="393"/>
        <v>0</v>
      </c>
      <c r="FB165">
        <f t="shared" si="394"/>
        <v>0</v>
      </c>
      <c r="FC165">
        <f t="shared" si="395"/>
        <v>0</v>
      </c>
      <c r="FD165">
        <f t="shared" si="396"/>
        <v>0</v>
      </c>
      <c r="FE165" t="s">
        <v>178</v>
      </c>
      <c r="FF165" t="s">
        <v>178</v>
      </c>
      <c r="FG165">
        <v>0.75</v>
      </c>
    </row>
    <row r="166" spans="1:163" customFormat="1" x14ac:dyDescent="0.25">
      <c r="A166" t="s">
        <v>166</v>
      </c>
      <c r="B166">
        <v>1</v>
      </c>
      <c r="C166" t="s">
        <v>178</v>
      </c>
      <c r="D166" t="s">
        <v>178</v>
      </c>
      <c r="E166" t="s">
        <v>178</v>
      </c>
      <c r="F166" t="s">
        <v>178</v>
      </c>
      <c r="G166" t="s">
        <v>178</v>
      </c>
      <c r="H166" t="s">
        <v>178</v>
      </c>
      <c r="I166" s="2" t="s">
        <v>178</v>
      </c>
      <c r="J166" s="2" t="str">
        <f t="shared" si="336"/>
        <v>NA</v>
      </c>
      <c r="K166" t="s">
        <v>178</v>
      </c>
      <c r="L166" s="1" t="s">
        <v>178</v>
      </c>
      <c r="M166" s="1" t="str">
        <f t="shared" si="337"/>
        <v>NA</v>
      </c>
      <c r="N166" s="1" t="s">
        <v>178</v>
      </c>
      <c r="O166" t="s">
        <v>178</v>
      </c>
      <c r="P166" t="s">
        <v>178</v>
      </c>
      <c r="Q166" t="s">
        <v>178</v>
      </c>
      <c r="R166" t="s">
        <v>178</v>
      </c>
      <c r="S166" t="s">
        <v>178</v>
      </c>
      <c r="T166" t="s">
        <v>178</v>
      </c>
      <c r="U166" t="str">
        <f t="shared" si="338"/>
        <v>NA</v>
      </c>
      <c r="V166" s="2" t="s">
        <v>178</v>
      </c>
      <c r="W166" s="2" t="str">
        <f t="shared" si="339"/>
        <v>NA</v>
      </c>
      <c r="X166" t="s">
        <v>178</v>
      </c>
      <c r="Y166" s="1" t="s">
        <v>178</v>
      </c>
      <c r="Z166" s="1" t="str">
        <f t="shared" si="340"/>
        <v>NA</v>
      </c>
      <c r="AA166" s="1" t="str">
        <f t="shared" si="341"/>
        <v>NA</v>
      </c>
      <c r="AB166" s="4" t="s">
        <v>178</v>
      </c>
      <c r="AC166" s="4" t="s">
        <v>178</v>
      </c>
      <c r="AD166">
        <v>1</v>
      </c>
      <c r="AE166">
        <v>1</v>
      </c>
      <c r="AF166">
        <v>0</v>
      </c>
      <c r="AG166">
        <v>0</v>
      </c>
      <c r="AH166">
        <v>1</v>
      </c>
      <c r="AI166">
        <v>1</v>
      </c>
      <c r="AJ166" s="2" t="s">
        <v>177</v>
      </c>
      <c r="AK166" s="2">
        <f t="shared" si="342"/>
        <v>1</v>
      </c>
      <c r="AL166">
        <v>3</v>
      </c>
      <c r="AM166" s="1">
        <v>3</v>
      </c>
      <c r="AN166" s="1" t="str">
        <f t="shared" si="343"/>
        <v>S</v>
      </c>
      <c r="AO166" s="1">
        <f t="shared" si="344"/>
        <v>2</v>
      </c>
      <c r="AP166" s="4" t="str">
        <f t="shared" si="345"/>
        <v>NA</v>
      </c>
      <c r="AQ166" s="4" t="s">
        <v>178</v>
      </c>
      <c r="AR166" s="10" t="s">
        <v>178</v>
      </c>
      <c r="AS166" s="10" t="s">
        <v>323</v>
      </c>
      <c r="AT166" s="10" t="s">
        <v>323</v>
      </c>
      <c r="AU166" s="10" t="str">
        <f t="shared" si="346"/>
        <v>surv</v>
      </c>
      <c r="AV166" s="10">
        <f t="shared" si="347"/>
        <v>3</v>
      </c>
      <c r="AW166" s="10">
        <f t="shared" si="348"/>
        <v>0.68731361109758471</v>
      </c>
      <c r="AX166" s="10" t="str">
        <f t="shared" si="349"/>
        <v>NA</v>
      </c>
      <c r="AY166" s="10" t="str">
        <f t="shared" si="350"/>
        <v>NA</v>
      </c>
      <c r="AZ166" s="10" t="str">
        <f t="shared" si="351"/>
        <v>NA</v>
      </c>
      <c r="BA166" s="10" t="str">
        <f t="shared" si="352"/>
        <v>0</v>
      </c>
      <c r="BB166" t="s">
        <v>178</v>
      </c>
      <c r="BC166" t="s">
        <v>178</v>
      </c>
      <c r="BD166" t="s">
        <v>85</v>
      </c>
      <c r="BE166" s="5">
        <v>0</v>
      </c>
      <c r="BF166" s="5">
        <v>0</v>
      </c>
      <c r="BG166" s="5">
        <v>2</v>
      </c>
      <c r="BH166" s="5">
        <f t="shared" si="353"/>
        <v>0.66666666666666663</v>
      </c>
      <c r="BI166" s="6" t="s">
        <v>178</v>
      </c>
      <c r="BJ166" s="6" t="s">
        <v>178</v>
      </c>
      <c r="BK166" s="6">
        <v>0.68731361109758471</v>
      </c>
      <c r="BL166" s="6">
        <v>0.68731361109758471</v>
      </c>
      <c r="BM166" s="6" t="str">
        <f t="shared" si="354"/>
        <v>M</v>
      </c>
      <c r="BN166" s="3">
        <f t="shared" si="355"/>
        <v>0</v>
      </c>
      <c r="BO166" s="3">
        <f t="shared" si="356"/>
        <v>0</v>
      </c>
      <c r="BP166" s="3">
        <f t="shared" si="357"/>
        <v>1</v>
      </c>
      <c r="BQ166" s="3">
        <f t="shared" si="358"/>
        <v>1</v>
      </c>
      <c r="BR166" s="1">
        <f t="shared" si="359"/>
        <v>3</v>
      </c>
      <c r="BS166" s="1" t="str">
        <f t="shared" si="360"/>
        <v>S</v>
      </c>
      <c r="BT166" s="1" t="s">
        <v>178</v>
      </c>
      <c r="BU166" s="4" t="str">
        <f t="shared" si="361"/>
        <v>NA</v>
      </c>
      <c r="BV166" s="4" t="str">
        <f t="shared" si="362"/>
        <v>NA</v>
      </c>
      <c r="BW166" t="s">
        <v>178</v>
      </c>
      <c r="BX166" t="s">
        <v>178</v>
      </c>
      <c r="BY166" t="s">
        <v>178</v>
      </c>
      <c r="BZ166" t="s">
        <v>178</v>
      </c>
      <c r="CA166" s="2" t="str">
        <f t="shared" si="363"/>
        <v>NA</v>
      </c>
      <c r="CB166">
        <v>0</v>
      </c>
      <c r="CC166">
        <v>0</v>
      </c>
      <c r="CD166" s="2" t="str">
        <f t="shared" si="364"/>
        <v>NA</v>
      </c>
      <c r="CE166" s="3">
        <v>0</v>
      </c>
      <c r="CF166" s="3">
        <v>0</v>
      </c>
      <c r="CG166" s="2">
        <v>0</v>
      </c>
      <c r="CH166" s="2">
        <v>0</v>
      </c>
      <c r="CI166" s="2">
        <v>0</v>
      </c>
      <c r="CJ166" s="2">
        <v>0</v>
      </c>
      <c r="CK166" s="2">
        <v>0</v>
      </c>
      <c r="CL166" s="2">
        <v>0</v>
      </c>
      <c r="CM166" s="2">
        <v>0</v>
      </c>
      <c r="CN166" s="2">
        <v>0</v>
      </c>
      <c r="CO166" s="5">
        <v>0</v>
      </c>
      <c r="CP166" s="5">
        <v>0</v>
      </c>
      <c r="CQ166" s="5">
        <v>0</v>
      </c>
      <c r="CR166" s="5">
        <v>0</v>
      </c>
      <c r="CS166" s="5">
        <v>0</v>
      </c>
      <c r="CT166" s="5">
        <v>0</v>
      </c>
      <c r="CU166" s="5">
        <v>0</v>
      </c>
      <c r="CV166" s="5">
        <v>0</v>
      </c>
      <c r="CW166" s="4">
        <v>0</v>
      </c>
      <c r="CX166" s="4">
        <v>0</v>
      </c>
      <c r="CY166" s="4">
        <v>0</v>
      </c>
      <c r="CZ166" s="4">
        <v>0</v>
      </c>
      <c r="DA166" s="4">
        <v>0</v>
      </c>
      <c r="DB166" s="4">
        <v>0</v>
      </c>
      <c r="DC166" s="4">
        <v>0</v>
      </c>
      <c r="DD166" s="4">
        <v>0</v>
      </c>
      <c r="DE166" s="8">
        <v>0</v>
      </c>
      <c r="DF166" s="8">
        <v>0</v>
      </c>
      <c r="DG166" s="8">
        <v>0</v>
      </c>
      <c r="DH166" s="8">
        <v>0</v>
      </c>
      <c r="DI166" s="8">
        <v>0</v>
      </c>
      <c r="DJ166" s="8">
        <v>0</v>
      </c>
      <c r="DK166" s="8">
        <v>0</v>
      </c>
      <c r="DL166" s="8">
        <v>0</v>
      </c>
      <c r="DM166" s="11">
        <f t="shared" si="365"/>
        <v>0</v>
      </c>
      <c r="DN166" s="11">
        <f t="shared" si="366"/>
        <v>0</v>
      </c>
      <c r="DO166" s="11">
        <f t="shared" si="367"/>
        <v>0</v>
      </c>
      <c r="DP166" s="11">
        <f t="shared" si="368"/>
        <v>0</v>
      </c>
      <c r="DQ166" s="5">
        <f t="shared" si="369"/>
        <v>0</v>
      </c>
      <c r="DR166" s="5">
        <f t="shared" si="370"/>
        <v>0</v>
      </c>
      <c r="DS166" s="5">
        <f t="shared" si="371"/>
        <v>0</v>
      </c>
      <c r="DT166" s="5">
        <f t="shared" si="372"/>
        <v>0</v>
      </c>
      <c r="DU166" s="12">
        <f t="shared" si="373"/>
        <v>0</v>
      </c>
      <c r="DV166" s="12">
        <f t="shared" si="374"/>
        <v>0</v>
      </c>
      <c r="DW166" s="12">
        <f t="shared" si="375"/>
        <v>0</v>
      </c>
      <c r="DX166" s="12">
        <f t="shared" si="376"/>
        <v>0</v>
      </c>
      <c r="DY166" s="12">
        <f t="shared" si="377"/>
        <v>0</v>
      </c>
      <c r="DZ166" s="12">
        <f t="shared" si="378"/>
        <v>0</v>
      </c>
      <c r="EA166" s="12">
        <f t="shared" si="379"/>
        <v>0</v>
      </c>
      <c r="EB166" s="12">
        <f t="shared" si="380"/>
        <v>0</v>
      </c>
      <c r="EC166" s="13">
        <f t="shared" si="381"/>
        <v>0</v>
      </c>
      <c r="ED166" s="13">
        <f t="shared" si="382"/>
        <v>0</v>
      </c>
      <c r="EE166" s="13">
        <f t="shared" si="383"/>
        <v>0</v>
      </c>
      <c r="EF166" s="13">
        <f t="shared" si="384"/>
        <v>0</v>
      </c>
      <c r="EG166" s="13">
        <f t="shared" si="385"/>
        <v>0</v>
      </c>
      <c r="EH166" s="13">
        <f t="shared" si="386"/>
        <v>0</v>
      </c>
      <c r="EI166" s="13">
        <f t="shared" si="387"/>
        <v>0</v>
      </c>
      <c r="EJ166" s="13">
        <f t="shared" si="388"/>
        <v>0</v>
      </c>
      <c r="EK166" s="4">
        <f t="shared" si="389"/>
        <v>0</v>
      </c>
      <c r="EL166" s="4">
        <f t="shared" si="390"/>
        <v>0</v>
      </c>
      <c r="EM166" s="4">
        <f t="shared" si="391"/>
        <v>0</v>
      </c>
      <c r="EN166" s="4">
        <f t="shared" si="392"/>
        <v>0</v>
      </c>
      <c r="EO166" s="5" t="s">
        <v>178</v>
      </c>
      <c r="EP166" s="5" t="s">
        <v>178</v>
      </c>
      <c r="EQ166" s="5" t="s">
        <v>178</v>
      </c>
      <c r="ER166" s="5" t="s">
        <v>178</v>
      </c>
      <c r="ES166" s="12" t="s">
        <v>178</v>
      </c>
      <c r="ET166" s="12" t="s">
        <v>178</v>
      </c>
      <c r="EU166" s="12" t="s">
        <v>178</v>
      </c>
      <c r="EV166" s="12" t="s">
        <v>178</v>
      </c>
      <c r="EW166" t="s">
        <v>178</v>
      </c>
      <c r="EX166" t="s">
        <v>178</v>
      </c>
      <c r="EY166" t="s">
        <v>178</v>
      </c>
      <c r="EZ166" t="s">
        <v>178</v>
      </c>
      <c r="FA166">
        <f t="shared" si="393"/>
        <v>0</v>
      </c>
      <c r="FB166">
        <f t="shared" si="394"/>
        <v>0</v>
      </c>
      <c r="FC166">
        <f t="shared" si="395"/>
        <v>0</v>
      </c>
      <c r="FD166">
        <f t="shared" si="396"/>
        <v>0</v>
      </c>
      <c r="FE166" t="s">
        <v>178</v>
      </c>
      <c r="FF166" t="s">
        <v>178</v>
      </c>
      <c r="FG166">
        <v>1</v>
      </c>
    </row>
    <row r="167" spans="1:163" customFormat="1" x14ac:dyDescent="0.25">
      <c r="A167" t="s">
        <v>167</v>
      </c>
      <c r="B167">
        <v>1</v>
      </c>
      <c r="C167" t="s">
        <v>178</v>
      </c>
      <c r="D167" t="s">
        <v>178</v>
      </c>
      <c r="E167" t="s">
        <v>178</v>
      </c>
      <c r="F167" t="s">
        <v>178</v>
      </c>
      <c r="G167" t="s">
        <v>178</v>
      </c>
      <c r="H167" t="s">
        <v>178</v>
      </c>
      <c r="I167" s="2" t="s">
        <v>178</v>
      </c>
      <c r="J167" s="2" t="str">
        <f t="shared" si="336"/>
        <v>NA</v>
      </c>
      <c r="K167" t="s">
        <v>178</v>
      </c>
      <c r="L167" s="1" t="s">
        <v>178</v>
      </c>
      <c r="M167" s="1" t="str">
        <f t="shared" si="337"/>
        <v>NA</v>
      </c>
      <c r="N167" s="1" t="s">
        <v>178</v>
      </c>
      <c r="O167" t="s">
        <v>178</v>
      </c>
      <c r="P167" t="s">
        <v>178</v>
      </c>
      <c r="Q167" t="s">
        <v>178</v>
      </c>
      <c r="R167" t="s">
        <v>178</v>
      </c>
      <c r="S167" t="s">
        <v>178</v>
      </c>
      <c r="T167" t="s">
        <v>178</v>
      </c>
      <c r="U167" t="str">
        <f t="shared" si="338"/>
        <v>NA</v>
      </c>
      <c r="V167" s="2" t="s">
        <v>178</v>
      </c>
      <c r="W167" s="2" t="str">
        <f t="shared" si="339"/>
        <v>NA</v>
      </c>
      <c r="X167" t="s">
        <v>178</v>
      </c>
      <c r="Y167" s="1" t="s">
        <v>178</v>
      </c>
      <c r="Z167" s="1" t="str">
        <f t="shared" si="340"/>
        <v>NA</v>
      </c>
      <c r="AA167" s="1" t="str">
        <f t="shared" si="341"/>
        <v>NA</v>
      </c>
      <c r="AB167" s="4" t="s">
        <v>178</v>
      </c>
      <c r="AC167" s="4" t="s">
        <v>178</v>
      </c>
      <c r="AD167">
        <v>1</v>
      </c>
      <c r="AE167">
        <v>1</v>
      </c>
      <c r="AF167">
        <v>0</v>
      </c>
      <c r="AG167">
        <v>1</v>
      </c>
      <c r="AH167">
        <v>1</v>
      </c>
      <c r="AI167">
        <v>1</v>
      </c>
      <c r="AJ167" s="2" t="s">
        <v>177</v>
      </c>
      <c r="AK167" s="2">
        <f t="shared" si="342"/>
        <v>1</v>
      </c>
      <c r="AL167">
        <v>3</v>
      </c>
      <c r="AM167" s="1">
        <v>4</v>
      </c>
      <c r="AN167" s="1" t="str">
        <f t="shared" si="343"/>
        <v>S</v>
      </c>
      <c r="AO167" s="1">
        <f t="shared" si="344"/>
        <v>4</v>
      </c>
      <c r="AP167" s="4" t="str">
        <f t="shared" si="345"/>
        <v>NA</v>
      </c>
      <c r="AQ167" s="4" t="s">
        <v>178</v>
      </c>
      <c r="AR167" s="10" t="s">
        <v>178</v>
      </c>
      <c r="AS167" s="10" t="s">
        <v>323</v>
      </c>
      <c r="AT167" s="10" t="s">
        <v>323</v>
      </c>
      <c r="AU167" s="10" t="str">
        <f t="shared" si="346"/>
        <v>surv</v>
      </c>
      <c r="AV167" s="10">
        <f t="shared" si="347"/>
        <v>4</v>
      </c>
      <c r="AW167" s="10">
        <f t="shared" si="348"/>
        <v>0.3</v>
      </c>
      <c r="AX167" s="10" t="str">
        <f t="shared" si="349"/>
        <v>NA</v>
      </c>
      <c r="AY167" s="10" t="str">
        <f t="shared" si="350"/>
        <v>NA</v>
      </c>
      <c r="AZ167" s="10" t="str">
        <f t="shared" si="351"/>
        <v>NA</v>
      </c>
      <c r="BA167" s="10" t="str">
        <f t="shared" si="352"/>
        <v>0</v>
      </c>
      <c r="BB167" t="s">
        <v>178</v>
      </c>
      <c r="BC167" t="s">
        <v>178</v>
      </c>
      <c r="BD167" t="s">
        <v>54</v>
      </c>
      <c r="BE167" s="5">
        <v>0</v>
      </c>
      <c r="BF167" s="5">
        <v>0</v>
      </c>
      <c r="BG167" s="5">
        <v>8</v>
      </c>
      <c r="BH167" s="5">
        <f t="shared" si="353"/>
        <v>2.6666666666666665</v>
      </c>
      <c r="BI167" s="6" t="s">
        <v>178</v>
      </c>
      <c r="BJ167" s="6" t="s">
        <v>178</v>
      </c>
      <c r="BK167" s="6">
        <v>0.3</v>
      </c>
      <c r="BL167" s="6">
        <v>0.3</v>
      </c>
      <c r="BM167" s="6" t="str">
        <f t="shared" si="354"/>
        <v>N</v>
      </c>
      <c r="BN167" s="3">
        <f t="shared" si="355"/>
        <v>0</v>
      </c>
      <c r="BO167" s="3">
        <f t="shared" si="356"/>
        <v>1</v>
      </c>
      <c r="BP167" s="3">
        <f t="shared" si="357"/>
        <v>1</v>
      </c>
      <c r="BQ167" s="3">
        <f t="shared" si="358"/>
        <v>1</v>
      </c>
      <c r="BR167" s="1">
        <f t="shared" si="359"/>
        <v>4</v>
      </c>
      <c r="BS167" s="1" t="str">
        <f t="shared" si="360"/>
        <v>S</v>
      </c>
      <c r="BT167" s="1" t="s">
        <v>178</v>
      </c>
      <c r="BU167" s="4" t="str">
        <f t="shared" si="361"/>
        <v>NA</v>
      </c>
      <c r="BV167" s="4" t="str">
        <f t="shared" si="362"/>
        <v>NA</v>
      </c>
      <c r="BW167" t="s">
        <v>178</v>
      </c>
      <c r="BX167" t="s">
        <v>178</v>
      </c>
      <c r="BY167" t="s">
        <v>178</v>
      </c>
      <c r="BZ167" t="s">
        <v>178</v>
      </c>
      <c r="CA167" s="2" t="str">
        <f t="shared" si="363"/>
        <v>NA</v>
      </c>
      <c r="CB167">
        <v>0</v>
      </c>
      <c r="CC167">
        <v>0</v>
      </c>
      <c r="CD167" s="2" t="str">
        <f t="shared" si="364"/>
        <v>NA</v>
      </c>
      <c r="CE167" s="3">
        <v>0</v>
      </c>
      <c r="CF167" s="3">
        <v>0</v>
      </c>
      <c r="CG167" s="2">
        <v>0</v>
      </c>
      <c r="CH167" s="2">
        <v>0</v>
      </c>
      <c r="CI167" s="2">
        <v>0</v>
      </c>
      <c r="CJ167" s="2">
        <v>0</v>
      </c>
      <c r="CK167" s="2">
        <v>0</v>
      </c>
      <c r="CL167" s="2">
        <v>0</v>
      </c>
      <c r="CM167" s="2">
        <v>0</v>
      </c>
      <c r="CN167" s="2">
        <v>0</v>
      </c>
      <c r="CO167" s="5">
        <v>0</v>
      </c>
      <c r="CP167" s="5">
        <v>0</v>
      </c>
      <c r="CQ167" s="5">
        <v>0</v>
      </c>
      <c r="CR167" s="5">
        <v>0</v>
      </c>
      <c r="CS167" s="5">
        <v>0</v>
      </c>
      <c r="CT167" s="5">
        <v>0</v>
      </c>
      <c r="CU167" s="5">
        <v>0</v>
      </c>
      <c r="CV167" s="5">
        <v>0</v>
      </c>
      <c r="CW167" s="4">
        <v>0</v>
      </c>
      <c r="CX167" s="4">
        <v>0</v>
      </c>
      <c r="CY167" s="4">
        <v>0</v>
      </c>
      <c r="CZ167" s="4">
        <v>0</v>
      </c>
      <c r="DA167" s="4">
        <v>0</v>
      </c>
      <c r="DB167" s="4">
        <v>0</v>
      </c>
      <c r="DC167" s="4">
        <v>0</v>
      </c>
      <c r="DD167" s="4">
        <v>0</v>
      </c>
      <c r="DE167" s="8">
        <v>0</v>
      </c>
      <c r="DF167" s="8">
        <v>0</v>
      </c>
      <c r="DG167" s="8">
        <v>0</v>
      </c>
      <c r="DH167" s="8">
        <v>0</v>
      </c>
      <c r="DI167" s="8">
        <v>0</v>
      </c>
      <c r="DJ167" s="8">
        <v>0</v>
      </c>
      <c r="DK167" s="8">
        <v>0</v>
      </c>
      <c r="DL167" s="8">
        <v>0</v>
      </c>
      <c r="DM167" s="11">
        <f t="shared" si="365"/>
        <v>0</v>
      </c>
      <c r="DN167" s="11">
        <f t="shared" si="366"/>
        <v>0</v>
      </c>
      <c r="DO167" s="11">
        <f t="shared" si="367"/>
        <v>0</v>
      </c>
      <c r="DP167" s="11">
        <f t="shared" si="368"/>
        <v>0</v>
      </c>
      <c r="DQ167" s="5">
        <f t="shared" si="369"/>
        <v>0</v>
      </c>
      <c r="DR167" s="5">
        <f t="shared" si="370"/>
        <v>0</v>
      </c>
      <c r="DS167" s="5">
        <f t="shared" si="371"/>
        <v>0</v>
      </c>
      <c r="DT167" s="5">
        <f t="shared" si="372"/>
        <v>0</v>
      </c>
      <c r="DU167" s="12">
        <f t="shared" si="373"/>
        <v>0</v>
      </c>
      <c r="DV167" s="12">
        <f t="shared" si="374"/>
        <v>0</v>
      </c>
      <c r="DW167" s="12">
        <f t="shared" si="375"/>
        <v>0</v>
      </c>
      <c r="DX167" s="12">
        <f t="shared" si="376"/>
        <v>0</v>
      </c>
      <c r="DY167" s="12">
        <f t="shared" si="377"/>
        <v>0</v>
      </c>
      <c r="DZ167" s="12">
        <f t="shared" si="378"/>
        <v>0</v>
      </c>
      <c r="EA167" s="12">
        <f t="shared" si="379"/>
        <v>0</v>
      </c>
      <c r="EB167" s="12">
        <f t="shared" si="380"/>
        <v>0</v>
      </c>
      <c r="EC167" s="13">
        <f t="shared" si="381"/>
        <v>0</v>
      </c>
      <c r="ED167" s="13">
        <f t="shared" si="382"/>
        <v>0</v>
      </c>
      <c r="EE167" s="13">
        <f t="shared" si="383"/>
        <v>0</v>
      </c>
      <c r="EF167" s="13">
        <f t="shared" si="384"/>
        <v>0</v>
      </c>
      <c r="EG167" s="13">
        <f t="shared" si="385"/>
        <v>0</v>
      </c>
      <c r="EH167" s="13">
        <f t="shared" si="386"/>
        <v>0</v>
      </c>
      <c r="EI167" s="13">
        <f t="shared" si="387"/>
        <v>0</v>
      </c>
      <c r="EJ167" s="13">
        <f t="shared" si="388"/>
        <v>0</v>
      </c>
      <c r="EK167" s="4">
        <f t="shared" si="389"/>
        <v>0</v>
      </c>
      <c r="EL167" s="4">
        <f t="shared" si="390"/>
        <v>0</v>
      </c>
      <c r="EM167" s="4">
        <f t="shared" si="391"/>
        <v>0</v>
      </c>
      <c r="EN167" s="4">
        <f t="shared" si="392"/>
        <v>0</v>
      </c>
      <c r="EO167" s="5" t="s">
        <v>178</v>
      </c>
      <c r="EP167" s="5" t="s">
        <v>178</v>
      </c>
      <c r="EQ167" s="5" t="s">
        <v>178</v>
      </c>
      <c r="ER167" s="5" t="s">
        <v>178</v>
      </c>
      <c r="ES167" s="12" t="s">
        <v>178</v>
      </c>
      <c r="ET167" s="12" t="s">
        <v>178</v>
      </c>
      <c r="EU167" s="12" t="s">
        <v>178</v>
      </c>
      <c r="EV167" s="12" t="s">
        <v>178</v>
      </c>
      <c r="EW167" t="s">
        <v>178</v>
      </c>
      <c r="EX167" t="s">
        <v>178</v>
      </c>
      <c r="EY167" t="s">
        <v>178</v>
      </c>
      <c r="EZ167" t="s">
        <v>178</v>
      </c>
      <c r="FA167">
        <f t="shared" si="393"/>
        <v>0</v>
      </c>
      <c r="FB167">
        <f t="shared" si="394"/>
        <v>0</v>
      </c>
      <c r="FC167">
        <f t="shared" si="395"/>
        <v>0</v>
      </c>
      <c r="FD167">
        <f t="shared" si="396"/>
        <v>0</v>
      </c>
      <c r="FE167" t="s">
        <v>178</v>
      </c>
      <c r="FF167" t="s">
        <v>178</v>
      </c>
      <c r="FG167">
        <v>0.66666666666666663</v>
      </c>
    </row>
    <row r="168" spans="1:163" x14ac:dyDescent="0.25">
      <c r="A168" t="s">
        <v>360</v>
      </c>
      <c r="B168">
        <v>2</v>
      </c>
      <c r="C168" s="3">
        <f>SUM(C78,C79)/$B168</f>
        <v>1</v>
      </c>
      <c r="D168" s="3">
        <f t="shared" ref="D168:H168" si="397">SUM(D78,D79)/$B168</f>
        <v>0.5</v>
      </c>
      <c r="E168" s="3">
        <f t="shared" si="397"/>
        <v>2.5</v>
      </c>
      <c r="F168" s="3">
        <f t="shared" si="397"/>
        <v>0.5</v>
      </c>
      <c r="G168" s="3">
        <f t="shared" si="397"/>
        <v>2</v>
      </c>
      <c r="H168" s="3">
        <f t="shared" si="397"/>
        <v>1</v>
      </c>
      <c r="L168" s="3">
        <f>SUM(C168:G168)</f>
        <v>6.5</v>
      </c>
      <c r="O168" s="3">
        <f>SUM(O78,O79)/$B168</f>
        <v>1</v>
      </c>
      <c r="P168" s="3">
        <f t="shared" ref="P168:T168" si="398">SUM(P78,P79)/$B168</f>
        <v>1</v>
      </c>
      <c r="Q168" s="3">
        <f t="shared" si="398"/>
        <v>1.5</v>
      </c>
      <c r="R168" s="3">
        <f t="shared" si="398"/>
        <v>1</v>
      </c>
      <c r="S168" s="3">
        <f t="shared" si="398"/>
        <v>3.5</v>
      </c>
      <c r="T168" s="3">
        <f t="shared" si="398"/>
        <v>0</v>
      </c>
      <c r="Y168" s="3">
        <f>SUM(O168:T168)</f>
        <v>8</v>
      </c>
      <c r="AD168" s="3">
        <f>SUM(AD78,AD79)/$B168</f>
        <v>1</v>
      </c>
      <c r="AE168" s="3">
        <f t="shared" ref="AE168:AI168" si="399">SUM(AE78,AE79)/$B168</f>
        <v>1</v>
      </c>
      <c r="AF168" s="3">
        <f t="shared" si="399"/>
        <v>1</v>
      </c>
      <c r="AG168" s="3">
        <f t="shared" si="399"/>
        <v>0.5</v>
      </c>
      <c r="AH168" s="3">
        <f t="shared" si="399"/>
        <v>0.5</v>
      </c>
      <c r="AI168" s="3">
        <f t="shared" si="399"/>
        <v>5.5</v>
      </c>
      <c r="AM168" s="3">
        <f>SUM(AD168:AI168)</f>
        <v>9.5</v>
      </c>
    </row>
    <row r="169" spans="1:163" x14ac:dyDescent="0.25">
      <c r="A169" t="s">
        <v>496</v>
      </c>
      <c r="B169">
        <v>3</v>
      </c>
      <c r="C169" s="3">
        <f>SUM(C3,C4,C157)/$B169</f>
        <v>0.66666666666666663</v>
      </c>
      <c r="D169" s="3">
        <f t="shared" ref="D169:H169" si="400">SUM(D3,D4,D157)/$B169</f>
        <v>0.66666666666666663</v>
      </c>
      <c r="E169" s="3">
        <f t="shared" si="400"/>
        <v>0.66666666666666663</v>
      </c>
      <c r="F169" s="3">
        <f t="shared" si="400"/>
        <v>0.66666666666666663</v>
      </c>
      <c r="G169" s="3">
        <f t="shared" si="400"/>
        <v>0.66666666666666663</v>
      </c>
      <c r="H169" s="3">
        <f t="shared" si="400"/>
        <v>0.33333333333333331</v>
      </c>
      <c r="L169" s="3">
        <f>SUM(C169:G169)</f>
        <v>3.333333333333333</v>
      </c>
      <c r="O169" s="3">
        <f>SUM(O3,O4,O157)/$B169</f>
        <v>0.66666666666666663</v>
      </c>
      <c r="P169" s="3">
        <f t="shared" ref="P169:T169" si="401">SUM(P3,P4,P157)/$B169</f>
        <v>0.66666666666666663</v>
      </c>
      <c r="Q169" s="3">
        <f t="shared" si="401"/>
        <v>0.66666666666666663</v>
      </c>
      <c r="R169" s="3">
        <f t="shared" si="401"/>
        <v>0.33333333333333331</v>
      </c>
      <c r="S169" s="3">
        <f t="shared" si="401"/>
        <v>1</v>
      </c>
      <c r="T169" s="3">
        <f t="shared" si="401"/>
        <v>2.3333333333333335</v>
      </c>
      <c r="Y169" s="3">
        <f>SUM(O169:T169)</f>
        <v>5.666666666666667</v>
      </c>
      <c r="AD169" s="3">
        <f>SUM(AD3,AD4,AD157)/$B169</f>
        <v>1</v>
      </c>
      <c r="AE169" s="3">
        <f t="shared" ref="AE169:AI169" si="402">SUM(AE3,AE4,AE157)/$B169</f>
        <v>1</v>
      </c>
      <c r="AF169" s="3">
        <f t="shared" si="402"/>
        <v>1.6666666666666667</v>
      </c>
      <c r="AG169" s="3">
        <f t="shared" si="402"/>
        <v>0.66666666666666663</v>
      </c>
      <c r="AH169" s="3">
        <f t="shared" si="402"/>
        <v>1.3333333333333333</v>
      </c>
      <c r="AI169" s="3">
        <f t="shared" si="402"/>
        <v>4</v>
      </c>
      <c r="AM169" s="3">
        <f>SUM(AD169:AI169)</f>
        <v>9.6666666666666679</v>
      </c>
    </row>
    <row r="170" spans="1:163" x14ac:dyDescent="0.25">
      <c r="A170" t="s">
        <v>361</v>
      </c>
      <c r="B170">
        <v>2</v>
      </c>
      <c r="C170" s="3">
        <f>SUM(C8,C19)/$B170</f>
        <v>1</v>
      </c>
      <c r="D170" s="3">
        <f t="shared" ref="D170:H170" si="403">SUM(D8,D19)/$B170</f>
        <v>0.5</v>
      </c>
      <c r="E170" s="3">
        <f t="shared" si="403"/>
        <v>0.5</v>
      </c>
      <c r="F170" s="3">
        <f t="shared" si="403"/>
        <v>1.5</v>
      </c>
      <c r="G170" s="3">
        <f t="shared" si="403"/>
        <v>2</v>
      </c>
      <c r="H170" s="3">
        <f t="shared" si="403"/>
        <v>0</v>
      </c>
      <c r="L170" s="3">
        <f t="shared" ref="L170:L216" si="404">SUM(C170:G170)</f>
        <v>5.5</v>
      </c>
      <c r="O170" s="3">
        <f>SUM(O8,O19)/$B170</f>
        <v>1</v>
      </c>
      <c r="P170" s="3">
        <f t="shared" ref="P170:T170" si="405">SUM(P8,P19)/$B170</f>
        <v>1</v>
      </c>
      <c r="Q170" s="3">
        <f t="shared" si="405"/>
        <v>1</v>
      </c>
      <c r="R170" s="3">
        <f t="shared" si="405"/>
        <v>1.5</v>
      </c>
      <c r="S170" s="3">
        <f t="shared" si="405"/>
        <v>4</v>
      </c>
      <c r="T170" s="3">
        <f t="shared" si="405"/>
        <v>6</v>
      </c>
      <c r="Y170" s="3">
        <f t="shared" ref="Y170:Y216" si="406">SUM(O170:T170)</f>
        <v>14.5</v>
      </c>
      <c r="AD170" s="3">
        <f>SUM(AD8,AD19)/$B170</f>
        <v>1</v>
      </c>
      <c r="AE170" s="3">
        <f t="shared" ref="AE170:AI170" si="407">SUM(AE8,AE19)/$B170</f>
        <v>1</v>
      </c>
      <c r="AF170" s="3">
        <f t="shared" si="407"/>
        <v>2.5</v>
      </c>
      <c r="AG170" s="3">
        <f t="shared" si="407"/>
        <v>1.5</v>
      </c>
      <c r="AH170" s="3">
        <f t="shared" si="407"/>
        <v>2</v>
      </c>
      <c r="AI170" s="3">
        <f t="shared" si="407"/>
        <v>5</v>
      </c>
      <c r="AM170" s="3">
        <f t="shared" ref="AM170:AM216" si="408">SUM(AD170:AI170)</f>
        <v>13</v>
      </c>
    </row>
    <row r="171" spans="1:163" x14ac:dyDescent="0.25">
      <c r="A171" t="s">
        <v>497</v>
      </c>
      <c r="B171">
        <v>3</v>
      </c>
      <c r="C171" s="3">
        <f>SUM(C7,C8,C19)/$B171</f>
        <v>1</v>
      </c>
      <c r="D171" s="3">
        <f t="shared" ref="D171:H171" si="409">SUM(D7,D8,D19)/$B171</f>
        <v>0.66666666666666663</v>
      </c>
      <c r="E171" s="3">
        <f t="shared" si="409"/>
        <v>1</v>
      </c>
      <c r="F171" s="3">
        <f t="shared" si="409"/>
        <v>1.6666666666666667</v>
      </c>
      <c r="G171" s="3">
        <f t="shared" si="409"/>
        <v>2.3333333333333335</v>
      </c>
      <c r="H171" s="3">
        <f t="shared" si="409"/>
        <v>0</v>
      </c>
      <c r="L171" s="3">
        <f t="shared" si="404"/>
        <v>6.6666666666666661</v>
      </c>
      <c r="O171" s="3">
        <f>SUM(O7,O8,O19)/$B171</f>
        <v>1</v>
      </c>
      <c r="P171" s="3">
        <f t="shared" ref="P171:T171" si="410">SUM(P7,P8,P19)/$B171</f>
        <v>1</v>
      </c>
      <c r="Q171" s="3">
        <f t="shared" si="410"/>
        <v>0.66666666666666663</v>
      </c>
      <c r="R171" s="3">
        <f t="shared" si="410"/>
        <v>1.6666666666666667</v>
      </c>
      <c r="S171" s="3">
        <f t="shared" si="410"/>
        <v>4.333333333333333</v>
      </c>
      <c r="T171" s="3">
        <f t="shared" si="410"/>
        <v>4</v>
      </c>
      <c r="Y171" s="3">
        <f t="shared" si="406"/>
        <v>12.666666666666666</v>
      </c>
      <c r="AD171" s="3">
        <f>SUM(AD7,AD8,AD19)/$B171</f>
        <v>1</v>
      </c>
      <c r="AE171" s="3">
        <f t="shared" ref="AE171:AI171" si="411">SUM(AE7,AE8,AE19)/$B171</f>
        <v>1</v>
      </c>
      <c r="AF171" s="3">
        <f t="shared" si="411"/>
        <v>2.3333333333333335</v>
      </c>
      <c r="AG171" s="3">
        <f t="shared" si="411"/>
        <v>1.3333333333333333</v>
      </c>
      <c r="AH171" s="3">
        <f t="shared" si="411"/>
        <v>2</v>
      </c>
      <c r="AI171" s="3">
        <f t="shared" si="411"/>
        <v>4.333333333333333</v>
      </c>
      <c r="AM171" s="3">
        <f t="shared" si="408"/>
        <v>12</v>
      </c>
    </row>
    <row r="172" spans="1:163" x14ac:dyDescent="0.25">
      <c r="A172" t="s">
        <v>362</v>
      </c>
      <c r="B172">
        <v>3</v>
      </c>
      <c r="C172" s="3">
        <f>SUM(C69,C70,C71)/$B172</f>
        <v>1</v>
      </c>
      <c r="D172" s="3">
        <f t="shared" ref="D172:H172" si="412">SUM(D69,D70,D71)/$B172</f>
        <v>1</v>
      </c>
      <c r="E172" s="3">
        <f t="shared" si="412"/>
        <v>1.3333333333333333</v>
      </c>
      <c r="F172" s="3">
        <f t="shared" si="412"/>
        <v>1</v>
      </c>
      <c r="G172" s="3">
        <f t="shared" si="412"/>
        <v>2</v>
      </c>
      <c r="H172" s="3">
        <f t="shared" si="412"/>
        <v>0</v>
      </c>
      <c r="L172" s="3">
        <f t="shared" si="404"/>
        <v>6.333333333333333</v>
      </c>
      <c r="O172" s="3">
        <f>SUM(O69,O70,O71)/$B172</f>
        <v>1</v>
      </c>
      <c r="P172" s="3">
        <f t="shared" ref="P172:T172" si="413">SUM(P69,P70,P71)/$B172</f>
        <v>1</v>
      </c>
      <c r="Q172" s="3">
        <f t="shared" si="413"/>
        <v>0.66666666666666663</v>
      </c>
      <c r="R172" s="3">
        <f t="shared" si="413"/>
        <v>1</v>
      </c>
      <c r="S172" s="3">
        <f t="shared" si="413"/>
        <v>1.6666666666666667</v>
      </c>
      <c r="T172" s="3">
        <f t="shared" si="413"/>
        <v>5</v>
      </c>
      <c r="Y172" s="3">
        <f t="shared" si="406"/>
        <v>10.333333333333332</v>
      </c>
      <c r="AD172" s="3">
        <f>SUM(AD69,AD70,AD71)/$B172</f>
        <v>1</v>
      </c>
      <c r="AE172" s="3">
        <f t="shared" ref="AE172:AI172" si="414">SUM(AE69,AE70,AE71)/$B172</f>
        <v>1</v>
      </c>
      <c r="AF172" s="3">
        <f t="shared" si="414"/>
        <v>0.66666666666666663</v>
      </c>
      <c r="AG172" s="3">
        <f t="shared" si="414"/>
        <v>1</v>
      </c>
      <c r="AH172" s="3">
        <f t="shared" si="414"/>
        <v>1.3333333333333333</v>
      </c>
      <c r="AI172" s="3">
        <f t="shared" si="414"/>
        <v>2.6666666666666665</v>
      </c>
      <c r="AM172" s="3">
        <f t="shared" si="408"/>
        <v>7.6666666666666661</v>
      </c>
    </row>
    <row r="173" spans="1:163" x14ac:dyDescent="0.25">
      <c r="A173" t="s">
        <v>379</v>
      </c>
      <c r="B173">
        <v>3</v>
      </c>
      <c r="C173" s="3">
        <f>SUM(C69,C70,C72)/$B173</f>
        <v>1</v>
      </c>
      <c r="D173" s="3">
        <f t="shared" ref="D173:H173" si="415">SUM(D69,D70,D72)/$B173</f>
        <v>1</v>
      </c>
      <c r="E173" s="3">
        <f t="shared" si="415"/>
        <v>1.3333333333333333</v>
      </c>
      <c r="F173" s="3">
        <f t="shared" si="415"/>
        <v>1.3333333333333333</v>
      </c>
      <c r="G173" s="3">
        <f t="shared" si="415"/>
        <v>1.6666666666666667</v>
      </c>
      <c r="H173" s="3">
        <f t="shared" si="415"/>
        <v>0</v>
      </c>
      <c r="L173" s="3">
        <f t="shared" si="404"/>
        <v>6.333333333333333</v>
      </c>
      <c r="O173" s="3">
        <f>SUM(O69,O70,O72)/$B173</f>
        <v>1</v>
      </c>
      <c r="P173" s="3">
        <f t="shared" ref="P173:T173" si="416">SUM(P69,P70,P72)/$B173</f>
        <v>1</v>
      </c>
      <c r="Q173" s="3">
        <f t="shared" si="416"/>
        <v>0.66666666666666663</v>
      </c>
      <c r="R173" s="3">
        <f t="shared" si="416"/>
        <v>1</v>
      </c>
      <c r="S173" s="3">
        <f t="shared" si="416"/>
        <v>1</v>
      </c>
      <c r="T173" s="3">
        <f t="shared" si="416"/>
        <v>4.333333333333333</v>
      </c>
      <c r="Y173" s="3">
        <f t="shared" si="406"/>
        <v>9</v>
      </c>
      <c r="AD173" s="3">
        <f>SUM(AD69,AD70,AD72)/$B173</f>
        <v>1</v>
      </c>
      <c r="AE173" s="3">
        <f t="shared" ref="AE173:AI173" si="417">SUM(AE69,AE70,AE72)/$B173</f>
        <v>1</v>
      </c>
      <c r="AF173" s="3">
        <f t="shared" si="417"/>
        <v>0.66666666666666663</v>
      </c>
      <c r="AG173" s="3">
        <f t="shared" si="417"/>
        <v>1</v>
      </c>
      <c r="AH173" s="3">
        <f t="shared" si="417"/>
        <v>1.3333333333333333</v>
      </c>
      <c r="AI173" s="3">
        <f t="shared" si="417"/>
        <v>2.6666666666666665</v>
      </c>
      <c r="AM173" s="3">
        <f t="shared" si="408"/>
        <v>7.6666666666666661</v>
      </c>
    </row>
    <row r="174" spans="1:163" x14ac:dyDescent="0.25">
      <c r="A174" t="s">
        <v>363</v>
      </c>
      <c r="B174">
        <v>2</v>
      </c>
      <c r="C174" s="3">
        <f>SUM(C62,C63)/$B174</f>
        <v>1</v>
      </c>
      <c r="D174" s="3">
        <f t="shared" ref="D174:H174" si="418">SUM(D62,D63)/$B174</f>
        <v>0.5</v>
      </c>
      <c r="E174" s="3">
        <f t="shared" si="418"/>
        <v>1</v>
      </c>
      <c r="F174" s="3">
        <f t="shared" si="418"/>
        <v>1</v>
      </c>
      <c r="G174" s="3">
        <f t="shared" si="418"/>
        <v>1</v>
      </c>
      <c r="H174" s="3">
        <f t="shared" si="418"/>
        <v>1.5</v>
      </c>
      <c r="L174" s="3">
        <f t="shared" si="404"/>
        <v>4.5</v>
      </c>
      <c r="O174" s="3">
        <f>SUM(O62,O63)/$B174</f>
        <v>1</v>
      </c>
      <c r="P174" s="3">
        <f t="shared" ref="P174:T174" si="419">SUM(P62,P63)/$B174</f>
        <v>1</v>
      </c>
      <c r="Q174" s="3">
        <f t="shared" si="419"/>
        <v>0</v>
      </c>
      <c r="R174" s="3">
        <f t="shared" si="419"/>
        <v>1</v>
      </c>
      <c r="S174" s="3">
        <f t="shared" si="419"/>
        <v>2</v>
      </c>
      <c r="T174" s="3">
        <f t="shared" si="419"/>
        <v>1.5</v>
      </c>
      <c r="Y174" s="3">
        <f t="shared" si="406"/>
        <v>6.5</v>
      </c>
      <c r="AD174" s="3">
        <f>SUM(AD62,AD63)/$B174</f>
        <v>1</v>
      </c>
      <c r="AE174" s="3">
        <f t="shared" ref="AE174:AI174" si="420">SUM(AE62,AE63)/$B174</f>
        <v>1</v>
      </c>
      <c r="AF174" s="3">
        <f t="shared" si="420"/>
        <v>1</v>
      </c>
      <c r="AG174" s="3">
        <f t="shared" si="420"/>
        <v>1</v>
      </c>
      <c r="AH174" s="3">
        <f t="shared" si="420"/>
        <v>1</v>
      </c>
      <c r="AI174" s="3">
        <f t="shared" si="420"/>
        <v>2.5</v>
      </c>
      <c r="AM174" s="3">
        <f t="shared" si="408"/>
        <v>7.5</v>
      </c>
    </row>
    <row r="175" spans="1:163" x14ac:dyDescent="0.25">
      <c r="A175" t="s">
        <v>498</v>
      </c>
      <c r="B175">
        <v>2</v>
      </c>
      <c r="C175" s="3">
        <f>SUM(C40,C41)/$B175</f>
        <v>1</v>
      </c>
      <c r="D175" s="3">
        <f t="shared" ref="D175:H175" si="421">SUM(D40,D41)/$B175</f>
        <v>1</v>
      </c>
      <c r="E175" s="3">
        <f t="shared" si="421"/>
        <v>1</v>
      </c>
      <c r="F175" s="3">
        <f t="shared" si="421"/>
        <v>1</v>
      </c>
      <c r="G175" s="3">
        <f t="shared" si="421"/>
        <v>0.5</v>
      </c>
      <c r="H175" s="3">
        <f t="shared" si="421"/>
        <v>0</v>
      </c>
      <c r="L175" s="3">
        <f t="shared" si="404"/>
        <v>4.5</v>
      </c>
      <c r="O175" s="3">
        <f>SUM(O40,O41)/$B175</f>
        <v>1</v>
      </c>
      <c r="P175" s="3">
        <f t="shared" ref="P175:T175" si="422">SUM(P40,P41)/$B175</f>
        <v>1</v>
      </c>
      <c r="Q175" s="3">
        <f t="shared" si="422"/>
        <v>0.5</v>
      </c>
      <c r="R175" s="3">
        <f t="shared" si="422"/>
        <v>0.5</v>
      </c>
      <c r="S175" s="3">
        <f t="shared" si="422"/>
        <v>0.5</v>
      </c>
      <c r="T175" s="3">
        <f t="shared" si="422"/>
        <v>1</v>
      </c>
      <c r="Y175" s="3">
        <f t="shared" si="406"/>
        <v>4.5</v>
      </c>
      <c r="AD175" s="3">
        <f>SUM(AD40,AD41)/$B175</f>
        <v>1</v>
      </c>
      <c r="AE175" s="3">
        <f t="shared" ref="AE175:AI175" si="423">SUM(AE40,AE41)/$B175</f>
        <v>1</v>
      </c>
      <c r="AF175" s="3">
        <f t="shared" si="423"/>
        <v>1</v>
      </c>
      <c r="AG175" s="3">
        <f t="shared" si="423"/>
        <v>0.5</v>
      </c>
      <c r="AH175" s="3">
        <f t="shared" si="423"/>
        <v>0</v>
      </c>
      <c r="AI175" s="3">
        <f t="shared" si="423"/>
        <v>0</v>
      </c>
      <c r="AM175" s="3">
        <f t="shared" si="408"/>
        <v>3.5</v>
      </c>
    </row>
    <row r="176" spans="1:163" x14ac:dyDescent="0.25">
      <c r="A176" t="s">
        <v>499</v>
      </c>
      <c r="B176">
        <v>2</v>
      </c>
      <c r="C176" s="3">
        <f>SUM(C36,C133)/$B176</f>
        <v>1</v>
      </c>
      <c r="D176" s="3">
        <f t="shared" ref="D176:H176" si="424">SUM(D36,D133)/$B176</f>
        <v>1</v>
      </c>
      <c r="E176" s="3">
        <f t="shared" si="424"/>
        <v>0</v>
      </c>
      <c r="F176" s="3">
        <f t="shared" si="424"/>
        <v>1</v>
      </c>
      <c r="G176" s="3">
        <f t="shared" si="424"/>
        <v>2.5</v>
      </c>
      <c r="H176" s="3">
        <f t="shared" si="424"/>
        <v>0</v>
      </c>
      <c r="L176" s="3">
        <f t="shared" si="404"/>
        <v>5.5</v>
      </c>
      <c r="O176" s="3">
        <f>SUM(O36,O133)/$B176</f>
        <v>1</v>
      </c>
      <c r="P176" s="3">
        <f t="shared" ref="P176:T176" si="425">SUM(P36,P133)/$B176</f>
        <v>1</v>
      </c>
      <c r="Q176" s="3">
        <f t="shared" si="425"/>
        <v>1</v>
      </c>
      <c r="R176" s="3">
        <f t="shared" si="425"/>
        <v>0.5</v>
      </c>
      <c r="S176" s="3">
        <f t="shared" si="425"/>
        <v>1</v>
      </c>
      <c r="T176" s="3">
        <f t="shared" si="425"/>
        <v>0.5</v>
      </c>
      <c r="Y176" s="3">
        <f t="shared" si="406"/>
        <v>5</v>
      </c>
      <c r="AD176" s="3">
        <f>SUM(AD36,AD133)/$B176</f>
        <v>1</v>
      </c>
      <c r="AE176" s="3">
        <f t="shared" ref="AE176:AI176" si="426">SUM(AE36,AE133)/$B176</f>
        <v>1</v>
      </c>
      <c r="AF176" s="3">
        <f t="shared" si="426"/>
        <v>1.5</v>
      </c>
      <c r="AG176" s="3">
        <f t="shared" si="426"/>
        <v>0.5</v>
      </c>
      <c r="AH176" s="3">
        <f t="shared" si="426"/>
        <v>1.5</v>
      </c>
      <c r="AI176" s="3">
        <f t="shared" si="426"/>
        <v>2</v>
      </c>
      <c r="AM176" s="3">
        <f t="shared" si="408"/>
        <v>7.5</v>
      </c>
    </row>
    <row r="177" spans="1:39" x14ac:dyDescent="0.25">
      <c r="A177" t="s">
        <v>500</v>
      </c>
      <c r="B177">
        <v>2</v>
      </c>
      <c r="C177" s="3">
        <f>SUM(C55,C56)/$B177</f>
        <v>1</v>
      </c>
      <c r="D177" s="3">
        <f t="shared" ref="D177:H177" si="427">SUM(D55,D56)/$B177</f>
        <v>1</v>
      </c>
      <c r="E177" s="3">
        <f t="shared" si="427"/>
        <v>1</v>
      </c>
      <c r="F177" s="3">
        <f t="shared" si="427"/>
        <v>0</v>
      </c>
      <c r="G177" s="3">
        <f t="shared" si="427"/>
        <v>1.5</v>
      </c>
      <c r="H177" s="3">
        <f t="shared" si="427"/>
        <v>0</v>
      </c>
      <c r="L177" s="3">
        <f t="shared" si="404"/>
        <v>4.5</v>
      </c>
      <c r="O177" s="3">
        <f>SUM(O55,O56)/$B177</f>
        <v>1</v>
      </c>
      <c r="P177" s="3">
        <f t="shared" ref="P177:T177" si="428">SUM(P55,P56)/$B177</f>
        <v>1</v>
      </c>
      <c r="Q177" s="3">
        <f t="shared" si="428"/>
        <v>0.5</v>
      </c>
      <c r="R177" s="3">
        <f t="shared" si="428"/>
        <v>1</v>
      </c>
      <c r="S177" s="3">
        <f t="shared" si="428"/>
        <v>0</v>
      </c>
      <c r="T177" s="3">
        <f t="shared" si="428"/>
        <v>0.5</v>
      </c>
      <c r="Y177" s="3">
        <f t="shared" si="406"/>
        <v>4</v>
      </c>
      <c r="AD177" s="3">
        <f>SUM(AD55,AD56)/$B177</f>
        <v>1</v>
      </c>
      <c r="AE177" s="3">
        <f t="shared" ref="AE177:AI177" si="429">SUM(AE55,AE56)/$B177</f>
        <v>1</v>
      </c>
      <c r="AF177" s="3">
        <f t="shared" si="429"/>
        <v>0</v>
      </c>
      <c r="AG177" s="3">
        <f t="shared" si="429"/>
        <v>0.5</v>
      </c>
      <c r="AH177" s="3">
        <f t="shared" si="429"/>
        <v>0.5</v>
      </c>
      <c r="AI177" s="3">
        <f t="shared" si="429"/>
        <v>1</v>
      </c>
      <c r="AM177" s="3">
        <f t="shared" si="408"/>
        <v>4</v>
      </c>
    </row>
    <row r="178" spans="1:39" x14ac:dyDescent="0.25">
      <c r="A178" t="s">
        <v>501</v>
      </c>
      <c r="B178">
        <v>3</v>
      </c>
      <c r="C178" s="3">
        <f>SUM(C55,C56,C57)/$B178</f>
        <v>1</v>
      </c>
      <c r="D178" s="3">
        <f t="shared" ref="D178:H178" si="430">SUM(D55,D56,D57)/$B178</f>
        <v>1</v>
      </c>
      <c r="E178" s="3">
        <f t="shared" si="430"/>
        <v>1.3333333333333333</v>
      </c>
      <c r="F178" s="3">
        <f t="shared" si="430"/>
        <v>0</v>
      </c>
      <c r="G178" s="3">
        <f t="shared" si="430"/>
        <v>2</v>
      </c>
      <c r="H178" s="3">
        <f t="shared" si="430"/>
        <v>0</v>
      </c>
      <c r="L178" s="3">
        <f t="shared" si="404"/>
        <v>5.333333333333333</v>
      </c>
      <c r="O178" s="3">
        <f>SUM(O55,O56,O57)/$B178</f>
        <v>1</v>
      </c>
      <c r="P178" s="3">
        <f t="shared" ref="P178:T178" si="431">SUM(P55,P56,P57)/$B178</f>
        <v>1</v>
      </c>
      <c r="Q178" s="3">
        <f t="shared" si="431"/>
        <v>0.66666666666666663</v>
      </c>
      <c r="R178" s="3">
        <f t="shared" si="431"/>
        <v>0.66666666666666663</v>
      </c>
      <c r="S178" s="3">
        <f t="shared" si="431"/>
        <v>0</v>
      </c>
      <c r="T178" s="3">
        <f t="shared" si="431"/>
        <v>0.66666666666666663</v>
      </c>
      <c r="Y178" s="3">
        <f t="shared" si="406"/>
        <v>3.9999999999999996</v>
      </c>
      <c r="AD178" s="3">
        <f>SUM(AD55,AD56,AD57)/$B178</f>
        <v>1</v>
      </c>
      <c r="AE178" s="3">
        <f t="shared" ref="AE178:AI178" si="432">SUM(AE55,AE56,AE57)/$B178</f>
        <v>1</v>
      </c>
      <c r="AF178" s="3">
        <f t="shared" si="432"/>
        <v>0.66666666666666663</v>
      </c>
      <c r="AG178" s="3">
        <f t="shared" si="432"/>
        <v>0.33333333333333331</v>
      </c>
      <c r="AH178" s="3">
        <f t="shared" si="432"/>
        <v>0.33333333333333331</v>
      </c>
      <c r="AI178" s="3">
        <f t="shared" si="432"/>
        <v>0.66666666666666663</v>
      </c>
      <c r="AM178" s="3">
        <f t="shared" si="408"/>
        <v>4</v>
      </c>
    </row>
    <row r="179" spans="1:39" x14ac:dyDescent="0.25">
      <c r="A179" t="s">
        <v>502</v>
      </c>
      <c r="B179">
        <v>2</v>
      </c>
      <c r="C179" s="3">
        <f>SUM(C88,C89)/$B179</f>
        <v>1</v>
      </c>
      <c r="D179" s="3">
        <f t="shared" ref="D179:G179" si="433">SUM(D88,D89)/$B179</f>
        <v>1</v>
      </c>
      <c r="E179" s="3">
        <f t="shared" si="433"/>
        <v>0.5</v>
      </c>
      <c r="F179" s="3">
        <f t="shared" si="433"/>
        <v>1.5</v>
      </c>
      <c r="G179" s="3">
        <f t="shared" si="433"/>
        <v>0</v>
      </c>
      <c r="H179" s="3">
        <f>SUM(H88,H89)/$B179</f>
        <v>0.5</v>
      </c>
      <c r="L179" s="3">
        <f t="shared" si="404"/>
        <v>4</v>
      </c>
      <c r="O179" s="3">
        <f>SUM(O88,O89)/$B179</f>
        <v>1</v>
      </c>
      <c r="P179" s="3">
        <f t="shared" ref="P179:S179" si="434">SUM(P88,P89)/$B179</f>
        <v>1</v>
      </c>
      <c r="Q179" s="3">
        <f t="shared" si="434"/>
        <v>0.5</v>
      </c>
      <c r="R179" s="3">
        <f t="shared" si="434"/>
        <v>1</v>
      </c>
      <c r="S179" s="3">
        <f t="shared" si="434"/>
        <v>2</v>
      </c>
      <c r="T179" s="3">
        <f>SUM(T88,T89)/$B179</f>
        <v>1</v>
      </c>
      <c r="Y179" s="3">
        <f t="shared" si="406"/>
        <v>6.5</v>
      </c>
      <c r="AD179" s="3">
        <f>SUM(AD88,AD89)/$B179</f>
        <v>1</v>
      </c>
      <c r="AE179" s="3">
        <f t="shared" ref="AE179:AH179" si="435">SUM(AE88,AE89)/$B179</f>
        <v>1</v>
      </c>
      <c r="AF179" s="3">
        <f t="shared" si="435"/>
        <v>0.5</v>
      </c>
      <c r="AG179" s="3">
        <f t="shared" si="435"/>
        <v>1</v>
      </c>
      <c r="AH179" s="3">
        <f t="shared" si="435"/>
        <v>2.5</v>
      </c>
      <c r="AI179" s="3">
        <f>SUM(AI88,AI89)/$B179</f>
        <v>2</v>
      </c>
      <c r="AM179" s="3">
        <f t="shared" si="408"/>
        <v>8</v>
      </c>
    </row>
    <row r="180" spans="1:39" x14ac:dyDescent="0.25">
      <c r="A180" t="s">
        <v>503</v>
      </c>
      <c r="B180">
        <v>2</v>
      </c>
      <c r="C180" s="3">
        <f>SUM(C31,C33)/$B180</f>
        <v>1</v>
      </c>
      <c r="D180" s="3">
        <f t="shared" ref="D180:H180" si="436">SUM(D31,D33)/$B180</f>
        <v>1</v>
      </c>
      <c r="E180" s="3">
        <f t="shared" si="436"/>
        <v>3</v>
      </c>
      <c r="F180" s="3">
        <f t="shared" si="436"/>
        <v>1.5</v>
      </c>
      <c r="G180" s="3">
        <f t="shared" si="436"/>
        <v>2.5</v>
      </c>
      <c r="H180" s="3">
        <f t="shared" si="436"/>
        <v>0</v>
      </c>
      <c r="L180" s="3">
        <f t="shared" si="404"/>
        <v>9</v>
      </c>
      <c r="O180" s="3">
        <f>SUM(O31,O33)/$B180</f>
        <v>1</v>
      </c>
      <c r="P180" s="3">
        <f t="shared" ref="P180:T180" si="437">SUM(P31,P33)/$B180</f>
        <v>1</v>
      </c>
      <c r="Q180" s="3">
        <f t="shared" si="437"/>
        <v>0</v>
      </c>
      <c r="R180" s="3">
        <f t="shared" si="437"/>
        <v>0.5</v>
      </c>
      <c r="S180" s="3">
        <f t="shared" si="437"/>
        <v>0</v>
      </c>
      <c r="T180" s="3">
        <f t="shared" si="437"/>
        <v>1.5</v>
      </c>
      <c r="Y180" s="3">
        <f t="shared" si="406"/>
        <v>4</v>
      </c>
      <c r="AD180" s="3">
        <f>SUM(AD31,AD33)/$B180</f>
        <v>1</v>
      </c>
      <c r="AE180" s="3">
        <f t="shared" ref="AE180:AI180" si="438">SUM(AE31,AE33)/$B180</f>
        <v>0.5</v>
      </c>
      <c r="AF180" s="3">
        <f t="shared" si="438"/>
        <v>0</v>
      </c>
      <c r="AG180" s="3">
        <f t="shared" si="438"/>
        <v>0</v>
      </c>
      <c r="AH180" s="3">
        <f t="shared" si="438"/>
        <v>0.5</v>
      </c>
      <c r="AI180" s="3">
        <f t="shared" si="438"/>
        <v>1.5</v>
      </c>
      <c r="AM180" s="3">
        <f t="shared" si="408"/>
        <v>3.5</v>
      </c>
    </row>
    <row r="181" spans="1:39" x14ac:dyDescent="0.25">
      <c r="A181" t="s">
        <v>364</v>
      </c>
      <c r="B181">
        <v>3</v>
      </c>
      <c r="C181" s="3">
        <f>SUM(C91,C93,C97)/$B181</f>
        <v>1</v>
      </c>
      <c r="D181" s="3">
        <f t="shared" ref="D181:H181" si="439">SUM(D91,D93,D97)/$B181</f>
        <v>1</v>
      </c>
      <c r="E181" s="3">
        <f t="shared" si="439"/>
        <v>1</v>
      </c>
      <c r="F181" s="3">
        <f t="shared" si="439"/>
        <v>1</v>
      </c>
      <c r="G181" s="3">
        <f t="shared" si="439"/>
        <v>1</v>
      </c>
      <c r="H181" s="3">
        <f t="shared" si="439"/>
        <v>0.33333333333333331</v>
      </c>
      <c r="L181" s="3">
        <f t="shared" si="404"/>
        <v>5</v>
      </c>
      <c r="O181" s="3">
        <f>SUM(O91,O93,O97)/$B181</f>
        <v>1</v>
      </c>
      <c r="P181" s="3">
        <f t="shared" ref="P181:T181" si="440">SUM(P91,P93,P97)/$B181</f>
        <v>1</v>
      </c>
      <c r="Q181" s="3">
        <f t="shared" si="440"/>
        <v>1</v>
      </c>
      <c r="R181" s="3">
        <f t="shared" si="440"/>
        <v>0.66666666666666663</v>
      </c>
      <c r="S181" s="3">
        <f t="shared" si="440"/>
        <v>1.3333333333333333</v>
      </c>
      <c r="T181" s="3">
        <f t="shared" si="440"/>
        <v>1.3333333333333333</v>
      </c>
      <c r="Y181" s="3">
        <f t="shared" si="406"/>
        <v>6.333333333333333</v>
      </c>
      <c r="AD181" s="3">
        <f>SUM(AD91,AD93,AD97)/$B181</f>
        <v>0.66666666666666663</v>
      </c>
      <c r="AE181" s="3">
        <f t="shared" ref="AE181:AI181" si="441">SUM(AE91,AE93,AE97)/$B181</f>
        <v>0.66666666666666663</v>
      </c>
      <c r="AF181" s="3">
        <f t="shared" si="441"/>
        <v>0</v>
      </c>
      <c r="AG181" s="3">
        <f t="shared" si="441"/>
        <v>0.66666666666666663</v>
      </c>
      <c r="AH181" s="3">
        <f t="shared" si="441"/>
        <v>0.33333333333333331</v>
      </c>
      <c r="AI181" s="3">
        <f t="shared" si="441"/>
        <v>1</v>
      </c>
      <c r="AM181" s="3">
        <f t="shared" si="408"/>
        <v>3.3333333333333335</v>
      </c>
    </row>
    <row r="182" spans="1:39" x14ac:dyDescent="0.25">
      <c r="A182" t="s">
        <v>504</v>
      </c>
      <c r="B182">
        <v>5</v>
      </c>
      <c r="C182" s="3">
        <f>SUM(C11,C13,C14,C15,C128)/$B182</f>
        <v>1</v>
      </c>
      <c r="D182" s="3">
        <f t="shared" ref="D182:H182" si="442">SUM(D11,D13,D14,D15,D128)/$B182</f>
        <v>1</v>
      </c>
      <c r="E182" s="3">
        <f t="shared" si="442"/>
        <v>2</v>
      </c>
      <c r="F182" s="3">
        <f t="shared" si="442"/>
        <v>1.6</v>
      </c>
      <c r="G182" s="3">
        <f t="shared" si="442"/>
        <v>4</v>
      </c>
      <c r="H182" s="3">
        <f t="shared" si="442"/>
        <v>2</v>
      </c>
      <c r="L182" s="3">
        <f t="shared" si="404"/>
        <v>9.6</v>
      </c>
      <c r="O182" s="3">
        <f>SUM(O11,O13,O14,O15,O128)/$B182</f>
        <v>1</v>
      </c>
      <c r="P182" s="3">
        <f t="shared" ref="P182:T182" si="443">SUM(P11,P13,P14,P15,P128)/$B182</f>
        <v>1</v>
      </c>
      <c r="Q182" s="3">
        <f t="shared" si="443"/>
        <v>0</v>
      </c>
      <c r="R182" s="3">
        <f t="shared" si="443"/>
        <v>1.4</v>
      </c>
      <c r="S182" s="3">
        <f t="shared" si="443"/>
        <v>1.8</v>
      </c>
      <c r="T182" s="3">
        <f t="shared" si="443"/>
        <v>1.2</v>
      </c>
      <c r="Y182" s="3">
        <f t="shared" si="406"/>
        <v>6.4</v>
      </c>
      <c r="AD182" s="3">
        <f>SUM(AD11,AD13,AD14,AD15,AD128)/$B182</f>
        <v>1</v>
      </c>
      <c r="AE182" s="3">
        <f t="shared" ref="AE182:AI182" si="444">SUM(AE11,AE13,AE14,AE15,AE128)/$B182</f>
        <v>0.8</v>
      </c>
      <c r="AF182" s="3">
        <f t="shared" si="444"/>
        <v>0.8</v>
      </c>
      <c r="AG182" s="3">
        <f t="shared" si="444"/>
        <v>1</v>
      </c>
      <c r="AH182" s="3">
        <f t="shared" si="444"/>
        <v>2</v>
      </c>
      <c r="AI182" s="3">
        <f t="shared" si="444"/>
        <v>2.2000000000000002</v>
      </c>
      <c r="AM182" s="3">
        <f t="shared" si="408"/>
        <v>7.8</v>
      </c>
    </row>
    <row r="183" spans="1:39" x14ac:dyDescent="0.25">
      <c r="A183" t="s">
        <v>373</v>
      </c>
      <c r="B183">
        <v>2</v>
      </c>
      <c r="C183" s="3">
        <f>SUM(C99,C100)/$B183</f>
        <v>1</v>
      </c>
      <c r="D183" s="3">
        <f t="shared" ref="D183:H183" si="445">SUM(D99,D100)/$B183</f>
        <v>1</v>
      </c>
      <c r="E183" s="3">
        <f t="shared" si="445"/>
        <v>0.5</v>
      </c>
      <c r="F183" s="3">
        <f t="shared" si="445"/>
        <v>1</v>
      </c>
      <c r="G183" s="3">
        <f t="shared" si="445"/>
        <v>2.5</v>
      </c>
      <c r="H183" s="3">
        <f t="shared" si="445"/>
        <v>0.5</v>
      </c>
      <c r="L183" s="3">
        <f t="shared" si="404"/>
        <v>6</v>
      </c>
      <c r="O183" s="3">
        <f>SUM(O99,O100)/$B183</f>
        <v>1</v>
      </c>
      <c r="P183" s="3">
        <f t="shared" ref="P183:T183" si="446">SUM(P99,P100)/$B183</f>
        <v>1</v>
      </c>
      <c r="Q183" s="3">
        <f t="shared" si="446"/>
        <v>0.5</v>
      </c>
      <c r="R183" s="3">
        <f t="shared" si="446"/>
        <v>0</v>
      </c>
      <c r="S183" s="3">
        <f t="shared" si="446"/>
        <v>1.5</v>
      </c>
      <c r="T183" s="3">
        <f t="shared" si="446"/>
        <v>1.5</v>
      </c>
      <c r="Y183" s="3">
        <f t="shared" si="406"/>
        <v>5.5</v>
      </c>
      <c r="AD183" s="3">
        <f>SUM(AD99,AD100)/$B183</f>
        <v>0.5</v>
      </c>
      <c r="AE183" s="3">
        <f t="shared" ref="AE183:AI183" si="447">SUM(AE99,AE100)/$B183</f>
        <v>0.5</v>
      </c>
      <c r="AF183" s="3">
        <f t="shared" si="447"/>
        <v>0</v>
      </c>
      <c r="AG183" s="3">
        <f t="shared" si="447"/>
        <v>0.5</v>
      </c>
      <c r="AH183" s="3">
        <f t="shared" si="447"/>
        <v>0.5</v>
      </c>
      <c r="AI183" s="3">
        <f t="shared" si="447"/>
        <v>0.5</v>
      </c>
      <c r="AM183" s="3">
        <f t="shared" si="408"/>
        <v>2.5</v>
      </c>
    </row>
    <row r="184" spans="1:39" x14ac:dyDescent="0.25">
      <c r="A184" t="s">
        <v>505</v>
      </c>
      <c r="B184">
        <v>2</v>
      </c>
      <c r="C184" s="3">
        <f>SUM(C3,C85)/$B184</f>
        <v>1</v>
      </c>
      <c r="D184" s="3">
        <f t="shared" ref="D184:H184" si="448">SUM(D3,D85)/$B184</f>
        <v>1</v>
      </c>
      <c r="E184" s="3">
        <f t="shared" si="448"/>
        <v>1</v>
      </c>
      <c r="F184" s="3">
        <f t="shared" si="448"/>
        <v>1.5</v>
      </c>
      <c r="G184" s="3">
        <f t="shared" si="448"/>
        <v>1</v>
      </c>
      <c r="H184" s="3">
        <f t="shared" si="448"/>
        <v>0</v>
      </c>
      <c r="L184" s="3">
        <f t="shared" si="404"/>
        <v>5.5</v>
      </c>
      <c r="O184" s="3">
        <f>SUM(O3,O85)/$B184</f>
        <v>1</v>
      </c>
      <c r="P184" s="3">
        <f t="shared" ref="P184:T184" si="449">SUM(P3,P85)/$B184</f>
        <v>1</v>
      </c>
      <c r="Q184" s="3">
        <f t="shared" si="449"/>
        <v>1.5</v>
      </c>
      <c r="R184" s="3">
        <f t="shared" si="449"/>
        <v>0.5</v>
      </c>
      <c r="S184" s="3">
        <f t="shared" si="449"/>
        <v>1</v>
      </c>
      <c r="T184" s="3">
        <f t="shared" si="449"/>
        <v>3.5</v>
      </c>
      <c r="Y184" s="3">
        <f t="shared" si="406"/>
        <v>8.5</v>
      </c>
      <c r="AD184" s="3">
        <f>SUM(AD3,AD85)/$B184</f>
        <v>1</v>
      </c>
      <c r="AE184" s="3">
        <f t="shared" ref="AE184:AI184" si="450">SUM(AE3,AE85)/$B184</f>
        <v>1</v>
      </c>
      <c r="AF184" s="3">
        <f t="shared" si="450"/>
        <v>0.5</v>
      </c>
      <c r="AG184" s="3">
        <f t="shared" si="450"/>
        <v>1</v>
      </c>
      <c r="AH184" s="3">
        <f t="shared" si="450"/>
        <v>1.5</v>
      </c>
      <c r="AI184" s="3">
        <f t="shared" si="450"/>
        <v>3</v>
      </c>
      <c r="AM184" s="3">
        <f t="shared" si="408"/>
        <v>8</v>
      </c>
    </row>
    <row r="185" spans="1:39" x14ac:dyDescent="0.25">
      <c r="A185" t="s">
        <v>506</v>
      </c>
      <c r="B185">
        <v>2</v>
      </c>
      <c r="C185" s="3">
        <f>SUM(C83,C84)/$B185</f>
        <v>1</v>
      </c>
      <c r="D185" s="3">
        <f t="shared" ref="D185:H185" si="451">SUM(D83,D84)/$B185</f>
        <v>0.5</v>
      </c>
      <c r="E185" s="3">
        <f t="shared" si="451"/>
        <v>3</v>
      </c>
      <c r="F185" s="3">
        <f t="shared" si="451"/>
        <v>1</v>
      </c>
      <c r="G185" s="3">
        <f t="shared" si="451"/>
        <v>1.5</v>
      </c>
      <c r="H185" s="3">
        <f t="shared" si="451"/>
        <v>1.5</v>
      </c>
      <c r="L185" s="3">
        <f t="shared" si="404"/>
        <v>7</v>
      </c>
      <c r="O185" s="3">
        <f>SUM(O83,O84)/$B185</f>
        <v>1</v>
      </c>
      <c r="P185" s="3">
        <f t="shared" ref="P185:T185" si="452">SUM(P83,P84)/$B185</f>
        <v>1</v>
      </c>
      <c r="Q185" s="3">
        <f t="shared" si="452"/>
        <v>1.5</v>
      </c>
      <c r="R185" s="3">
        <f t="shared" si="452"/>
        <v>0.5</v>
      </c>
      <c r="S185" s="3">
        <f t="shared" si="452"/>
        <v>2</v>
      </c>
      <c r="T185" s="3">
        <f t="shared" si="452"/>
        <v>0</v>
      </c>
      <c r="Y185" s="3">
        <f t="shared" si="406"/>
        <v>6</v>
      </c>
      <c r="AD185" s="3">
        <f>SUM(AD83,AD84)/$B185</f>
        <v>1</v>
      </c>
      <c r="AE185" s="3">
        <f t="shared" ref="AE185:AI185" si="453">SUM(AE83,AE84)/$B185</f>
        <v>1</v>
      </c>
      <c r="AF185" s="3">
        <f t="shared" si="453"/>
        <v>1.5</v>
      </c>
      <c r="AG185" s="3">
        <f t="shared" si="453"/>
        <v>2</v>
      </c>
      <c r="AH185" s="3">
        <f t="shared" si="453"/>
        <v>3</v>
      </c>
      <c r="AI185" s="3">
        <f t="shared" si="453"/>
        <v>4</v>
      </c>
      <c r="AM185" s="3">
        <f t="shared" si="408"/>
        <v>12.5</v>
      </c>
    </row>
    <row r="186" spans="1:39" x14ac:dyDescent="0.25">
      <c r="A186" t="s">
        <v>507</v>
      </c>
      <c r="B186">
        <v>2</v>
      </c>
      <c r="C186" s="3">
        <f>SUM(C5,C89)/$B186</f>
        <v>1</v>
      </c>
      <c r="D186" s="3">
        <f t="shared" ref="D186:H186" si="454">SUM(D5,D89)/$B186</f>
        <v>1</v>
      </c>
      <c r="E186" s="3">
        <f t="shared" si="454"/>
        <v>0.5</v>
      </c>
      <c r="F186" s="3">
        <f t="shared" si="454"/>
        <v>2.5</v>
      </c>
      <c r="G186" s="3">
        <f t="shared" si="454"/>
        <v>1</v>
      </c>
      <c r="H186" s="3">
        <f t="shared" si="454"/>
        <v>0.5</v>
      </c>
      <c r="L186" s="3">
        <f t="shared" si="404"/>
        <v>6</v>
      </c>
      <c r="O186" s="3">
        <f>SUM(O5,O89)/$B186</f>
        <v>1</v>
      </c>
      <c r="P186" s="3">
        <f t="shared" ref="P186:T186" si="455">SUM(P5,P89)/$B186</f>
        <v>1</v>
      </c>
      <c r="Q186" s="3">
        <f t="shared" si="455"/>
        <v>0.5</v>
      </c>
      <c r="R186" s="3">
        <f t="shared" si="455"/>
        <v>2</v>
      </c>
      <c r="S186" s="3">
        <f t="shared" si="455"/>
        <v>2</v>
      </c>
      <c r="T186" s="3">
        <f t="shared" si="455"/>
        <v>1.5</v>
      </c>
      <c r="Y186" s="3">
        <f t="shared" si="406"/>
        <v>8</v>
      </c>
      <c r="AD186" s="3">
        <f>SUM(AD5,AD89)/$B186</f>
        <v>1</v>
      </c>
      <c r="AE186" s="3">
        <f t="shared" ref="AE186:AI186" si="456">SUM(AE5,AE89)/$B186</f>
        <v>1</v>
      </c>
      <c r="AF186" s="3">
        <f t="shared" si="456"/>
        <v>0.5</v>
      </c>
      <c r="AG186" s="3">
        <f t="shared" si="456"/>
        <v>1.5</v>
      </c>
      <c r="AH186" s="3">
        <f t="shared" si="456"/>
        <v>2</v>
      </c>
      <c r="AI186" s="3">
        <f t="shared" si="456"/>
        <v>1.5</v>
      </c>
      <c r="AM186" s="3">
        <f t="shared" si="408"/>
        <v>7.5</v>
      </c>
    </row>
    <row r="187" spans="1:39" x14ac:dyDescent="0.25">
      <c r="A187" t="s">
        <v>365</v>
      </c>
      <c r="B187">
        <v>2</v>
      </c>
      <c r="C187" s="3">
        <f>SUM(C17,C18)/$B187</f>
        <v>1</v>
      </c>
      <c r="D187" s="3">
        <f t="shared" ref="D187:H187" si="457">SUM(D17,D18)/$B187</f>
        <v>1</v>
      </c>
      <c r="E187" s="3">
        <f t="shared" si="457"/>
        <v>0.5</v>
      </c>
      <c r="F187" s="3">
        <f t="shared" si="457"/>
        <v>1</v>
      </c>
      <c r="G187" s="3">
        <f t="shared" si="457"/>
        <v>1.5</v>
      </c>
      <c r="H187" s="3">
        <f t="shared" si="457"/>
        <v>0</v>
      </c>
      <c r="L187" s="3">
        <f t="shared" si="404"/>
        <v>5</v>
      </c>
      <c r="O187" s="3">
        <f>SUM(O17,O18)/$B187</f>
        <v>1</v>
      </c>
      <c r="P187" s="3">
        <f t="shared" ref="P187:T187" si="458">SUM(P17,P18)/$B187</f>
        <v>1</v>
      </c>
      <c r="Q187" s="3">
        <f t="shared" si="458"/>
        <v>1</v>
      </c>
      <c r="R187" s="3">
        <f t="shared" si="458"/>
        <v>1.5</v>
      </c>
      <c r="S187" s="3">
        <f t="shared" si="458"/>
        <v>2.5</v>
      </c>
      <c r="T187" s="3">
        <f t="shared" si="458"/>
        <v>0.5</v>
      </c>
      <c r="Y187" s="3">
        <f t="shared" si="406"/>
        <v>7.5</v>
      </c>
      <c r="AD187" s="3">
        <f>SUM(AD17,AD18)/$B187</f>
        <v>1</v>
      </c>
      <c r="AE187" s="3">
        <f t="shared" ref="AE187:AI187" si="459">SUM(AE17,AE18)/$B187</f>
        <v>1</v>
      </c>
      <c r="AF187" s="3">
        <f t="shared" si="459"/>
        <v>1</v>
      </c>
      <c r="AG187" s="3">
        <f t="shared" si="459"/>
        <v>2</v>
      </c>
      <c r="AH187" s="3">
        <f t="shared" si="459"/>
        <v>4.5</v>
      </c>
      <c r="AI187" s="3">
        <f t="shared" si="459"/>
        <v>3</v>
      </c>
      <c r="AM187" s="3">
        <f t="shared" si="408"/>
        <v>12.5</v>
      </c>
    </row>
    <row r="188" spans="1:39" x14ac:dyDescent="0.25">
      <c r="A188" t="s">
        <v>508</v>
      </c>
      <c r="B188">
        <v>2</v>
      </c>
      <c r="C188" s="3">
        <f>SUM(C21,C131)/$B188</f>
        <v>1</v>
      </c>
      <c r="D188" s="3">
        <f t="shared" ref="D188:H188" si="460">SUM(D21,D131)/$B188</f>
        <v>1</v>
      </c>
      <c r="E188" s="3">
        <f t="shared" si="460"/>
        <v>1.5</v>
      </c>
      <c r="F188" s="3">
        <f t="shared" si="460"/>
        <v>1</v>
      </c>
      <c r="G188" s="3">
        <f t="shared" si="460"/>
        <v>1.5</v>
      </c>
      <c r="H188" s="3">
        <f t="shared" si="460"/>
        <v>0</v>
      </c>
      <c r="L188" s="3">
        <f t="shared" si="404"/>
        <v>6</v>
      </c>
      <c r="O188" s="3">
        <f>SUM(O21,O131)/$B188</f>
        <v>1</v>
      </c>
      <c r="P188" s="3">
        <f t="shared" ref="P188:T188" si="461">SUM(P21,P131)/$B188</f>
        <v>1</v>
      </c>
      <c r="Q188" s="3">
        <f t="shared" si="461"/>
        <v>1</v>
      </c>
      <c r="R188" s="3">
        <f t="shared" si="461"/>
        <v>1.5</v>
      </c>
      <c r="S188" s="3">
        <f t="shared" si="461"/>
        <v>2</v>
      </c>
      <c r="T188" s="3">
        <f t="shared" si="461"/>
        <v>0.5</v>
      </c>
      <c r="Y188" s="3">
        <f t="shared" si="406"/>
        <v>7</v>
      </c>
      <c r="AD188" s="3">
        <f>SUM(AD21,AD131)/$B188</f>
        <v>1</v>
      </c>
      <c r="AE188" s="3">
        <f t="shared" ref="AE188:AI188" si="462">SUM(AE21,AE131)/$B188</f>
        <v>1</v>
      </c>
      <c r="AF188" s="3">
        <f t="shared" si="462"/>
        <v>1.5</v>
      </c>
      <c r="AG188" s="3">
        <f t="shared" si="462"/>
        <v>1.5</v>
      </c>
      <c r="AH188" s="3">
        <f t="shared" si="462"/>
        <v>1.5</v>
      </c>
      <c r="AI188" s="3">
        <f t="shared" si="462"/>
        <v>2.5</v>
      </c>
      <c r="AM188" s="3">
        <f t="shared" si="408"/>
        <v>9</v>
      </c>
    </row>
    <row r="189" spans="1:39" x14ac:dyDescent="0.25">
      <c r="A189" t="s">
        <v>509</v>
      </c>
      <c r="B189">
        <v>2</v>
      </c>
      <c r="C189" s="3">
        <f>SUM(C6,C7)/$B189</f>
        <v>1</v>
      </c>
      <c r="D189" s="3">
        <f t="shared" ref="D189:H189" si="463">SUM(D6,D7)/$B189</f>
        <v>1</v>
      </c>
      <c r="E189" s="3">
        <f t="shared" si="463"/>
        <v>2</v>
      </c>
      <c r="F189" s="3">
        <f t="shared" si="463"/>
        <v>2</v>
      </c>
      <c r="G189" s="3">
        <f t="shared" si="463"/>
        <v>2.5</v>
      </c>
      <c r="H189" s="3">
        <f t="shared" si="463"/>
        <v>0.5</v>
      </c>
      <c r="L189" s="3">
        <f t="shared" si="404"/>
        <v>8.5</v>
      </c>
      <c r="O189" s="3">
        <f>SUM(O6,O7)/$B189</f>
        <v>1</v>
      </c>
      <c r="P189" s="3">
        <f t="shared" ref="P189:T189" si="464">SUM(P6,P7)/$B189</f>
        <v>1</v>
      </c>
      <c r="Q189" s="3">
        <f t="shared" si="464"/>
        <v>1</v>
      </c>
      <c r="R189" s="3">
        <f t="shared" si="464"/>
        <v>1.5</v>
      </c>
      <c r="S189" s="3">
        <f t="shared" si="464"/>
        <v>4</v>
      </c>
      <c r="T189" s="3">
        <f t="shared" si="464"/>
        <v>1.5</v>
      </c>
      <c r="Y189" s="3">
        <f t="shared" si="406"/>
        <v>10</v>
      </c>
      <c r="AD189" s="3">
        <f>SUM(AD6,AD7)/$B189</f>
        <v>1</v>
      </c>
      <c r="AE189" s="3">
        <f t="shared" ref="AE189:AI189" si="465">SUM(AE6,AE7)/$B189</f>
        <v>1</v>
      </c>
      <c r="AF189" s="3">
        <f t="shared" si="465"/>
        <v>2</v>
      </c>
      <c r="AG189" s="3">
        <f t="shared" si="465"/>
        <v>1.5</v>
      </c>
      <c r="AH189" s="3">
        <f t="shared" si="465"/>
        <v>2</v>
      </c>
      <c r="AI189" s="3">
        <f t="shared" si="465"/>
        <v>3</v>
      </c>
      <c r="AM189" s="3">
        <f t="shared" si="408"/>
        <v>10.5</v>
      </c>
    </row>
    <row r="190" spans="1:39" x14ac:dyDescent="0.25">
      <c r="A190" t="s">
        <v>366</v>
      </c>
      <c r="B190">
        <v>3</v>
      </c>
      <c r="C190" s="3">
        <f>SUM(C109,C111,C134)/$B190</f>
        <v>1</v>
      </c>
      <c r="D190" s="3">
        <f t="shared" ref="D190:H190" si="466">SUM(D109,D111,D134)/$B190</f>
        <v>1</v>
      </c>
      <c r="E190" s="3">
        <f t="shared" si="466"/>
        <v>1.3333333333333333</v>
      </c>
      <c r="F190" s="3">
        <f t="shared" si="466"/>
        <v>2.3333333333333335</v>
      </c>
      <c r="G190" s="3">
        <f t="shared" si="466"/>
        <v>2.3333333333333335</v>
      </c>
      <c r="H190" s="3">
        <f t="shared" si="466"/>
        <v>1.3333333333333333</v>
      </c>
      <c r="L190" s="3">
        <f t="shared" si="404"/>
        <v>8</v>
      </c>
      <c r="O190" s="3">
        <f>SUM(O109,O111,O134)/$B190</f>
        <v>1</v>
      </c>
      <c r="P190" s="3">
        <f t="shared" ref="P190:T190" si="467">SUM(P109,P111,P134)/$B190</f>
        <v>1</v>
      </c>
      <c r="Q190" s="3">
        <f t="shared" si="467"/>
        <v>2</v>
      </c>
      <c r="R190" s="3">
        <f t="shared" si="467"/>
        <v>1.3333333333333333</v>
      </c>
      <c r="S190" s="3">
        <f t="shared" si="467"/>
        <v>3</v>
      </c>
      <c r="T190" s="3">
        <f t="shared" si="467"/>
        <v>1.6666666666666667</v>
      </c>
      <c r="Y190" s="3">
        <f t="shared" si="406"/>
        <v>9.9999999999999982</v>
      </c>
      <c r="AD190" s="3">
        <f>SUM(AD109,AD111,AD134)/$B190</f>
        <v>1</v>
      </c>
      <c r="AE190" s="3">
        <f t="shared" ref="AE190:AI190" si="468">SUM(AE109,AE111,AE134)/$B190</f>
        <v>1</v>
      </c>
      <c r="AF190" s="3">
        <f t="shared" si="468"/>
        <v>0.33333333333333331</v>
      </c>
      <c r="AG190" s="3">
        <f t="shared" si="468"/>
        <v>3</v>
      </c>
      <c r="AH190" s="3">
        <f t="shared" si="468"/>
        <v>1.3333333333333333</v>
      </c>
      <c r="AI190" s="3">
        <f t="shared" si="468"/>
        <v>3</v>
      </c>
      <c r="AM190" s="3">
        <f t="shared" si="408"/>
        <v>9.6666666666666679</v>
      </c>
    </row>
    <row r="191" spans="1:39" x14ac:dyDescent="0.25">
      <c r="A191" t="s">
        <v>510</v>
      </c>
      <c r="B191">
        <v>3</v>
      </c>
      <c r="C191" s="3">
        <f>SUM(C53,C118,C134)/$B191</f>
        <v>1</v>
      </c>
      <c r="D191" s="3">
        <f t="shared" ref="D191:H191" si="469">SUM(D53,D118,D134)/$B191</f>
        <v>1</v>
      </c>
      <c r="E191" s="3">
        <f t="shared" si="469"/>
        <v>1.6666666666666667</v>
      </c>
      <c r="F191" s="3">
        <f t="shared" si="469"/>
        <v>1.6666666666666667</v>
      </c>
      <c r="G191" s="3">
        <f t="shared" si="469"/>
        <v>2</v>
      </c>
      <c r="H191" s="3">
        <f t="shared" si="469"/>
        <v>0.33333333333333331</v>
      </c>
      <c r="L191" s="3">
        <f t="shared" si="404"/>
        <v>7.3333333333333339</v>
      </c>
      <c r="O191" s="3">
        <f>SUM(O53,O118,O134)/$B191</f>
        <v>1</v>
      </c>
      <c r="P191" s="3">
        <f t="shared" ref="P191:T191" si="470">SUM(P53,P118,P134)/$B191</f>
        <v>1</v>
      </c>
      <c r="Q191" s="3">
        <f t="shared" si="470"/>
        <v>1</v>
      </c>
      <c r="R191" s="3">
        <f t="shared" si="470"/>
        <v>1.6666666666666667</v>
      </c>
      <c r="S191" s="3">
        <f t="shared" si="470"/>
        <v>0.66666666666666663</v>
      </c>
      <c r="T191" s="3">
        <f t="shared" si="470"/>
        <v>1.6666666666666667</v>
      </c>
      <c r="Y191" s="3">
        <f t="shared" si="406"/>
        <v>7.0000000000000009</v>
      </c>
      <c r="AD191" s="3">
        <f>SUM(AD53,AD118,AD134)/$B191</f>
        <v>1</v>
      </c>
      <c r="AE191" s="3">
        <f t="shared" ref="AE191:AI191" si="471">SUM(AE53,AE118,AE134)/$B191</f>
        <v>1</v>
      </c>
      <c r="AF191" s="3">
        <f t="shared" si="471"/>
        <v>1</v>
      </c>
      <c r="AG191" s="3">
        <f t="shared" si="471"/>
        <v>2</v>
      </c>
      <c r="AH191" s="3">
        <f t="shared" si="471"/>
        <v>1.3333333333333333</v>
      </c>
      <c r="AI191" s="3">
        <f t="shared" si="471"/>
        <v>2</v>
      </c>
      <c r="AM191" s="3">
        <f t="shared" si="408"/>
        <v>8.3333333333333321</v>
      </c>
    </row>
    <row r="192" spans="1:39" x14ac:dyDescent="0.25">
      <c r="A192" t="s">
        <v>511</v>
      </c>
      <c r="B192">
        <v>2</v>
      </c>
      <c r="C192" s="3">
        <f>SUM(C117,C120)/$B192</f>
        <v>1</v>
      </c>
      <c r="D192" s="3">
        <f t="shared" ref="D192:H192" si="472">SUM(D117,D120)/$B192</f>
        <v>1</v>
      </c>
      <c r="E192" s="3">
        <f t="shared" si="472"/>
        <v>1.5</v>
      </c>
      <c r="F192" s="3">
        <f t="shared" si="472"/>
        <v>1</v>
      </c>
      <c r="G192" s="3">
        <f t="shared" si="472"/>
        <v>2</v>
      </c>
      <c r="H192" s="3">
        <f t="shared" si="472"/>
        <v>0</v>
      </c>
      <c r="L192" s="3">
        <f t="shared" si="404"/>
        <v>6.5</v>
      </c>
      <c r="O192" s="3">
        <f>SUM(O117,O120)/$B192</f>
        <v>1</v>
      </c>
      <c r="P192" s="3">
        <f t="shared" ref="P192:T192" si="473">SUM(P117,P120)/$B192</f>
        <v>1</v>
      </c>
      <c r="Q192" s="3">
        <f t="shared" si="473"/>
        <v>0.5</v>
      </c>
      <c r="R192" s="3">
        <f t="shared" si="473"/>
        <v>2</v>
      </c>
      <c r="S192" s="3">
        <f t="shared" si="473"/>
        <v>1</v>
      </c>
      <c r="T192" s="3">
        <f t="shared" si="473"/>
        <v>1</v>
      </c>
      <c r="Y192" s="3">
        <f t="shared" si="406"/>
        <v>6.5</v>
      </c>
      <c r="AD192" s="3">
        <f>SUM(AD117,AD120)/$B192</f>
        <v>1</v>
      </c>
      <c r="AE192" s="3">
        <f t="shared" ref="AE192:AI192" si="474">SUM(AE117,AE120)/$B192</f>
        <v>1</v>
      </c>
      <c r="AF192" s="3">
        <f t="shared" si="474"/>
        <v>0.5</v>
      </c>
      <c r="AG192" s="3">
        <f t="shared" si="474"/>
        <v>2</v>
      </c>
      <c r="AH192" s="3">
        <f t="shared" si="474"/>
        <v>1.5</v>
      </c>
      <c r="AI192" s="3">
        <f t="shared" si="474"/>
        <v>0.5</v>
      </c>
      <c r="AM192" s="3">
        <f t="shared" si="408"/>
        <v>6.5</v>
      </c>
    </row>
    <row r="193" spans="1:39" x14ac:dyDescent="0.25">
      <c r="A193" t="s">
        <v>367</v>
      </c>
      <c r="B193">
        <v>3</v>
      </c>
      <c r="C193" s="3">
        <f>SUM(C30,C120,C121)/$B193</f>
        <v>1</v>
      </c>
      <c r="D193" s="3">
        <f t="shared" ref="D193:H193" si="475">SUM(D30,D120,D121)/$B193</f>
        <v>1</v>
      </c>
      <c r="E193" s="3">
        <f t="shared" si="475"/>
        <v>1.6666666666666667</v>
      </c>
      <c r="F193" s="3">
        <f t="shared" si="475"/>
        <v>1</v>
      </c>
      <c r="G193" s="3">
        <f t="shared" si="475"/>
        <v>1.3333333333333333</v>
      </c>
      <c r="H193" s="3">
        <f t="shared" si="475"/>
        <v>0</v>
      </c>
      <c r="L193" s="3">
        <f t="shared" si="404"/>
        <v>6</v>
      </c>
      <c r="O193" s="3">
        <f>SUM(O30,O120,O121)/$B193</f>
        <v>1</v>
      </c>
      <c r="P193" s="3">
        <f t="shared" ref="P193:T193" si="476">SUM(P30,P120,P121)/$B193</f>
        <v>1</v>
      </c>
      <c r="Q193" s="3">
        <f t="shared" si="476"/>
        <v>1</v>
      </c>
      <c r="R193" s="3">
        <f t="shared" si="476"/>
        <v>0.66666666666666663</v>
      </c>
      <c r="S193" s="3">
        <f t="shared" si="476"/>
        <v>1.3333333333333333</v>
      </c>
      <c r="T193" s="3">
        <f t="shared" si="476"/>
        <v>0.33333333333333331</v>
      </c>
      <c r="Y193" s="3">
        <f t="shared" si="406"/>
        <v>5.333333333333333</v>
      </c>
      <c r="AD193" s="3">
        <f>SUM(AD30,AD120,AD121)/$B193</f>
        <v>1</v>
      </c>
      <c r="AE193" s="3">
        <f t="shared" ref="AE193:AI193" si="477">SUM(AE30,AE120,AE121)/$B193</f>
        <v>1</v>
      </c>
      <c r="AF193" s="3">
        <f t="shared" si="477"/>
        <v>1</v>
      </c>
      <c r="AG193" s="3">
        <f t="shared" si="477"/>
        <v>0.33333333333333331</v>
      </c>
      <c r="AH193" s="3">
        <f t="shared" si="477"/>
        <v>1.6666666666666667</v>
      </c>
      <c r="AI193" s="3">
        <f t="shared" si="477"/>
        <v>1.3333333333333333</v>
      </c>
      <c r="AM193" s="3">
        <f t="shared" si="408"/>
        <v>6.333333333333333</v>
      </c>
    </row>
    <row r="194" spans="1:39" x14ac:dyDescent="0.25">
      <c r="A194" t="s">
        <v>512</v>
      </c>
      <c r="B194">
        <v>2</v>
      </c>
      <c r="C194" s="3">
        <f>SUM(C30,C121)/$B194</f>
        <v>1</v>
      </c>
      <c r="D194" s="3">
        <f t="shared" ref="D194:H194" si="478">SUM(D30,D121)/$B194</f>
        <v>1</v>
      </c>
      <c r="E194" s="3">
        <f t="shared" si="478"/>
        <v>2</v>
      </c>
      <c r="F194" s="3">
        <f t="shared" si="478"/>
        <v>1</v>
      </c>
      <c r="G194" s="3">
        <f t="shared" si="478"/>
        <v>1.5</v>
      </c>
      <c r="H194" s="3">
        <f t="shared" si="478"/>
        <v>0</v>
      </c>
      <c r="L194" s="3">
        <f t="shared" si="404"/>
        <v>6.5</v>
      </c>
      <c r="O194" s="3">
        <f>SUM(O30,O121)/$B194</f>
        <v>1</v>
      </c>
      <c r="P194" s="3">
        <f t="shared" ref="P194:T194" si="479">SUM(P30,P121)/$B194</f>
        <v>1</v>
      </c>
      <c r="Q194" s="3">
        <f t="shared" si="479"/>
        <v>1.5</v>
      </c>
      <c r="R194" s="3">
        <f t="shared" si="479"/>
        <v>0.5</v>
      </c>
      <c r="S194" s="3">
        <f t="shared" si="479"/>
        <v>1.5</v>
      </c>
      <c r="T194" s="3">
        <f t="shared" si="479"/>
        <v>0.5</v>
      </c>
      <c r="Y194" s="3">
        <f t="shared" si="406"/>
        <v>6</v>
      </c>
      <c r="AD194" s="3">
        <f>SUM(AD30,AD121)/$B194</f>
        <v>1</v>
      </c>
      <c r="AE194" s="3">
        <f t="shared" ref="AE194:AI194" si="480">SUM(AE30,AE121)/$B194</f>
        <v>1</v>
      </c>
      <c r="AF194" s="3">
        <f t="shared" si="480"/>
        <v>1</v>
      </c>
      <c r="AG194" s="3">
        <f t="shared" si="480"/>
        <v>0</v>
      </c>
      <c r="AH194" s="3">
        <f t="shared" si="480"/>
        <v>2</v>
      </c>
      <c r="AI194" s="3">
        <f t="shared" si="480"/>
        <v>2</v>
      </c>
      <c r="AM194" s="3">
        <f t="shared" si="408"/>
        <v>7</v>
      </c>
    </row>
    <row r="195" spans="1:39" x14ac:dyDescent="0.25">
      <c r="A195" t="s">
        <v>368</v>
      </c>
      <c r="B195">
        <v>3</v>
      </c>
      <c r="C195" s="3">
        <f>SUM(C74,C149,C150)/$B195</f>
        <v>0.33333333333333331</v>
      </c>
      <c r="D195" s="3">
        <f t="shared" ref="D195:H195" si="481">SUM(D74,D149,D150)/$B195</f>
        <v>0.33333333333333331</v>
      </c>
      <c r="E195" s="3">
        <f t="shared" si="481"/>
        <v>1.3333333333333333</v>
      </c>
      <c r="F195" s="3">
        <f t="shared" si="481"/>
        <v>1</v>
      </c>
      <c r="G195" s="3">
        <f t="shared" si="481"/>
        <v>1</v>
      </c>
      <c r="H195" s="3">
        <f t="shared" si="481"/>
        <v>0</v>
      </c>
      <c r="L195" s="3">
        <f t="shared" si="404"/>
        <v>4</v>
      </c>
      <c r="O195" s="3">
        <f>SUM(O74,O149,O150)/$B195</f>
        <v>1</v>
      </c>
      <c r="P195" s="3">
        <f t="shared" ref="P195:T195" si="482">SUM(P74,P149,P150)/$B195</f>
        <v>1</v>
      </c>
      <c r="Q195" s="3">
        <f t="shared" si="482"/>
        <v>0.33333333333333331</v>
      </c>
      <c r="R195" s="3">
        <f t="shared" si="482"/>
        <v>1.3333333333333333</v>
      </c>
      <c r="S195" s="3">
        <f t="shared" si="482"/>
        <v>1</v>
      </c>
      <c r="T195" s="3">
        <f t="shared" si="482"/>
        <v>0.33333333333333331</v>
      </c>
      <c r="Y195" s="3">
        <f t="shared" si="406"/>
        <v>5</v>
      </c>
      <c r="AD195" s="3">
        <f>SUM(AD74,AD149,AD150)/$B195</f>
        <v>1</v>
      </c>
      <c r="AE195" s="3">
        <f t="shared" ref="AE195:AI195" si="483">SUM(AE74,AE149,AE150)/$B195</f>
        <v>1</v>
      </c>
      <c r="AF195" s="3">
        <f t="shared" si="483"/>
        <v>1.3333333333333333</v>
      </c>
      <c r="AG195" s="3">
        <f t="shared" si="483"/>
        <v>0.66666666666666663</v>
      </c>
      <c r="AH195" s="3">
        <f t="shared" si="483"/>
        <v>0.66666666666666663</v>
      </c>
      <c r="AI195" s="3">
        <f t="shared" si="483"/>
        <v>1.3333333333333333</v>
      </c>
      <c r="AM195" s="3">
        <f t="shared" si="408"/>
        <v>5.9999999999999991</v>
      </c>
    </row>
    <row r="196" spans="1:39" x14ac:dyDescent="0.25">
      <c r="A196" t="s">
        <v>513</v>
      </c>
      <c r="B196">
        <v>3</v>
      </c>
      <c r="C196" s="3">
        <f>SUM(C72,C74,C149)/$B196</f>
        <v>0.66666666666666663</v>
      </c>
      <c r="D196" s="3">
        <f t="shared" ref="D196:H196" si="484">SUM(D72,D74,D149)/$B196</f>
        <v>0.66666666666666663</v>
      </c>
      <c r="E196" s="3">
        <f t="shared" si="484"/>
        <v>1.6666666666666667</v>
      </c>
      <c r="F196" s="3">
        <f t="shared" si="484"/>
        <v>1.3333333333333333</v>
      </c>
      <c r="G196" s="3">
        <f t="shared" si="484"/>
        <v>1</v>
      </c>
      <c r="H196" s="3">
        <f t="shared" si="484"/>
        <v>0</v>
      </c>
      <c r="L196" s="3">
        <f t="shared" si="404"/>
        <v>5.333333333333333</v>
      </c>
      <c r="O196" s="3">
        <f>SUM(O72,O74,O149)/$B196</f>
        <v>1</v>
      </c>
      <c r="P196" s="3">
        <f t="shared" ref="P196:T196" si="485">SUM(P72,P74,P149)/$B196</f>
        <v>1</v>
      </c>
      <c r="Q196" s="3">
        <f t="shared" si="485"/>
        <v>0.66666666666666663</v>
      </c>
      <c r="R196" s="3">
        <f t="shared" si="485"/>
        <v>1</v>
      </c>
      <c r="S196" s="3">
        <f t="shared" si="485"/>
        <v>1.3333333333333333</v>
      </c>
      <c r="T196" s="3">
        <f t="shared" si="485"/>
        <v>0.66666666666666663</v>
      </c>
      <c r="Y196" s="3">
        <f t="shared" si="406"/>
        <v>5.666666666666667</v>
      </c>
      <c r="AD196" s="3">
        <f>SUM(AD72,AD74,AD149)/$B196</f>
        <v>1</v>
      </c>
      <c r="AE196" s="3">
        <f t="shared" ref="AE196:AI196" si="486">SUM(AE72,AE74,AE149)/$B196</f>
        <v>1</v>
      </c>
      <c r="AF196" s="3">
        <f t="shared" si="486"/>
        <v>1</v>
      </c>
      <c r="AG196" s="3">
        <f t="shared" si="486"/>
        <v>0.66666666666666663</v>
      </c>
      <c r="AH196" s="3">
        <f t="shared" si="486"/>
        <v>1</v>
      </c>
      <c r="AI196" s="3">
        <f t="shared" si="486"/>
        <v>1.6666666666666667</v>
      </c>
      <c r="AM196" s="3">
        <f t="shared" si="408"/>
        <v>6.333333333333333</v>
      </c>
    </row>
    <row r="197" spans="1:39" x14ac:dyDescent="0.25">
      <c r="A197" t="s">
        <v>369</v>
      </c>
      <c r="B197">
        <v>3</v>
      </c>
      <c r="C197" s="3">
        <f>SUM(C81,C82,C84)/$B197</f>
        <v>1</v>
      </c>
      <c r="D197" s="3">
        <f t="shared" ref="D197:H197" si="487">SUM(D81,D82,D84)/$B197</f>
        <v>0.33333333333333331</v>
      </c>
      <c r="E197" s="3">
        <f t="shared" si="487"/>
        <v>3</v>
      </c>
      <c r="F197" s="3">
        <f t="shared" si="487"/>
        <v>1</v>
      </c>
      <c r="G197" s="3">
        <f t="shared" si="487"/>
        <v>0.66666666666666663</v>
      </c>
      <c r="H197" s="3">
        <f t="shared" si="487"/>
        <v>0</v>
      </c>
      <c r="L197" s="3">
        <f t="shared" si="404"/>
        <v>6</v>
      </c>
      <c r="O197" s="3">
        <f>SUM(O81,O82,O84)/$B197</f>
        <v>1</v>
      </c>
      <c r="P197" s="3">
        <f t="shared" ref="P197:T197" si="488">SUM(P81,P82,P84)/$B197</f>
        <v>1</v>
      </c>
      <c r="Q197" s="3">
        <f t="shared" si="488"/>
        <v>2</v>
      </c>
      <c r="R197" s="3">
        <f t="shared" si="488"/>
        <v>1</v>
      </c>
      <c r="S197" s="3">
        <f t="shared" si="488"/>
        <v>2.3333333333333335</v>
      </c>
      <c r="T197" s="3">
        <f t="shared" si="488"/>
        <v>0</v>
      </c>
      <c r="Y197" s="3">
        <f t="shared" si="406"/>
        <v>7.3333333333333339</v>
      </c>
      <c r="AD197" s="3">
        <f>SUM(AD81,AD82,AD84)/$B197</f>
        <v>1</v>
      </c>
      <c r="AE197" s="3">
        <f t="shared" ref="AE197:AI197" si="489">SUM(AE81,AE82,AE84)/$B197</f>
        <v>1</v>
      </c>
      <c r="AF197" s="3">
        <f t="shared" si="489"/>
        <v>0.66666666666666663</v>
      </c>
      <c r="AG197" s="3">
        <f t="shared" si="489"/>
        <v>1.3333333333333333</v>
      </c>
      <c r="AH197" s="3">
        <f t="shared" si="489"/>
        <v>1.6666666666666667</v>
      </c>
      <c r="AI197" s="3">
        <f t="shared" si="489"/>
        <v>5</v>
      </c>
      <c r="AM197" s="3">
        <f t="shared" si="408"/>
        <v>10.666666666666668</v>
      </c>
    </row>
    <row r="198" spans="1:39" x14ac:dyDescent="0.25">
      <c r="A198" t="s">
        <v>514</v>
      </c>
      <c r="B198">
        <v>3</v>
      </c>
      <c r="C198" s="3">
        <f>SUM(C38,C46,C126)/$B198</f>
        <v>1</v>
      </c>
      <c r="D198" s="3">
        <f t="shared" ref="D198:H198" si="490">SUM(D38,D46,D126)/$B198</f>
        <v>1</v>
      </c>
      <c r="E198" s="3">
        <f t="shared" si="490"/>
        <v>1.6666666666666667</v>
      </c>
      <c r="F198" s="3">
        <f t="shared" si="490"/>
        <v>1.3333333333333333</v>
      </c>
      <c r="G198" s="3">
        <f t="shared" si="490"/>
        <v>1</v>
      </c>
      <c r="H198" s="3">
        <f t="shared" si="490"/>
        <v>0</v>
      </c>
      <c r="L198" s="3">
        <f t="shared" si="404"/>
        <v>6</v>
      </c>
      <c r="O198" s="3">
        <f>SUM(O38,O46,O126)/$B198</f>
        <v>1</v>
      </c>
      <c r="P198" s="3">
        <f t="shared" ref="P198:T198" si="491">SUM(P38,P46,P126)/$B198</f>
        <v>1</v>
      </c>
      <c r="Q198" s="3">
        <f t="shared" si="491"/>
        <v>0.66666666666666663</v>
      </c>
      <c r="R198" s="3">
        <f t="shared" si="491"/>
        <v>2.3333333333333335</v>
      </c>
      <c r="S198" s="3">
        <f t="shared" si="491"/>
        <v>1</v>
      </c>
      <c r="T198" s="3">
        <f t="shared" si="491"/>
        <v>0.66666666666666663</v>
      </c>
      <c r="Y198" s="3">
        <f t="shared" si="406"/>
        <v>6.666666666666667</v>
      </c>
      <c r="AD198" s="3">
        <f>SUM(AD38,AD46,AD126)/$B198</f>
        <v>1</v>
      </c>
      <c r="AE198" s="3">
        <f t="shared" ref="AE198:AI198" si="492">SUM(AE38,AE46,AE126)/$B198</f>
        <v>1</v>
      </c>
      <c r="AF198" s="3">
        <f t="shared" si="492"/>
        <v>0.66666666666666663</v>
      </c>
      <c r="AG198" s="3">
        <f t="shared" si="492"/>
        <v>0.66666666666666663</v>
      </c>
      <c r="AH198" s="3">
        <f t="shared" si="492"/>
        <v>0.66666666666666663</v>
      </c>
      <c r="AI198" s="3">
        <f t="shared" si="492"/>
        <v>1</v>
      </c>
      <c r="AM198" s="3">
        <f t="shared" si="408"/>
        <v>5</v>
      </c>
    </row>
    <row r="199" spans="1:39" x14ac:dyDescent="0.25">
      <c r="A199" t="s">
        <v>370</v>
      </c>
      <c r="B199">
        <v>5</v>
      </c>
      <c r="C199" s="3">
        <f>SUM(C12,C15,C127,C128,C129)/$B199</f>
        <v>1</v>
      </c>
      <c r="D199" s="3">
        <f t="shared" ref="D199:H199" si="493">SUM(D12,D15,D127,D128,D129)/$B199</f>
        <v>1</v>
      </c>
      <c r="E199" s="3">
        <f t="shared" si="493"/>
        <v>2.4</v>
      </c>
      <c r="F199" s="3">
        <f t="shared" si="493"/>
        <v>1.4</v>
      </c>
      <c r="G199" s="3">
        <f t="shared" si="493"/>
        <v>3.2</v>
      </c>
      <c r="H199" s="3">
        <f t="shared" si="493"/>
        <v>0.2</v>
      </c>
      <c r="L199" s="3">
        <f t="shared" si="404"/>
        <v>9</v>
      </c>
      <c r="O199" s="3">
        <f>SUM(O12,O15,O127,O128,O129)/$B199</f>
        <v>1</v>
      </c>
      <c r="P199" s="3">
        <f t="shared" ref="P199:T199" si="494">SUM(P12,P15,P127,P128,P129)/$B199</f>
        <v>1</v>
      </c>
      <c r="Q199" s="3">
        <f t="shared" si="494"/>
        <v>1.2</v>
      </c>
      <c r="R199" s="3">
        <f t="shared" si="494"/>
        <v>1.8</v>
      </c>
      <c r="S199" s="3">
        <f t="shared" si="494"/>
        <v>1.4</v>
      </c>
      <c r="T199" s="3">
        <f t="shared" si="494"/>
        <v>2</v>
      </c>
      <c r="Y199" s="3">
        <f t="shared" si="406"/>
        <v>8.4</v>
      </c>
      <c r="AD199" s="3">
        <f>SUM(AD12,AD15,AD127,AD128,AD129)/$B199</f>
        <v>1</v>
      </c>
      <c r="AE199" s="3">
        <f t="shared" ref="AE199:AI199" si="495">SUM(AE12,AE15,AE127,AE128,AE129)/$B199</f>
        <v>0.8</v>
      </c>
      <c r="AF199" s="3">
        <f t="shared" si="495"/>
        <v>0.6</v>
      </c>
      <c r="AG199" s="3">
        <f t="shared" si="495"/>
        <v>1.2</v>
      </c>
      <c r="AH199" s="3">
        <f t="shared" si="495"/>
        <v>2.2000000000000002</v>
      </c>
      <c r="AI199" s="3">
        <f t="shared" si="495"/>
        <v>2.4</v>
      </c>
      <c r="AM199" s="3">
        <f t="shared" si="408"/>
        <v>8.1999999999999993</v>
      </c>
    </row>
    <row r="200" spans="1:39" x14ac:dyDescent="0.25">
      <c r="A200" t="s">
        <v>515</v>
      </c>
      <c r="B200">
        <v>5</v>
      </c>
      <c r="C200" s="3">
        <f>SUM(C12,C127,C129,C158,C159)/$B200</f>
        <v>0.6</v>
      </c>
      <c r="D200" s="3">
        <f t="shared" ref="D200:H200" si="496">SUM(D12,D127,D129,D158,D159)/$B200</f>
        <v>0.6</v>
      </c>
      <c r="E200" s="3">
        <f t="shared" si="496"/>
        <v>1.6</v>
      </c>
      <c r="F200" s="3">
        <f t="shared" si="496"/>
        <v>1</v>
      </c>
      <c r="G200" s="3">
        <f t="shared" si="496"/>
        <v>1.8</v>
      </c>
      <c r="H200" s="3">
        <f t="shared" si="496"/>
        <v>0.2</v>
      </c>
      <c r="L200" s="3">
        <f t="shared" si="404"/>
        <v>5.6</v>
      </c>
      <c r="O200" s="3">
        <f>SUM(O12,O127,O129,O158,O159)/$B200</f>
        <v>0.6</v>
      </c>
      <c r="P200" s="3">
        <f t="shared" ref="P200:T200" si="497">SUM(P12,P127,P129,P158,P159)/$B200</f>
        <v>0.6</v>
      </c>
      <c r="Q200" s="3">
        <f t="shared" si="497"/>
        <v>1.2</v>
      </c>
      <c r="R200" s="3">
        <f t="shared" si="497"/>
        <v>1</v>
      </c>
      <c r="S200" s="3">
        <f t="shared" si="497"/>
        <v>0.8</v>
      </c>
      <c r="T200" s="3">
        <f t="shared" si="497"/>
        <v>1.8</v>
      </c>
      <c r="Y200" s="3">
        <f t="shared" si="406"/>
        <v>6</v>
      </c>
      <c r="AD200" s="3">
        <f>SUM(AD12,AD127,AD129,AD158,AD159)/$B200</f>
        <v>1</v>
      </c>
      <c r="AE200" s="3">
        <f t="shared" ref="AE200:AI200" si="498">SUM(AE12,AE127,AE129,AE158,AE159)/$B200</f>
        <v>1</v>
      </c>
      <c r="AF200" s="3">
        <f t="shared" si="498"/>
        <v>0.8</v>
      </c>
      <c r="AG200" s="3">
        <f t="shared" si="498"/>
        <v>1.4</v>
      </c>
      <c r="AH200" s="3">
        <f t="shared" si="498"/>
        <v>2.2000000000000002</v>
      </c>
      <c r="AI200" s="3">
        <f t="shared" si="498"/>
        <v>2.4</v>
      </c>
      <c r="AM200" s="3">
        <f t="shared" si="408"/>
        <v>8.7999999999999989</v>
      </c>
    </row>
    <row r="201" spans="1:39" x14ac:dyDescent="0.25">
      <c r="A201" t="s">
        <v>371</v>
      </c>
      <c r="B201">
        <v>3</v>
      </c>
      <c r="C201" s="3">
        <f>SUM(C2,C3,C4)/$B201</f>
        <v>1</v>
      </c>
      <c r="D201" s="3">
        <f t="shared" ref="D201:H201" si="499">SUM(D2,D3,D4)/$B201</f>
        <v>1</v>
      </c>
      <c r="E201" s="3">
        <f t="shared" si="499"/>
        <v>0.66666666666666663</v>
      </c>
      <c r="F201" s="3">
        <f t="shared" si="499"/>
        <v>1.3333333333333333</v>
      </c>
      <c r="G201" s="3">
        <f t="shared" si="499"/>
        <v>0.66666666666666663</v>
      </c>
      <c r="H201" s="3">
        <f t="shared" si="499"/>
        <v>0.33333333333333331</v>
      </c>
      <c r="L201" s="3">
        <f t="shared" si="404"/>
        <v>4.666666666666667</v>
      </c>
      <c r="O201" s="3">
        <f>SUM(O2,O3,O4)/$B201</f>
        <v>1</v>
      </c>
      <c r="P201" s="3">
        <f t="shared" ref="P201:T201" si="500">SUM(P2,P3,P4)/$B201</f>
        <v>1</v>
      </c>
      <c r="Q201" s="3">
        <f t="shared" si="500"/>
        <v>1</v>
      </c>
      <c r="R201" s="3">
        <f t="shared" si="500"/>
        <v>0.66666666666666663</v>
      </c>
      <c r="S201" s="3">
        <f t="shared" si="500"/>
        <v>2</v>
      </c>
      <c r="T201" s="3">
        <f t="shared" si="500"/>
        <v>3</v>
      </c>
      <c r="Y201" s="3">
        <f t="shared" si="406"/>
        <v>8.6666666666666661</v>
      </c>
      <c r="AD201" s="3">
        <f>SUM(AD2,AD3,AD4)/$B201</f>
        <v>1</v>
      </c>
      <c r="AE201" s="3">
        <f t="shared" ref="AE201:AI201" si="501">SUM(AE2,AE3,AE4)/$B201</f>
        <v>1</v>
      </c>
      <c r="AF201" s="3">
        <f t="shared" si="501"/>
        <v>1.6666666666666667</v>
      </c>
      <c r="AG201" s="3">
        <f t="shared" si="501"/>
        <v>1</v>
      </c>
      <c r="AH201" s="3">
        <f t="shared" si="501"/>
        <v>1.3333333333333333</v>
      </c>
      <c r="AI201" s="3">
        <f t="shared" si="501"/>
        <v>2.3333333333333335</v>
      </c>
      <c r="AM201" s="3">
        <f t="shared" si="408"/>
        <v>8.3333333333333339</v>
      </c>
    </row>
    <row r="202" spans="1:39" x14ac:dyDescent="0.25">
      <c r="A202" t="s">
        <v>372</v>
      </c>
      <c r="B202">
        <v>6</v>
      </c>
      <c r="C202" s="3">
        <f>SUM(C81,C82,C83,C84,C86,C87)/$B202</f>
        <v>1</v>
      </c>
      <c r="D202" s="3">
        <f t="shared" ref="D202:H202" si="502">SUM(D81,D82,D83,D84,D86,D87)/$B202</f>
        <v>0.5</v>
      </c>
      <c r="E202" s="3">
        <f t="shared" si="502"/>
        <v>2.6666666666666665</v>
      </c>
      <c r="F202" s="3">
        <f t="shared" si="502"/>
        <v>1.1666666666666667</v>
      </c>
      <c r="G202" s="3">
        <f t="shared" si="502"/>
        <v>0.83333333333333337</v>
      </c>
      <c r="H202" s="3">
        <f t="shared" si="502"/>
        <v>0.5</v>
      </c>
      <c r="L202" s="3">
        <f t="shared" si="404"/>
        <v>6.1666666666666661</v>
      </c>
      <c r="O202" s="3">
        <f>SUM(O81,O82,O83,O84,O86,O87)/$B202</f>
        <v>1</v>
      </c>
      <c r="P202" s="3">
        <f t="shared" ref="P202:T202" si="503">SUM(P81,P82,P83,P84,P86,P87)/$B202</f>
        <v>0.83333333333333337</v>
      </c>
      <c r="Q202" s="3">
        <f t="shared" si="503"/>
        <v>1.6666666666666667</v>
      </c>
      <c r="R202" s="3">
        <f t="shared" si="503"/>
        <v>0.66666666666666663</v>
      </c>
      <c r="S202" s="3">
        <f t="shared" si="503"/>
        <v>1.8333333333333333</v>
      </c>
      <c r="T202" s="3">
        <f t="shared" si="503"/>
        <v>0.16666666666666666</v>
      </c>
      <c r="Y202" s="3">
        <f t="shared" si="406"/>
        <v>6.166666666666667</v>
      </c>
      <c r="AD202" s="3">
        <f>SUM(AD81,AD82,AD83,AD84,AD86,AD87)/$B202</f>
        <v>1</v>
      </c>
      <c r="AE202" s="3">
        <f t="shared" ref="AE202:AI202" si="504">SUM(AE81,AE82,AE83,AE84,AE86,AE87)/$B202</f>
        <v>1</v>
      </c>
      <c r="AF202" s="3">
        <f t="shared" si="504"/>
        <v>0.66666666666666663</v>
      </c>
      <c r="AG202" s="3">
        <f t="shared" si="504"/>
        <v>1.3333333333333333</v>
      </c>
      <c r="AH202" s="3">
        <f t="shared" si="504"/>
        <v>1.5</v>
      </c>
      <c r="AI202" s="3">
        <f t="shared" si="504"/>
        <v>4.5</v>
      </c>
      <c r="AM202" s="3">
        <f t="shared" si="408"/>
        <v>10</v>
      </c>
    </row>
    <row r="203" spans="1:39" x14ac:dyDescent="0.25">
      <c r="A203" t="s">
        <v>374</v>
      </c>
      <c r="B203">
        <v>2</v>
      </c>
      <c r="C203" s="3">
        <f>SUM(C13,C14)/$B203</f>
        <v>1</v>
      </c>
      <c r="D203" s="3">
        <f t="shared" ref="D203:H203" si="505">SUM(D13,D14)/$B203</f>
        <v>1</v>
      </c>
      <c r="E203" s="3">
        <f t="shared" si="505"/>
        <v>2</v>
      </c>
      <c r="F203" s="3">
        <f t="shared" si="505"/>
        <v>2.5</v>
      </c>
      <c r="G203" s="3">
        <f t="shared" si="505"/>
        <v>3</v>
      </c>
      <c r="H203" s="3">
        <f t="shared" si="505"/>
        <v>4</v>
      </c>
      <c r="L203" s="3">
        <f t="shared" si="404"/>
        <v>9.5</v>
      </c>
      <c r="O203" s="3">
        <f>SUM(O13,O14)/$B203</f>
        <v>1</v>
      </c>
      <c r="P203" s="3">
        <f t="shared" ref="P203:T203" si="506">SUM(P13,P14)/$B203</f>
        <v>1</v>
      </c>
      <c r="Q203" s="3">
        <f t="shared" si="506"/>
        <v>0</v>
      </c>
      <c r="R203" s="3">
        <f t="shared" si="506"/>
        <v>1</v>
      </c>
      <c r="S203" s="3">
        <f t="shared" si="506"/>
        <v>1.5</v>
      </c>
      <c r="T203" s="3">
        <f t="shared" si="506"/>
        <v>2.5</v>
      </c>
      <c r="Y203" s="3">
        <f t="shared" si="406"/>
        <v>7</v>
      </c>
      <c r="AD203" s="3">
        <f>SUM(AD13,AD14)/$B203</f>
        <v>1</v>
      </c>
      <c r="AE203" s="3">
        <f t="shared" ref="AE203:AI203" si="507">SUM(AE13,AE14)/$B203</f>
        <v>1</v>
      </c>
      <c r="AF203" s="3">
        <f t="shared" si="507"/>
        <v>1</v>
      </c>
      <c r="AG203" s="3">
        <f t="shared" si="507"/>
        <v>1.5</v>
      </c>
      <c r="AH203" s="3">
        <f t="shared" si="507"/>
        <v>1</v>
      </c>
      <c r="AI203" s="3">
        <f t="shared" si="507"/>
        <v>0.5</v>
      </c>
      <c r="AM203" s="3">
        <f t="shared" si="408"/>
        <v>6</v>
      </c>
    </row>
    <row r="204" spans="1:39" x14ac:dyDescent="0.25">
      <c r="A204" t="s">
        <v>375</v>
      </c>
      <c r="B204">
        <v>2</v>
      </c>
      <c r="C204" s="3">
        <f>SUM(C34,C35)/$B204</f>
        <v>1</v>
      </c>
      <c r="D204" s="3">
        <f t="shared" ref="D204:H204" si="508">SUM(D34,D35)/$B204</f>
        <v>1</v>
      </c>
      <c r="E204" s="3">
        <f t="shared" si="508"/>
        <v>1</v>
      </c>
      <c r="F204" s="3">
        <f t="shared" si="508"/>
        <v>0.5</v>
      </c>
      <c r="G204" s="3">
        <f t="shared" si="508"/>
        <v>0.5</v>
      </c>
      <c r="H204" s="3">
        <f t="shared" si="508"/>
        <v>0.5</v>
      </c>
      <c r="L204" s="3">
        <f t="shared" si="404"/>
        <v>4</v>
      </c>
      <c r="O204" s="3">
        <f>SUM(O34,O35)/$B204</f>
        <v>0.5</v>
      </c>
      <c r="P204" s="3">
        <f t="shared" ref="P204:T204" si="509">SUM(P34,P35)/$B204</f>
        <v>0.5</v>
      </c>
      <c r="Q204" s="3">
        <f t="shared" si="509"/>
        <v>0</v>
      </c>
      <c r="R204" s="3">
        <f t="shared" si="509"/>
        <v>1</v>
      </c>
      <c r="S204" s="3">
        <f t="shared" si="509"/>
        <v>0.5</v>
      </c>
      <c r="T204" s="3">
        <f t="shared" si="509"/>
        <v>0.5</v>
      </c>
      <c r="Y204" s="3">
        <f t="shared" si="406"/>
        <v>3</v>
      </c>
      <c r="AD204" s="3">
        <f>SUM(AD34,AD35)/$B204</f>
        <v>0.5</v>
      </c>
      <c r="AE204" s="3">
        <f t="shared" ref="AE204:AI204" si="510">SUM(AE34,AE35)/$B204</f>
        <v>0.5</v>
      </c>
      <c r="AF204" s="3">
        <f t="shared" si="510"/>
        <v>0</v>
      </c>
      <c r="AG204" s="3">
        <f t="shared" si="510"/>
        <v>0.5</v>
      </c>
      <c r="AH204" s="3">
        <f t="shared" si="510"/>
        <v>0</v>
      </c>
      <c r="AI204" s="3">
        <f t="shared" si="510"/>
        <v>2</v>
      </c>
      <c r="AM204" s="3">
        <f t="shared" si="408"/>
        <v>3.5</v>
      </c>
    </row>
    <row r="205" spans="1:39" x14ac:dyDescent="0.25">
      <c r="A205" t="s">
        <v>376</v>
      </c>
      <c r="B205">
        <v>4</v>
      </c>
      <c r="C205" s="3">
        <f>SUM(C40,C41,C42,C125)/$B205</f>
        <v>1</v>
      </c>
      <c r="D205" s="3">
        <f t="shared" ref="D205:H205" si="511">SUM(D40,D41,D42,D125)/$B205</f>
        <v>1</v>
      </c>
      <c r="E205" s="3">
        <f t="shared" si="511"/>
        <v>1.25</v>
      </c>
      <c r="F205" s="3">
        <f t="shared" si="511"/>
        <v>2</v>
      </c>
      <c r="G205" s="3">
        <f t="shared" si="511"/>
        <v>1</v>
      </c>
      <c r="H205" s="3">
        <f t="shared" si="511"/>
        <v>0</v>
      </c>
      <c r="L205" s="3">
        <f t="shared" si="404"/>
        <v>6.25</v>
      </c>
      <c r="O205" s="3">
        <f>SUM(O40,O41,O42,O125)/$B205</f>
        <v>1</v>
      </c>
      <c r="P205" s="3">
        <f t="shared" ref="P205:T205" si="512">SUM(P40,P41,P42,P125)/$B205</f>
        <v>1</v>
      </c>
      <c r="Q205" s="3">
        <f t="shared" si="512"/>
        <v>1.25</v>
      </c>
      <c r="R205" s="3">
        <f t="shared" si="512"/>
        <v>0.75</v>
      </c>
      <c r="S205" s="3">
        <f t="shared" si="512"/>
        <v>1.25</v>
      </c>
      <c r="T205" s="3">
        <f t="shared" si="512"/>
        <v>1.5</v>
      </c>
      <c r="Y205" s="3">
        <f t="shared" si="406"/>
        <v>6.75</v>
      </c>
      <c r="AD205" s="3">
        <f>SUM(AD40,AD41,AD42,AD125)/$B205</f>
        <v>1</v>
      </c>
      <c r="AE205" s="3">
        <f t="shared" ref="AE205:AI205" si="513">SUM(AE40,AE41,AE42,AE125)/$B205</f>
        <v>1</v>
      </c>
      <c r="AF205" s="3">
        <f t="shared" si="513"/>
        <v>1</v>
      </c>
      <c r="AG205" s="3">
        <f t="shared" si="513"/>
        <v>0.75</v>
      </c>
      <c r="AH205" s="3">
        <f t="shared" si="513"/>
        <v>1</v>
      </c>
      <c r="AI205" s="3">
        <f t="shared" si="513"/>
        <v>1.5</v>
      </c>
      <c r="AM205" s="3">
        <f t="shared" si="408"/>
        <v>6.25</v>
      </c>
    </row>
    <row r="206" spans="1:39" x14ac:dyDescent="0.25">
      <c r="A206" t="s">
        <v>377</v>
      </c>
      <c r="B206">
        <v>2</v>
      </c>
      <c r="C206" s="3">
        <f>SUM(C75,C141)/$B206</f>
        <v>0.5</v>
      </c>
      <c r="D206" s="3">
        <f t="shared" ref="D206:H206" si="514">SUM(D75,D141)/$B206</f>
        <v>0.5</v>
      </c>
      <c r="E206" s="3">
        <f t="shared" si="514"/>
        <v>1</v>
      </c>
      <c r="F206" s="3">
        <f t="shared" si="514"/>
        <v>0</v>
      </c>
      <c r="G206" s="3">
        <f t="shared" si="514"/>
        <v>1</v>
      </c>
      <c r="H206" s="3">
        <f t="shared" si="514"/>
        <v>0</v>
      </c>
      <c r="L206" s="3">
        <f t="shared" si="404"/>
        <v>3</v>
      </c>
      <c r="O206" s="3">
        <f>SUM(O75,O141)/$B206</f>
        <v>1</v>
      </c>
      <c r="P206" s="3">
        <f t="shared" ref="P206:T206" si="515">SUM(P75,P141)/$B206</f>
        <v>1</v>
      </c>
      <c r="Q206" s="3">
        <f t="shared" si="515"/>
        <v>0.5</v>
      </c>
      <c r="R206" s="3">
        <f t="shared" si="515"/>
        <v>1.5</v>
      </c>
      <c r="S206" s="3">
        <f t="shared" si="515"/>
        <v>1.5</v>
      </c>
      <c r="T206" s="3">
        <f t="shared" si="515"/>
        <v>4.5</v>
      </c>
      <c r="Y206" s="3">
        <f t="shared" si="406"/>
        <v>10</v>
      </c>
      <c r="AD206" s="3">
        <f>SUM(AD75,AD141)/$B206</f>
        <v>1</v>
      </c>
      <c r="AE206" s="3">
        <f t="shared" ref="AE206:AI206" si="516">SUM(AE75,AE141)/$B206</f>
        <v>1</v>
      </c>
      <c r="AF206" s="3">
        <f t="shared" si="516"/>
        <v>0</v>
      </c>
      <c r="AG206" s="3">
        <f t="shared" si="516"/>
        <v>1</v>
      </c>
      <c r="AH206" s="3">
        <f t="shared" si="516"/>
        <v>0.5</v>
      </c>
      <c r="AI206" s="3">
        <f t="shared" si="516"/>
        <v>1.5</v>
      </c>
      <c r="AM206" s="3">
        <f t="shared" si="408"/>
        <v>5</v>
      </c>
    </row>
    <row r="207" spans="1:39" x14ac:dyDescent="0.25">
      <c r="A207" t="s">
        <v>378</v>
      </c>
      <c r="B207">
        <v>2</v>
      </c>
      <c r="C207" s="3">
        <f>SUM(C90,C142)/$B207</f>
        <v>0.5</v>
      </c>
      <c r="D207" s="3">
        <f t="shared" ref="D207:H207" si="517">SUM(D90,D142)/$B207</f>
        <v>0.5</v>
      </c>
      <c r="E207" s="3">
        <f t="shared" si="517"/>
        <v>0.5</v>
      </c>
      <c r="F207" s="3">
        <f t="shared" si="517"/>
        <v>1</v>
      </c>
      <c r="G207" s="3">
        <f t="shared" si="517"/>
        <v>1.5</v>
      </c>
      <c r="H207" s="3">
        <f t="shared" si="517"/>
        <v>0</v>
      </c>
      <c r="L207" s="3">
        <f t="shared" si="404"/>
        <v>4</v>
      </c>
      <c r="O207" s="3">
        <f>SUM(O90,O142)/$B207</f>
        <v>1</v>
      </c>
      <c r="P207" s="3">
        <f t="shared" ref="P207:T207" si="518">SUM(P90,P142)/$B207</f>
        <v>1</v>
      </c>
      <c r="Q207" s="3">
        <f t="shared" si="518"/>
        <v>1.5</v>
      </c>
      <c r="R207" s="3">
        <f t="shared" si="518"/>
        <v>1.5</v>
      </c>
      <c r="S207" s="3">
        <f t="shared" si="518"/>
        <v>4</v>
      </c>
      <c r="T207" s="3">
        <f t="shared" si="518"/>
        <v>5.5</v>
      </c>
      <c r="Y207" s="3">
        <f t="shared" si="406"/>
        <v>14.5</v>
      </c>
      <c r="AD207" s="3">
        <f>SUM(AD90,AD142)/$B207</f>
        <v>1</v>
      </c>
      <c r="AE207" s="3">
        <f t="shared" ref="AE207:AI207" si="519">SUM(AE90,AE142)/$B207</f>
        <v>1</v>
      </c>
      <c r="AF207" s="3">
        <f t="shared" si="519"/>
        <v>1</v>
      </c>
      <c r="AG207" s="3">
        <f t="shared" si="519"/>
        <v>1</v>
      </c>
      <c r="AH207" s="3">
        <f t="shared" si="519"/>
        <v>1</v>
      </c>
      <c r="AI207" s="3">
        <f t="shared" si="519"/>
        <v>1</v>
      </c>
      <c r="AM207" s="3">
        <f t="shared" si="408"/>
        <v>6</v>
      </c>
    </row>
    <row r="208" spans="1:39" x14ac:dyDescent="0.25">
      <c r="A208" t="s">
        <v>380</v>
      </c>
      <c r="B208">
        <v>2</v>
      </c>
      <c r="C208" s="3">
        <f>SUM(C58,C59)/$B208</f>
        <v>1</v>
      </c>
      <c r="D208" s="3">
        <f t="shared" ref="D208:H208" si="520">SUM(D58,D59)/$B208</f>
        <v>1</v>
      </c>
      <c r="E208" s="3">
        <f t="shared" si="520"/>
        <v>1.5</v>
      </c>
      <c r="F208" s="3">
        <f t="shared" si="520"/>
        <v>1.5</v>
      </c>
      <c r="G208" s="3">
        <f t="shared" si="520"/>
        <v>1</v>
      </c>
      <c r="H208" s="3">
        <f t="shared" si="520"/>
        <v>1</v>
      </c>
      <c r="L208" s="3">
        <f t="shared" si="404"/>
        <v>6</v>
      </c>
      <c r="O208" s="3">
        <f>SUM(O58,O59)/$B208</f>
        <v>1</v>
      </c>
      <c r="P208" s="3">
        <f t="shared" ref="P208:T208" si="521">SUM(P58,P59)/$B208</f>
        <v>1</v>
      </c>
      <c r="Q208" s="3">
        <f t="shared" si="521"/>
        <v>0.5</v>
      </c>
      <c r="R208" s="3">
        <f t="shared" si="521"/>
        <v>0.5</v>
      </c>
      <c r="S208" s="3">
        <f t="shared" si="521"/>
        <v>1</v>
      </c>
      <c r="T208" s="3">
        <f t="shared" si="521"/>
        <v>1.5</v>
      </c>
      <c r="Y208" s="3">
        <f t="shared" si="406"/>
        <v>5.5</v>
      </c>
      <c r="AD208" s="3">
        <f>SUM(AD58,AD59)/$B208</f>
        <v>1</v>
      </c>
      <c r="AE208" s="3">
        <f t="shared" ref="AE208:AI208" si="522">SUM(AE58,AE59)/$B208</f>
        <v>1</v>
      </c>
      <c r="AF208" s="3">
        <f t="shared" si="522"/>
        <v>1</v>
      </c>
      <c r="AG208" s="3">
        <f t="shared" si="522"/>
        <v>0.5</v>
      </c>
      <c r="AH208" s="3">
        <f t="shared" si="522"/>
        <v>2</v>
      </c>
      <c r="AI208" s="3">
        <f t="shared" si="522"/>
        <v>1.5</v>
      </c>
      <c r="AM208" s="3">
        <f t="shared" si="408"/>
        <v>7</v>
      </c>
    </row>
    <row r="209" spans="1:39" x14ac:dyDescent="0.25">
      <c r="A209" t="s">
        <v>381</v>
      </c>
      <c r="B209">
        <v>3</v>
      </c>
      <c r="C209" s="3">
        <f>SUM(C112,C113,C147)/$B209</f>
        <v>0.66666666666666663</v>
      </c>
      <c r="D209" s="3">
        <f t="shared" ref="D209:H209" si="523">SUM(D112,D113,D147)/$B209</f>
        <v>0.66666666666666663</v>
      </c>
      <c r="E209" s="3">
        <f t="shared" si="523"/>
        <v>1.3333333333333333</v>
      </c>
      <c r="F209" s="3">
        <f t="shared" si="523"/>
        <v>2</v>
      </c>
      <c r="G209" s="3">
        <f t="shared" si="523"/>
        <v>3</v>
      </c>
      <c r="H209" s="3">
        <f t="shared" si="523"/>
        <v>1</v>
      </c>
      <c r="L209" s="3">
        <f t="shared" si="404"/>
        <v>7.6666666666666661</v>
      </c>
      <c r="O209" s="3">
        <f>SUM(O112,O113,O147)/$B209</f>
        <v>1</v>
      </c>
      <c r="P209" s="3">
        <f t="shared" ref="P209:T209" si="524">SUM(P112,P113,P147)/$B209</f>
        <v>1</v>
      </c>
      <c r="Q209" s="3">
        <f t="shared" si="524"/>
        <v>0.66666666666666663</v>
      </c>
      <c r="R209" s="3">
        <f t="shared" si="524"/>
        <v>1</v>
      </c>
      <c r="S209" s="3">
        <f t="shared" si="524"/>
        <v>1.6666666666666667</v>
      </c>
      <c r="T209" s="3">
        <f t="shared" si="524"/>
        <v>1.3333333333333333</v>
      </c>
      <c r="Y209" s="3">
        <f t="shared" si="406"/>
        <v>6.6666666666666661</v>
      </c>
      <c r="AD209" s="3">
        <f>SUM(AD112,AD113,AD147)/$B209</f>
        <v>1</v>
      </c>
      <c r="AE209" s="3">
        <f t="shared" ref="AE209:AI209" si="525">SUM(AE112,AE113,AE147)/$B209</f>
        <v>1</v>
      </c>
      <c r="AF209" s="3">
        <f t="shared" si="525"/>
        <v>0.33333333333333331</v>
      </c>
      <c r="AG209" s="3">
        <f t="shared" si="525"/>
        <v>1</v>
      </c>
      <c r="AH209" s="3">
        <f t="shared" si="525"/>
        <v>2.3333333333333335</v>
      </c>
      <c r="AI209" s="3">
        <f t="shared" si="525"/>
        <v>1.6666666666666667</v>
      </c>
      <c r="AM209" s="3">
        <f t="shared" si="408"/>
        <v>7.3333333333333339</v>
      </c>
    </row>
    <row r="210" spans="1:39" x14ac:dyDescent="0.25">
      <c r="A210" t="s">
        <v>382</v>
      </c>
      <c r="B210">
        <v>3</v>
      </c>
      <c r="C210" s="3">
        <f>SUM(C107,C108,C145)/$B210</f>
        <v>0.66666666666666663</v>
      </c>
      <c r="D210" s="3">
        <f t="shared" ref="D210:H210" si="526">SUM(D107,D108,D145)/$B210</f>
        <v>0.66666666666666663</v>
      </c>
      <c r="E210" s="3">
        <f t="shared" si="526"/>
        <v>1</v>
      </c>
      <c r="F210" s="3">
        <f t="shared" si="526"/>
        <v>1.3333333333333333</v>
      </c>
      <c r="G210" s="3">
        <f t="shared" si="526"/>
        <v>1.3333333333333333</v>
      </c>
      <c r="H210" s="3">
        <f t="shared" si="526"/>
        <v>0.33333333333333331</v>
      </c>
      <c r="L210" s="3">
        <f t="shared" si="404"/>
        <v>4.9999999999999991</v>
      </c>
      <c r="O210" s="3">
        <f>SUM(O107,O108,O145)/$B210</f>
        <v>1</v>
      </c>
      <c r="P210" s="3">
        <f t="shared" ref="P210:T210" si="527">SUM(P107,P108,P145)/$B210</f>
        <v>1</v>
      </c>
      <c r="Q210" s="3">
        <f t="shared" si="527"/>
        <v>1</v>
      </c>
      <c r="R210" s="3">
        <f t="shared" si="527"/>
        <v>2</v>
      </c>
      <c r="S210" s="3">
        <f t="shared" si="527"/>
        <v>2.6666666666666665</v>
      </c>
      <c r="T210" s="3">
        <f t="shared" si="527"/>
        <v>2.6666666666666665</v>
      </c>
      <c r="Y210" s="3">
        <f t="shared" si="406"/>
        <v>10.333333333333332</v>
      </c>
      <c r="AD210" s="3">
        <f>SUM(AD107,AD108,AD145)/$B210</f>
        <v>0.66666666666666663</v>
      </c>
      <c r="AE210" s="3">
        <f t="shared" ref="AE210:AI210" si="528">SUM(AE107,AE108,AE145)/$B210</f>
        <v>0.66666666666666663</v>
      </c>
      <c r="AF210" s="3">
        <f t="shared" si="528"/>
        <v>0.33333333333333331</v>
      </c>
      <c r="AG210" s="3">
        <f t="shared" si="528"/>
        <v>0.66666666666666663</v>
      </c>
      <c r="AH210" s="3">
        <f t="shared" si="528"/>
        <v>2</v>
      </c>
      <c r="AI210" s="3">
        <f t="shared" si="528"/>
        <v>1.6666666666666667</v>
      </c>
      <c r="AM210" s="3">
        <f t="shared" si="408"/>
        <v>6</v>
      </c>
    </row>
    <row r="211" spans="1:39" x14ac:dyDescent="0.25">
      <c r="A211" t="s">
        <v>383</v>
      </c>
      <c r="B211">
        <v>4</v>
      </c>
      <c r="C211" s="3">
        <f>SUM(C21,C22,C130,C131)/$B211</f>
        <v>1</v>
      </c>
      <c r="D211" s="3">
        <f t="shared" ref="D211:H211" si="529">SUM(D21,D22,D130,D131)/$B211</f>
        <v>1</v>
      </c>
      <c r="E211" s="3">
        <f t="shared" si="529"/>
        <v>1.25</v>
      </c>
      <c r="F211" s="3">
        <f t="shared" si="529"/>
        <v>1.5</v>
      </c>
      <c r="G211" s="3">
        <f t="shared" si="529"/>
        <v>1.5</v>
      </c>
      <c r="H211" s="3">
        <f t="shared" si="529"/>
        <v>0</v>
      </c>
      <c r="L211" s="3">
        <f t="shared" si="404"/>
        <v>6.25</v>
      </c>
      <c r="O211" s="3">
        <f>SUM(O21,O22,O130,O131)/$B211</f>
        <v>1</v>
      </c>
      <c r="P211" s="3">
        <f t="shared" ref="P211:T211" si="530">SUM(P21,P22,P130,P131)/$B211</f>
        <v>1</v>
      </c>
      <c r="Q211" s="3">
        <f t="shared" si="530"/>
        <v>0.75</v>
      </c>
      <c r="R211" s="3">
        <f t="shared" si="530"/>
        <v>1.5</v>
      </c>
      <c r="S211" s="3">
        <f t="shared" si="530"/>
        <v>2.5</v>
      </c>
      <c r="T211" s="3">
        <f t="shared" si="530"/>
        <v>1</v>
      </c>
      <c r="Y211" s="3">
        <f t="shared" si="406"/>
        <v>7.75</v>
      </c>
      <c r="AD211" s="3">
        <f>SUM(AD21,AD22,AD130,AD131)/$B211</f>
        <v>1</v>
      </c>
      <c r="AE211" s="3">
        <f t="shared" ref="AE211:AI211" si="531">SUM(AE21,AE22,AE130,AE131)/$B211</f>
        <v>1</v>
      </c>
      <c r="AF211" s="3">
        <f t="shared" si="531"/>
        <v>1.25</v>
      </c>
      <c r="AG211" s="3">
        <f t="shared" si="531"/>
        <v>1.75</v>
      </c>
      <c r="AH211" s="3">
        <f t="shared" si="531"/>
        <v>1.75</v>
      </c>
      <c r="AI211" s="3">
        <f t="shared" si="531"/>
        <v>2.25</v>
      </c>
      <c r="AM211" s="3">
        <f t="shared" si="408"/>
        <v>9</v>
      </c>
    </row>
    <row r="212" spans="1:39" x14ac:dyDescent="0.25">
      <c r="A212" t="s">
        <v>384</v>
      </c>
      <c r="B212">
        <v>5</v>
      </c>
      <c r="C212" s="3">
        <f>SUM(C44,C45,C124,C132,C143)/$B212</f>
        <v>0.8</v>
      </c>
      <c r="D212" s="3">
        <f t="shared" ref="D212:H212" si="532">SUM(D44,D45,D124,D132,D143)/$B212</f>
        <v>0.8</v>
      </c>
      <c r="E212" s="3">
        <f t="shared" si="532"/>
        <v>1.2</v>
      </c>
      <c r="F212" s="3">
        <f t="shared" si="532"/>
        <v>2.6</v>
      </c>
      <c r="G212" s="3">
        <f t="shared" si="532"/>
        <v>2.4</v>
      </c>
      <c r="H212" s="3">
        <f t="shared" si="532"/>
        <v>0</v>
      </c>
      <c r="L212" s="3">
        <f t="shared" si="404"/>
        <v>7.8000000000000007</v>
      </c>
      <c r="O212" s="3">
        <f>SUM(O44,O45,O124,O132,O143)/$B212</f>
        <v>1</v>
      </c>
      <c r="P212" s="3">
        <f t="shared" ref="P212:T212" si="533">SUM(P44,P45,P124,P132,P143)/$B212</f>
        <v>1</v>
      </c>
      <c r="Q212" s="3">
        <f t="shared" si="533"/>
        <v>0.6</v>
      </c>
      <c r="R212" s="3">
        <f t="shared" si="533"/>
        <v>1.4</v>
      </c>
      <c r="S212" s="3">
        <f t="shared" si="533"/>
        <v>1.2</v>
      </c>
      <c r="T212" s="3">
        <f t="shared" si="533"/>
        <v>5.4</v>
      </c>
      <c r="Y212" s="3">
        <f t="shared" si="406"/>
        <v>10.600000000000001</v>
      </c>
      <c r="AD212" s="3">
        <f>SUM(AD44,AD45,AD124,AD132,AD143)/$B212</f>
        <v>1</v>
      </c>
      <c r="AE212" s="3">
        <f t="shared" ref="AE212:AI212" si="534">SUM(AE44,AE45,AE124,AE132,AE143)/$B212</f>
        <v>1</v>
      </c>
      <c r="AF212" s="3">
        <f t="shared" si="534"/>
        <v>1.8</v>
      </c>
      <c r="AG212" s="3">
        <f t="shared" si="534"/>
        <v>1.6</v>
      </c>
      <c r="AH212" s="3">
        <f t="shared" si="534"/>
        <v>2</v>
      </c>
      <c r="AI212" s="3">
        <f t="shared" si="534"/>
        <v>3.8</v>
      </c>
      <c r="AM212" s="3">
        <f t="shared" si="408"/>
        <v>11.2</v>
      </c>
    </row>
    <row r="213" spans="1:39" x14ac:dyDescent="0.25">
      <c r="A213" t="s">
        <v>385</v>
      </c>
      <c r="B213">
        <v>2</v>
      </c>
      <c r="C213" s="3">
        <f>SUM(C28,C123)/$B213</f>
        <v>1</v>
      </c>
      <c r="D213" s="3">
        <f t="shared" ref="D213:H213" si="535">SUM(D28,D123)/$B213</f>
        <v>1</v>
      </c>
      <c r="E213" s="3">
        <f t="shared" si="535"/>
        <v>2.5</v>
      </c>
      <c r="F213" s="3">
        <f t="shared" si="535"/>
        <v>2.5</v>
      </c>
      <c r="G213" s="3">
        <f t="shared" si="535"/>
        <v>3</v>
      </c>
      <c r="H213" s="3">
        <f t="shared" si="535"/>
        <v>0</v>
      </c>
      <c r="L213" s="3">
        <f t="shared" si="404"/>
        <v>10</v>
      </c>
      <c r="O213" s="3">
        <f>SUM(O28,O123)/$B213</f>
        <v>1</v>
      </c>
      <c r="P213" s="3">
        <f t="shared" ref="P213:T213" si="536">SUM(P28,P123)/$B213</f>
        <v>1</v>
      </c>
      <c r="Q213" s="3">
        <f t="shared" si="536"/>
        <v>1</v>
      </c>
      <c r="R213" s="3">
        <f t="shared" si="536"/>
        <v>1</v>
      </c>
      <c r="S213" s="3">
        <f t="shared" si="536"/>
        <v>1.5</v>
      </c>
      <c r="T213" s="3">
        <f t="shared" si="536"/>
        <v>1.5</v>
      </c>
      <c r="Y213" s="3">
        <f t="shared" si="406"/>
        <v>7</v>
      </c>
      <c r="AD213" s="3">
        <f>SUM(AD28,AD123)/$B213</f>
        <v>1</v>
      </c>
      <c r="AE213" s="3">
        <f t="shared" ref="AE213:AI213" si="537">SUM(AE28,AE123)/$B213</f>
        <v>1</v>
      </c>
      <c r="AF213" s="3">
        <f t="shared" si="537"/>
        <v>0.5</v>
      </c>
      <c r="AG213" s="3">
        <f t="shared" si="537"/>
        <v>1.5</v>
      </c>
      <c r="AH213" s="3">
        <f t="shared" si="537"/>
        <v>2.5</v>
      </c>
      <c r="AI213" s="3">
        <f t="shared" si="537"/>
        <v>3</v>
      </c>
      <c r="AM213" s="3">
        <f t="shared" si="408"/>
        <v>9.5</v>
      </c>
    </row>
    <row r="214" spans="1:39" x14ac:dyDescent="0.25">
      <c r="A214" t="s">
        <v>386</v>
      </c>
      <c r="B214">
        <v>2</v>
      </c>
      <c r="C214" s="3">
        <f>SUM(C53,C118)/$B214</f>
        <v>1</v>
      </c>
      <c r="D214" s="3">
        <f t="shared" ref="D214:H214" si="538">SUM(D53,D118)/$B214</f>
        <v>1</v>
      </c>
      <c r="E214" s="3">
        <f t="shared" si="538"/>
        <v>2</v>
      </c>
      <c r="F214" s="3">
        <f t="shared" si="538"/>
        <v>2</v>
      </c>
      <c r="G214" s="3">
        <f t="shared" si="538"/>
        <v>3</v>
      </c>
      <c r="H214" s="3">
        <f t="shared" si="538"/>
        <v>0.5</v>
      </c>
      <c r="L214" s="3">
        <f t="shared" si="404"/>
        <v>9</v>
      </c>
      <c r="O214" s="3">
        <f>SUM(O53,O118)/$B214</f>
        <v>1</v>
      </c>
      <c r="P214" s="3">
        <f t="shared" ref="P214:T214" si="539">SUM(P53,P118)/$B214</f>
        <v>1</v>
      </c>
      <c r="Q214" s="3">
        <f t="shared" si="539"/>
        <v>1</v>
      </c>
      <c r="R214" s="3">
        <f t="shared" si="539"/>
        <v>2</v>
      </c>
      <c r="S214" s="3">
        <f t="shared" si="539"/>
        <v>0.5</v>
      </c>
      <c r="T214" s="3">
        <f t="shared" si="539"/>
        <v>2</v>
      </c>
      <c r="Y214" s="3">
        <f t="shared" si="406"/>
        <v>7.5</v>
      </c>
      <c r="AD214" s="3">
        <f>SUM(AD53,AD118)/$B214</f>
        <v>1</v>
      </c>
      <c r="AE214" s="3">
        <f t="shared" ref="AE214:AI214" si="540">SUM(AE53,AE118)/$B214</f>
        <v>1</v>
      </c>
      <c r="AF214" s="3">
        <f t="shared" si="540"/>
        <v>1.5</v>
      </c>
      <c r="AG214" s="3">
        <f t="shared" si="540"/>
        <v>1.5</v>
      </c>
      <c r="AH214" s="3">
        <f t="shared" si="540"/>
        <v>2</v>
      </c>
      <c r="AI214" s="3">
        <f t="shared" si="540"/>
        <v>2</v>
      </c>
      <c r="AM214" s="3">
        <f t="shared" si="408"/>
        <v>9</v>
      </c>
    </row>
    <row r="215" spans="1:39" x14ac:dyDescent="0.25">
      <c r="A215" t="s">
        <v>387</v>
      </c>
      <c r="B215">
        <v>2</v>
      </c>
      <c r="C215" s="3">
        <f>SUM(C52,C144)/$B215</f>
        <v>0.5</v>
      </c>
      <c r="D215" s="3">
        <f t="shared" ref="D215:H215" si="541">SUM(D52,D144)/$B215</f>
        <v>0.5</v>
      </c>
      <c r="E215" s="3">
        <f t="shared" si="541"/>
        <v>2</v>
      </c>
      <c r="F215" s="3">
        <f t="shared" si="541"/>
        <v>0</v>
      </c>
      <c r="G215" s="3">
        <f t="shared" si="541"/>
        <v>1</v>
      </c>
      <c r="H215" s="3">
        <f t="shared" si="541"/>
        <v>0</v>
      </c>
      <c r="L215" s="3">
        <f t="shared" si="404"/>
        <v>4</v>
      </c>
      <c r="O215" s="3">
        <f>SUM(O52,O144)/$B215</f>
        <v>1</v>
      </c>
      <c r="P215" s="3">
        <f t="shared" ref="P215:T215" si="542">SUM(P52,P144)/$B215</f>
        <v>1</v>
      </c>
      <c r="Q215" s="3">
        <f t="shared" si="542"/>
        <v>0.5</v>
      </c>
      <c r="R215" s="3">
        <f t="shared" si="542"/>
        <v>1</v>
      </c>
      <c r="S215" s="3">
        <f t="shared" si="542"/>
        <v>1.5</v>
      </c>
      <c r="T215" s="3">
        <f t="shared" si="542"/>
        <v>2.5</v>
      </c>
      <c r="Y215" s="3">
        <f t="shared" si="406"/>
        <v>7.5</v>
      </c>
      <c r="AD215" s="3">
        <f>SUM(AD52,AD144)/$B215</f>
        <v>1</v>
      </c>
      <c r="AE215" s="3">
        <f t="shared" ref="AE215:AI215" si="543">SUM(AE52,AE144)/$B215</f>
        <v>1</v>
      </c>
      <c r="AF215" s="3">
        <f t="shared" si="543"/>
        <v>1</v>
      </c>
      <c r="AG215" s="3">
        <f t="shared" si="543"/>
        <v>1</v>
      </c>
      <c r="AH215" s="3">
        <f t="shared" si="543"/>
        <v>1.5</v>
      </c>
      <c r="AI215" s="3">
        <f t="shared" si="543"/>
        <v>1</v>
      </c>
      <c r="AM215" s="3">
        <f t="shared" si="408"/>
        <v>6.5</v>
      </c>
    </row>
    <row r="216" spans="1:39" x14ac:dyDescent="0.25">
      <c r="A216" t="s">
        <v>388</v>
      </c>
      <c r="B216">
        <v>3</v>
      </c>
      <c r="C216" s="3">
        <f>SUM(C36,C38,C133)/$B216</f>
        <v>1</v>
      </c>
      <c r="D216" s="3">
        <f t="shared" ref="D216:H216" si="544">SUM(D36,D38,D133)/$B216</f>
        <v>1</v>
      </c>
      <c r="E216" s="3">
        <f t="shared" si="544"/>
        <v>1</v>
      </c>
      <c r="F216" s="3">
        <f t="shared" si="544"/>
        <v>1.3333333333333333</v>
      </c>
      <c r="G216" s="3">
        <f t="shared" si="544"/>
        <v>2</v>
      </c>
      <c r="H216" s="3">
        <f t="shared" si="544"/>
        <v>0</v>
      </c>
      <c r="L216" s="3">
        <f t="shared" si="404"/>
        <v>6.333333333333333</v>
      </c>
      <c r="O216" s="3">
        <f>SUM(O36,O38,O133)/$B216</f>
        <v>1</v>
      </c>
      <c r="P216" s="3">
        <f t="shared" ref="P216:T216" si="545">SUM(P36,P38,P133)/$B216</f>
        <v>1</v>
      </c>
      <c r="Q216" s="3">
        <f t="shared" si="545"/>
        <v>1.3333333333333333</v>
      </c>
      <c r="R216" s="3">
        <f t="shared" si="545"/>
        <v>1</v>
      </c>
      <c r="S216" s="3">
        <f t="shared" si="545"/>
        <v>1</v>
      </c>
      <c r="T216" s="3">
        <f t="shared" si="545"/>
        <v>0.33333333333333331</v>
      </c>
      <c r="Y216" s="3">
        <f t="shared" si="406"/>
        <v>5.6666666666666661</v>
      </c>
      <c r="AD216" s="3">
        <f>SUM(AD36,AD38,AD133)/$B216</f>
        <v>1</v>
      </c>
      <c r="AE216" s="3">
        <f t="shared" ref="AE216:AI216" si="546">SUM(AE36,AE38,AE133)/$B216</f>
        <v>1</v>
      </c>
      <c r="AF216" s="3">
        <f t="shared" si="546"/>
        <v>1.3333333333333333</v>
      </c>
      <c r="AG216" s="3">
        <f t="shared" si="546"/>
        <v>0.66666666666666663</v>
      </c>
      <c r="AH216" s="3">
        <f t="shared" si="546"/>
        <v>1.3333333333333333</v>
      </c>
      <c r="AI216" s="3">
        <f t="shared" si="546"/>
        <v>1.3333333333333333</v>
      </c>
      <c r="AM216" s="3">
        <f t="shared" si="408"/>
        <v>6.6666666666666661</v>
      </c>
    </row>
  </sheetData>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501"/>
  <sheetViews>
    <sheetView workbookViewId="0">
      <selection activeCell="D2" sqref="D2:D501"/>
    </sheetView>
  </sheetViews>
  <sheetFormatPr defaultRowHeight="15" x14ac:dyDescent="0.25"/>
  <sheetData>
    <row r="1" spans="1:4" x14ac:dyDescent="0.25">
      <c r="A1" t="s">
        <v>0</v>
      </c>
      <c r="B1" t="s">
        <v>198</v>
      </c>
      <c r="C1" t="s">
        <v>199</v>
      </c>
      <c r="D1" t="s">
        <v>324</v>
      </c>
    </row>
    <row r="2" spans="1:4" x14ac:dyDescent="0.25">
      <c r="A2" t="s">
        <v>2</v>
      </c>
      <c r="B2">
        <v>2011</v>
      </c>
      <c r="C2">
        <v>4</v>
      </c>
      <c r="D2">
        <f>IF(C2="NA",0,C2)</f>
        <v>4</v>
      </c>
    </row>
    <row r="3" spans="1:4" x14ac:dyDescent="0.25">
      <c r="A3" t="s">
        <v>3</v>
      </c>
      <c r="B3">
        <v>2011</v>
      </c>
      <c r="C3">
        <v>6</v>
      </c>
      <c r="D3">
        <f t="shared" ref="D3:D66" si="0">IF(C3="NA",0,C3)</f>
        <v>6</v>
      </c>
    </row>
    <row r="4" spans="1:4" x14ac:dyDescent="0.25">
      <c r="A4" t="s">
        <v>4</v>
      </c>
      <c r="B4">
        <v>2011</v>
      </c>
      <c r="C4">
        <v>4</v>
      </c>
      <c r="D4">
        <f t="shared" si="0"/>
        <v>4</v>
      </c>
    </row>
    <row r="5" spans="1:4" x14ac:dyDescent="0.25">
      <c r="A5" t="s">
        <v>5</v>
      </c>
      <c r="B5">
        <v>2011</v>
      </c>
      <c r="C5">
        <v>8</v>
      </c>
      <c r="D5">
        <f t="shared" si="0"/>
        <v>8</v>
      </c>
    </row>
    <row r="6" spans="1:4" x14ac:dyDescent="0.25">
      <c r="A6" t="s">
        <v>6</v>
      </c>
      <c r="B6">
        <v>2011</v>
      </c>
      <c r="C6">
        <v>8</v>
      </c>
      <c r="D6">
        <f t="shared" si="0"/>
        <v>8</v>
      </c>
    </row>
    <row r="7" spans="1:4" x14ac:dyDescent="0.25">
      <c r="A7" t="s">
        <v>7</v>
      </c>
      <c r="B7">
        <v>2011</v>
      </c>
      <c r="C7">
        <v>9</v>
      </c>
      <c r="D7">
        <f t="shared" si="0"/>
        <v>9</v>
      </c>
    </row>
    <row r="8" spans="1:4" x14ac:dyDescent="0.25">
      <c r="A8" t="s">
        <v>8</v>
      </c>
      <c r="B8">
        <v>2011</v>
      </c>
      <c r="C8">
        <v>9</v>
      </c>
      <c r="D8">
        <f t="shared" si="0"/>
        <v>9</v>
      </c>
    </row>
    <row r="9" spans="1:4" x14ac:dyDescent="0.25">
      <c r="A9" t="s">
        <v>9</v>
      </c>
      <c r="B9">
        <v>2011</v>
      </c>
      <c r="C9">
        <v>6</v>
      </c>
      <c r="D9">
        <f t="shared" si="0"/>
        <v>6</v>
      </c>
    </row>
    <row r="10" spans="1:4" x14ac:dyDescent="0.25">
      <c r="A10" t="s">
        <v>10</v>
      </c>
      <c r="B10">
        <v>2011</v>
      </c>
      <c r="C10">
        <v>8</v>
      </c>
      <c r="D10">
        <f t="shared" si="0"/>
        <v>8</v>
      </c>
    </row>
    <row r="11" spans="1:4" x14ac:dyDescent="0.25">
      <c r="A11" t="s">
        <v>11</v>
      </c>
      <c r="B11">
        <v>2011</v>
      </c>
      <c r="C11">
        <v>12</v>
      </c>
      <c r="D11">
        <f t="shared" si="0"/>
        <v>12</v>
      </c>
    </row>
    <row r="12" spans="1:4" x14ac:dyDescent="0.25">
      <c r="A12" t="s">
        <v>12</v>
      </c>
      <c r="B12">
        <v>2011</v>
      </c>
      <c r="C12">
        <v>11</v>
      </c>
      <c r="D12">
        <f t="shared" si="0"/>
        <v>11</v>
      </c>
    </row>
    <row r="13" spans="1:4" x14ac:dyDescent="0.25">
      <c r="A13" t="s">
        <v>13</v>
      </c>
      <c r="B13">
        <v>2011</v>
      </c>
      <c r="C13">
        <v>9</v>
      </c>
      <c r="D13">
        <f t="shared" si="0"/>
        <v>9</v>
      </c>
    </row>
    <row r="14" spans="1:4" x14ac:dyDescent="0.25">
      <c r="A14" t="s">
        <v>14</v>
      </c>
      <c r="B14">
        <v>2011</v>
      </c>
      <c r="C14">
        <v>10</v>
      </c>
      <c r="D14">
        <f t="shared" si="0"/>
        <v>10</v>
      </c>
    </row>
    <row r="15" spans="1:4" x14ac:dyDescent="0.25">
      <c r="A15" t="s">
        <v>15</v>
      </c>
      <c r="B15">
        <v>2011</v>
      </c>
      <c r="C15">
        <v>11</v>
      </c>
      <c r="D15">
        <f t="shared" si="0"/>
        <v>11</v>
      </c>
    </row>
    <row r="16" spans="1:4" x14ac:dyDescent="0.25">
      <c r="A16" t="s">
        <v>16</v>
      </c>
      <c r="B16">
        <v>2011</v>
      </c>
      <c r="C16">
        <v>18</v>
      </c>
      <c r="D16">
        <f t="shared" si="0"/>
        <v>18</v>
      </c>
    </row>
    <row r="17" spans="1:4" x14ac:dyDescent="0.25">
      <c r="A17" t="s">
        <v>17</v>
      </c>
      <c r="B17">
        <v>2011</v>
      </c>
      <c r="C17">
        <v>4</v>
      </c>
      <c r="D17">
        <f t="shared" si="0"/>
        <v>4</v>
      </c>
    </row>
    <row r="18" spans="1:4" x14ac:dyDescent="0.25">
      <c r="A18" t="s">
        <v>18</v>
      </c>
      <c r="B18">
        <v>2011</v>
      </c>
      <c r="C18">
        <v>6</v>
      </c>
      <c r="D18">
        <f t="shared" si="0"/>
        <v>6</v>
      </c>
    </row>
    <row r="19" spans="1:4" x14ac:dyDescent="0.25">
      <c r="A19" t="s">
        <v>19</v>
      </c>
      <c r="B19">
        <v>2011</v>
      </c>
      <c r="C19">
        <v>2</v>
      </c>
      <c r="D19">
        <f t="shared" si="0"/>
        <v>2</v>
      </c>
    </row>
    <row r="20" spans="1:4" x14ac:dyDescent="0.25">
      <c r="A20" t="s">
        <v>20</v>
      </c>
      <c r="B20">
        <v>2011</v>
      </c>
      <c r="C20">
        <v>8</v>
      </c>
      <c r="D20">
        <f t="shared" si="0"/>
        <v>8</v>
      </c>
    </row>
    <row r="21" spans="1:4" x14ac:dyDescent="0.25">
      <c r="A21" t="s">
        <v>21</v>
      </c>
      <c r="B21">
        <v>2011</v>
      </c>
      <c r="C21">
        <v>8</v>
      </c>
      <c r="D21">
        <f t="shared" si="0"/>
        <v>8</v>
      </c>
    </row>
    <row r="22" spans="1:4" x14ac:dyDescent="0.25">
      <c r="A22" t="s">
        <v>22</v>
      </c>
      <c r="B22">
        <v>2011</v>
      </c>
      <c r="C22">
        <v>8</v>
      </c>
      <c r="D22">
        <f t="shared" si="0"/>
        <v>8</v>
      </c>
    </row>
    <row r="23" spans="1:4" x14ac:dyDescent="0.25">
      <c r="A23" t="s">
        <v>23</v>
      </c>
      <c r="B23">
        <v>2011</v>
      </c>
      <c r="C23">
        <v>4</v>
      </c>
      <c r="D23">
        <f t="shared" si="0"/>
        <v>4</v>
      </c>
    </row>
    <row r="24" spans="1:4" x14ac:dyDescent="0.25">
      <c r="A24" t="s">
        <v>24</v>
      </c>
      <c r="B24">
        <v>2011</v>
      </c>
      <c r="C24">
        <v>10</v>
      </c>
      <c r="D24">
        <f t="shared" si="0"/>
        <v>10</v>
      </c>
    </row>
    <row r="25" spans="1:4" x14ac:dyDescent="0.25">
      <c r="A25" t="s">
        <v>25</v>
      </c>
      <c r="B25">
        <v>2011</v>
      </c>
      <c r="C25">
        <v>14</v>
      </c>
      <c r="D25">
        <f t="shared" si="0"/>
        <v>14</v>
      </c>
    </row>
    <row r="26" spans="1:4" x14ac:dyDescent="0.25">
      <c r="A26" t="s">
        <v>26</v>
      </c>
      <c r="B26">
        <v>2011</v>
      </c>
      <c r="C26">
        <v>6</v>
      </c>
      <c r="D26">
        <f t="shared" si="0"/>
        <v>6</v>
      </c>
    </row>
    <row r="27" spans="1:4" x14ac:dyDescent="0.25">
      <c r="A27" t="s">
        <v>27</v>
      </c>
      <c r="B27">
        <v>2011</v>
      </c>
      <c r="C27">
        <v>8</v>
      </c>
      <c r="D27">
        <f t="shared" si="0"/>
        <v>8</v>
      </c>
    </row>
    <row r="28" spans="1:4" x14ac:dyDescent="0.25">
      <c r="A28" t="s">
        <v>28</v>
      </c>
      <c r="B28">
        <v>2011</v>
      </c>
      <c r="C28">
        <v>13</v>
      </c>
      <c r="D28">
        <f t="shared" si="0"/>
        <v>13</v>
      </c>
    </row>
    <row r="29" spans="1:4" x14ac:dyDescent="0.25">
      <c r="A29" t="s">
        <v>29</v>
      </c>
      <c r="B29">
        <v>2011</v>
      </c>
      <c r="C29">
        <v>5</v>
      </c>
      <c r="D29">
        <f t="shared" si="0"/>
        <v>5</v>
      </c>
    </row>
    <row r="30" spans="1:4" x14ac:dyDescent="0.25">
      <c r="A30" t="s">
        <v>30</v>
      </c>
      <c r="B30">
        <v>2011</v>
      </c>
      <c r="C30">
        <v>6</v>
      </c>
      <c r="D30">
        <f t="shared" si="0"/>
        <v>6</v>
      </c>
    </row>
    <row r="31" spans="1:4" x14ac:dyDescent="0.25">
      <c r="A31" t="s">
        <v>31</v>
      </c>
      <c r="B31">
        <v>2011</v>
      </c>
      <c r="C31">
        <v>11</v>
      </c>
      <c r="D31">
        <f t="shared" si="0"/>
        <v>11</v>
      </c>
    </row>
    <row r="32" spans="1:4" x14ac:dyDescent="0.25">
      <c r="A32" t="s">
        <v>32</v>
      </c>
      <c r="B32">
        <v>2011</v>
      </c>
      <c r="C32">
        <v>2</v>
      </c>
      <c r="D32">
        <f t="shared" si="0"/>
        <v>2</v>
      </c>
    </row>
    <row r="33" spans="1:4" x14ac:dyDescent="0.25">
      <c r="A33" t="s">
        <v>33</v>
      </c>
      <c r="B33">
        <v>2011</v>
      </c>
      <c r="C33">
        <v>7</v>
      </c>
      <c r="D33">
        <f t="shared" si="0"/>
        <v>7</v>
      </c>
    </row>
    <row r="34" spans="1:4" x14ac:dyDescent="0.25">
      <c r="A34" t="s">
        <v>34</v>
      </c>
      <c r="B34">
        <v>2011</v>
      </c>
      <c r="C34">
        <v>3</v>
      </c>
      <c r="D34">
        <f t="shared" si="0"/>
        <v>3</v>
      </c>
    </row>
    <row r="35" spans="1:4" x14ac:dyDescent="0.25">
      <c r="A35" t="s">
        <v>35</v>
      </c>
      <c r="B35">
        <v>2011</v>
      </c>
      <c r="C35">
        <v>5</v>
      </c>
      <c r="D35">
        <f t="shared" si="0"/>
        <v>5</v>
      </c>
    </row>
    <row r="36" spans="1:4" x14ac:dyDescent="0.25">
      <c r="A36" t="s">
        <v>36</v>
      </c>
      <c r="B36">
        <v>2011</v>
      </c>
      <c r="C36">
        <v>5</v>
      </c>
      <c r="D36">
        <f t="shared" si="0"/>
        <v>5</v>
      </c>
    </row>
    <row r="37" spans="1:4" x14ac:dyDescent="0.25">
      <c r="A37" t="s">
        <v>37</v>
      </c>
      <c r="B37">
        <v>2011</v>
      </c>
      <c r="C37">
        <v>4</v>
      </c>
      <c r="D37">
        <f t="shared" si="0"/>
        <v>4</v>
      </c>
    </row>
    <row r="38" spans="1:4" x14ac:dyDescent="0.25">
      <c r="A38" t="s">
        <v>38</v>
      </c>
      <c r="B38">
        <v>2011</v>
      </c>
      <c r="C38">
        <v>8</v>
      </c>
      <c r="D38">
        <f t="shared" si="0"/>
        <v>8</v>
      </c>
    </row>
    <row r="39" spans="1:4" x14ac:dyDescent="0.25">
      <c r="A39" t="s">
        <v>39</v>
      </c>
      <c r="B39">
        <v>2011</v>
      </c>
      <c r="C39">
        <v>1</v>
      </c>
      <c r="D39">
        <f t="shared" si="0"/>
        <v>1</v>
      </c>
    </row>
    <row r="40" spans="1:4" x14ac:dyDescent="0.25">
      <c r="A40" t="s">
        <v>40</v>
      </c>
      <c r="B40">
        <v>2011</v>
      </c>
      <c r="C40">
        <v>5</v>
      </c>
      <c r="D40">
        <f t="shared" si="0"/>
        <v>5</v>
      </c>
    </row>
    <row r="41" spans="1:4" x14ac:dyDescent="0.25">
      <c r="A41" t="s">
        <v>41</v>
      </c>
      <c r="B41">
        <v>2011</v>
      </c>
      <c r="C41">
        <v>4</v>
      </c>
      <c r="D41">
        <f t="shared" si="0"/>
        <v>4</v>
      </c>
    </row>
    <row r="42" spans="1:4" x14ac:dyDescent="0.25">
      <c r="A42" t="s">
        <v>42</v>
      </c>
      <c r="B42">
        <v>2011</v>
      </c>
      <c r="C42">
        <v>10</v>
      </c>
      <c r="D42">
        <f t="shared" si="0"/>
        <v>10</v>
      </c>
    </row>
    <row r="43" spans="1:4" x14ac:dyDescent="0.25">
      <c r="A43" t="s">
        <v>43</v>
      </c>
      <c r="B43">
        <v>2011</v>
      </c>
      <c r="C43">
        <v>1</v>
      </c>
      <c r="D43">
        <f t="shared" si="0"/>
        <v>1</v>
      </c>
    </row>
    <row r="44" spans="1:4" x14ac:dyDescent="0.25">
      <c r="A44" t="s">
        <v>44</v>
      </c>
      <c r="B44">
        <v>2011</v>
      </c>
      <c r="C44">
        <v>7</v>
      </c>
      <c r="D44">
        <f t="shared" si="0"/>
        <v>7</v>
      </c>
    </row>
    <row r="45" spans="1:4" x14ac:dyDescent="0.25">
      <c r="A45" t="s">
        <v>45</v>
      </c>
      <c r="B45">
        <v>2011</v>
      </c>
      <c r="C45">
        <v>14</v>
      </c>
      <c r="D45">
        <f t="shared" si="0"/>
        <v>14</v>
      </c>
    </row>
    <row r="46" spans="1:4" x14ac:dyDescent="0.25">
      <c r="A46" t="s">
        <v>46</v>
      </c>
      <c r="B46">
        <v>2011</v>
      </c>
      <c r="C46">
        <v>7</v>
      </c>
      <c r="D46">
        <f t="shared" si="0"/>
        <v>7</v>
      </c>
    </row>
    <row r="47" spans="1:4" x14ac:dyDescent="0.25">
      <c r="A47" t="s">
        <v>47</v>
      </c>
      <c r="B47">
        <v>2011</v>
      </c>
      <c r="C47">
        <v>1</v>
      </c>
      <c r="D47">
        <f t="shared" si="0"/>
        <v>1</v>
      </c>
    </row>
    <row r="48" spans="1:4" x14ac:dyDescent="0.25">
      <c r="A48" t="s">
        <v>48</v>
      </c>
      <c r="B48">
        <v>2011</v>
      </c>
      <c r="C48">
        <v>5</v>
      </c>
      <c r="D48">
        <f t="shared" si="0"/>
        <v>5</v>
      </c>
    </row>
    <row r="49" spans="1:4" x14ac:dyDescent="0.25">
      <c r="A49" t="s">
        <v>49</v>
      </c>
      <c r="B49">
        <v>2011</v>
      </c>
      <c r="C49">
        <v>7</v>
      </c>
      <c r="D49">
        <f t="shared" si="0"/>
        <v>7</v>
      </c>
    </row>
    <row r="50" spans="1:4" x14ac:dyDescent="0.25">
      <c r="A50" t="s">
        <v>50</v>
      </c>
      <c r="B50">
        <v>2011</v>
      </c>
      <c r="C50">
        <v>9</v>
      </c>
      <c r="D50">
        <f t="shared" si="0"/>
        <v>9</v>
      </c>
    </row>
    <row r="51" spans="1:4" x14ac:dyDescent="0.25">
      <c r="A51" t="s">
        <v>51</v>
      </c>
      <c r="B51">
        <v>2011</v>
      </c>
      <c r="C51">
        <v>5</v>
      </c>
      <c r="D51">
        <f t="shared" si="0"/>
        <v>5</v>
      </c>
    </row>
    <row r="52" spans="1:4" x14ac:dyDescent="0.25">
      <c r="A52" t="s">
        <v>52</v>
      </c>
      <c r="B52">
        <v>2011</v>
      </c>
      <c r="C52">
        <v>8</v>
      </c>
      <c r="D52">
        <f t="shared" si="0"/>
        <v>8</v>
      </c>
    </row>
    <row r="53" spans="1:4" x14ac:dyDescent="0.25">
      <c r="A53" t="s">
        <v>53</v>
      </c>
      <c r="B53">
        <v>2011</v>
      </c>
      <c r="C53">
        <v>8</v>
      </c>
      <c r="D53">
        <f t="shared" si="0"/>
        <v>8</v>
      </c>
    </row>
    <row r="54" spans="1:4" x14ac:dyDescent="0.25">
      <c r="A54" t="s">
        <v>54</v>
      </c>
      <c r="B54">
        <v>2011</v>
      </c>
      <c r="C54">
        <v>9</v>
      </c>
      <c r="D54">
        <f t="shared" si="0"/>
        <v>9</v>
      </c>
    </row>
    <row r="55" spans="1:4" x14ac:dyDescent="0.25">
      <c r="A55" t="s">
        <v>55</v>
      </c>
      <c r="B55">
        <v>2011</v>
      </c>
      <c r="C55">
        <v>4</v>
      </c>
      <c r="D55">
        <f t="shared" si="0"/>
        <v>4</v>
      </c>
    </row>
    <row r="56" spans="1:4" x14ac:dyDescent="0.25">
      <c r="A56" t="s">
        <v>56</v>
      </c>
      <c r="B56">
        <v>2011</v>
      </c>
      <c r="C56">
        <v>5</v>
      </c>
      <c r="D56">
        <f t="shared" si="0"/>
        <v>5</v>
      </c>
    </row>
    <row r="57" spans="1:4" x14ac:dyDescent="0.25">
      <c r="A57" t="s">
        <v>57</v>
      </c>
      <c r="B57">
        <v>2011</v>
      </c>
      <c r="C57">
        <v>7</v>
      </c>
      <c r="D57">
        <f t="shared" si="0"/>
        <v>7</v>
      </c>
    </row>
    <row r="58" spans="1:4" x14ac:dyDescent="0.25">
      <c r="A58" t="s">
        <v>58</v>
      </c>
      <c r="B58">
        <v>2011</v>
      </c>
      <c r="C58">
        <v>4</v>
      </c>
      <c r="D58">
        <f t="shared" si="0"/>
        <v>4</v>
      </c>
    </row>
    <row r="59" spans="1:4" x14ac:dyDescent="0.25">
      <c r="A59" t="s">
        <v>59</v>
      </c>
      <c r="B59">
        <v>2011</v>
      </c>
      <c r="C59">
        <v>8</v>
      </c>
      <c r="D59">
        <f t="shared" si="0"/>
        <v>8</v>
      </c>
    </row>
    <row r="60" spans="1:4" x14ac:dyDescent="0.25">
      <c r="A60" t="s">
        <v>60</v>
      </c>
      <c r="B60">
        <v>2011</v>
      </c>
      <c r="C60">
        <v>7</v>
      </c>
      <c r="D60">
        <f t="shared" si="0"/>
        <v>7</v>
      </c>
    </row>
    <row r="61" spans="1:4" x14ac:dyDescent="0.25">
      <c r="A61" t="s">
        <v>61</v>
      </c>
      <c r="B61">
        <v>2011</v>
      </c>
      <c r="C61">
        <v>9</v>
      </c>
      <c r="D61">
        <f t="shared" si="0"/>
        <v>9</v>
      </c>
    </row>
    <row r="62" spans="1:4" x14ac:dyDescent="0.25">
      <c r="A62" t="s">
        <v>62</v>
      </c>
      <c r="B62">
        <v>2011</v>
      </c>
      <c r="C62">
        <v>4</v>
      </c>
      <c r="D62">
        <f t="shared" si="0"/>
        <v>4</v>
      </c>
    </row>
    <row r="63" spans="1:4" x14ac:dyDescent="0.25">
      <c r="A63" t="s">
        <v>63</v>
      </c>
      <c r="B63">
        <v>2011</v>
      </c>
      <c r="C63">
        <v>5</v>
      </c>
      <c r="D63">
        <f t="shared" si="0"/>
        <v>5</v>
      </c>
    </row>
    <row r="64" spans="1:4" x14ac:dyDescent="0.25">
      <c r="A64" t="s">
        <v>64</v>
      </c>
      <c r="B64">
        <v>2011</v>
      </c>
      <c r="C64">
        <v>2</v>
      </c>
      <c r="D64">
        <f t="shared" si="0"/>
        <v>2</v>
      </c>
    </row>
    <row r="65" spans="1:4" x14ac:dyDescent="0.25">
      <c r="A65" t="s">
        <v>65</v>
      </c>
      <c r="B65">
        <v>2011</v>
      </c>
      <c r="C65">
        <v>7</v>
      </c>
      <c r="D65">
        <f t="shared" si="0"/>
        <v>7</v>
      </c>
    </row>
    <row r="66" spans="1:4" x14ac:dyDescent="0.25">
      <c r="A66" t="s">
        <v>66</v>
      </c>
      <c r="B66">
        <v>2011</v>
      </c>
      <c r="C66">
        <v>11</v>
      </c>
      <c r="D66">
        <f t="shared" si="0"/>
        <v>11</v>
      </c>
    </row>
    <row r="67" spans="1:4" x14ac:dyDescent="0.25">
      <c r="A67" t="s">
        <v>67</v>
      </c>
      <c r="B67">
        <v>2011</v>
      </c>
      <c r="C67">
        <v>4</v>
      </c>
      <c r="D67">
        <f t="shared" ref="D67:D130" si="1">IF(C67="NA",0,C67)</f>
        <v>4</v>
      </c>
    </row>
    <row r="68" spans="1:4" x14ac:dyDescent="0.25">
      <c r="A68" t="s">
        <v>68</v>
      </c>
      <c r="B68">
        <v>2011</v>
      </c>
      <c r="C68">
        <v>2</v>
      </c>
      <c r="D68">
        <f t="shared" si="1"/>
        <v>2</v>
      </c>
    </row>
    <row r="69" spans="1:4" x14ac:dyDescent="0.25">
      <c r="A69" t="s">
        <v>69</v>
      </c>
      <c r="B69">
        <v>2011</v>
      </c>
      <c r="C69">
        <v>8</v>
      </c>
      <c r="D69">
        <f t="shared" si="1"/>
        <v>8</v>
      </c>
    </row>
    <row r="70" spans="1:4" x14ac:dyDescent="0.25">
      <c r="A70" t="s">
        <v>70</v>
      </c>
      <c r="B70">
        <v>2011</v>
      </c>
      <c r="C70">
        <v>7</v>
      </c>
      <c r="D70">
        <f t="shared" si="1"/>
        <v>7</v>
      </c>
    </row>
    <row r="71" spans="1:4" x14ac:dyDescent="0.25">
      <c r="A71" t="s">
        <v>71</v>
      </c>
      <c r="B71">
        <v>2011</v>
      </c>
      <c r="C71">
        <v>4</v>
      </c>
      <c r="D71">
        <f t="shared" si="1"/>
        <v>4</v>
      </c>
    </row>
    <row r="72" spans="1:4" x14ac:dyDescent="0.25">
      <c r="A72" t="s">
        <v>72</v>
      </c>
      <c r="B72">
        <v>2011</v>
      </c>
      <c r="C72">
        <v>4</v>
      </c>
      <c r="D72">
        <f t="shared" si="1"/>
        <v>4</v>
      </c>
    </row>
    <row r="73" spans="1:4" x14ac:dyDescent="0.25">
      <c r="A73" t="s">
        <v>73</v>
      </c>
      <c r="B73">
        <v>2011</v>
      </c>
      <c r="C73">
        <v>5</v>
      </c>
      <c r="D73">
        <f t="shared" si="1"/>
        <v>5</v>
      </c>
    </row>
    <row r="74" spans="1:4" x14ac:dyDescent="0.25">
      <c r="A74" t="s">
        <v>74</v>
      </c>
      <c r="B74">
        <v>2011</v>
      </c>
      <c r="C74">
        <v>12</v>
      </c>
      <c r="D74">
        <f t="shared" si="1"/>
        <v>12</v>
      </c>
    </row>
    <row r="75" spans="1:4" x14ac:dyDescent="0.25">
      <c r="A75" t="s">
        <v>75</v>
      </c>
      <c r="B75">
        <v>2011</v>
      </c>
      <c r="C75">
        <v>6</v>
      </c>
      <c r="D75">
        <f t="shared" si="1"/>
        <v>6</v>
      </c>
    </row>
    <row r="76" spans="1:4" x14ac:dyDescent="0.25">
      <c r="A76" t="s">
        <v>76</v>
      </c>
      <c r="B76">
        <v>2011</v>
      </c>
      <c r="C76">
        <v>4</v>
      </c>
      <c r="D76">
        <f t="shared" si="1"/>
        <v>4</v>
      </c>
    </row>
    <row r="77" spans="1:4" x14ac:dyDescent="0.25">
      <c r="A77" t="s">
        <v>77</v>
      </c>
      <c r="B77">
        <v>2011</v>
      </c>
      <c r="C77">
        <v>8</v>
      </c>
      <c r="D77">
        <f t="shared" si="1"/>
        <v>8</v>
      </c>
    </row>
    <row r="78" spans="1:4" x14ac:dyDescent="0.25">
      <c r="A78" t="s">
        <v>78</v>
      </c>
      <c r="B78">
        <v>2011</v>
      </c>
      <c r="C78">
        <v>8</v>
      </c>
      <c r="D78">
        <f t="shared" si="1"/>
        <v>8</v>
      </c>
    </row>
    <row r="79" spans="1:4" x14ac:dyDescent="0.25">
      <c r="A79" t="s">
        <v>79</v>
      </c>
      <c r="B79">
        <v>2011</v>
      </c>
      <c r="C79">
        <v>5</v>
      </c>
      <c r="D79">
        <f t="shared" si="1"/>
        <v>5</v>
      </c>
    </row>
    <row r="80" spans="1:4" x14ac:dyDescent="0.25">
      <c r="A80" t="s">
        <v>80</v>
      </c>
      <c r="B80">
        <v>2011</v>
      </c>
      <c r="C80">
        <v>5</v>
      </c>
      <c r="D80">
        <f t="shared" si="1"/>
        <v>5</v>
      </c>
    </row>
    <row r="81" spans="1:4" x14ac:dyDescent="0.25">
      <c r="A81" t="s">
        <v>81</v>
      </c>
      <c r="B81">
        <v>2011</v>
      </c>
      <c r="C81">
        <v>4</v>
      </c>
      <c r="D81">
        <f t="shared" si="1"/>
        <v>4</v>
      </c>
    </row>
    <row r="82" spans="1:4" x14ac:dyDescent="0.25">
      <c r="A82" t="s">
        <v>82</v>
      </c>
      <c r="B82">
        <v>2011</v>
      </c>
      <c r="C82">
        <v>9</v>
      </c>
      <c r="D82">
        <f t="shared" si="1"/>
        <v>9</v>
      </c>
    </row>
    <row r="83" spans="1:4" x14ac:dyDescent="0.25">
      <c r="A83" t="s">
        <v>83</v>
      </c>
      <c r="B83">
        <v>2011</v>
      </c>
      <c r="C83">
        <v>9</v>
      </c>
      <c r="D83">
        <f t="shared" si="1"/>
        <v>9</v>
      </c>
    </row>
    <row r="84" spans="1:4" x14ac:dyDescent="0.25">
      <c r="A84" t="s">
        <v>84</v>
      </c>
      <c r="B84">
        <v>2011</v>
      </c>
      <c r="C84">
        <v>5</v>
      </c>
      <c r="D84">
        <f t="shared" si="1"/>
        <v>5</v>
      </c>
    </row>
    <row r="85" spans="1:4" x14ac:dyDescent="0.25">
      <c r="A85" t="s">
        <v>85</v>
      </c>
      <c r="B85">
        <v>2011</v>
      </c>
      <c r="C85">
        <v>5</v>
      </c>
      <c r="D85">
        <f t="shared" si="1"/>
        <v>5</v>
      </c>
    </row>
    <row r="86" spans="1:4" x14ac:dyDescent="0.25">
      <c r="A86" t="s">
        <v>86</v>
      </c>
      <c r="B86">
        <v>2011</v>
      </c>
      <c r="C86">
        <v>5</v>
      </c>
      <c r="D86">
        <f t="shared" si="1"/>
        <v>5</v>
      </c>
    </row>
    <row r="87" spans="1:4" x14ac:dyDescent="0.25">
      <c r="A87" t="s">
        <v>87</v>
      </c>
      <c r="B87">
        <v>2011</v>
      </c>
      <c r="C87">
        <v>5</v>
      </c>
      <c r="D87">
        <f t="shared" si="1"/>
        <v>5</v>
      </c>
    </row>
    <row r="88" spans="1:4" x14ac:dyDescent="0.25">
      <c r="A88" t="s">
        <v>88</v>
      </c>
      <c r="B88">
        <v>2011</v>
      </c>
      <c r="C88">
        <v>4</v>
      </c>
      <c r="D88">
        <f t="shared" si="1"/>
        <v>4</v>
      </c>
    </row>
    <row r="89" spans="1:4" x14ac:dyDescent="0.25">
      <c r="A89" t="s">
        <v>89</v>
      </c>
      <c r="B89">
        <v>2011</v>
      </c>
      <c r="C89">
        <v>4</v>
      </c>
      <c r="D89">
        <f t="shared" si="1"/>
        <v>4</v>
      </c>
    </row>
    <row r="90" spans="1:4" x14ac:dyDescent="0.25">
      <c r="A90" t="s">
        <v>90</v>
      </c>
      <c r="B90">
        <v>2011</v>
      </c>
      <c r="C90">
        <v>8</v>
      </c>
      <c r="D90">
        <f t="shared" si="1"/>
        <v>8</v>
      </c>
    </row>
    <row r="91" spans="1:4" x14ac:dyDescent="0.25">
      <c r="A91" t="s">
        <v>91</v>
      </c>
      <c r="B91">
        <v>2011</v>
      </c>
      <c r="C91">
        <v>6</v>
      </c>
      <c r="D91">
        <f t="shared" si="1"/>
        <v>6</v>
      </c>
    </row>
    <row r="92" spans="1:4" x14ac:dyDescent="0.25">
      <c r="A92" t="s">
        <v>92</v>
      </c>
      <c r="B92">
        <v>2011</v>
      </c>
      <c r="C92">
        <v>0</v>
      </c>
      <c r="D92">
        <f t="shared" si="1"/>
        <v>0</v>
      </c>
    </row>
    <row r="93" spans="1:4" x14ac:dyDescent="0.25">
      <c r="A93" t="s">
        <v>93</v>
      </c>
      <c r="B93">
        <v>2011</v>
      </c>
      <c r="C93">
        <v>5</v>
      </c>
      <c r="D93">
        <f t="shared" si="1"/>
        <v>5</v>
      </c>
    </row>
    <row r="94" spans="1:4" x14ac:dyDescent="0.25">
      <c r="A94" t="s">
        <v>94</v>
      </c>
      <c r="B94">
        <v>2011</v>
      </c>
      <c r="C94">
        <v>4</v>
      </c>
      <c r="D94">
        <f t="shared" si="1"/>
        <v>4</v>
      </c>
    </row>
    <row r="95" spans="1:4" x14ac:dyDescent="0.25">
      <c r="A95" t="s">
        <v>95</v>
      </c>
      <c r="B95">
        <v>2011</v>
      </c>
      <c r="C95">
        <v>3</v>
      </c>
      <c r="D95">
        <f t="shared" si="1"/>
        <v>3</v>
      </c>
    </row>
    <row r="96" spans="1:4" x14ac:dyDescent="0.25">
      <c r="A96" t="s">
        <v>96</v>
      </c>
      <c r="B96">
        <v>2011</v>
      </c>
      <c r="C96">
        <v>5</v>
      </c>
      <c r="D96">
        <f t="shared" si="1"/>
        <v>5</v>
      </c>
    </row>
    <row r="97" spans="1:4" x14ac:dyDescent="0.25">
      <c r="A97" t="s">
        <v>97</v>
      </c>
      <c r="B97">
        <v>2011</v>
      </c>
      <c r="C97">
        <v>4</v>
      </c>
      <c r="D97">
        <f t="shared" si="1"/>
        <v>4</v>
      </c>
    </row>
    <row r="98" spans="1:4" x14ac:dyDescent="0.25">
      <c r="A98" t="s">
        <v>98</v>
      </c>
      <c r="B98">
        <v>2011</v>
      </c>
      <c r="C98">
        <v>10</v>
      </c>
      <c r="D98">
        <f t="shared" si="1"/>
        <v>10</v>
      </c>
    </row>
    <row r="99" spans="1:4" x14ac:dyDescent="0.25">
      <c r="A99" t="s">
        <v>99</v>
      </c>
      <c r="B99">
        <v>2011</v>
      </c>
      <c r="C99">
        <v>6</v>
      </c>
      <c r="D99">
        <f t="shared" si="1"/>
        <v>6</v>
      </c>
    </row>
    <row r="100" spans="1:4" x14ac:dyDescent="0.25">
      <c r="A100" t="s">
        <v>100</v>
      </c>
      <c r="B100">
        <v>2011</v>
      </c>
      <c r="C100">
        <v>6</v>
      </c>
      <c r="D100">
        <f t="shared" si="1"/>
        <v>6</v>
      </c>
    </row>
    <row r="101" spans="1:4" x14ac:dyDescent="0.25">
      <c r="A101" t="s">
        <v>101</v>
      </c>
      <c r="B101">
        <v>2011</v>
      </c>
      <c r="C101">
        <v>6</v>
      </c>
      <c r="D101">
        <f t="shared" si="1"/>
        <v>6</v>
      </c>
    </row>
    <row r="102" spans="1:4" x14ac:dyDescent="0.25">
      <c r="A102" t="s">
        <v>102</v>
      </c>
      <c r="B102">
        <v>2011</v>
      </c>
      <c r="C102">
        <v>7</v>
      </c>
      <c r="D102">
        <f t="shared" si="1"/>
        <v>7</v>
      </c>
    </row>
    <row r="103" spans="1:4" x14ac:dyDescent="0.25">
      <c r="A103" t="s">
        <v>103</v>
      </c>
      <c r="B103">
        <v>2011</v>
      </c>
      <c r="C103">
        <v>6</v>
      </c>
      <c r="D103">
        <f t="shared" si="1"/>
        <v>6</v>
      </c>
    </row>
    <row r="104" spans="1:4" x14ac:dyDescent="0.25">
      <c r="A104" t="s">
        <v>104</v>
      </c>
      <c r="B104">
        <v>2011</v>
      </c>
      <c r="C104">
        <v>5</v>
      </c>
      <c r="D104">
        <f t="shared" si="1"/>
        <v>5</v>
      </c>
    </row>
    <row r="105" spans="1:4" x14ac:dyDescent="0.25">
      <c r="A105" t="s">
        <v>105</v>
      </c>
      <c r="B105">
        <v>2011</v>
      </c>
      <c r="C105">
        <v>8</v>
      </c>
      <c r="D105">
        <f t="shared" si="1"/>
        <v>8</v>
      </c>
    </row>
    <row r="106" spans="1:4" x14ac:dyDescent="0.25">
      <c r="A106" t="s">
        <v>106</v>
      </c>
      <c r="B106">
        <v>2011</v>
      </c>
      <c r="C106">
        <v>6</v>
      </c>
      <c r="D106">
        <f t="shared" si="1"/>
        <v>6</v>
      </c>
    </row>
    <row r="107" spans="1:4" x14ac:dyDescent="0.25">
      <c r="A107" t="s">
        <v>107</v>
      </c>
      <c r="B107">
        <v>2011</v>
      </c>
      <c r="C107">
        <v>9</v>
      </c>
      <c r="D107">
        <f t="shared" si="1"/>
        <v>9</v>
      </c>
    </row>
    <row r="108" spans="1:4" x14ac:dyDescent="0.25">
      <c r="A108" t="s">
        <v>108</v>
      </c>
      <c r="B108">
        <v>2011</v>
      </c>
      <c r="C108">
        <v>6</v>
      </c>
      <c r="D108">
        <f t="shared" si="1"/>
        <v>6</v>
      </c>
    </row>
    <row r="109" spans="1:4" x14ac:dyDescent="0.25">
      <c r="A109" t="s">
        <v>109</v>
      </c>
      <c r="B109">
        <v>2011</v>
      </c>
      <c r="C109">
        <v>11</v>
      </c>
      <c r="D109">
        <f t="shared" si="1"/>
        <v>11</v>
      </c>
    </row>
    <row r="110" spans="1:4" x14ac:dyDescent="0.25">
      <c r="A110" t="s">
        <v>110</v>
      </c>
      <c r="B110">
        <v>2011</v>
      </c>
      <c r="C110">
        <v>6</v>
      </c>
      <c r="D110">
        <f t="shared" si="1"/>
        <v>6</v>
      </c>
    </row>
    <row r="111" spans="1:4" x14ac:dyDescent="0.25">
      <c r="A111" t="s">
        <v>111</v>
      </c>
      <c r="B111">
        <v>2011</v>
      </c>
      <c r="C111">
        <v>9</v>
      </c>
      <c r="D111">
        <f t="shared" si="1"/>
        <v>9</v>
      </c>
    </row>
    <row r="112" spans="1:4" x14ac:dyDescent="0.25">
      <c r="A112" t="s">
        <v>112</v>
      </c>
      <c r="B112">
        <v>2011</v>
      </c>
      <c r="C112">
        <v>10</v>
      </c>
      <c r="D112">
        <f t="shared" si="1"/>
        <v>10</v>
      </c>
    </row>
    <row r="113" spans="1:4" x14ac:dyDescent="0.25">
      <c r="A113" t="s">
        <v>113</v>
      </c>
      <c r="B113">
        <v>2011</v>
      </c>
      <c r="C113">
        <v>13</v>
      </c>
      <c r="D113">
        <f t="shared" si="1"/>
        <v>13</v>
      </c>
    </row>
    <row r="114" spans="1:4" x14ac:dyDescent="0.25">
      <c r="A114" t="s">
        <v>114</v>
      </c>
      <c r="B114">
        <v>2011</v>
      </c>
      <c r="C114">
        <v>5</v>
      </c>
      <c r="D114">
        <f t="shared" si="1"/>
        <v>5</v>
      </c>
    </row>
    <row r="115" spans="1:4" x14ac:dyDescent="0.25">
      <c r="A115" t="s">
        <v>115</v>
      </c>
      <c r="B115">
        <v>2011</v>
      </c>
      <c r="C115">
        <v>4</v>
      </c>
      <c r="D115">
        <f t="shared" si="1"/>
        <v>4</v>
      </c>
    </row>
    <row r="116" spans="1:4" x14ac:dyDescent="0.25">
      <c r="A116" t="s">
        <v>116</v>
      </c>
      <c r="B116">
        <v>2011</v>
      </c>
      <c r="C116">
        <v>5</v>
      </c>
      <c r="D116">
        <f t="shared" si="1"/>
        <v>5</v>
      </c>
    </row>
    <row r="117" spans="1:4" x14ac:dyDescent="0.25">
      <c r="A117" t="s">
        <v>117</v>
      </c>
      <c r="B117">
        <v>2011</v>
      </c>
      <c r="C117">
        <v>8</v>
      </c>
      <c r="D117">
        <f t="shared" si="1"/>
        <v>8</v>
      </c>
    </row>
    <row r="118" spans="1:4" x14ac:dyDescent="0.25">
      <c r="A118" t="s">
        <v>118</v>
      </c>
      <c r="B118">
        <v>2011</v>
      </c>
      <c r="C118">
        <v>10</v>
      </c>
      <c r="D118">
        <f t="shared" si="1"/>
        <v>10</v>
      </c>
    </row>
    <row r="119" spans="1:4" x14ac:dyDescent="0.25">
      <c r="A119" t="s">
        <v>119</v>
      </c>
      <c r="B119">
        <v>2011</v>
      </c>
      <c r="C119">
        <v>8</v>
      </c>
      <c r="D119">
        <f t="shared" si="1"/>
        <v>8</v>
      </c>
    </row>
    <row r="120" spans="1:4" x14ac:dyDescent="0.25">
      <c r="A120" t="s">
        <v>120</v>
      </c>
      <c r="B120">
        <v>2011</v>
      </c>
      <c r="C120">
        <v>5</v>
      </c>
      <c r="D120">
        <f t="shared" si="1"/>
        <v>5</v>
      </c>
    </row>
    <row r="121" spans="1:4" x14ac:dyDescent="0.25">
      <c r="A121" t="s">
        <v>121</v>
      </c>
      <c r="B121">
        <v>2011</v>
      </c>
      <c r="C121">
        <v>7</v>
      </c>
      <c r="D121">
        <f t="shared" si="1"/>
        <v>7</v>
      </c>
    </row>
    <row r="122" spans="1:4" x14ac:dyDescent="0.25">
      <c r="A122" t="s">
        <v>122</v>
      </c>
      <c r="B122">
        <v>2011</v>
      </c>
      <c r="C122">
        <v>6</v>
      </c>
      <c r="D122">
        <f t="shared" si="1"/>
        <v>6</v>
      </c>
    </row>
    <row r="123" spans="1:4" x14ac:dyDescent="0.25">
      <c r="A123" t="s">
        <v>123</v>
      </c>
      <c r="B123">
        <v>2011</v>
      </c>
      <c r="C123">
        <v>7</v>
      </c>
      <c r="D123">
        <f t="shared" si="1"/>
        <v>7</v>
      </c>
    </row>
    <row r="124" spans="1:4" x14ac:dyDescent="0.25">
      <c r="A124" t="s">
        <v>124</v>
      </c>
      <c r="B124">
        <v>2011</v>
      </c>
      <c r="C124">
        <v>9</v>
      </c>
      <c r="D124">
        <f t="shared" si="1"/>
        <v>9</v>
      </c>
    </row>
    <row r="125" spans="1:4" x14ac:dyDescent="0.25">
      <c r="A125" t="s">
        <v>125</v>
      </c>
      <c r="B125">
        <v>2011</v>
      </c>
      <c r="C125">
        <v>6</v>
      </c>
      <c r="D125">
        <f t="shared" si="1"/>
        <v>6</v>
      </c>
    </row>
    <row r="126" spans="1:4" x14ac:dyDescent="0.25">
      <c r="A126" t="s">
        <v>126</v>
      </c>
      <c r="B126">
        <v>2011</v>
      </c>
      <c r="C126">
        <v>3</v>
      </c>
      <c r="D126">
        <f t="shared" si="1"/>
        <v>3</v>
      </c>
    </row>
    <row r="127" spans="1:4" x14ac:dyDescent="0.25">
      <c r="A127" t="s">
        <v>127</v>
      </c>
      <c r="B127">
        <v>2011</v>
      </c>
      <c r="C127">
        <v>8</v>
      </c>
      <c r="D127">
        <f t="shared" si="1"/>
        <v>8</v>
      </c>
    </row>
    <row r="128" spans="1:4" x14ac:dyDescent="0.25">
      <c r="A128" t="s">
        <v>128</v>
      </c>
      <c r="B128">
        <v>2011</v>
      </c>
      <c r="C128">
        <v>6</v>
      </c>
      <c r="D128">
        <f t="shared" si="1"/>
        <v>6</v>
      </c>
    </row>
    <row r="129" spans="1:4" x14ac:dyDescent="0.25">
      <c r="A129" t="s">
        <v>129</v>
      </c>
      <c r="B129">
        <v>2011</v>
      </c>
      <c r="C129">
        <v>9</v>
      </c>
      <c r="D129">
        <f t="shared" si="1"/>
        <v>9</v>
      </c>
    </row>
    <row r="130" spans="1:4" x14ac:dyDescent="0.25">
      <c r="A130" t="s">
        <v>130</v>
      </c>
      <c r="B130">
        <v>2011</v>
      </c>
      <c r="C130">
        <v>5</v>
      </c>
      <c r="D130">
        <f t="shared" si="1"/>
        <v>5</v>
      </c>
    </row>
    <row r="131" spans="1:4" x14ac:dyDescent="0.25">
      <c r="A131" t="s">
        <v>131</v>
      </c>
      <c r="B131">
        <v>2011</v>
      </c>
      <c r="C131">
        <v>4</v>
      </c>
      <c r="D131">
        <f t="shared" ref="D131:D194" si="2">IF(C131="NA",0,C131)</f>
        <v>4</v>
      </c>
    </row>
    <row r="132" spans="1:4" x14ac:dyDescent="0.25">
      <c r="A132" t="s">
        <v>132</v>
      </c>
      <c r="B132">
        <v>2011</v>
      </c>
      <c r="C132">
        <v>9</v>
      </c>
      <c r="D132">
        <f t="shared" si="2"/>
        <v>9</v>
      </c>
    </row>
    <row r="133" spans="1:4" x14ac:dyDescent="0.25">
      <c r="A133" t="s">
        <v>133</v>
      </c>
      <c r="B133">
        <v>2011</v>
      </c>
      <c r="C133">
        <v>6</v>
      </c>
      <c r="D133">
        <f t="shared" si="2"/>
        <v>6</v>
      </c>
    </row>
    <row r="134" spans="1:4" x14ac:dyDescent="0.25">
      <c r="A134" t="s">
        <v>134</v>
      </c>
      <c r="B134">
        <v>2011</v>
      </c>
      <c r="C134">
        <v>4</v>
      </c>
      <c r="D134">
        <f t="shared" si="2"/>
        <v>4</v>
      </c>
    </row>
    <row r="135" spans="1:4" x14ac:dyDescent="0.25">
      <c r="A135" t="s">
        <v>135</v>
      </c>
      <c r="B135">
        <v>2011</v>
      </c>
      <c r="C135">
        <v>5</v>
      </c>
      <c r="D135">
        <f t="shared" si="2"/>
        <v>5</v>
      </c>
    </row>
    <row r="136" spans="1:4" x14ac:dyDescent="0.25">
      <c r="A136" t="s">
        <v>136</v>
      </c>
      <c r="B136">
        <v>2011</v>
      </c>
      <c r="C136">
        <v>6</v>
      </c>
      <c r="D136">
        <f t="shared" si="2"/>
        <v>6</v>
      </c>
    </row>
    <row r="137" spans="1:4" x14ac:dyDescent="0.25">
      <c r="A137" t="s">
        <v>137</v>
      </c>
      <c r="B137">
        <v>2011</v>
      </c>
      <c r="C137" t="s">
        <v>178</v>
      </c>
      <c r="D137">
        <f t="shared" si="2"/>
        <v>0</v>
      </c>
    </row>
    <row r="138" spans="1:4" x14ac:dyDescent="0.25">
      <c r="A138" t="s">
        <v>138</v>
      </c>
      <c r="B138">
        <v>2011</v>
      </c>
      <c r="C138" t="s">
        <v>178</v>
      </c>
      <c r="D138">
        <f t="shared" si="2"/>
        <v>0</v>
      </c>
    </row>
    <row r="139" spans="1:4" x14ac:dyDescent="0.25">
      <c r="A139" t="s">
        <v>139</v>
      </c>
      <c r="B139">
        <v>2011</v>
      </c>
      <c r="C139" t="s">
        <v>178</v>
      </c>
      <c r="D139">
        <f t="shared" si="2"/>
        <v>0</v>
      </c>
    </row>
    <row r="140" spans="1:4" x14ac:dyDescent="0.25">
      <c r="A140" t="s">
        <v>140</v>
      </c>
      <c r="B140">
        <v>2011</v>
      </c>
      <c r="C140" t="s">
        <v>178</v>
      </c>
      <c r="D140">
        <f t="shared" si="2"/>
        <v>0</v>
      </c>
    </row>
    <row r="141" spans="1:4" x14ac:dyDescent="0.25">
      <c r="A141" t="s">
        <v>141</v>
      </c>
      <c r="B141">
        <v>2011</v>
      </c>
      <c r="C141" t="s">
        <v>178</v>
      </c>
      <c r="D141">
        <f t="shared" si="2"/>
        <v>0</v>
      </c>
    </row>
    <row r="142" spans="1:4" x14ac:dyDescent="0.25">
      <c r="A142" t="s">
        <v>142</v>
      </c>
      <c r="B142">
        <v>2011</v>
      </c>
      <c r="C142" t="s">
        <v>178</v>
      </c>
      <c r="D142">
        <f t="shared" si="2"/>
        <v>0</v>
      </c>
    </row>
    <row r="143" spans="1:4" x14ac:dyDescent="0.25">
      <c r="A143" t="s">
        <v>143</v>
      </c>
      <c r="B143">
        <v>2011</v>
      </c>
      <c r="C143" t="s">
        <v>178</v>
      </c>
      <c r="D143">
        <f t="shared" si="2"/>
        <v>0</v>
      </c>
    </row>
    <row r="144" spans="1:4" x14ac:dyDescent="0.25">
      <c r="A144" t="s">
        <v>144</v>
      </c>
      <c r="B144">
        <v>2011</v>
      </c>
      <c r="C144" t="s">
        <v>178</v>
      </c>
      <c r="D144">
        <f t="shared" si="2"/>
        <v>0</v>
      </c>
    </row>
    <row r="145" spans="1:4" x14ac:dyDescent="0.25">
      <c r="A145" t="s">
        <v>145</v>
      </c>
      <c r="B145">
        <v>2011</v>
      </c>
      <c r="C145" t="s">
        <v>178</v>
      </c>
      <c r="D145">
        <f t="shared" si="2"/>
        <v>0</v>
      </c>
    </row>
    <row r="146" spans="1:4" x14ac:dyDescent="0.25">
      <c r="A146" t="s">
        <v>146</v>
      </c>
      <c r="B146">
        <v>2011</v>
      </c>
      <c r="C146" t="s">
        <v>178</v>
      </c>
      <c r="D146">
        <f t="shared" si="2"/>
        <v>0</v>
      </c>
    </row>
    <row r="147" spans="1:4" x14ac:dyDescent="0.25">
      <c r="A147" t="s">
        <v>147</v>
      </c>
      <c r="B147">
        <v>2011</v>
      </c>
      <c r="C147" t="s">
        <v>178</v>
      </c>
      <c r="D147">
        <f t="shared" si="2"/>
        <v>0</v>
      </c>
    </row>
    <row r="148" spans="1:4" x14ac:dyDescent="0.25">
      <c r="A148" t="s">
        <v>148</v>
      </c>
      <c r="B148">
        <v>2011</v>
      </c>
      <c r="C148" t="s">
        <v>178</v>
      </c>
      <c r="D148">
        <f t="shared" si="2"/>
        <v>0</v>
      </c>
    </row>
    <row r="149" spans="1:4" x14ac:dyDescent="0.25">
      <c r="A149" t="s">
        <v>149</v>
      </c>
      <c r="B149">
        <v>2011</v>
      </c>
      <c r="C149" t="s">
        <v>178</v>
      </c>
      <c r="D149">
        <f t="shared" si="2"/>
        <v>0</v>
      </c>
    </row>
    <row r="150" spans="1:4" x14ac:dyDescent="0.25">
      <c r="A150" t="s">
        <v>150</v>
      </c>
      <c r="B150">
        <v>2011</v>
      </c>
      <c r="C150" t="s">
        <v>178</v>
      </c>
      <c r="D150">
        <f t="shared" si="2"/>
        <v>0</v>
      </c>
    </row>
    <row r="151" spans="1:4" x14ac:dyDescent="0.25">
      <c r="A151" t="s">
        <v>151</v>
      </c>
      <c r="B151">
        <v>2011</v>
      </c>
      <c r="C151" t="s">
        <v>178</v>
      </c>
      <c r="D151">
        <f t="shared" si="2"/>
        <v>0</v>
      </c>
    </row>
    <row r="152" spans="1:4" x14ac:dyDescent="0.25">
      <c r="A152" t="s">
        <v>152</v>
      </c>
      <c r="B152">
        <v>2011</v>
      </c>
      <c r="C152" t="s">
        <v>178</v>
      </c>
      <c r="D152">
        <f t="shared" si="2"/>
        <v>0</v>
      </c>
    </row>
    <row r="153" spans="1:4" x14ac:dyDescent="0.25">
      <c r="A153" t="s">
        <v>153</v>
      </c>
      <c r="B153">
        <v>2011</v>
      </c>
      <c r="C153" t="s">
        <v>178</v>
      </c>
      <c r="D153">
        <f t="shared" si="2"/>
        <v>0</v>
      </c>
    </row>
    <row r="154" spans="1:4" x14ac:dyDescent="0.25">
      <c r="A154" t="s">
        <v>154</v>
      </c>
      <c r="B154">
        <v>2011</v>
      </c>
      <c r="C154" t="s">
        <v>178</v>
      </c>
      <c r="D154">
        <f t="shared" si="2"/>
        <v>0</v>
      </c>
    </row>
    <row r="155" spans="1:4" x14ac:dyDescent="0.25">
      <c r="A155" t="s">
        <v>155</v>
      </c>
      <c r="B155">
        <v>2011</v>
      </c>
      <c r="C155" t="s">
        <v>178</v>
      </c>
      <c r="D155">
        <f t="shared" si="2"/>
        <v>0</v>
      </c>
    </row>
    <row r="156" spans="1:4" x14ac:dyDescent="0.25">
      <c r="A156" t="s">
        <v>156</v>
      </c>
      <c r="B156">
        <v>2011</v>
      </c>
      <c r="C156" t="s">
        <v>178</v>
      </c>
      <c r="D156">
        <f t="shared" si="2"/>
        <v>0</v>
      </c>
    </row>
    <row r="157" spans="1:4" x14ac:dyDescent="0.25">
      <c r="A157" t="s">
        <v>157</v>
      </c>
      <c r="B157">
        <v>2011</v>
      </c>
      <c r="C157" t="s">
        <v>178</v>
      </c>
      <c r="D157">
        <f t="shared" si="2"/>
        <v>0</v>
      </c>
    </row>
    <row r="158" spans="1:4" x14ac:dyDescent="0.25">
      <c r="A158" t="s">
        <v>158</v>
      </c>
      <c r="B158">
        <v>2011</v>
      </c>
      <c r="C158" t="s">
        <v>178</v>
      </c>
      <c r="D158">
        <f t="shared" si="2"/>
        <v>0</v>
      </c>
    </row>
    <row r="159" spans="1:4" x14ac:dyDescent="0.25">
      <c r="A159" t="s">
        <v>159</v>
      </c>
      <c r="B159">
        <v>2011</v>
      </c>
      <c r="C159" t="s">
        <v>178</v>
      </c>
      <c r="D159">
        <f t="shared" si="2"/>
        <v>0</v>
      </c>
    </row>
    <row r="160" spans="1:4" x14ac:dyDescent="0.25">
      <c r="A160" t="s">
        <v>160</v>
      </c>
      <c r="B160">
        <v>2011</v>
      </c>
      <c r="C160" t="s">
        <v>178</v>
      </c>
      <c r="D160">
        <f t="shared" si="2"/>
        <v>0</v>
      </c>
    </row>
    <row r="161" spans="1:4" x14ac:dyDescent="0.25">
      <c r="A161" t="s">
        <v>161</v>
      </c>
      <c r="B161">
        <v>2011</v>
      </c>
      <c r="C161" t="s">
        <v>178</v>
      </c>
      <c r="D161">
        <f t="shared" si="2"/>
        <v>0</v>
      </c>
    </row>
    <row r="162" spans="1:4" x14ac:dyDescent="0.25">
      <c r="A162" t="s">
        <v>162</v>
      </c>
      <c r="B162">
        <v>2011</v>
      </c>
      <c r="C162" t="s">
        <v>178</v>
      </c>
      <c r="D162">
        <f t="shared" si="2"/>
        <v>0</v>
      </c>
    </row>
    <row r="163" spans="1:4" x14ac:dyDescent="0.25">
      <c r="A163" t="s">
        <v>163</v>
      </c>
      <c r="B163">
        <v>2011</v>
      </c>
      <c r="C163" t="s">
        <v>178</v>
      </c>
      <c r="D163">
        <f t="shared" si="2"/>
        <v>0</v>
      </c>
    </row>
    <row r="164" spans="1:4" x14ac:dyDescent="0.25">
      <c r="A164" t="s">
        <v>164</v>
      </c>
      <c r="B164">
        <v>2011</v>
      </c>
      <c r="C164" t="s">
        <v>178</v>
      </c>
      <c r="D164">
        <f t="shared" si="2"/>
        <v>0</v>
      </c>
    </row>
    <row r="165" spans="1:4" x14ac:dyDescent="0.25">
      <c r="A165" t="s">
        <v>165</v>
      </c>
      <c r="B165">
        <v>2011</v>
      </c>
      <c r="C165" t="s">
        <v>178</v>
      </c>
      <c r="D165">
        <f t="shared" si="2"/>
        <v>0</v>
      </c>
    </row>
    <row r="166" spans="1:4" x14ac:dyDescent="0.25">
      <c r="A166" t="s">
        <v>166</v>
      </c>
      <c r="B166">
        <v>2011</v>
      </c>
      <c r="C166" t="s">
        <v>178</v>
      </c>
      <c r="D166">
        <f t="shared" si="2"/>
        <v>0</v>
      </c>
    </row>
    <row r="167" spans="1:4" x14ac:dyDescent="0.25">
      <c r="A167" t="s">
        <v>167</v>
      </c>
      <c r="B167">
        <v>2011</v>
      </c>
      <c r="C167" t="s">
        <v>178</v>
      </c>
      <c r="D167">
        <f t="shared" si="2"/>
        <v>0</v>
      </c>
    </row>
    <row r="168" spans="1:4" x14ac:dyDescent="0.25">
      <c r="A168" t="s">
        <v>1</v>
      </c>
      <c r="B168">
        <v>2012</v>
      </c>
      <c r="C168">
        <v>6</v>
      </c>
      <c r="D168">
        <f t="shared" si="2"/>
        <v>6</v>
      </c>
    </row>
    <row r="169" spans="1:4" x14ac:dyDescent="0.25">
      <c r="A169" t="s">
        <v>2</v>
      </c>
      <c r="B169">
        <v>2012</v>
      </c>
      <c r="C169">
        <v>7</v>
      </c>
      <c r="D169">
        <f t="shared" si="2"/>
        <v>7</v>
      </c>
    </row>
    <row r="170" spans="1:4" x14ac:dyDescent="0.25">
      <c r="A170" t="s">
        <v>3</v>
      </c>
      <c r="B170">
        <v>2012</v>
      </c>
      <c r="C170">
        <v>7</v>
      </c>
      <c r="D170">
        <f t="shared" si="2"/>
        <v>7</v>
      </c>
    </row>
    <row r="171" spans="1:4" x14ac:dyDescent="0.25">
      <c r="A171" t="s">
        <v>4</v>
      </c>
      <c r="B171">
        <v>2012</v>
      </c>
      <c r="C171">
        <v>3</v>
      </c>
      <c r="D171">
        <f t="shared" si="2"/>
        <v>3</v>
      </c>
    </row>
    <row r="172" spans="1:4" x14ac:dyDescent="0.25">
      <c r="A172" t="s">
        <v>5</v>
      </c>
      <c r="B172">
        <v>2012</v>
      </c>
      <c r="C172">
        <v>5</v>
      </c>
      <c r="D172">
        <f t="shared" si="2"/>
        <v>5</v>
      </c>
    </row>
    <row r="173" spans="1:4" x14ac:dyDescent="0.25">
      <c r="A173" t="s">
        <v>6</v>
      </c>
      <c r="B173">
        <v>2012</v>
      </c>
      <c r="C173">
        <v>8</v>
      </c>
      <c r="D173">
        <f t="shared" si="2"/>
        <v>8</v>
      </c>
    </row>
    <row r="174" spans="1:4" x14ac:dyDescent="0.25">
      <c r="A174" t="s">
        <v>7</v>
      </c>
      <c r="B174">
        <v>2012</v>
      </c>
      <c r="C174">
        <v>9</v>
      </c>
      <c r="D174">
        <f t="shared" si="2"/>
        <v>9</v>
      </c>
    </row>
    <row r="175" spans="1:4" x14ac:dyDescent="0.25">
      <c r="A175" t="s">
        <v>8</v>
      </c>
      <c r="B175">
        <v>2012</v>
      </c>
      <c r="C175">
        <v>11</v>
      </c>
      <c r="D175">
        <f t="shared" si="2"/>
        <v>11</v>
      </c>
    </row>
    <row r="176" spans="1:4" x14ac:dyDescent="0.25">
      <c r="A176" t="s">
        <v>9</v>
      </c>
      <c r="B176">
        <v>2012</v>
      </c>
      <c r="C176">
        <v>8</v>
      </c>
      <c r="D176">
        <f t="shared" si="2"/>
        <v>8</v>
      </c>
    </row>
    <row r="177" spans="1:4" x14ac:dyDescent="0.25">
      <c r="A177" t="s">
        <v>10</v>
      </c>
      <c r="B177">
        <v>2012</v>
      </c>
      <c r="C177">
        <v>5</v>
      </c>
      <c r="D177">
        <f t="shared" si="2"/>
        <v>5</v>
      </c>
    </row>
    <row r="178" spans="1:4" x14ac:dyDescent="0.25">
      <c r="A178" t="s">
        <v>11</v>
      </c>
      <c r="B178">
        <v>2012</v>
      </c>
      <c r="C178">
        <v>6</v>
      </c>
      <c r="D178">
        <f t="shared" si="2"/>
        <v>6</v>
      </c>
    </row>
    <row r="179" spans="1:4" x14ac:dyDescent="0.25">
      <c r="A179" t="s">
        <v>12</v>
      </c>
      <c r="B179">
        <v>2012</v>
      </c>
      <c r="C179">
        <v>7</v>
      </c>
      <c r="D179">
        <f t="shared" si="2"/>
        <v>7</v>
      </c>
    </row>
    <row r="180" spans="1:4" x14ac:dyDescent="0.25">
      <c r="A180" t="s">
        <v>13</v>
      </c>
      <c r="B180">
        <v>2012</v>
      </c>
      <c r="C180">
        <v>4</v>
      </c>
      <c r="D180">
        <f t="shared" si="2"/>
        <v>4</v>
      </c>
    </row>
    <row r="181" spans="1:4" x14ac:dyDescent="0.25">
      <c r="A181" t="s">
        <v>14</v>
      </c>
      <c r="B181">
        <v>2012</v>
      </c>
      <c r="C181">
        <v>5</v>
      </c>
      <c r="D181">
        <f t="shared" si="2"/>
        <v>5</v>
      </c>
    </row>
    <row r="182" spans="1:4" x14ac:dyDescent="0.25">
      <c r="A182" t="s">
        <v>15</v>
      </c>
      <c r="B182">
        <v>2012</v>
      </c>
      <c r="C182">
        <v>7</v>
      </c>
      <c r="D182">
        <f t="shared" si="2"/>
        <v>7</v>
      </c>
    </row>
    <row r="183" spans="1:4" x14ac:dyDescent="0.25">
      <c r="A183" t="s">
        <v>16</v>
      </c>
      <c r="B183">
        <v>2012</v>
      </c>
      <c r="C183">
        <v>14</v>
      </c>
      <c r="D183">
        <f t="shared" si="2"/>
        <v>14</v>
      </c>
    </row>
    <row r="184" spans="1:4" x14ac:dyDescent="0.25">
      <c r="A184" t="s">
        <v>17</v>
      </c>
      <c r="B184">
        <v>2012</v>
      </c>
      <c r="C184">
        <v>7</v>
      </c>
      <c r="D184">
        <f t="shared" si="2"/>
        <v>7</v>
      </c>
    </row>
    <row r="185" spans="1:4" x14ac:dyDescent="0.25">
      <c r="A185" t="s">
        <v>18</v>
      </c>
      <c r="B185">
        <v>2012</v>
      </c>
      <c r="C185">
        <v>7</v>
      </c>
      <c r="D185">
        <f t="shared" si="2"/>
        <v>7</v>
      </c>
    </row>
    <row r="186" spans="1:4" x14ac:dyDescent="0.25">
      <c r="A186" t="s">
        <v>19</v>
      </c>
      <c r="B186">
        <v>2012</v>
      </c>
      <c r="C186">
        <v>6</v>
      </c>
      <c r="D186">
        <f t="shared" si="2"/>
        <v>6</v>
      </c>
    </row>
    <row r="187" spans="1:4" x14ac:dyDescent="0.25">
      <c r="A187" t="s">
        <v>20</v>
      </c>
      <c r="B187">
        <v>2012</v>
      </c>
      <c r="C187">
        <v>6</v>
      </c>
      <c r="D187">
        <f t="shared" si="2"/>
        <v>6</v>
      </c>
    </row>
    <row r="188" spans="1:4" x14ac:dyDescent="0.25">
      <c r="A188" t="s">
        <v>21</v>
      </c>
      <c r="B188">
        <v>2012</v>
      </c>
      <c r="C188">
        <v>6</v>
      </c>
      <c r="D188">
        <f t="shared" si="2"/>
        <v>6</v>
      </c>
    </row>
    <row r="189" spans="1:4" x14ac:dyDescent="0.25">
      <c r="A189" t="s">
        <v>22</v>
      </c>
      <c r="B189">
        <v>2012</v>
      </c>
      <c r="C189">
        <v>6</v>
      </c>
      <c r="D189">
        <f t="shared" si="2"/>
        <v>6</v>
      </c>
    </row>
    <row r="190" spans="1:4" x14ac:dyDescent="0.25">
      <c r="A190" t="s">
        <v>23</v>
      </c>
      <c r="B190">
        <v>2012</v>
      </c>
      <c r="C190">
        <v>0</v>
      </c>
      <c r="D190">
        <f t="shared" si="2"/>
        <v>0</v>
      </c>
    </row>
    <row r="191" spans="1:4" x14ac:dyDescent="0.25">
      <c r="A191" t="s">
        <v>24</v>
      </c>
      <c r="B191">
        <v>2012</v>
      </c>
      <c r="C191">
        <v>6</v>
      </c>
      <c r="D191">
        <f t="shared" si="2"/>
        <v>6</v>
      </c>
    </row>
    <row r="192" spans="1:4" x14ac:dyDescent="0.25">
      <c r="A192" t="s">
        <v>25</v>
      </c>
      <c r="B192">
        <v>2012</v>
      </c>
      <c r="C192">
        <v>8</v>
      </c>
      <c r="D192">
        <f t="shared" si="2"/>
        <v>8</v>
      </c>
    </row>
    <row r="193" spans="1:4" x14ac:dyDescent="0.25">
      <c r="A193" t="s">
        <v>26</v>
      </c>
      <c r="B193">
        <v>2012</v>
      </c>
      <c r="C193">
        <v>4</v>
      </c>
      <c r="D193">
        <f t="shared" si="2"/>
        <v>4</v>
      </c>
    </row>
    <row r="194" spans="1:4" x14ac:dyDescent="0.25">
      <c r="A194" t="s">
        <v>27</v>
      </c>
      <c r="B194">
        <v>2012</v>
      </c>
      <c r="C194">
        <v>5</v>
      </c>
      <c r="D194">
        <f t="shared" si="2"/>
        <v>5</v>
      </c>
    </row>
    <row r="195" spans="1:4" x14ac:dyDescent="0.25">
      <c r="A195" t="s">
        <v>28</v>
      </c>
      <c r="B195">
        <v>2012</v>
      </c>
      <c r="C195">
        <v>7</v>
      </c>
      <c r="D195">
        <f t="shared" ref="D195:D258" si="3">IF(C195="NA",0,C195)</f>
        <v>7</v>
      </c>
    </row>
    <row r="196" spans="1:4" x14ac:dyDescent="0.25">
      <c r="A196" t="s">
        <v>29</v>
      </c>
      <c r="B196">
        <v>2012</v>
      </c>
      <c r="C196">
        <v>4</v>
      </c>
      <c r="D196">
        <f t="shared" si="3"/>
        <v>4</v>
      </c>
    </row>
    <row r="197" spans="1:4" x14ac:dyDescent="0.25">
      <c r="A197" t="s">
        <v>30</v>
      </c>
      <c r="B197">
        <v>2012</v>
      </c>
      <c r="C197">
        <v>5</v>
      </c>
      <c r="D197">
        <f t="shared" si="3"/>
        <v>5</v>
      </c>
    </row>
    <row r="198" spans="1:4" x14ac:dyDescent="0.25">
      <c r="A198" t="s">
        <v>31</v>
      </c>
      <c r="B198">
        <v>2012</v>
      </c>
      <c r="C198">
        <v>3</v>
      </c>
      <c r="D198">
        <f t="shared" si="3"/>
        <v>3</v>
      </c>
    </row>
    <row r="199" spans="1:4" x14ac:dyDescent="0.25">
      <c r="A199" t="s">
        <v>32</v>
      </c>
      <c r="B199">
        <v>2012</v>
      </c>
      <c r="C199">
        <v>1</v>
      </c>
      <c r="D199">
        <f t="shared" si="3"/>
        <v>1</v>
      </c>
    </row>
    <row r="200" spans="1:4" x14ac:dyDescent="0.25">
      <c r="A200" t="s">
        <v>33</v>
      </c>
      <c r="B200">
        <v>2012</v>
      </c>
      <c r="C200">
        <v>2</v>
      </c>
      <c r="D200">
        <f t="shared" si="3"/>
        <v>2</v>
      </c>
    </row>
    <row r="201" spans="1:4" x14ac:dyDescent="0.25">
      <c r="A201" t="s">
        <v>34</v>
      </c>
      <c r="B201">
        <v>2012</v>
      </c>
      <c r="C201">
        <v>0</v>
      </c>
      <c r="D201">
        <f t="shared" si="3"/>
        <v>0</v>
      </c>
    </row>
    <row r="202" spans="1:4" x14ac:dyDescent="0.25">
      <c r="A202" t="s">
        <v>35</v>
      </c>
      <c r="B202">
        <v>2012</v>
      </c>
      <c r="C202">
        <v>5</v>
      </c>
      <c r="D202">
        <f t="shared" si="3"/>
        <v>5</v>
      </c>
    </row>
    <row r="203" spans="1:4" x14ac:dyDescent="0.25">
      <c r="A203" t="s">
        <v>36</v>
      </c>
      <c r="B203">
        <v>2012</v>
      </c>
      <c r="C203">
        <v>4</v>
      </c>
      <c r="D203">
        <f t="shared" si="3"/>
        <v>4</v>
      </c>
    </row>
    <row r="204" spans="1:4" x14ac:dyDescent="0.25">
      <c r="A204" t="s">
        <v>37</v>
      </c>
      <c r="B204">
        <v>2012</v>
      </c>
      <c r="C204">
        <v>0</v>
      </c>
      <c r="D204">
        <f t="shared" si="3"/>
        <v>0</v>
      </c>
    </row>
    <row r="205" spans="1:4" x14ac:dyDescent="0.25">
      <c r="A205" t="s">
        <v>38</v>
      </c>
      <c r="B205">
        <v>2012</v>
      </c>
      <c r="C205">
        <v>7</v>
      </c>
      <c r="D205">
        <f t="shared" si="3"/>
        <v>7</v>
      </c>
    </row>
    <row r="206" spans="1:4" x14ac:dyDescent="0.25">
      <c r="A206" t="s">
        <v>39</v>
      </c>
      <c r="B206">
        <v>2012</v>
      </c>
      <c r="C206">
        <v>0</v>
      </c>
      <c r="D206">
        <f t="shared" si="3"/>
        <v>0</v>
      </c>
    </row>
    <row r="207" spans="1:4" x14ac:dyDescent="0.25">
      <c r="A207" t="s">
        <v>40</v>
      </c>
      <c r="B207">
        <v>2012</v>
      </c>
      <c r="C207">
        <v>3</v>
      </c>
      <c r="D207">
        <f t="shared" si="3"/>
        <v>3</v>
      </c>
    </row>
    <row r="208" spans="1:4" x14ac:dyDescent="0.25">
      <c r="A208" t="s">
        <v>41</v>
      </c>
      <c r="B208">
        <v>2012</v>
      </c>
      <c r="C208">
        <v>4</v>
      </c>
      <c r="D208">
        <f t="shared" si="3"/>
        <v>4</v>
      </c>
    </row>
    <row r="209" spans="1:4" x14ac:dyDescent="0.25">
      <c r="A209" t="s">
        <v>42</v>
      </c>
      <c r="B209">
        <v>2012</v>
      </c>
      <c r="C209">
        <v>8</v>
      </c>
      <c r="D209">
        <f t="shared" si="3"/>
        <v>8</v>
      </c>
    </row>
    <row r="210" spans="1:4" x14ac:dyDescent="0.25">
      <c r="A210" t="s">
        <v>43</v>
      </c>
      <c r="B210">
        <v>2012</v>
      </c>
      <c r="C210">
        <v>0</v>
      </c>
      <c r="D210">
        <f t="shared" si="3"/>
        <v>0</v>
      </c>
    </row>
    <row r="211" spans="1:4" x14ac:dyDescent="0.25">
      <c r="A211" t="s">
        <v>44</v>
      </c>
      <c r="B211">
        <v>2012</v>
      </c>
      <c r="C211">
        <v>7</v>
      </c>
      <c r="D211">
        <f t="shared" si="3"/>
        <v>7</v>
      </c>
    </row>
    <row r="212" spans="1:4" x14ac:dyDescent="0.25">
      <c r="A212" t="s">
        <v>45</v>
      </c>
      <c r="B212">
        <v>2012</v>
      </c>
      <c r="C212">
        <v>9</v>
      </c>
      <c r="D212">
        <f t="shared" si="3"/>
        <v>9</v>
      </c>
    </row>
    <row r="213" spans="1:4" x14ac:dyDescent="0.25">
      <c r="A213" t="s">
        <v>46</v>
      </c>
      <c r="B213">
        <v>2012</v>
      </c>
      <c r="C213">
        <v>5</v>
      </c>
      <c r="D213">
        <f t="shared" si="3"/>
        <v>5</v>
      </c>
    </row>
    <row r="214" spans="1:4" x14ac:dyDescent="0.25">
      <c r="A214" t="s">
        <v>47</v>
      </c>
      <c r="B214">
        <v>2012</v>
      </c>
      <c r="C214">
        <v>0</v>
      </c>
      <c r="D214">
        <f t="shared" si="3"/>
        <v>0</v>
      </c>
    </row>
    <row r="215" spans="1:4" x14ac:dyDescent="0.25">
      <c r="A215" t="s">
        <v>48</v>
      </c>
      <c r="B215">
        <v>2012</v>
      </c>
      <c r="C215">
        <v>6</v>
      </c>
      <c r="D215">
        <f t="shared" si="3"/>
        <v>6</v>
      </c>
    </row>
    <row r="216" spans="1:4" x14ac:dyDescent="0.25">
      <c r="A216" t="s">
        <v>49</v>
      </c>
      <c r="B216">
        <v>2012</v>
      </c>
      <c r="C216">
        <v>4</v>
      </c>
      <c r="D216">
        <f t="shared" si="3"/>
        <v>4</v>
      </c>
    </row>
    <row r="217" spans="1:4" x14ac:dyDescent="0.25">
      <c r="A217" t="s">
        <v>50</v>
      </c>
      <c r="B217">
        <v>2012</v>
      </c>
      <c r="C217">
        <v>7</v>
      </c>
      <c r="D217">
        <f t="shared" si="3"/>
        <v>7</v>
      </c>
    </row>
    <row r="218" spans="1:4" x14ac:dyDescent="0.25">
      <c r="A218" t="s">
        <v>51</v>
      </c>
      <c r="B218">
        <v>2012</v>
      </c>
      <c r="C218">
        <v>7</v>
      </c>
      <c r="D218">
        <f t="shared" si="3"/>
        <v>7</v>
      </c>
    </row>
    <row r="219" spans="1:4" x14ac:dyDescent="0.25">
      <c r="A219" t="s">
        <v>52</v>
      </c>
      <c r="B219">
        <v>2012</v>
      </c>
      <c r="C219">
        <v>6</v>
      </c>
      <c r="D219">
        <f t="shared" si="3"/>
        <v>6</v>
      </c>
    </row>
    <row r="220" spans="1:4" x14ac:dyDescent="0.25">
      <c r="A220" t="s">
        <v>53</v>
      </c>
      <c r="B220">
        <v>2012</v>
      </c>
      <c r="C220">
        <v>6</v>
      </c>
      <c r="D220">
        <f t="shared" si="3"/>
        <v>6</v>
      </c>
    </row>
    <row r="221" spans="1:4" x14ac:dyDescent="0.25">
      <c r="A221" t="s">
        <v>54</v>
      </c>
      <c r="B221">
        <v>2012</v>
      </c>
      <c r="C221">
        <v>8</v>
      </c>
      <c r="D221">
        <f t="shared" si="3"/>
        <v>8</v>
      </c>
    </row>
    <row r="222" spans="1:4" x14ac:dyDescent="0.25">
      <c r="A222" t="s">
        <v>55</v>
      </c>
      <c r="B222">
        <v>2012</v>
      </c>
      <c r="C222">
        <v>3</v>
      </c>
      <c r="D222">
        <f t="shared" si="3"/>
        <v>3</v>
      </c>
    </row>
    <row r="223" spans="1:4" x14ac:dyDescent="0.25">
      <c r="A223" t="s">
        <v>56</v>
      </c>
      <c r="B223">
        <v>2012</v>
      </c>
      <c r="C223">
        <v>4</v>
      </c>
      <c r="D223">
        <f t="shared" si="3"/>
        <v>4</v>
      </c>
    </row>
    <row r="224" spans="1:4" x14ac:dyDescent="0.25">
      <c r="A224" t="s">
        <v>57</v>
      </c>
      <c r="B224">
        <v>2012</v>
      </c>
      <c r="C224">
        <v>3</v>
      </c>
      <c r="D224">
        <f t="shared" si="3"/>
        <v>3</v>
      </c>
    </row>
    <row r="225" spans="1:4" x14ac:dyDescent="0.25">
      <c r="A225" t="s">
        <v>58</v>
      </c>
      <c r="B225">
        <v>2012</v>
      </c>
      <c r="C225">
        <v>3</v>
      </c>
      <c r="D225">
        <f t="shared" si="3"/>
        <v>3</v>
      </c>
    </row>
    <row r="226" spans="1:4" x14ac:dyDescent="0.25">
      <c r="A226" t="s">
        <v>59</v>
      </c>
      <c r="B226">
        <v>2012</v>
      </c>
      <c r="C226">
        <v>5</v>
      </c>
      <c r="D226">
        <f t="shared" si="3"/>
        <v>5</v>
      </c>
    </row>
    <row r="227" spans="1:4" x14ac:dyDescent="0.25">
      <c r="A227" t="s">
        <v>60</v>
      </c>
      <c r="B227">
        <v>2012</v>
      </c>
      <c r="C227">
        <v>5</v>
      </c>
      <c r="D227">
        <f t="shared" si="3"/>
        <v>5</v>
      </c>
    </row>
    <row r="228" spans="1:4" x14ac:dyDescent="0.25">
      <c r="A228" t="s">
        <v>61</v>
      </c>
      <c r="B228">
        <v>2012</v>
      </c>
      <c r="C228">
        <v>6</v>
      </c>
      <c r="D228">
        <f t="shared" si="3"/>
        <v>6</v>
      </c>
    </row>
    <row r="229" spans="1:4" x14ac:dyDescent="0.25">
      <c r="A229" t="s">
        <v>62</v>
      </c>
      <c r="B229">
        <v>2012</v>
      </c>
      <c r="C229">
        <v>4</v>
      </c>
      <c r="D229">
        <f t="shared" si="3"/>
        <v>4</v>
      </c>
    </row>
    <row r="230" spans="1:4" x14ac:dyDescent="0.25">
      <c r="A230" t="s">
        <v>63</v>
      </c>
      <c r="B230">
        <v>2012</v>
      </c>
      <c r="C230">
        <v>6</v>
      </c>
      <c r="D230">
        <f t="shared" si="3"/>
        <v>6</v>
      </c>
    </row>
    <row r="231" spans="1:4" x14ac:dyDescent="0.25">
      <c r="A231" t="s">
        <v>64</v>
      </c>
      <c r="B231">
        <v>2012</v>
      </c>
      <c r="C231">
        <v>0</v>
      </c>
      <c r="D231">
        <f t="shared" si="3"/>
        <v>0</v>
      </c>
    </row>
    <row r="232" spans="1:4" x14ac:dyDescent="0.25">
      <c r="A232" t="s">
        <v>65</v>
      </c>
      <c r="B232">
        <v>2012</v>
      </c>
      <c r="C232">
        <v>5</v>
      </c>
      <c r="D232">
        <f t="shared" si="3"/>
        <v>5</v>
      </c>
    </row>
    <row r="233" spans="1:4" x14ac:dyDescent="0.25">
      <c r="A233" t="s">
        <v>66</v>
      </c>
      <c r="B233">
        <v>2012</v>
      </c>
      <c r="C233">
        <v>6</v>
      </c>
      <c r="D233">
        <f t="shared" si="3"/>
        <v>6</v>
      </c>
    </row>
    <row r="234" spans="1:4" x14ac:dyDescent="0.25">
      <c r="A234" t="s">
        <v>67</v>
      </c>
      <c r="B234">
        <v>2012</v>
      </c>
      <c r="C234">
        <v>6</v>
      </c>
      <c r="D234">
        <f t="shared" si="3"/>
        <v>6</v>
      </c>
    </row>
    <row r="235" spans="1:4" x14ac:dyDescent="0.25">
      <c r="A235" t="s">
        <v>68</v>
      </c>
      <c r="B235">
        <v>2012</v>
      </c>
      <c r="C235">
        <v>2</v>
      </c>
      <c r="D235">
        <f t="shared" si="3"/>
        <v>2</v>
      </c>
    </row>
    <row r="236" spans="1:4" x14ac:dyDescent="0.25">
      <c r="A236" t="s">
        <v>69</v>
      </c>
      <c r="B236">
        <v>2012</v>
      </c>
      <c r="C236">
        <v>4</v>
      </c>
      <c r="D236">
        <f t="shared" si="3"/>
        <v>4</v>
      </c>
    </row>
    <row r="237" spans="1:4" x14ac:dyDescent="0.25">
      <c r="A237" t="s">
        <v>70</v>
      </c>
      <c r="B237">
        <v>2012</v>
      </c>
      <c r="C237">
        <v>5</v>
      </c>
      <c r="D237">
        <f t="shared" si="3"/>
        <v>5</v>
      </c>
    </row>
    <row r="238" spans="1:4" x14ac:dyDescent="0.25">
      <c r="A238" t="s">
        <v>71</v>
      </c>
      <c r="B238">
        <v>2012</v>
      </c>
      <c r="C238">
        <v>7</v>
      </c>
      <c r="D238">
        <f t="shared" si="3"/>
        <v>7</v>
      </c>
    </row>
    <row r="239" spans="1:4" x14ac:dyDescent="0.25">
      <c r="A239" t="s">
        <v>72</v>
      </c>
      <c r="B239">
        <v>2012</v>
      </c>
      <c r="C239">
        <v>5</v>
      </c>
      <c r="D239">
        <f t="shared" si="3"/>
        <v>5</v>
      </c>
    </row>
    <row r="240" spans="1:4" x14ac:dyDescent="0.25">
      <c r="A240" t="s">
        <v>73</v>
      </c>
      <c r="B240">
        <v>2012</v>
      </c>
      <c r="C240">
        <v>5</v>
      </c>
      <c r="D240">
        <f t="shared" si="3"/>
        <v>5</v>
      </c>
    </row>
    <row r="241" spans="1:4" x14ac:dyDescent="0.25">
      <c r="A241" t="s">
        <v>74</v>
      </c>
      <c r="B241">
        <v>2012</v>
      </c>
      <c r="C241">
        <v>7</v>
      </c>
      <c r="D241">
        <f t="shared" si="3"/>
        <v>7</v>
      </c>
    </row>
    <row r="242" spans="1:4" x14ac:dyDescent="0.25">
      <c r="A242" t="s">
        <v>75</v>
      </c>
      <c r="B242">
        <v>2012</v>
      </c>
      <c r="C242">
        <v>6</v>
      </c>
      <c r="D242">
        <f t="shared" si="3"/>
        <v>6</v>
      </c>
    </row>
    <row r="243" spans="1:4" x14ac:dyDescent="0.25">
      <c r="A243" t="s">
        <v>76</v>
      </c>
      <c r="B243">
        <v>2012</v>
      </c>
      <c r="C243">
        <v>5</v>
      </c>
      <c r="D243">
        <f t="shared" si="3"/>
        <v>5</v>
      </c>
    </row>
    <row r="244" spans="1:4" x14ac:dyDescent="0.25">
      <c r="A244" t="s">
        <v>77</v>
      </c>
      <c r="B244">
        <v>2012</v>
      </c>
      <c r="C244">
        <v>12</v>
      </c>
      <c r="D244">
        <f t="shared" si="3"/>
        <v>12</v>
      </c>
    </row>
    <row r="245" spans="1:4" x14ac:dyDescent="0.25">
      <c r="A245" t="s">
        <v>78</v>
      </c>
      <c r="B245">
        <v>2012</v>
      </c>
      <c r="C245">
        <v>11</v>
      </c>
      <c r="D245">
        <f t="shared" si="3"/>
        <v>11</v>
      </c>
    </row>
    <row r="246" spans="1:4" x14ac:dyDescent="0.25">
      <c r="A246" t="s">
        <v>79</v>
      </c>
      <c r="B246">
        <v>2012</v>
      </c>
      <c r="C246">
        <v>5</v>
      </c>
      <c r="D246">
        <f t="shared" si="3"/>
        <v>5</v>
      </c>
    </row>
    <row r="247" spans="1:4" x14ac:dyDescent="0.25">
      <c r="A247" t="s">
        <v>80</v>
      </c>
      <c r="B247">
        <v>2012</v>
      </c>
      <c r="C247">
        <v>7</v>
      </c>
      <c r="D247">
        <f t="shared" si="3"/>
        <v>7</v>
      </c>
    </row>
    <row r="248" spans="1:4" x14ac:dyDescent="0.25">
      <c r="A248" t="s">
        <v>81</v>
      </c>
      <c r="B248">
        <v>2012</v>
      </c>
      <c r="C248">
        <v>5</v>
      </c>
      <c r="D248">
        <f t="shared" si="3"/>
        <v>5</v>
      </c>
    </row>
    <row r="249" spans="1:4" x14ac:dyDescent="0.25">
      <c r="A249" t="s">
        <v>82</v>
      </c>
      <c r="B249">
        <v>2012</v>
      </c>
      <c r="C249">
        <v>12</v>
      </c>
      <c r="D249">
        <f t="shared" si="3"/>
        <v>12</v>
      </c>
    </row>
    <row r="250" spans="1:4" x14ac:dyDescent="0.25">
      <c r="A250" t="s">
        <v>83</v>
      </c>
      <c r="B250">
        <v>2012</v>
      </c>
      <c r="C250">
        <v>7</v>
      </c>
      <c r="D250">
        <f t="shared" si="3"/>
        <v>7</v>
      </c>
    </row>
    <row r="251" spans="1:4" x14ac:dyDescent="0.25">
      <c r="A251" t="s">
        <v>84</v>
      </c>
      <c r="B251">
        <v>2012</v>
      </c>
      <c r="C251">
        <v>5</v>
      </c>
      <c r="D251">
        <f t="shared" si="3"/>
        <v>5</v>
      </c>
    </row>
    <row r="252" spans="1:4" x14ac:dyDescent="0.25">
      <c r="A252" t="s">
        <v>85</v>
      </c>
      <c r="B252">
        <v>2012</v>
      </c>
      <c r="C252">
        <v>3</v>
      </c>
      <c r="D252">
        <f t="shared" si="3"/>
        <v>3</v>
      </c>
    </row>
    <row r="253" spans="1:4" x14ac:dyDescent="0.25">
      <c r="A253" t="s">
        <v>86</v>
      </c>
      <c r="B253">
        <v>2012</v>
      </c>
      <c r="C253">
        <v>6</v>
      </c>
      <c r="D253">
        <f t="shared" si="3"/>
        <v>6</v>
      </c>
    </row>
    <row r="254" spans="1:4" x14ac:dyDescent="0.25">
      <c r="A254" t="s">
        <v>87</v>
      </c>
      <c r="B254">
        <v>2012</v>
      </c>
      <c r="C254">
        <v>1</v>
      </c>
      <c r="D254">
        <f t="shared" si="3"/>
        <v>1</v>
      </c>
    </row>
    <row r="255" spans="1:4" x14ac:dyDescent="0.25">
      <c r="A255" t="s">
        <v>88</v>
      </c>
      <c r="B255">
        <v>2012</v>
      </c>
      <c r="C255">
        <v>3</v>
      </c>
      <c r="D255">
        <f t="shared" si="3"/>
        <v>3</v>
      </c>
    </row>
    <row r="256" spans="1:4" x14ac:dyDescent="0.25">
      <c r="A256" t="s">
        <v>89</v>
      </c>
      <c r="B256">
        <v>2012</v>
      </c>
      <c r="C256">
        <v>8</v>
      </c>
      <c r="D256">
        <f t="shared" si="3"/>
        <v>8</v>
      </c>
    </row>
    <row r="257" spans="1:4" x14ac:dyDescent="0.25">
      <c r="A257" t="s">
        <v>90</v>
      </c>
      <c r="B257">
        <v>2012</v>
      </c>
      <c r="C257">
        <v>9</v>
      </c>
      <c r="D257">
        <f t="shared" si="3"/>
        <v>9</v>
      </c>
    </row>
    <row r="258" spans="1:4" x14ac:dyDescent="0.25">
      <c r="A258" t="s">
        <v>91</v>
      </c>
      <c r="B258">
        <v>2012</v>
      </c>
      <c r="C258">
        <v>5</v>
      </c>
      <c r="D258">
        <f t="shared" si="3"/>
        <v>5</v>
      </c>
    </row>
    <row r="259" spans="1:4" x14ac:dyDescent="0.25">
      <c r="A259" t="s">
        <v>92</v>
      </c>
      <c r="B259">
        <v>2012</v>
      </c>
      <c r="C259">
        <v>1</v>
      </c>
      <c r="D259">
        <f t="shared" ref="D259:D322" si="4">IF(C259="NA",0,C259)</f>
        <v>1</v>
      </c>
    </row>
    <row r="260" spans="1:4" x14ac:dyDescent="0.25">
      <c r="A260" t="s">
        <v>93</v>
      </c>
      <c r="B260">
        <v>2012</v>
      </c>
      <c r="C260">
        <v>3</v>
      </c>
      <c r="D260">
        <f t="shared" si="4"/>
        <v>3</v>
      </c>
    </row>
    <row r="261" spans="1:4" x14ac:dyDescent="0.25">
      <c r="A261" t="s">
        <v>94</v>
      </c>
      <c r="B261">
        <v>2012</v>
      </c>
      <c r="C261">
        <v>2</v>
      </c>
      <c r="D261">
        <f t="shared" si="4"/>
        <v>2</v>
      </c>
    </row>
    <row r="262" spans="1:4" x14ac:dyDescent="0.25">
      <c r="A262" t="s">
        <v>95</v>
      </c>
      <c r="B262">
        <v>2012</v>
      </c>
      <c r="C262">
        <v>4</v>
      </c>
      <c r="D262">
        <f t="shared" si="4"/>
        <v>4</v>
      </c>
    </row>
    <row r="263" spans="1:4" x14ac:dyDescent="0.25">
      <c r="A263" t="s">
        <v>96</v>
      </c>
      <c r="B263">
        <v>2012</v>
      </c>
      <c r="C263">
        <v>5</v>
      </c>
      <c r="D263">
        <f t="shared" si="4"/>
        <v>5</v>
      </c>
    </row>
    <row r="264" spans="1:4" x14ac:dyDescent="0.25">
      <c r="A264" t="s">
        <v>97</v>
      </c>
      <c r="B264">
        <v>2012</v>
      </c>
      <c r="C264">
        <v>7</v>
      </c>
      <c r="D264">
        <f t="shared" si="4"/>
        <v>7</v>
      </c>
    </row>
    <row r="265" spans="1:4" x14ac:dyDescent="0.25">
      <c r="A265" t="s">
        <v>98</v>
      </c>
      <c r="B265">
        <v>2012</v>
      </c>
      <c r="C265">
        <v>5</v>
      </c>
      <c r="D265">
        <f t="shared" si="4"/>
        <v>5</v>
      </c>
    </row>
    <row r="266" spans="1:4" x14ac:dyDescent="0.25">
      <c r="A266" t="s">
        <v>99</v>
      </c>
      <c r="B266">
        <v>2012</v>
      </c>
      <c r="C266">
        <v>4</v>
      </c>
      <c r="D266">
        <f t="shared" si="4"/>
        <v>4</v>
      </c>
    </row>
    <row r="267" spans="1:4" x14ac:dyDescent="0.25">
      <c r="A267" t="s">
        <v>100</v>
      </c>
      <c r="B267">
        <v>2012</v>
      </c>
      <c r="C267">
        <v>4</v>
      </c>
      <c r="D267">
        <f t="shared" si="4"/>
        <v>4</v>
      </c>
    </row>
    <row r="268" spans="1:4" x14ac:dyDescent="0.25">
      <c r="A268" t="s">
        <v>101</v>
      </c>
      <c r="B268">
        <v>2012</v>
      </c>
      <c r="C268">
        <v>4</v>
      </c>
      <c r="D268">
        <f t="shared" si="4"/>
        <v>4</v>
      </c>
    </row>
    <row r="269" spans="1:4" x14ac:dyDescent="0.25">
      <c r="A269" t="s">
        <v>102</v>
      </c>
      <c r="B269">
        <v>2012</v>
      </c>
      <c r="C269">
        <v>4</v>
      </c>
      <c r="D269">
        <f t="shared" si="4"/>
        <v>4</v>
      </c>
    </row>
    <row r="270" spans="1:4" x14ac:dyDescent="0.25">
      <c r="A270" t="s">
        <v>103</v>
      </c>
      <c r="B270">
        <v>2012</v>
      </c>
      <c r="C270">
        <v>4</v>
      </c>
      <c r="D270">
        <f t="shared" si="4"/>
        <v>4</v>
      </c>
    </row>
    <row r="271" spans="1:4" x14ac:dyDescent="0.25">
      <c r="A271" t="s">
        <v>104</v>
      </c>
      <c r="B271">
        <v>2012</v>
      </c>
      <c r="C271">
        <v>4</v>
      </c>
      <c r="D271">
        <f t="shared" si="4"/>
        <v>4</v>
      </c>
    </row>
    <row r="272" spans="1:4" x14ac:dyDescent="0.25">
      <c r="A272" t="s">
        <v>105</v>
      </c>
      <c r="B272">
        <v>2012</v>
      </c>
      <c r="C272">
        <v>11</v>
      </c>
      <c r="D272">
        <f t="shared" si="4"/>
        <v>11</v>
      </c>
    </row>
    <row r="273" spans="1:4" x14ac:dyDescent="0.25">
      <c r="A273" t="s">
        <v>106</v>
      </c>
      <c r="B273">
        <v>2012</v>
      </c>
      <c r="C273">
        <v>7</v>
      </c>
      <c r="D273">
        <f t="shared" si="4"/>
        <v>7</v>
      </c>
    </row>
    <row r="274" spans="1:4" x14ac:dyDescent="0.25">
      <c r="A274" t="s">
        <v>107</v>
      </c>
      <c r="B274">
        <v>2012</v>
      </c>
      <c r="C274">
        <v>9</v>
      </c>
      <c r="D274">
        <f t="shared" si="4"/>
        <v>9</v>
      </c>
    </row>
    <row r="275" spans="1:4" x14ac:dyDescent="0.25">
      <c r="A275" t="s">
        <v>108</v>
      </c>
      <c r="B275">
        <v>2012</v>
      </c>
      <c r="C275">
        <v>8</v>
      </c>
      <c r="D275">
        <f t="shared" si="4"/>
        <v>8</v>
      </c>
    </row>
    <row r="276" spans="1:4" x14ac:dyDescent="0.25">
      <c r="A276" t="s">
        <v>109</v>
      </c>
      <c r="B276">
        <v>2012</v>
      </c>
      <c r="C276">
        <v>13</v>
      </c>
      <c r="D276">
        <f t="shared" si="4"/>
        <v>13</v>
      </c>
    </row>
    <row r="277" spans="1:4" x14ac:dyDescent="0.25">
      <c r="A277" t="s">
        <v>110</v>
      </c>
      <c r="B277">
        <v>2012</v>
      </c>
      <c r="C277">
        <v>6</v>
      </c>
      <c r="D277">
        <f t="shared" si="4"/>
        <v>6</v>
      </c>
    </row>
    <row r="278" spans="1:4" x14ac:dyDescent="0.25">
      <c r="A278" t="s">
        <v>111</v>
      </c>
      <c r="B278">
        <v>2012</v>
      </c>
      <c r="C278">
        <v>7</v>
      </c>
      <c r="D278">
        <f t="shared" si="4"/>
        <v>7</v>
      </c>
    </row>
    <row r="279" spans="1:4" x14ac:dyDescent="0.25">
      <c r="A279" t="s">
        <v>112</v>
      </c>
      <c r="B279">
        <v>2012</v>
      </c>
      <c r="C279">
        <v>5</v>
      </c>
      <c r="D279">
        <f t="shared" si="4"/>
        <v>5</v>
      </c>
    </row>
    <row r="280" spans="1:4" x14ac:dyDescent="0.25">
      <c r="A280" t="s">
        <v>113</v>
      </c>
      <c r="B280">
        <v>2012</v>
      </c>
      <c r="C280">
        <v>5</v>
      </c>
      <c r="D280">
        <f t="shared" si="4"/>
        <v>5</v>
      </c>
    </row>
    <row r="281" spans="1:4" x14ac:dyDescent="0.25">
      <c r="A281" t="s">
        <v>114</v>
      </c>
      <c r="B281">
        <v>2012</v>
      </c>
      <c r="C281">
        <v>3</v>
      </c>
      <c r="D281">
        <f t="shared" si="4"/>
        <v>3</v>
      </c>
    </row>
    <row r="282" spans="1:4" x14ac:dyDescent="0.25">
      <c r="A282" t="s">
        <v>115</v>
      </c>
      <c r="B282">
        <v>2012</v>
      </c>
      <c r="C282">
        <v>6</v>
      </c>
      <c r="D282">
        <f t="shared" si="4"/>
        <v>6</v>
      </c>
    </row>
    <row r="283" spans="1:4" x14ac:dyDescent="0.25">
      <c r="A283" t="s">
        <v>116</v>
      </c>
      <c r="B283">
        <v>2012</v>
      </c>
      <c r="C283">
        <v>6</v>
      </c>
      <c r="D283">
        <f t="shared" si="4"/>
        <v>6</v>
      </c>
    </row>
    <row r="284" spans="1:4" x14ac:dyDescent="0.25">
      <c r="A284" t="s">
        <v>117</v>
      </c>
      <c r="B284">
        <v>2012</v>
      </c>
      <c r="C284">
        <v>7</v>
      </c>
      <c r="D284">
        <f t="shared" si="4"/>
        <v>7</v>
      </c>
    </row>
    <row r="285" spans="1:4" x14ac:dyDescent="0.25">
      <c r="A285" t="s">
        <v>118</v>
      </c>
      <c r="B285">
        <v>2012</v>
      </c>
      <c r="C285">
        <v>5</v>
      </c>
      <c r="D285">
        <f t="shared" si="4"/>
        <v>5</v>
      </c>
    </row>
    <row r="286" spans="1:4" x14ac:dyDescent="0.25">
      <c r="A286" t="s">
        <v>119</v>
      </c>
      <c r="B286">
        <v>2012</v>
      </c>
      <c r="C286">
        <v>6</v>
      </c>
      <c r="D286">
        <f t="shared" si="4"/>
        <v>6</v>
      </c>
    </row>
    <row r="287" spans="1:4" x14ac:dyDescent="0.25">
      <c r="A287" t="s">
        <v>120</v>
      </c>
      <c r="B287">
        <v>2012</v>
      </c>
      <c r="C287">
        <v>4</v>
      </c>
      <c r="D287">
        <f t="shared" si="4"/>
        <v>4</v>
      </c>
    </row>
    <row r="288" spans="1:4" x14ac:dyDescent="0.25">
      <c r="A288" t="s">
        <v>121</v>
      </c>
      <c r="B288">
        <v>2012</v>
      </c>
      <c r="C288">
        <v>6</v>
      </c>
      <c r="D288">
        <f t="shared" si="4"/>
        <v>6</v>
      </c>
    </row>
    <row r="289" spans="1:4" x14ac:dyDescent="0.25">
      <c r="A289" t="s">
        <v>122</v>
      </c>
      <c r="B289">
        <v>2012</v>
      </c>
      <c r="C289">
        <v>6</v>
      </c>
      <c r="D289">
        <f t="shared" si="4"/>
        <v>6</v>
      </c>
    </row>
    <row r="290" spans="1:4" x14ac:dyDescent="0.25">
      <c r="A290" t="s">
        <v>123</v>
      </c>
      <c r="B290">
        <v>2012</v>
      </c>
      <c r="C290">
        <v>4</v>
      </c>
      <c r="D290">
        <f t="shared" si="4"/>
        <v>4</v>
      </c>
    </row>
    <row r="291" spans="1:4" x14ac:dyDescent="0.25">
      <c r="A291" t="s">
        <v>124</v>
      </c>
      <c r="B291">
        <v>2012</v>
      </c>
      <c r="C291">
        <v>4</v>
      </c>
      <c r="D291">
        <f t="shared" si="4"/>
        <v>4</v>
      </c>
    </row>
    <row r="292" spans="1:4" x14ac:dyDescent="0.25">
      <c r="A292" t="s">
        <v>125</v>
      </c>
      <c r="B292">
        <v>2012</v>
      </c>
      <c r="C292">
        <v>6</v>
      </c>
      <c r="D292">
        <f t="shared" si="4"/>
        <v>6</v>
      </c>
    </row>
    <row r="293" spans="1:4" x14ac:dyDescent="0.25">
      <c r="A293" t="s">
        <v>126</v>
      </c>
      <c r="B293">
        <v>2012</v>
      </c>
      <c r="C293">
        <v>6</v>
      </c>
      <c r="D293">
        <f t="shared" si="4"/>
        <v>6</v>
      </c>
    </row>
    <row r="294" spans="1:4" x14ac:dyDescent="0.25">
      <c r="A294" t="s">
        <v>127</v>
      </c>
      <c r="B294">
        <v>2012</v>
      </c>
      <c r="C294">
        <v>7</v>
      </c>
      <c r="D294">
        <f t="shared" si="4"/>
        <v>7</v>
      </c>
    </row>
    <row r="295" spans="1:4" x14ac:dyDescent="0.25">
      <c r="A295" t="s">
        <v>128</v>
      </c>
      <c r="B295">
        <v>2012</v>
      </c>
      <c r="C295">
        <v>4</v>
      </c>
      <c r="D295">
        <f t="shared" si="4"/>
        <v>4</v>
      </c>
    </row>
    <row r="296" spans="1:4" x14ac:dyDescent="0.25">
      <c r="A296" t="s">
        <v>129</v>
      </c>
      <c r="B296">
        <v>2012</v>
      </c>
      <c r="C296">
        <v>7</v>
      </c>
      <c r="D296">
        <f t="shared" si="4"/>
        <v>7</v>
      </c>
    </row>
    <row r="297" spans="1:4" x14ac:dyDescent="0.25">
      <c r="A297" t="s">
        <v>130</v>
      </c>
      <c r="B297">
        <v>2012</v>
      </c>
      <c r="C297">
        <v>8</v>
      </c>
      <c r="D297">
        <f t="shared" si="4"/>
        <v>8</v>
      </c>
    </row>
    <row r="298" spans="1:4" x14ac:dyDescent="0.25">
      <c r="A298" t="s">
        <v>131</v>
      </c>
      <c r="B298">
        <v>2012</v>
      </c>
      <c r="C298">
        <v>7</v>
      </c>
      <c r="D298">
        <f t="shared" si="4"/>
        <v>7</v>
      </c>
    </row>
    <row r="299" spans="1:4" x14ac:dyDescent="0.25">
      <c r="A299" t="s">
        <v>132</v>
      </c>
      <c r="B299">
        <v>2012</v>
      </c>
      <c r="C299">
        <v>3</v>
      </c>
      <c r="D299">
        <f t="shared" si="4"/>
        <v>3</v>
      </c>
    </row>
    <row r="300" spans="1:4" x14ac:dyDescent="0.25">
      <c r="A300" t="s">
        <v>133</v>
      </c>
      <c r="B300">
        <v>2012</v>
      </c>
      <c r="C300">
        <v>5</v>
      </c>
      <c r="D300">
        <f t="shared" si="4"/>
        <v>5</v>
      </c>
    </row>
    <row r="301" spans="1:4" x14ac:dyDescent="0.25">
      <c r="A301" t="s">
        <v>134</v>
      </c>
      <c r="B301">
        <v>2012</v>
      </c>
      <c r="C301">
        <v>5</v>
      </c>
      <c r="D301">
        <f t="shared" si="4"/>
        <v>5</v>
      </c>
    </row>
    <row r="302" spans="1:4" x14ac:dyDescent="0.25">
      <c r="A302" t="s">
        <v>135</v>
      </c>
      <c r="B302">
        <v>2012</v>
      </c>
      <c r="C302">
        <v>12</v>
      </c>
      <c r="D302">
        <f t="shared" si="4"/>
        <v>12</v>
      </c>
    </row>
    <row r="303" spans="1:4" x14ac:dyDescent="0.25">
      <c r="A303" t="s">
        <v>136</v>
      </c>
      <c r="B303">
        <v>2012</v>
      </c>
      <c r="C303">
        <v>7</v>
      </c>
      <c r="D303">
        <f t="shared" si="4"/>
        <v>7</v>
      </c>
    </row>
    <row r="304" spans="1:4" x14ac:dyDescent="0.25">
      <c r="A304" t="s">
        <v>137</v>
      </c>
      <c r="B304">
        <v>2012</v>
      </c>
      <c r="C304">
        <v>2</v>
      </c>
      <c r="D304">
        <f t="shared" si="4"/>
        <v>2</v>
      </c>
    </row>
    <row r="305" spans="1:4" x14ac:dyDescent="0.25">
      <c r="A305" t="s">
        <v>138</v>
      </c>
      <c r="B305">
        <v>2012</v>
      </c>
      <c r="C305">
        <v>3</v>
      </c>
      <c r="D305">
        <f t="shared" si="4"/>
        <v>3</v>
      </c>
    </row>
    <row r="306" spans="1:4" x14ac:dyDescent="0.25">
      <c r="A306" t="s">
        <v>139</v>
      </c>
      <c r="B306">
        <v>2012</v>
      </c>
      <c r="C306">
        <v>5</v>
      </c>
      <c r="D306">
        <f t="shared" si="4"/>
        <v>5</v>
      </c>
    </row>
    <row r="307" spans="1:4" x14ac:dyDescent="0.25">
      <c r="A307" t="s">
        <v>140</v>
      </c>
      <c r="B307">
        <v>2012</v>
      </c>
      <c r="C307">
        <v>4</v>
      </c>
      <c r="D307">
        <f t="shared" si="4"/>
        <v>4</v>
      </c>
    </row>
    <row r="308" spans="1:4" x14ac:dyDescent="0.25">
      <c r="A308" t="s">
        <v>141</v>
      </c>
      <c r="B308">
        <v>2012</v>
      </c>
      <c r="C308">
        <v>5</v>
      </c>
      <c r="D308">
        <f t="shared" si="4"/>
        <v>5</v>
      </c>
    </row>
    <row r="309" spans="1:4" x14ac:dyDescent="0.25">
      <c r="A309" t="s">
        <v>142</v>
      </c>
      <c r="B309">
        <v>2012</v>
      </c>
      <c r="C309">
        <v>9</v>
      </c>
      <c r="D309">
        <f t="shared" si="4"/>
        <v>9</v>
      </c>
    </row>
    <row r="310" spans="1:4" x14ac:dyDescent="0.25">
      <c r="A310" t="s">
        <v>143</v>
      </c>
      <c r="B310">
        <v>2012</v>
      </c>
      <c r="C310">
        <v>3</v>
      </c>
      <c r="D310">
        <f t="shared" si="4"/>
        <v>3</v>
      </c>
    </row>
    <row r="311" spans="1:4" x14ac:dyDescent="0.25">
      <c r="A311" t="s">
        <v>144</v>
      </c>
      <c r="B311">
        <v>2012</v>
      </c>
      <c r="C311">
        <v>4</v>
      </c>
      <c r="D311">
        <f t="shared" si="4"/>
        <v>4</v>
      </c>
    </row>
    <row r="312" spans="1:4" x14ac:dyDescent="0.25">
      <c r="A312" t="s">
        <v>145</v>
      </c>
      <c r="B312">
        <v>2012</v>
      </c>
      <c r="C312">
        <v>6</v>
      </c>
      <c r="D312">
        <f t="shared" si="4"/>
        <v>6</v>
      </c>
    </row>
    <row r="313" spans="1:4" x14ac:dyDescent="0.25">
      <c r="A313" t="s">
        <v>146</v>
      </c>
      <c r="B313">
        <v>2012</v>
      </c>
      <c r="C313">
        <v>4</v>
      </c>
      <c r="D313">
        <f t="shared" si="4"/>
        <v>4</v>
      </c>
    </row>
    <row r="314" spans="1:4" x14ac:dyDescent="0.25">
      <c r="A314" t="s">
        <v>147</v>
      </c>
      <c r="B314">
        <v>2012</v>
      </c>
      <c r="C314">
        <v>6</v>
      </c>
      <c r="D314">
        <f t="shared" si="4"/>
        <v>6</v>
      </c>
    </row>
    <row r="315" spans="1:4" x14ac:dyDescent="0.25">
      <c r="A315" t="s">
        <v>148</v>
      </c>
      <c r="B315">
        <v>2012</v>
      </c>
      <c r="C315">
        <v>5</v>
      </c>
      <c r="D315">
        <f t="shared" si="4"/>
        <v>5</v>
      </c>
    </row>
    <row r="316" spans="1:4" x14ac:dyDescent="0.25">
      <c r="A316" t="s">
        <v>149</v>
      </c>
      <c r="B316">
        <v>2012</v>
      </c>
      <c r="C316">
        <v>3</v>
      </c>
      <c r="D316">
        <f t="shared" si="4"/>
        <v>3</v>
      </c>
    </row>
    <row r="317" spans="1:4" x14ac:dyDescent="0.25">
      <c r="A317" t="s">
        <v>150</v>
      </c>
      <c r="B317">
        <v>2012</v>
      </c>
      <c r="C317">
        <v>4</v>
      </c>
      <c r="D317">
        <f t="shared" si="4"/>
        <v>4</v>
      </c>
    </row>
    <row r="318" spans="1:4" x14ac:dyDescent="0.25">
      <c r="A318" t="s">
        <v>151</v>
      </c>
      <c r="B318">
        <v>2012</v>
      </c>
      <c r="C318">
        <v>4</v>
      </c>
      <c r="D318">
        <f t="shared" si="4"/>
        <v>4</v>
      </c>
    </row>
    <row r="319" spans="1:4" x14ac:dyDescent="0.25">
      <c r="A319" t="s">
        <v>152</v>
      </c>
      <c r="B319">
        <v>2012</v>
      </c>
      <c r="C319">
        <v>5</v>
      </c>
      <c r="D319">
        <f t="shared" si="4"/>
        <v>5</v>
      </c>
    </row>
    <row r="320" spans="1:4" x14ac:dyDescent="0.25">
      <c r="A320" t="s">
        <v>153</v>
      </c>
      <c r="B320">
        <v>2012</v>
      </c>
      <c r="C320">
        <v>3</v>
      </c>
      <c r="D320">
        <f t="shared" si="4"/>
        <v>3</v>
      </c>
    </row>
    <row r="321" spans="1:4" x14ac:dyDescent="0.25">
      <c r="A321" t="s">
        <v>154</v>
      </c>
      <c r="B321">
        <v>2012</v>
      </c>
      <c r="C321">
        <v>10</v>
      </c>
      <c r="D321">
        <f t="shared" si="4"/>
        <v>10</v>
      </c>
    </row>
    <row r="322" spans="1:4" x14ac:dyDescent="0.25">
      <c r="A322" t="s">
        <v>155</v>
      </c>
      <c r="B322">
        <v>2012</v>
      </c>
      <c r="C322" t="s">
        <v>178</v>
      </c>
      <c r="D322">
        <f t="shared" si="4"/>
        <v>0</v>
      </c>
    </row>
    <row r="323" spans="1:4" x14ac:dyDescent="0.25">
      <c r="A323" t="s">
        <v>156</v>
      </c>
      <c r="B323">
        <v>2012</v>
      </c>
      <c r="C323" t="s">
        <v>178</v>
      </c>
      <c r="D323">
        <f t="shared" ref="D323:D386" si="5">IF(C323="NA",0,C323)</f>
        <v>0</v>
      </c>
    </row>
    <row r="324" spans="1:4" x14ac:dyDescent="0.25">
      <c r="A324" t="s">
        <v>157</v>
      </c>
      <c r="B324">
        <v>2012</v>
      </c>
      <c r="C324" t="s">
        <v>178</v>
      </c>
      <c r="D324">
        <f t="shared" si="5"/>
        <v>0</v>
      </c>
    </row>
    <row r="325" spans="1:4" x14ac:dyDescent="0.25">
      <c r="A325" t="s">
        <v>158</v>
      </c>
      <c r="B325">
        <v>2012</v>
      </c>
      <c r="C325" t="s">
        <v>178</v>
      </c>
      <c r="D325">
        <f t="shared" si="5"/>
        <v>0</v>
      </c>
    </row>
    <row r="326" spans="1:4" x14ac:dyDescent="0.25">
      <c r="A326" t="s">
        <v>159</v>
      </c>
      <c r="B326">
        <v>2012</v>
      </c>
      <c r="C326" t="s">
        <v>178</v>
      </c>
      <c r="D326">
        <f t="shared" si="5"/>
        <v>0</v>
      </c>
    </row>
    <row r="327" spans="1:4" x14ac:dyDescent="0.25">
      <c r="A327" t="s">
        <v>160</v>
      </c>
      <c r="B327">
        <v>2012</v>
      </c>
      <c r="C327" t="s">
        <v>178</v>
      </c>
      <c r="D327">
        <f t="shared" si="5"/>
        <v>0</v>
      </c>
    </row>
    <row r="328" spans="1:4" x14ac:dyDescent="0.25">
      <c r="A328" t="s">
        <v>161</v>
      </c>
      <c r="B328">
        <v>2012</v>
      </c>
      <c r="C328" t="s">
        <v>178</v>
      </c>
      <c r="D328">
        <f t="shared" si="5"/>
        <v>0</v>
      </c>
    </row>
    <row r="329" spans="1:4" x14ac:dyDescent="0.25">
      <c r="A329" t="s">
        <v>162</v>
      </c>
      <c r="B329">
        <v>2012</v>
      </c>
      <c r="C329" t="s">
        <v>178</v>
      </c>
      <c r="D329">
        <f t="shared" si="5"/>
        <v>0</v>
      </c>
    </row>
    <row r="330" spans="1:4" x14ac:dyDescent="0.25">
      <c r="A330" t="s">
        <v>163</v>
      </c>
      <c r="B330">
        <v>2012</v>
      </c>
      <c r="C330" t="s">
        <v>178</v>
      </c>
      <c r="D330">
        <f t="shared" si="5"/>
        <v>0</v>
      </c>
    </row>
    <row r="331" spans="1:4" x14ac:dyDescent="0.25">
      <c r="A331" t="s">
        <v>164</v>
      </c>
      <c r="B331">
        <v>2012</v>
      </c>
      <c r="C331" t="s">
        <v>178</v>
      </c>
      <c r="D331">
        <f t="shared" si="5"/>
        <v>0</v>
      </c>
    </row>
    <row r="332" spans="1:4" x14ac:dyDescent="0.25">
      <c r="A332" t="s">
        <v>165</v>
      </c>
      <c r="B332">
        <v>2012</v>
      </c>
      <c r="C332" t="s">
        <v>178</v>
      </c>
      <c r="D332">
        <f t="shared" si="5"/>
        <v>0</v>
      </c>
    </row>
    <row r="333" spans="1:4" x14ac:dyDescent="0.25">
      <c r="A333" t="s">
        <v>166</v>
      </c>
      <c r="B333">
        <v>2012</v>
      </c>
      <c r="C333" t="s">
        <v>178</v>
      </c>
      <c r="D333">
        <f t="shared" si="5"/>
        <v>0</v>
      </c>
    </row>
    <row r="334" spans="1:4" x14ac:dyDescent="0.25">
      <c r="A334" t="s">
        <v>167</v>
      </c>
      <c r="B334">
        <v>2012</v>
      </c>
      <c r="C334" t="s">
        <v>178</v>
      </c>
      <c r="D334">
        <f t="shared" si="5"/>
        <v>0</v>
      </c>
    </row>
    <row r="335" spans="1:4" x14ac:dyDescent="0.25">
      <c r="A335" t="s">
        <v>1</v>
      </c>
      <c r="B335">
        <v>2013</v>
      </c>
      <c r="C335">
        <v>0</v>
      </c>
      <c r="D335">
        <f t="shared" si="5"/>
        <v>0</v>
      </c>
    </row>
    <row r="336" spans="1:4" x14ac:dyDescent="0.25">
      <c r="A336" t="s">
        <v>2</v>
      </c>
      <c r="B336">
        <v>2013</v>
      </c>
      <c r="C336">
        <v>7</v>
      </c>
      <c r="D336">
        <f t="shared" si="5"/>
        <v>7</v>
      </c>
    </row>
    <row r="337" spans="1:4" x14ac:dyDescent="0.25">
      <c r="A337" t="s">
        <v>3</v>
      </c>
      <c r="B337">
        <v>2013</v>
      </c>
      <c r="C337">
        <v>5</v>
      </c>
      <c r="D337">
        <f t="shared" si="5"/>
        <v>5</v>
      </c>
    </row>
    <row r="338" spans="1:4" x14ac:dyDescent="0.25">
      <c r="A338" t="s">
        <v>4</v>
      </c>
      <c r="B338">
        <v>2013</v>
      </c>
      <c r="C338">
        <v>6</v>
      </c>
      <c r="D338">
        <f t="shared" si="5"/>
        <v>6</v>
      </c>
    </row>
    <row r="339" spans="1:4" x14ac:dyDescent="0.25">
      <c r="A339" t="s">
        <v>5</v>
      </c>
      <c r="B339">
        <v>2013</v>
      </c>
      <c r="C339">
        <v>6</v>
      </c>
      <c r="D339">
        <f t="shared" si="5"/>
        <v>6</v>
      </c>
    </row>
    <row r="340" spans="1:4" x14ac:dyDescent="0.25">
      <c r="A340" t="s">
        <v>6</v>
      </c>
      <c r="B340">
        <v>2013</v>
      </c>
      <c r="C340">
        <v>8</v>
      </c>
      <c r="D340">
        <f t="shared" si="5"/>
        <v>8</v>
      </c>
    </row>
    <row r="341" spans="1:4" x14ac:dyDescent="0.25">
      <c r="A341" t="s">
        <v>7</v>
      </c>
      <c r="B341">
        <v>2013</v>
      </c>
      <c r="C341">
        <v>7</v>
      </c>
      <c r="D341">
        <f t="shared" si="5"/>
        <v>7</v>
      </c>
    </row>
    <row r="342" spans="1:4" x14ac:dyDescent="0.25">
      <c r="A342" t="s">
        <v>8</v>
      </c>
      <c r="B342">
        <v>2013</v>
      </c>
      <c r="C342">
        <v>9</v>
      </c>
      <c r="D342">
        <f t="shared" si="5"/>
        <v>9</v>
      </c>
    </row>
    <row r="343" spans="1:4" x14ac:dyDescent="0.25">
      <c r="A343" t="s">
        <v>9</v>
      </c>
      <c r="B343">
        <v>2013</v>
      </c>
      <c r="C343">
        <v>2</v>
      </c>
      <c r="D343">
        <f t="shared" si="5"/>
        <v>2</v>
      </c>
    </row>
    <row r="344" spans="1:4" x14ac:dyDescent="0.25">
      <c r="A344" t="s">
        <v>10</v>
      </c>
      <c r="B344">
        <v>2013</v>
      </c>
      <c r="C344">
        <v>6</v>
      </c>
      <c r="D344">
        <f t="shared" si="5"/>
        <v>6</v>
      </c>
    </row>
    <row r="345" spans="1:4" x14ac:dyDescent="0.25">
      <c r="A345" t="s">
        <v>11</v>
      </c>
      <c r="B345">
        <v>2013</v>
      </c>
      <c r="C345">
        <v>9</v>
      </c>
      <c r="D345">
        <f t="shared" si="5"/>
        <v>9</v>
      </c>
    </row>
    <row r="346" spans="1:4" x14ac:dyDescent="0.25">
      <c r="A346" t="s">
        <v>12</v>
      </c>
      <c r="B346">
        <v>2013</v>
      </c>
      <c r="C346">
        <v>8</v>
      </c>
      <c r="D346">
        <f t="shared" si="5"/>
        <v>8</v>
      </c>
    </row>
    <row r="347" spans="1:4" x14ac:dyDescent="0.25">
      <c r="A347" t="s">
        <v>13</v>
      </c>
      <c r="B347">
        <v>2013</v>
      </c>
      <c r="C347">
        <v>5</v>
      </c>
      <c r="D347">
        <f t="shared" si="5"/>
        <v>5</v>
      </c>
    </row>
    <row r="348" spans="1:4" x14ac:dyDescent="0.25">
      <c r="A348" t="s">
        <v>14</v>
      </c>
      <c r="B348">
        <v>2013</v>
      </c>
      <c r="C348">
        <v>6</v>
      </c>
      <c r="D348">
        <f t="shared" si="5"/>
        <v>6</v>
      </c>
    </row>
    <row r="349" spans="1:4" x14ac:dyDescent="0.25">
      <c r="A349" t="s">
        <v>15</v>
      </c>
      <c r="B349">
        <v>2013</v>
      </c>
      <c r="C349">
        <v>7</v>
      </c>
      <c r="D349">
        <f t="shared" si="5"/>
        <v>7</v>
      </c>
    </row>
    <row r="350" spans="1:4" x14ac:dyDescent="0.25">
      <c r="A350" t="s">
        <v>16</v>
      </c>
      <c r="B350">
        <v>2013</v>
      </c>
      <c r="C350">
        <v>11</v>
      </c>
      <c r="D350">
        <f t="shared" si="5"/>
        <v>11</v>
      </c>
    </row>
    <row r="351" spans="1:4" x14ac:dyDescent="0.25">
      <c r="A351" t="s">
        <v>17</v>
      </c>
      <c r="B351">
        <v>2013</v>
      </c>
      <c r="C351">
        <v>10</v>
      </c>
      <c r="D351">
        <f t="shared" si="5"/>
        <v>10</v>
      </c>
    </row>
    <row r="352" spans="1:4" x14ac:dyDescent="0.25">
      <c r="A352" t="s">
        <v>18</v>
      </c>
      <c r="B352">
        <v>2013</v>
      </c>
      <c r="C352">
        <v>9</v>
      </c>
      <c r="D352">
        <f t="shared" si="5"/>
        <v>9</v>
      </c>
    </row>
    <row r="353" spans="1:4" x14ac:dyDescent="0.25">
      <c r="A353" t="s">
        <v>19</v>
      </c>
      <c r="B353">
        <v>2013</v>
      </c>
      <c r="C353">
        <v>7</v>
      </c>
      <c r="D353">
        <f t="shared" si="5"/>
        <v>7</v>
      </c>
    </row>
    <row r="354" spans="1:4" x14ac:dyDescent="0.25">
      <c r="A354" t="s">
        <v>20</v>
      </c>
      <c r="B354">
        <v>2013</v>
      </c>
      <c r="C354">
        <v>5</v>
      </c>
      <c r="D354">
        <f t="shared" si="5"/>
        <v>5</v>
      </c>
    </row>
    <row r="355" spans="1:4" x14ac:dyDescent="0.25">
      <c r="A355" t="s">
        <v>21</v>
      </c>
      <c r="B355">
        <v>2013</v>
      </c>
      <c r="C355">
        <v>6</v>
      </c>
      <c r="D355">
        <f t="shared" si="5"/>
        <v>6</v>
      </c>
    </row>
    <row r="356" spans="1:4" x14ac:dyDescent="0.25">
      <c r="A356" t="s">
        <v>22</v>
      </c>
      <c r="B356">
        <v>2013</v>
      </c>
      <c r="C356">
        <v>5</v>
      </c>
      <c r="D356">
        <f t="shared" si="5"/>
        <v>5</v>
      </c>
    </row>
    <row r="357" spans="1:4" x14ac:dyDescent="0.25">
      <c r="A357" t="s">
        <v>23</v>
      </c>
      <c r="B357">
        <v>2013</v>
      </c>
      <c r="C357">
        <v>0</v>
      </c>
      <c r="D357">
        <f t="shared" si="5"/>
        <v>0</v>
      </c>
    </row>
    <row r="358" spans="1:4" x14ac:dyDescent="0.25">
      <c r="A358" t="s">
        <v>24</v>
      </c>
      <c r="B358">
        <v>2013</v>
      </c>
      <c r="C358">
        <v>6</v>
      </c>
      <c r="D358">
        <f t="shared" si="5"/>
        <v>6</v>
      </c>
    </row>
    <row r="359" spans="1:4" x14ac:dyDescent="0.25">
      <c r="A359" t="s">
        <v>25</v>
      </c>
      <c r="B359">
        <v>2013</v>
      </c>
      <c r="C359">
        <v>8</v>
      </c>
      <c r="D359">
        <f t="shared" si="5"/>
        <v>8</v>
      </c>
    </row>
    <row r="360" spans="1:4" x14ac:dyDescent="0.25">
      <c r="A360" t="s">
        <v>26</v>
      </c>
      <c r="B360">
        <v>2013</v>
      </c>
      <c r="C360">
        <v>4</v>
      </c>
      <c r="D360">
        <f t="shared" si="5"/>
        <v>4</v>
      </c>
    </row>
    <row r="361" spans="1:4" x14ac:dyDescent="0.25">
      <c r="A361" t="s">
        <v>27</v>
      </c>
      <c r="B361">
        <v>2013</v>
      </c>
      <c r="C361">
        <v>3</v>
      </c>
      <c r="D361">
        <f t="shared" si="5"/>
        <v>3</v>
      </c>
    </row>
    <row r="362" spans="1:4" x14ac:dyDescent="0.25">
      <c r="A362" t="s">
        <v>28</v>
      </c>
      <c r="B362">
        <v>2013</v>
      </c>
      <c r="C362">
        <v>8</v>
      </c>
      <c r="D362">
        <f t="shared" si="5"/>
        <v>8</v>
      </c>
    </row>
    <row r="363" spans="1:4" x14ac:dyDescent="0.25">
      <c r="A363" t="s">
        <v>29</v>
      </c>
      <c r="B363">
        <v>2013</v>
      </c>
      <c r="C363">
        <v>3</v>
      </c>
      <c r="D363">
        <f t="shared" si="5"/>
        <v>3</v>
      </c>
    </row>
    <row r="364" spans="1:4" x14ac:dyDescent="0.25">
      <c r="A364" t="s">
        <v>30</v>
      </c>
      <c r="B364">
        <v>2013</v>
      </c>
      <c r="C364">
        <v>4</v>
      </c>
      <c r="D364">
        <f t="shared" si="5"/>
        <v>4</v>
      </c>
    </row>
    <row r="365" spans="1:4" x14ac:dyDescent="0.25">
      <c r="A365" t="s">
        <v>31</v>
      </c>
      <c r="B365">
        <v>2013</v>
      </c>
      <c r="C365">
        <v>3</v>
      </c>
      <c r="D365">
        <f t="shared" si="5"/>
        <v>3</v>
      </c>
    </row>
    <row r="366" spans="1:4" x14ac:dyDescent="0.25">
      <c r="A366" t="s">
        <v>32</v>
      </c>
      <c r="B366">
        <v>2013</v>
      </c>
      <c r="C366">
        <v>2</v>
      </c>
      <c r="D366">
        <f t="shared" si="5"/>
        <v>2</v>
      </c>
    </row>
    <row r="367" spans="1:4" x14ac:dyDescent="0.25">
      <c r="A367" t="s">
        <v>33</v>
      </c>
      <c r="B367">
        <v>2013</v>
      </c>
      <c r="C367">
        <v>1</v>
      </c>
      <c r="D367">
        <f t="shared" si="5"/>
        <v>1</v>
      </c>
    </row>
    <row r="368" spans="1:4" x14ac:dyDescent="0.25">
      <c r="A368" t="s">
        <v>34</v>
      </c>
      <c r="B368">
        <v>2013</v>
      </c>
      <c r="C368">
        <v>0</v>
      </c>
      <c r="D368">
        <f t="shared" si="5"/>
        <v>0</v>
      </c>
    </row>
    <row r="369" spans="1:4" x14ac:dyDescent="0.25">
      <c r="A369" t="s">
        <v>35</v>
      </c>
      <c r="B369">
        <v>2013</v>
      </c>
      <c r="C369">
        <v>3</v>
      </c>
      <c r="D369">
        <f t="shared" si="5"/>
        <v>3</v>
      </c>
    </row>
    <row r="370" spans="1:4" x14ac:dyDescent="0.25">
      <c r="A370" t="s">
        <v>36</v>
      </c>
      <c r="B370">
        <v>2013</v>
      </c>
      <c r="C370">
        <v>4</v>
      </c>
      <c r="D370">
        <f t="shared" si="5"/>
        <v>4</v>
      </c>
    </row>
    <row r="371" spans="1:4" x14ac:dyDescent="0.25">
      <c r="A371" t="s">
        <v>37</v>
      </c>
      <c r="B371">
        <v>2013</v>
      </c>
      <c r="C371">
        <v>2</v>
      </c>
      <c r="D371">
        <f t="shared" si="5"/>
        <v>2</v>
      </c>
    </row>
    <row r="372" spans="1:4" x14ac:dyDescent="0.25">
      <c r="A372" t="s">
        <v>38</v>
      </c>
      <c r="B372">
        <v>2013</v>
      </c>
      <c r="C372">
        <v>5</v>
      </c>
      <c r="D372">
        <f t="shared" si="5"/>
        <v>5</v>
      </c>
    </row>
    <row r="373" spans="1:4" x14ac:dyDescent="0.25">
      <c r="A373" t="s">
        <v>39</v>
      </c>
      <c r="B373">
        <v>2013</v>
      </c>
      <c r="C373">
        <v>4</v>
      </c>
      <c r="D373">
        <f t="shared" si="5"/>
        <v>4</v>
      </c>
    </row>
    <row r="374" spans="1:4" x14ac:dyDescent="0.25">
      <c r="A374" t="s">
        <v>40</v>
      </c>
      <c r="B374">
        <v>2013</v>
      </c>
      <c r="C374">
        <v>4</v>
      </c>
      <c r="D374">
        <f t="shared" si="5"/>
        <v>4</v>
      </c>
    </row>
    <row r="375" spans="1:4" x14ac:dyDescent="0.25">
      <c r="A375" t="s">
        <v>41</v>
      </c>
      <c r="B375">
        <v>2013</v>
      </c>
      <c r="C375">
        <v>3</v>
      </c>
      <c r="D375">
        <f t="shared" si="5"/>
        <v>3</v>
      </c>
    </row>
    <row r="376" spans="1:4" x14ac:dyDescent="0.25">
      <c r="A376" t="s">
        <v>42</v>
      </c>
      <c r="B376">
        <v>2013</v>
      </c>
      <c r="C376">
        <v>7</v>
      </c>
      <c r="D376">
        <f t="shared" si="5"/>
        <v>7</v>
      </c>
    </row>
    <row r="377" spans="1:4" x14ac:dyDescent="0.25">
      <c r="A377" t="s">
        <v>43</v>
      </c>
      <c r="B377">
        <v>2013</v>
      </c>
      <c r="C377">
        <v>0</v>
      </c>
      <c r="D377">
        <f t="shared" si="5"/>
        <v>0</v>
      </c>
    </row>
    <row r="378" spans="1:4" x14ac:dyDescent="0.25">
      <c r="A378" t="s">
        <v>44</v>
      </c>
      <c r="B378">
        <v>2013</v>
      </c>
      <c r="C378">
        <v>7</v>
      </c>
      <c r="D378">
        <f t="shared" si="5"/>
        <v>7</v>
      </c>
    </row>
    <row r="379" spans="1:4" x14ac:dyDescent="0.25">
      <c r="A379" t="s">
        <v>45</v>
      </c>
      <c r="B379">
        <v>2013</v>
      </c>
      <c r="C379">
        <v>10</v>
      </c>
      <c r="D379">
        <f t="shared" si="5"/>
        <v>10</v>
      </c>
    </row>
    <row r="380" spans="1:4" x14ac:dyDescent="0.25">
      <c r="A380" t="s">
        <v>46</v>
      </c>
      <c r="B380">
        <v>2013</v>
      </c>
      <c r="C380">
        <v>3</v>
      </c>
      <c r="D380">
        <f t="shared" si="5"/>
        <v>3</v>
      </c>
    </row>
    <row r="381" spans="1:4" x14ac:dyDescent="0.25">
      <c r="A381" t="s">
        <v>47</v>
      </c>
      <c r="B381">
        <v>2013</v>
      </c>
      <c r="C381">
        <v>0</v>
      </c>
      <c r="D381">
        <f t="shared" si="5"/>
        <v>0</v>
      </c>
    </row>
    <row r="382" spans="1:4" x14ac:dyDescent="0.25">
      <c r="A382" t="s">
        <v>48</v>
      </c>
      <c r="B382">
        <v>2013</v>
      </c>
      <c r="C382">
        <v>5</v>
      </c>
      <c r="D382">
        <f t="shared" si="5"/>
        <v>5</v>
      </c>
    </row>
    <row r="383" spans="1:4" x14ac:dyDescent="0.25">
      <c r="A383" t="s">
        <v>49</v>
      </c>
      <c r="B383">
        <v>2013</v>
      </c>
      <c r="C383">
        <v>3</v>
      </c>
      <c r="D383">
        <f t="shared" si="5"/>
        <v>3</v>
      </c>
    </row>
    <row r="384" spans="1:4" x14ac:dyDescent="0.25">
      <c r="A384" t="s">
        <v>50</v>
      </c>
      <c r="B384">
        <v>2013</v>
      </c>
      <c r="C384">
        <v>6</v>
      </c>
      <c r="D384">
        <f t="shared" si="5"/>
        <v>6</v>
      </c>
    </row>
    <row r="385" spans="1:4" x14ac:dyDescent="0.25">
      <c r="A385" t="s">
        <v>51</v>
      </c>
      <c r="B385">
        <v>2013</v>
      </c>
      <c r="C385">
        <v>4</v>
      </c>
      <c r="D385">
        <f t="shared" si="5"/>
        <v>4</v>
      </c>
    </row>
    <row r="386" spans="1:4" x14ac:dyDescent="0.25">
      <c r="A386" t="s">
        <v>52</v>
      </c>
      <c r="B386">
        <v>2013</v>
      </c>
      <c r="C386">
        <v>4</v>
      </c>
      <c r="D386">
        <f t="shared" si="5"/>
        <v>4</v>
      </c>
    </row>
    <row r="387" spans="1:4" x14ac:dyDescent="0.25">
      <c r="A387" t="s">
        <v>53</v>
      </c>
      <c r="B387">
        <v>2013</v>
      </c>
      <c r="C387">
        <v>5</v>
      </c>
      <c r="D387">
        <f t="shared" ref="D387:D450" si="6">IF(C387="NA",0,C387)</f>
        <v>5</v>
      </c>
    </row>
    <row r="388" spans="1:4" x14ac:dyDescent="0.25">
      <c r="A388" t="s">
        <v>54</v>
      </c>
      <c r="B388">
        <v>2013</v>
      </c>
      <c r="C388">
        <v>12</v>
      </c>
      <c r="D388">
        <f t="shared" si="6"/>
        <v>12</v>
      </c>
    </row>
    <row r="389" spans="1:4" x14ac:dyDescent="0.25">
      <c r="A389" t="s">
        <v>55</v>
      </c>
      <c r="B389">
        <v>2013</v>
      </c>
      <c r="C389">
        <v>4</v>
      </c>
      <c r="D389">
        <f t="shared" si="6"/>
        <v>4</v>
      </c>
    </row>
    <row r="390" spans="1:4" x14ac:dyDescent="0.25">
      <c r="A390" t="s">
        <v>56</v>
      </c>
      <c r="B390">
        <v>2013</v>
      </c>
      <c r="C390">
        <v>2</v>
      </c>
      <c r="D390">
        <f t="shared" si="6"/>
        <v>2</v>
      </c>
    </row>
    <row r="391" spans="1:4" x14ac:dyDescent="0.25">
      <c r="A391" t="s">
        <v>57</v>
      </c>
      <c r="B391">
        <v>2013</v>
      </c>
      <c r="C391">
        <v>4</v>
      </c>
      <c r="D391">
        <f t="shared" si="6"/>
        <v>4</v>
      </c>
    </row>
    <row r="392" spans="1:4" x14ac:dyDescent="0.25">
      <c r="A392" t="s">
        <v>58</v>
      </c>
      <c r="B392">
        <v>2013</v>
      </c>
      <c r="C392">
        <v>4</v>
      </c>
      <c r="D392">
        <f t="shared" si="6"/>
        <v>4</v>
      </c>
    </row>
    <row r="393" spans="1:4" x14ac:dyDescent="0.25">
      <c r="A393" t="s">
        <v>59</v>
      </c>
      <c r="B393">
        <v>2013</v>
      </c>
      <c r="C393">
        <v>7</v>
      </c>
      <c r="D393">
        <f t="shared" si="6"/>
        <v>7</v>
      </c>
    </row>
    <row r="394" spans="1:4" x14ac:dyDescent="0.25">
      <c r="A394" t="s">
        <v>60</v>
      </c>
      <c r="B394">
        <v>2013</v>
      </c>
      <c r="C394">
        <v>5</v>
      </c>
      <c r="D394">
        <f t="shared" si="6"/>
        <v>5</v>
      </c>
    </row>
    <row r="395" spans="1:4" x14ac:dyDescent="0.25">
      <c r="A395" t="s">
        <v>61</v>
      </c>
      <c r="B395">
        <v>2013</v>
      </c>
      <c r="C395">
        <v>6</v>
      </c>
      <c r="D395">
        <f t="shared" si="6"/>
        <v>6</v>
      </c>
    </row>
    <row r="396" spans="1:4" x14ac:dyDescent="0.25">
      <c r="A396" t="s">
        <v>62</v>
      </c>
      <c r="B396">
        <v>2013</v>
      </c>
      <c r="C396">
        <v>4</v>
      </c>
      <c r="D396">
        <f t="shared" si="6"/>
        <v>4</v>
      </c>
    </row>
    <row r="397" spans="1:4" x14ac:dyDescent="0.25">
      <c r="A397" t="s">
        <v>63</v>
      </c>
      <c r="B397">
        <v>2013</v>
      </c>
      <c r="C397">
        <v>6</v>
      </c>
      <c r="D397">
        <f t="shared" si="6"/>
        <v>6</v>
      </c>
    </row>
    <row r="398" spans="1:4" x14ac:dyDescent="0.25">
      <c r="A398" t="s">
        <v>64</v>
      </c>
      <c r="B398">
        <v>2013</v>
      </c>
      <c r="C398">
        <v>2</v>
      </c>
      <c r="D398">
        <f t="shared" si="6"/>
        <v>2</v>
      </c>
    </row>
    <row r="399" spans="1:4" x14ac:dyDescent="0.25">
      <c r="A399" t="s">
        <v>65</v>
      </c>
      <c r="B399">
        <v>2013</v>
      </c>
      <c r="C399">
        <v>4</v>
      </c>
      <c r="D399">
        <f t="shared" si="6"/>
        <v>4</v>
      </c>
    </row>
    <row r="400" spans="1:4" x14ac:dyDescent="0.25">
      <c r="A400" t="s">
        <v>66</v>
      </c>
      <c r="B400">
        <v>2013</v>
      </c>
      <c r="C400">
        <v>6</v>
      </c>
      <c r="D400">
        <f t="shared" si="6"/>
        <v>6</v>
      </c>
    </row>
    <row r="401" spans="1:4" x14ac:dyDescent="0.25">
      <c r="A401" t="s">
        <v>67</v>
      </c>
      <c r="B401">
        <v>2013</v>
      </c>
      <c r="C401">
        <v>3</v>
      </c>
      <c r="D401">
        <f t="shared" si="6"/>
        <v>3</v>
      </c>
    </row>
    <row r="402" spans="1:4" x14ac:dyDescent="0.25">
      <c r="A402" t="s">
        <v>68</v>
      </c>
      <c r="B402">
        <v>2013</v>
      </c>
      <c r="C402">
        <v>2</v>
      </c>
      <c r="D402">
        <f t="shared" si="6"/>
        <v>2</v>
      </c>
    </row>
    <row r="403" spans="1:4" x14ac:dyDescent="0.25">
      <c r="A403" t="s">
        <v>69</v>
      </c>
      <c r="B403">
        <v>2013</v>
      </c>
      <c r="C403">
        <v>5</v>
      </c>
      <c r="D403">
        <f t="shared" si="6"/>
        <v>5</v>
      </c>
    </row>
    <row r="404" spans="1:4" x14ac:dyDescent="0.25">
      <c r="A404" t="s">
        <v>70</v>
      </c>
      <c r="B404">
        <v>2013</v>
      </c>
      <c r="C404">
        <v>6</v>
      </c>
      <c r="D404">
        <f t="shared" si="6"/>
        <v>6</v>
      </c>
    </row>
    <row r="405" spans="1:4" x14ac:dyDescent="0.25">
      <c r="A405" t="s">
        <v>71</v>
      </c>
      <c r="B405">
        <v>2013</v>
      </c>
      <c r="C405">
        <v>4</v>
      </c>
      <c r="D405">
        <f t="shared" si="6"/>
        <v>4</v>
      </c>
    </row>
    <row r="406" spans="1:4" x14ac:dyDescent="0.25">
      <c r="A406" t="s">
        <v>72</v>
      </c>
      <c r="B406">
        <v>2013</v>
      </c>
      <c r="C406">
        <v>4</v>
      </c>
      <c r="D406">
        <f t="shared" si="6"/>
        <v>4</v>
      </c>
    </row>
    <row r="407" spans="1:4" x14ac:dyDescent="0.25">
      <c r="A407" t="s">
        <v>73</v>
      </c>
      <c r="B407">
        <v>2013</v>
      </c>
      <c r="C407">
        <v>5</v>
      </c>
      <c r="D407">
        <f t="shared" si="6"/>
        <v>5</v>
      </c>
    </row>
    <row r="408" spans="1:4" x14ac:dyDescent="0.25">
      <c r="A408" t="s">
        <v>74</v>
      </c>
      <c r="B408">
        <v>2013</v>
      </c>
      <c r="C408">
        <v>6</v>
      </c>
      <c r="D408">
        <f t="shared" si="6"/>
        <v>6</v>
      </c>
    </row>
    <row r="409" spans="1:4" x14ac:dyDescent="0.25">
      <c r="A409" t="s">
        <v>75</v>
      </c>
      <c r="B409">
        <v>2013</v>
      </c>
      <c r="C409">
        <v>4</v>
      </c>
      <c r="D409">
        <f t="shared" si="6"/>
        <v>4</v>
      </c>
    </row>
    <row r="410" spans="1:4" x14ac:dyDescent="0.25">
      <c r="A410" t="s">
        <v>76</v>
      </c>
      <c r="B410">
        <v>2013</v>
      </c>
      <c r="C410">
        <v>4</v>
      </c>
      <c r="D410">
        <f t="shared" si="6"/>
        <v>4</v>
      </c>
    </row>
    <row r="411" spans="1:4" x14ac:dyDescent="0.25">
      <c r="A411" t="s">
        <v>77</v>
      </c>
      <c r="B411">
        <v>2013</v>
      </c>
      <c r="C411">
        <v>6</v>
      </c>
      <c r="D411">
        <f t="shared" si="6"/>
        <v>6</v>
      </c>
    </row>
    <row r="412" spans="1:4" x14ac:dyDescent="0.25">
      <c r="A412" t="s">
        <v>78</v>
      </c>
      <c r="B412">
        <v>2013</v>
      </c>
      <c r="C412">
        <v>3</v>
      </c>
      <c r="D412">
        <f t="shared" si="6"/>
        <v>3</v>
      </c>
    </row>
    <row r="413" spans="1:4" x14ac:dyDescent="0.25">
      <c r="A413" t="s">
        <v>79</v>
      </c>
      <c r="B413">
        <v>2013</v>
      </c>
      <c r="C413">
        <v>5</v>
      </c>
      <c r="D413">
        <f t="shared" si="6"/>
        <v>5</v>
      </c>
    </row>
    <row r="414" spans="1:4" x14ac:dyDescent="0.25">
      <c r="A414" t="s">
        <v>80</v>
      </c>
      <c r="B414">
        <v>2013</v>
      </c>
      <c r="C414">
        <v>6</v>
      </c>
      <c r="D414">
        <f t="shared" si="6"/>
        <v>6</v>
      </c>
    </row>
    <row r="415" spans="1:4" x14ac:dyDescent="0.25">
      <c r="A415" t="s">
        <v>81</v>
      </c>
      <c r="B415">
        <v>2013</v>
      </c>
      <c r="C415">
        <v>2</v>
      </c>
      <c r="D415">
        <f t="shared" si="6"/>
        <v>2</v>
      </c>
    </row>
    <row r="416" spans="1:4" x14ac:dyDescent="0.25">
      <c r="A416" t="s">
        <v>82</v>
      </c>
      <c r="B416">
        <v>2013</v>
      </c>
      <c r="C416">
        <v>7</v>
      </c>
      <c r="D416">
        <f t="shared" si="6"/>
        <v>7</v>
      </c>
    </row>
    <row r="417" spans="1:4" x14ac:dyDescent="0.25">
      <c r="A417" t="s">
        <v>83</v>
      </c>
      <c r="B417">
        <v>2013</v>
      </c>
      <c r="C417">
        <v>9</v>
      </c>
      <c r="D417">
        <f t="shared" si="6"/>
        <v>9</v>
      </c>
    </row>
    <row r="418" spans="1:4" x14ac:dyDescent="0.25">
      <c r="A418" t="s">
        <v>84</v>
      </c>
      <c r="B418">
        <v>2013</v>
      </c>
      <c r="C418">
        <v>8</v>
      </c>
      <c r="D418">
        <f t="shared" si="6"/>
        <v>8</v>
      </c>
    </row>
    <row r="419" spans="1:4" x14ac:dyDescent="0.25">
      <c r="A419" t="s">
        <v>85</v>
      </c>
      <c r="B419">
        <v>2013</v>
      </c>
      <c r="C419">
        <v>5</v>
      </c>
      <c r="D419">
        <f t="shared" si="6"/>
        <v>5</v>
      </c>
    </row>
    <row r="420" spans="1:4" x14ac:dyDescent="0.25">
      <c r="A420" t="s">
        <v>86</v>
      </c>
      <c r="B420">
        <v>2013</v>
      </c>
      <c r="C420">
        <v>4</v>
      </c>
      <c r="D420">
        <f t="shared" si="6"/>
        <v>4</v>
      </c>
    </row>
    <row r="421" spans="1:4" x14ac:dyDescent="0.25">
      <c r="A421" t="s">
        <v>87</v>
      </c>
      <c r="B421">
        <v>2013</v>
      </c>
      <c r="C421">
        <v>3</v>
      </c>
      <c r="D421">
        <f t="shared" si="6"/>
        <v>3</v>
      </c>
    </row>
    <row r="422" spans="1:4" x14ac:dyDescent="0.25">
      <c r="A422" t="s">
        <v>88</v>
      </c>
      <c r="B422">
        <v>2013</v>
      </c>
      <c r="C422">
        <v>6</v>
      </c>
      <c r="D422">
        <f t="shared" si="6"/>
        <v>6</v>
      </c>
    </row>
    <row r="423" spans="1:4" x14ac:dyDescent="0.25">
      <c r="A423" t="s">
        <v>89</v>
      </c>
      <c r="B423">
        <v>2013</v>
      </c>
      <c r="C423">
        <v>6</v>
      </c>
      <c r="D423">
        <f t="shared" si="6"/>
        <v>6</v>
      </c>
    </row>
    <row r="424" spans="1:4" x14ac:dyDescent="0.25">
      <c r="A424" t="s">
        <v>90</v>
      </c>
      <c r="B424">
        <v>2013</v>
      </c>
      <c r="C424">
        <v>4</v>
      </c>
      <c r="D424">
        <f t="shared" si="6"/>
        <v>4</v>
      </c>
    </row>
    <row r="425" spans="1:4" x14ac:dyDescent="0.25">
      <c r="A425" t="s">
        <v>91</v>
      </c>
      <c r="B425">
        <v>2013</v>
      </c>
      <c r="C425">
        <v>3</v>
      </c>
      <c r="D425">
        <f t="shared" si="6"/>
        <v>3</v>
      </c>
    </row>
    <row r="426" spans="1:4" x14ac:dyDescent="0.25">
      <c r="A426" t="s">
        <v>92</v>
      </c>
      <c r="B426">
        <v>2013</v>
      </c>
      <c r="C426">
        <v>2</v>
      </c>
      <c r="D426">
        <f t="shared" si="6"/>
        <v>2</v>
      </c>
    </row>
    <row r="427" spans="1:4" x14ac:dyDescent="0.25">
      <c r="A427" t="s">
        <v>93</v>
      </c>
      <c r="B427">
        <v>2013</v>
      </c>
      <c r="C427">
        <v>0</v>
      </c>
      <c r="D427">
        <f t="shared" si="6"/>
        <v>0</v>
      </c>
    </row>
    <row r="428" spans="1:4" x14ac:dyDescent="0.25">
      <c r="A428" t="s">
        <v>94</v>
      </c>
      <c r="B428">
        <v>2013</v>
      </c>
      <c r="C428">
        <v>0</v>
      </c>
      <c r="D428">
        <f t="shared" si="6"/>
        <v>0</v>
      </c>
    </row>
    <row r="429" spans="1:4" x14ac:dyDescent="0.25">
      <c r="A429" t="s">
        <v>95</v>
      </c>
      <c r="B429">
        <v>2013</v>
      </c>
      <c r="C429">
        <v>2</v>
      </c>
      <c r="D429">
        <f t="shared" si="6"/>
        <v>2</v>
      </c>
    </row>
    <row r="430" spans="1:4" x14ac:dyDescent="0.25">
      <c r="A430" t="s">
        <v>96</v>
      </c>
      <c r="B430">
        <v>2013</v>
      </c>
      <c r="C430">
        <v>6</v>
      </c>
      <c r="D430">
        <f t="shared" si="6"/>
        <v>6</v>
      </c>
    </row>
    <row r="431" spans="1:4" x14ac:dyDescent="0.25">
      <c r="A431" t="s">
        <v>97</v>
      </c>
      <c r="B431">
        <v>2013</v>
      </c>
      <c r="C431">
        <v>4</v>
      </c>
      <c r="D431">
        <f t="shared" si="6"/>
        <v>4</v>
      </c>
    </row>
    <row r="432" spans="1:4" x14ac:dyDescent="0.25">
      <c r="A432" t="s">
        <v>98</v>
      </c>
      <c r="B432">
        <v>2013</v>
      </c>
      <c r="C432">
        <v>5</v>
      </c>
      <c r="D432">
        <f t="shared" si="6"/>
        <v>5</v>
      </c>
    </row>
    <row r="433" spans="1:4" x14ac:dyDescent="0.25">
      <c r="A433" t="s">
        <v>99</v>
      </c>
      <c r="B433">
        <v>2013</v>
      </c>
      <c r="C433">
        <v>4</v>
      </c>
      <c r="D433">
        <f t="shared" si="6"/>
        <v>4</v>
      </c>
    </row>
    <row r="434" spans="1:4" x14ac:dyDescent="0.25">
      <c r="A434" t="s">
        <v>100</v>
      </c>
      <c r="B434">
        <v>2013</v>
      </c>
      <c r="C434">
        <v>0</v>
      </c>
      <c r="D434">
        <f t="shared" si="6"/>
        <v>0</v>
      </c>
    </row>
    <row r="435" spans="1:4" x14ac:dyDescent="0.25">
      <c r="A435" t="s">
        <v>101</v>
      </c>
      <c r="B435">
        <v>2013</v>
      </c>
      <c r="C435">
        <v>0</v>
      </c>
      <c r="D435">
        <f t="shared" si="6"/>
        <v>0</v>
      </c>
    </row>
    <row r="436" spans="1:4" x14ac:dyDescent="0.25">
      <c r="A436" t="s">
        <v>102</v>
      </c>
      <c r="B436">
        <v>2013</v>
      </c>
      <c r="C436">
        <v>6</v>
      </c>
      <c r="D436">
        <f t="shared" si="6"/>
        <v>6</v>
      </c>
    </row>
    <row r="437" spans="1:4" x14ac:dyDescent="0.25">
      <c r="A437" t="s">
        <v>103</v>
      </c>
      <c r="B437">
        <v>2013</v>
      </c>
      <c r="C437">
        <v>4</v>
      </c>
      <c r="D437">
        <f t="shared" si="6"/>
        <v>4</v>
      </c>
    </row>
    <row r="438" spans="1:4" x14ac:dyDescent="0.25">
      <c r="A438" t="s">
        <v>104</v>
      </c>
      <c r="B438">
        <v>2013</v>
      </c>
      <c r="C438">
        <v>6</v>
      </c>
      <c r="D438">
        <f t="shared" si="6"/>
        <v>6</v>
      </c>
    </row>
    <row r="439" spans="1:4" x14ac:dyDescent="0.25">
      <c r="A439" t="s">
        <v>105</v>
      </c>
      <c r="B439">
        <v>2013</v>
      </c>
      <c r="C439">
        <v>11</v>
      </c>
      <c r="D439">
        <f t="shared" si="6"/>
        <v>11</v>
      </c>
    </row>
    <row r="440" spans="1:4" x14ac:dyDescent="0.25">
      <c r="A440" t="s">
        <v>106</v>
      </c>
      <c r="B440">
        <v>2013</v>
      </c>
      <c r="C440">
        <v>4</v>
      </c>
      <c r="D440">
        <f t="shared" si="6"/>
        <v>4</v>
      </c>
    </row>
    <row r="441" spans="1:4" x14ac:dyDescent="0.25">
      <c r="A441" t="s">
        <v>107</v>
      </c>
      <c r="B441">
        <v>2013</v>
      </c>
      <c r="C441">
        <v>8</v>
      </c>
      <c r="D441">
        <f t="shared" si="6"/>
        <v>8</v>
      </c>
    </row>
    <row r="442" spans="1:4" x14ac:dyDescent="0.25">
      <c r="A442" t="s">
        <v>108</v>
      </c>
      <c r="B442">
        <v>2013</v>
      </c>
      <c r="C442">
        <v>0</v>
      </c>
      <c r="D442">
        <f t="shared" si="6"/>
        <v>0</v>
      </c>
    </row>
    <row r="443" spans="1:4" x14ac:dyDescent="0.25">
      <c r="A443" t="s">
        <v>109</v>
      </c>
      <c r="B443">
        <v>2013</v>
      </c>
      <c r="C443">
        <v>8</v>
      </c>
      <c r="D443">
        <f t="shared" si="6"/>
        <v>8</v>
      </c>
    </row>
    <row r="444" spans="1:4" x14ac:dyDescent="0.25">
      <c r="A444" t="s">
        <v>110</v>
      </c>
      <c r="B444">
        <v>2013</v>
      </c>
      <c r="C444">
        <v>7</v>
      </c>
      <c r="D444">
        <f t="shared" si="6"/>
        <v>7</v>
      </c>
    </row>
    <row r="445" spans="1:4" x14ac:dyDescent="0.25">
      <c r="A445" t="s">
        <v>111</v>
      </c>
      <c r="B445">
        <v>2013</v>
      </c>
      <c r="C445">
        <v>7</v>
      </c>
      <c r="D445">
        <f t="shared" si="6"/>
        <v>7</v>
      </c>
    </row>
    <row r="446" spans="1:4" x14ac:dyDescent="0.25">
      <c r="A446" t="s">
        <v>112</v>
      </c>
      <c r="B446">
        <v>2013</v>
      </c>
      <c r="C446">
        <v>4</v>
      </c>
      <c r="D446">
        <f t="shared" si="6"/>
        <v>4</v>
      </c>
    </row>
    <row r="447" spans="1:4" x14ac:dyDescent="0.25">
      <c r="A447" t="s">
        <v>113</v>
      </c>
      <c r="B447">
        <v>2013</v>
      </c>
      <c r="C447">
        <v>6</v>
      </c>
      <c r="D447">
        <f t="shared" si="6"/>
        <v>6</v>
      </c>
    </row>
    <row r="448" spans="1:4" x14ac:dyDescent="0.25">
      <c r="A448" t="s">
        <v>114</v>
      </c>
      <c r="B448">
        <v>2013</v>
      </c>
      <c r="C448">
        <v>4</v>
      </c>
      <c r="D448">
        <f t="shared" si="6"/>
        <v>4</v>
      </c>
    </row>
    <row r="449" spans="1:4" x14ac:dyDescent="0.25">
      <c r="A449" t="s">
        <v>115</v>
      </c>
      <c r="B449">
        <v>2013</v>
      </c>
      <c r="C449">
        <v>4</v>
      </c>
      <c r="D449">
        <f t="shared" si="6"/>
        <v>4</v>
      </c>
    </row>
    <row r="450" spans="1:4" x14ac:dyDescent="0.25">
      <c r="A450" t="s">
        <v>116</v>
      </c>
      <c r="B450">
        <v>2013</v>
      </c>
      <c r="C450">
        <v>5</v>
      </c>
      <c r="D450">
        <f t="shared" si="6"/>
        <v>5</v>
      </c>
    </row>
    <row r="451" spans="1:4" x14ac:dyDescent="0.25">
      <c r="A451" t="s">
        <v>117</v>
      </c>
      <c r="B451">
        <v>2013</v>
      </c>
      <c r="C451">
        <v>7</v>
      </c>
      <c r="D451">
        <f t="shared" ref="D451:D501" si="7">IF(C451="NA",0,C451)</f>
        <v>7</v>
      </c>
    </row>
    <row r="452" spans="1:4" x14ac:dyDescent="0.25">
      <c r="A452" t="s">
        <v>118</v>
      </c>
      <c r="B452">
        <v>2013</v>
      </c>
      <c r="C452">
        <v>9</v>
      </c>
      <c r="D452">
        <f t="shared" si="7"/>
        <v>9</v>
      </c>
    </row>
    <row r="453" spans="1:4" x14ac:dyDescent="0.25">
      <c r="A453" t="s">
        <v>119</v>
      </c>
      <c r="B453">
        <v>2013</v>
      </c>
      <c r="C453">
        <v>8</v>
      </c>
      <c r="D453">
        <f t="shared" si="7"/>
        <v>8</v>
      </c>
    </row>
    <row r="454" spans="1:4" x14ac:dyDescent="0.25">
      <c r="A454" t="s">
        <v>120</v>
      </c>
      <c r="B454">
        <v>2013</v>
      </c>
      <c r="C454">
        <v>5</v>
      </c>
      <c r="D454">
        <f t="shared" si="7"/>
        <v>5</v>
      </c>
    </row>
    <row r="455" spans="1:4" x14ac:dyDescent="0.25">
      <c r="A455" t="s">
        <v>121</v>
      </c>
      <c r="B455">
        <v>2013</v>
      </c>
      <c r="C455">
        <v>6</v>
      </c>
      <c r="D455">
        <f t="shared" si="7"/>
        <v>6</v>
      </c>
    </row>
    <row r="456" spans="1:4" x14ac:dyDescent="0.25">
      <c r="A456" t="s">
        <v>122</v>
      </c>
      <c r="B456">
        <v>2013</v>
      </c>
      <c r="C456">
        <v>4</v>
      </c>
      <c r="D456">
        <f t="shared" si="7"/>
        <v>4</v>
      </c>
    </row>
    <row r="457" spans="1:4" x14ac:dyDescent="0.25">
      <c r="A457" t="s">
        <v>123</v>
      </c>
      <c r="B457">
        <v>2013</v>
      </c>
      <c r="C457">
        <v>5</v>
      </c>
      <c r="D457">
        <f t="shared" si="7"/>
        <v>5</v>
      </c>
    </row>
    <row r="458" spans="1:4" x14ac:dyDescent="0.25">
      <c r="A458" t="s">
        <v>124</v>
      </c>
      <c r="B458">
        <v>2013</v>
      </c>
      <c r="C458">
        <v>6</v>
      </c>
      <c r="D458">
        <f t="shared" si="7"/>
        <v>6</v>
      </c>
    </row>
    <row r="459" spans="1:4" x14ac:dyDescent="0.25">
      <c r="A459" t="s">
        <v>125</v>
      </c>
      <c r="B459">
        <v>2013</v>
      </c>
      <c r="C459">
        <v>5</v>
      </c>
      <c r="D459">
        <f t="shared" si="7"/>
        <v>5</v>
      </c>
    </row>
    <row r="460" spans="1:4" x14ac:dyDescent="0.25">
      <c r="A460" t="s">
        <v>126</v>
      </c>
      <c r="B460">
        <v>2013</v>
      </c>
      <c r="C460">
        <v>4</v>
      </c>
      <c r="D460">
        <f t="shared" si="7"/>
        <v>4</v>
      </c>
    </row>
    <row r="461" spans="1:4" x14ac:dyDescent="0.25">
      <c r="A461" t="s">
        <v>127</v>
      </c>
      <c r="B461">
        <v>2013</v>
      </c>
      <c r="C461">
        <v>7</v>
      </c>
      <c r="D461">
        <f t="shared" si="7"/>
        <v>7</v>
      </c>
    </row>
    <row r="462" spans="1:4" x14ac:dyDescent="0.25">
      <c r="A462" t="s">
        <v>128</v>
      </c>
      <c r="B462">
        <v>2013</v>
      </c>
      <c r="C462">
        <v>1</v>
      </c>
      <c r="D462">
        <f t="shared" si="7"/>
        <v>1</v>
      </c>
    </row>
    <row r="463" spans="1:4" x14ac:dyDescent="0.25">
      <c r="A463" t="s">
        <v>129</v>
      </c>
      <c r="B463">
        <v>2013</v>
      </c>
      <c r="C463">
        <v>6</v>
      </c>
      <c r="D463">
        <f t="shared" si="7"/>
        <v>6</v>
      </c>
    </row>
    <row r="464" spans="1:4" x14ac:dyDescent="0.25">
      <c r="A464" t="s">
        <v>130</v>
      </c>
      <c r="B464">
        <v>2013</v>
      </c>
      <c r="C464">
        <v>9</v>
      </c>
      <c r="D464">
        <f t="shared" si="7"/>
        <v>9</v>
      </c>
    </row>
    <row r="465" spans="1:4" x14ac:dyDescent="0.25">
      <c r="A465" t="s">
        <v>131</v>
      </c>
      <c r="B465">
        <v>2013</v>
      </c>
      <c r="C465">
        <v>7</v>
      </c>
      <c r="D465">
        <f t="shared" si="7"/>
        <v>7</v>
      </c>
    </row>
    <row r="466" spans="1:4" x14ac:dyDescent="0.25">
      <c r="A466" t="s">
        <v>132</v>
      </c>
      <c r="B466">
        <v>2013</v>
      </c>
      <c r="C466">
        <v>10</v>
      </c>
      <c r="D466">
        <f t="shared" si="7"/>
        <v>10</v>
      </c>
    </row>
    <row r="467" spans="1:4" x14ac:dyDescent="0.25">
      <c r="A467" t="s">
        <v>133</v>
      </c>
      <c r="B467">
        <v>2013</v>
      </c>
      <c r="C467">
        <v>7</v>
      </c>
      <c r="D467">
        <f t="shared" si="7"/>
        <v>7</v>
      </c>
    </row>
    <row r="468" spans="1:4" x14ac:dyDescent="0.25">
      <c r="A468" t="s">
        <v>134</v>
      </c>
      <c r="B468">
        <v>2013</v>
      </c>
      <c r="C468">
        <v>5</v>
      </c>
      <c r="D468">
        <f t="shared" si="7"/>
        <v>5</v>
      </c>
    </row>
    <row r="469" spans="1:4" x14ac:dyDescent="0.25">
      <c r="A469" t="s">
        <v>135</v>
      </c>
      <c r="B469">
        <v>2013</v>
      </c>
      <c r="C469">
        <v>6</v>
      </c>
      <c r="D469">
        <f t="shared" si="7"/>
        <v>6</v>
      </c>
    </row>
    <row r="470" spans="1:4" x14ac:dyDescent="0.25">
      <c r="A470" t="s">
        <v>136</v>
      </c>
      <c r="B470">
        <v>2013</v>
      </c>
      <c r="C470">
        <v>5</v>
      </c>
      <c r="D470">
        <f t="shared" si="7"/>
        <v>5</v>
      </c>
    </row>
    <row r="471" spans="1:4" x14ac:dyDescent="0.25">
      <c r="A471" t="s">
        <v>137</v>
      </c>
      <c r="B471">
        <v>2013</v>
      </c>
      <c r="C471">
        <v>2</v>
      </c>
      <c r="D471">
        <f t="shared" si="7"/>
        <v>2</v>
      </c>
    </row>
    <row r="472" spans="1:4" x14ac:dyDescent="0.25">
      <c r="A472" t="s">
        <v>138</v>
      </c>
      <c r="B472">
        <v>2013</v>
      </c>
      <c r="C472">
        <v>6</v>
      </c>
      <c r="D472">
        <f t="shared" si="7"/>
        <v>6</v>
      </c>
    </row>
    <row r="473" spans="1:4" x14ac:dyDescent="0.25">
      <c r="A473" t="s">
        <v>139</v>
      </c>
      <c r="B473">
        <v>2013</v>
      </c>
      <c r="C473">
        <v>6</v>
      </c>
      <c r="D473">
        <f t="shared" si="7"/>
        <v>6</v>
      </c>
    </row>
    <row r="474" spans="1:4" x14ac:dyDescent="0.25">
      <c r="A474" t="s">
        <v>140</v>
      </c>
      <c r="B474">
        <v>2013</v>
      </c>
      <c r="C474">
        <v>5</v>
      </c>
      <c r="D474">
        <f t="shared" si="7"/>
        <v>5</v>
      </c>
    </row>
    <row r="475" spans="1:4" x14ac:dyDescent="0.25">
      <c r="A475" t="s">
        <v>141</v>
      </c>
      <c r="B475">
        <v>2013</v>
      </c>
      <c r="C475">
        <v>3</v>
      </c>
      <c r="D475">
        <f t="shared" si="7"/>
        <v>3</v>
      </c>
    </row>
    <row r="476" spans="1:4" x14ac:dyDescent="0.25">
      <c r="A476" t="s">
        <v>142</v>
      </c>
      <c r="B476">
        <v>2013</v>
      </c>
      <c r="C476">
        <v>6</v>
      </c>
      <c r="D476">
        <f t="shared" si="7"/>
        <v>6</v>
      </c>
    </row>
    <row r="477" spans="1:4" x14ac:dyDescent="0.25">
      <c r="A477" t="s">
        <v>143</v>
      </c>
      <c r="B477">
        <v>2013</v>
      </c>
      <c r="C477">
        <v>4</v>
      </c>
      <c r="D477">
        <f t="shared" si="7"/>
        <v>4</v>
      </c>
    </row>
    <row r="478" spans="1:4" x14ac:dyDescent="0.25">
      <c r="A478" t="s">
        <v>144</v>
      </c>
      <c r="B478">
        <v>2013</v>
      </c>
      <c r="C478">
        <v>7</v>
      </c>
      <c r="D478">
        <f t="shared" si="7"/>
        <v>7</v>
      </c>
    </row>
    <row r="479" spans="1:4" x14ac:dyDescent="0.25">
      <c r="A479" t="s">
        <v>145</v>
      </c>
      <c r="B479">
        <v>2013</v>
      </c>
      <c r="C479">
        <v>5</v>
      </c>
      <c r="D479">
        <f t="shared" si="7"/>
        <v>5</v>
      </c>
    </row>
    <row r="480" spans="1:4" x14ac:dyDescent="0.25">
      <c r="A480" t="s">
        <v>146</v>
      </c>
      <c r="B480">
        <v>2013</v>
      </c>
      <c r="C480">
        <v>4</v>
      </c>
      <c r="D480">
        <f t="shared" si="7"/>
        <v>4</v>
      </c>
    </row>
    <row r="481" spans="1:4" x14ac:dyDescent="0.25">
      <c r="A481" t="s">
        <v>147</v>
      </c>
      <c r="B481">
        <v>2013</v>
      </c>
      <c r="C481">
        <v>7</v>
      </c>
      <c r="D481">
        <f t="shared" si="7"/>
        <v>7</v>
      </c>
    </row>
    <row r="482" spans="1:4" x14ac:dyDescent="0.25">
      <c r="A482" t="s">
        <v>148</v>
      </c>
      <c r="B482">
        <v>2013</v>
      </c>
      <c r="C482">
        <v>3</v>
      </c>
      <c r="D482">
        <f t="shared" si="7"/>
        <v>3</v>
      </c>
    </row>
    <row r="483" spans="1:4" x14ac:dyDescent="0.25">
      <c r="A483" t="s">
        <v>149</v>
      </c>
      <c r="B483">
        <v>2013</v>
      </c>
      <c r="C483">
        <v>4</v>
      </c>
      <c r="D483">
        <f t="shared" si="7"/>
        <v>4</v>
      </c>
    </row>
    <row r="484" spans="1:4" x14ac:dyDescent="0.25">
      <c r="A484" t="s">
        <v>150</v>
      </c>
      <c r="B484">
        <v>2013</v>
      </c>
      <c r="C484">
        <v>4</v>
      </c>
      <c r="D484">
        <f t="shared" si="7"/>
        <v>4</v>
      </c>
    </row>
    <row r="485" spans="1:4" x14ac:dyDescent="0.25">
      <c r="A485" t="s">
        <v>151</v>
      </c>
      <c r="B485">
        <v>2013</v>
      </c>
      <c r="C485">
        <v>4</v>
      </c>
      <c r="D485">
        <f t="shared" si="7"/>
        <v>4</v>
      </c>
    </row>
    <row r="486" spans="1:4" x14ac:dyDescent="0.25">
      <c r="A486" t="s">
        <v>152</v>
      </c>
      <c r="B486">
        <v>2013</v>
      </c>
      <c r="C486">
        <v>3</v>
      </c>
      <c r="D486">
        <f t="shared" si="7"/>
        <v>3</v>
      </c>
    </row>
    <row r="487" spans="1:4" x14ac:dyDescent="0.25">
      <c r="A487" t="s">
        <v>153</v>
      </c>
      <c r="B487">
        <v>2013</v>
      </c>
      <c r="C487">
        <v>7</v>
      </c>
      <c r="D487">
        <f t="shared" si="7"/>
        <v>7</v>
      </c>
    </row>
    <row r="488" spans="1:4" x14ac:dyDescent="0.25">
      <c r="A488" t="s">
        <v>154</v>
      </c>
      <c r="B488">
        <v>2013</v>
      </c>
      <c r="C488">
        <v>4</v>
      </c>
      <c r="D488">
        <f t="shared" si="7"/>
        <v>4</v>
      </c>
    </row>
    <row r="489" spans="1:4" x14ac:dyDescent="0.25">
      <c r="A489" t="s">
        <v>155</v>
      </c>
      <c r="B489">
        <v>2013</v>
      </c>
      <c r="C489">
        <v>3</v>
      </c>
      <c r="D489">
        <f t="shared" si="7"/>
        <v>3</v>
      </c>
    </row>
    <row r="490" spans="1:4" x14ac:dyDescent="0.25">
      <c r="A490" t="s">
        <v>156</v>
      </c>
      <c r="B490">
        <v>2013</v>
      </c>
      <c r="C490">
        <v>1</v>
      </c>
      <c r="D490">
        <f t="shared" si="7"/>
        <v>1</v>
      </c>
    </row>
    <row r="491" spans="1:4" x14ac:dyDescent="0.25">
      <c r="A491" t="s">
        <v>157</v>
      </c>
      <c r="B491">
        <v>2013</v>
      </c>
      <c r="C491">
        <v>6</v>
      </c>
      <c r="D491">
        <f t="shared" si="7"/>
        <v>6</v>
      </c>
    </row>
    <row r="492" spans="1:4" x14ac:dyDescent="0.25">
      <c r="A492" t="s">
        <v>158</v>
      </c>
      <c r="B492">
        <v>2013</v>
      </c>
      <c r="C492">
        <v>5</v>
      </c>
      <c r="D492">
        <f t="shared" si="7"/>
        <v>5</v>
      </c>
    </row>
    <row r="493" spans="1:4" x14ac:dyDescent="0.25">
      <c r="A493" t="s">
        <v>159</v>
      </c>
      <c r="B493">
        <v>2013</v>
      </c>
      <c r="C493">
        <v>6</v>
      </c>
      <c r="D493">
        <f t="shared" si="7"/>
        <v>6</v>
      </c>
    </row>
    <row r="494" spans="1:4" x14ac:dyDescent="0.25">
      <c r="A494" t="s">
        <v>160</v>
      </c>
      <c r="B494">
        <v>2013</v>
      </c>
      <c r="C494">
        <v>3</v>
      </c>
      <c r="D494">
        <f t="shared" si="7"/>
        <v>3</v>
      </c>
    </row>
    <row r="495" spans="1:4" x14ac:dyDescent="0.25">
      <c r="A495" t="s">
        <v>161</v>
      </c>
      <c r="B495">
        <v>2013</v>
      </c>
      <c r="C495">
        <v>6</v>
      </c>
      <c r="D495">
        <f t="shared" si="7"/>
        <v>6</v>
      </c>
    </row>
    <row r="496" spans="1:4" x14ac:dyDescent="0.25">
      <c r="A496" t="s">
        <v>162</v>
      </c>
      <c r="B496">
        <v>2013</v>
      </c>
      <c r="C496">
        <v>5</v>
      </c>
      <c r="D496">
        <f t="shared" si="7"/>
        <v>5</v>
      </c>
    </row>
    <row r="497" spans="1:4" x14ac:dyDescent="0.25">
      <c r="A497" t="s">
        <v>163</v>
      </c>
      <c r="B497">
        <v>2013</v>
      </c>
      <c r="C497">
        <v>5</v>
      </c>
      <c r="D497">
        <f t="shared" si="7"/>
        <v>5</v>
      </c>
    </row>
    <row r="498" spans="1:4" x14ac:dyDescent="0.25">
      <c r="A498" t="s">
        <v>164</v>
      </c>
      <c r="B498">
        <v>2013</v>
      </c>
      <c r="C498">
        <v>7</v>
      </c>
      <c r="D498">
        <f t="shared" si="7"/>
        <v>7</v>
      </c>
    </row>
    <row r="499" spans="1:4" x14ac:dyDescent="0.25">
      <c r="A499" t="s">
        <v>165</v>
      </c>
      <c r="B499">
        <v>2013</v>
      </c>
      <c r="C499">
        <v>5</v>
      </c>
      <c r="D499">
        <f t="shared" si="7"/>
        <v>5</v>
      </c>
    </row>
    <row r="500" spans="1:4" x14ac:dyDescent="0.25">
      <c r="A500" t="s">
        <v>166</v>
      </c>
      <c r="B500">
        <v>2013</v>
      </c>
      <c r="C500">
        <v>3</v>
      </c>
      <c r="D500">
        <f t="shared" si="7"/>
        <v>3</v>
      </c>
    </row>
    <row r="501" spans="1:4" x14ac:dyDescent="0.25">
      <c r="A501" t="s">
        <v>167</v>
      </c>
      <c r="B501">
        <v>2013</v>
      </c>
      <c r="C501">
        <v>4</v>
      </c>
      <c r="D501">
        <f t="shared" si="7"/>
        <v>4</v>
      </c>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4"/>
  <sheetViews>
    <sheetView topLeftCell="BF1" workbookViewId="0">
      <selection activeCell="BW5" sqref="BW5"/>
    </sheetView>
  </sheetViews>
  <sheetFormatPr defaultRowHeight="15" x14ac:dyDescent="0.25"/>
  <sheetData>
    <row r="1" spans="1:75" x14ac:dyDescent="0.25">
      <c r="A1" t="s">
        <v>231</v>
      </c>
      <c r="B1" s="7" t="s">
        <v>240</v>
      </c>
      <c r="C1" s="7" t="s">
        <v>241</v>
      </c>
      <c r="D1" s="7" t="s">
        <v>242</v>
      </c>
      <c r="E1" s="7" t="s">
        <v>243</v>
      </c>
      <c r="F1" s="7" t="s">
        <v>244</v>
      </c>
      <c r="G1" s="7" t="s">
        <v>245</v>
      </c>
      <c r="H1" s="7" t="s">
        <v>246</v>
      </c>
      <c r="I1" s="7" t="s">
        <v>247</v>
      </c>
      <c r="J1" s="7" t="s">
        <v>248</v>
      </c>
      <c r="K1" s="7" t="s">
        <v>249</v>
      </c>
      <c r="L1" s="7" t="s">
        <v>250</v>
      </c>
      <c r="M1" s="7" t="s">
        <v>251</v>
      </c>
      <c r="N1" s="5" t="s">
        <v>252</v>
      </c>
      <c r="O1" s="5" t="s">
        <v>253</v>
      </c>
      <c r="P1" s="5" t="s">
        <v>254</v>
      </c>
      <c r="Q1" s="5" t="s">
        <v>255</v>
      </c>
      <c r="R1" s="5" t="s">
        <v>256</v>
      </c>
      <c r="S1" s="5" t="s">
        <v>257</v>
      </c>
      <c r="T1" t="s">
        <v>258</v>
      </c>
      <c r="U1" t="s">
        <v>259</v>
      </c>
      <c r="V1" t="s">
        <v>260</v>
      </c>
      <c r="W1" t="s">
        <v>261</v>
      </c>
      <c r="X1" t="s">
        <v>262</v>
      </c>
      <c r="Y1" t="s">
        <v>263</v>
      </c>
      <c r="Z1" t="s">
        <v>264</v>
      </c>
      <c r="AA1" t="s">
        <v>265</v>
      </c>
      <c r="AB1" t="s">
        <v>266</v>
      </c>
      <c r="AC1" t="s">
        <v>267</v>
      </c>
      <c r="AD1" t="s">
        <v>268</v>
      </c>
      <c r="AE1" t="s">
        <v>269</v>
      </c>
      <c r="AF1" t="s">
        <v>270</v>
      </c>
      <c r="AG1" t="s">
        <v>271</v>
      </c>
      <c r="AH1" t="s">
        <v>272</v>
      </c>
      <c r="AI1" t="s">
        <v>273</v>
      </c>
      <c r="AJ1" t="s">
        <v>274</v>
      </c>
      <c r="AK1" t="s">
        <v>275</v>
      </c>
      <c r="AL1" s="1" t="s">
        <v>199</v>
      </c>
      <c r="AM1" s="1" t="s">
        <v>276</v>
      </c>
      <c r="AN1" s="1" t="s">
        <v>277</v>
      </c>
      <c r="AO1" s="1" t="s">
        <v>278</v>
      </c>
      <c r="AP1" s="8" t="s">
        <v>279</v>
      </c>
      <c r="AQ1" s="8" t="s">
        <v>280</v>
      </c>
      <c r="AR1" s="8" t="s">
        <v>281</v>
      </c>
      <c r="AS1" s="8" t="s">
        <v>282</v>
      </c>
      <c r="AT1" s="2" t="s">
        <v>296</v>
      </c>
      <c r="AU1" s="2" t="s">
        <v>297</v>
      </c>
      <c r="AV1" s="2" t="s">
        <v>298</v>
      </c>
      <c r="AW1" s="2" t="s">
        <v>299</v>
      </c>
      <c r="AX1" s="2" t="s">
        <v>300</v>
      </c>
      <c r="AY1" s="2" t="s">
        <v>301</v>
      </c>
      <c r="AZ1" s="9" t="s">
        <v>287</v>
      </c>
      <c r="BA1" s="9" t="s">
        <v>288</v>
      </c>
      <c r="BB1" s="9" t="s">
        <v>289</v>
      </c>
      <c r="BC1" s="9" t="s">
        <v>290</v>
      </c>
      <c r="BD1" s="9" t="s">
        <v>291</v>
      </c>
      <c r="BE1" s="9" t="s">
        <v>292</v>
      </c>
      <c r="BF1" s="3" t="s">
        <v>293</v>
      </c>
      <c r="BG1" s="3" t="s">
        <v>294</v>
      </c>
      <c r="BH1" s="3" t="s">
        <v>295</v>
      </c>
      <c r="BI1" s="2" t="s">
        <v>302</v>
      </c>
      <c r="BJ1" s="2" t="s">
        <v>303</v>
      </c>
      <c r="BK1" s="2" t="s">
        <v>304</v>
      </c>
      <c r="BL1" s="2" t="s">
        <v>305</v>
      </c>
      <c r="BM1" s="2" t="s">
        <v>306</v>
      </c>
      <c r="BN1" s="2" t="s">
        <v>307</v>
      </c>
      <c r="BO1" s="9" t="s">
        <v>308</v>
      </c>
      <c r="BP1" s="9" t="s">
        <v>309</v>
      </c>
      <c r="BQ1" s="9" t="s">
        <v>310</v>
      </c>
      <c r="BR1" s="9" t="s">
        <v>311</v>
      </c>
      <c r="BS1" s="9" t="s">
        <v>312</v>
      </c>
      <c r="BT1" s="9" t="s">
        <v>313</v>
      </c>
      <c r="BU1" s="3" t="s">
        <v>314</v>
      </c>
      <c r="BV1" s="3" t="s">
        <v>315</v>
      </c>
      <c r="BW1" s="3" t="s">
        <v>316</v>
      </c>
    </row>
    <row r="2" spans="1:75" x14ac:dyDescent="0.25">
      <c r="A2" t="s">
        <v>232</v>
      </c>
      <c r="B2" s="7">
        <f>COUNTIFS(GroupSizes!$L$2:$L$167,"S",GroupSizes!$BV$2:$BV$167,"s",GroupSizes!$BW$2:$BW$167,"s")</f>
        <v>0</v>
      </c>
      <c r="C2" s="7">
        <f>COUNTIFS(GroupSizes!$L$2:$L$167,"M",GroupSizes!$BV$2:$BV$167,"s",GroupSizes!$BW$2:$BW$167,"s")</f>
        <v>1</v>
      </c>
      <c r="D2" s="7">
        <f>COUNTIFS(GroupSizes!$L$2:$L$167,"L",GroupSizes!$BV$2:$BV$167,"s",GroupSizes!$BW$2:$BW$167,"s")</f>
        <v>1</v>
      </c>
      <c r="E2" s="7">
        <f>B2/SUM(B2:B4)</f>
        <v>0</v>
      </c>
      <c r="F2" s="7">
        <f t="shared" ref="F2:G2" si="0">C2/SUM(C2:C4)</f>
        <v>0.16666666666666666</v>
      </c>
      <c r="G2" s="7">
        <f t="shared" si="0"/>
        <v>9.0909090909090912E-2</v>
      </c>
      <c r="H2" s="7">
        <f>COUNTIFS(GroupSizes!$Y$2:$Y$167,"S",GroupSizes!$BX$2:$BX$167,"s",GroupSizes!$BY$2:$BY$167,"s")</f>
        <v>1</v>
      </c>
      <c r="I2" s="7">
        <f>COUNTIFS(GroupSizes!$Y$2:$Y$167,"M",GroupSizes!$BX$2:$BX$167,"s",GroupSizes!$BY$2:$BY$167,"s")</f>
        <v>5</v>
      </c>
      <c r="J2" s="7">
        <f>COUNTIFS(GroupSizes!$Y$2:$Y$167,"L",GroupSizes!$BX$2:$BX$167,"s",GroupSizes!$BY$2:$BY$167,"s")</f>
        <v>7</v>
      </c>
      <c r="K2" s="7">
        <f>H2/SUM(H2:H4)</f>
        <v>6.25E-2</v>
      </c>
      <c r="L2" s="7">
        <f t="shared" ref="L2" si="1">I2/SUM(I2:I4)</f>
        <v>0.20833333333333334</v>
      </c>
      <c r="M2" s="7">
        <f t="shared" ref="M2" si="2">J2/SUM(J2:J4)</f>
        <v>0.21875</v>
      </c>
      <c r="N2" s="5">
        <f>B2+H2</f>
        <v>1</v>
      </c>
      <c r="O2" s="5">
        <f t="shared" ref="O2:P2" si="3">C2+I2</f>
        <v>6</v>
      </c>
      <c r="P2" s="5">
        <f t="shared" si="3"/>
        <v>8</v>
      </c>
      <c r="Q2" s="5">
        <f>N2/SUM(N2:N4)</f>
        <v>4.1666666666666664E-2</v>
      </c>
      <c r="R2" s="5">
        <f t="shared" ref="R2" si="4">O2/SUM(O2:O4)</f>
        <v>0.2</v>
      </c>
      <c r="S2" s="5">
        <f t="shared" ref="S2" si="5">P2/SUM(P2:P4)</f>
        <v>0.18604651162790697</v>
      </c>
      <c r="T2">
        <f>COUNTIFS(GroupSizes!BL2:BL167,"N",GroupSizes!$BV$2:$BV$167,"s",GroupSizes!$BW$2:$BW$167,"s")</f>
        <v>1</v>
      </c>
      <c r="U2">
        <f>COUNTIFS(GroupSizes!BL2:BL167,"M",GroupSizes!$BV$2:$BV$167,"s",GroupSizes!$BW$2:$BW$167,"s")</f>
        <v>0</v>
      </c>
      <c r="V2">
        <f>COUNTIFS(GroupSizes!BL2:BL167,"F",GroupSizes!$BV$2:$BV$167,"s",GroupSizes!$BW$2:$BW$167,"s")</f>
        <v>1</v>
      </c>
      <c r="W2">
        <f>T2/SUM(T2:T4)</f>
        <v>0.2</v>
      </c>
      <c r="X2">
        <f t="shared" ref="X2" si="6">U2/SUM(U2:U4)</f>
        <v>0</v>
      </c>
      <c r="Y2">
        <f t="shared" ref="Y2" si="7">V2/SUM(V2:V4)</f>
        <v>0.1</v>
      </c>
      <c r="Z2">
        <f>COUNTIFS(GroupSizes!BL2:BL167,"N",GroupSizes!$BX$2:$BX$167,"s",GroupSizes!$BY$2:$BY$167,"s")</f>
        <v>3</v>
      </c>
      <c r="AA2">
        <f>COUNTIFS(GroupSizes!BL2:BL167,"M",GroupSizes!$BX$2:$BX$167,"s",GroupSizes!$BY$2:$BY$167,"s")</f>
        <v>7</v>
      </c>
      <c r="AB2">
        <f>COUNTIFS(GroupSizes!BL2:BL167,"F",GroupSizes!$BX$2:$BX$167,"s",GroupSizes!$BY$2:$BY$167,"s")</f>
        <v>3</v>
      </c>
      <c r="AC2">
        <f>Z2/SUM(Z2:Z4)</f>
        <v>0.125</v>
      </c>
      <c r="AD2">
        <f t="shared" ref="AD2" si="8">AA2/SUM(AA2:AA4)</f>
        <v>0.2413793103448276</v>
      </c>
      <c r="AE2">
        <f t="shared" ref="AE2" si="9">AB2/SUM(AB2:AB4)</f>
        <v>0.15789473684210525</v>
      </c>
      <c r="AF2">
        <f>T2+Z2</f>
        <v>4</v>
      </c>
      <c r="AG2">
        <f t="shared" ref="AG2:AH2" si="10">U2+AA2</f>
        <v>7</v>
      </c>
      <c r="AH2">
        <f t="shared" si="10"/>
        <v>4</v>
      </c>
      <c r="AI2">
        <f>AF2/SUM(AF2:AF4)</f>
        <v>0.13793103448275862</v>
      </c>
      <c r="AJ2">
        <f t="shared" ref="AJ2" si="11">AG2/SUM(AG2:AG4)</f>
        <v>0.17948717948717949</v>
      </c>
      <c r="AK2">
        <f t="shared" ref="AK2" si="12">AH2/SUM(AH2:AH4)</f>
        <v>0.13793103448275862</v>
      </c>
      <c r="AL2" s="1">
        <v>1</v>
      </c>
      <c r="AM2" s="1">
        <v>1</v>
      </c>
      <c r="AN2" s="1">
        <v>13</v>
      </c>
      <c r="AO2" s="1">
        <v>10</v>
      </c>
      <c r="AP2" s="8">
        <v>1</v>
      </c>
      <c r="AQ2" s="8">
        <v>4</v>
      </c>
      <c r="AR2" s="8">
        <v>16</v>
      </c>
      <c r="AS2" s="8">
        <v>9</v>
      </c>
      <c r="AT2" s="2">
        <f>COUNTIFS(GroupSizes!$L$2:$L$167,"S",GroupSizes!$BZ$2:$BZ$167,"s")</f>
        <v>3</v>
      </c>
      <c r="AU2" s="2">
        <f>COUNTIFS(GroupSizes!$L$2:$L$167,"M",GroupSizes!$BZ$2:$BZ$167,"s")</f>
        <v>2</v>
      </c>
      <c r="AV2" s="2">
        <f>COUNTIFS(GroupSizes!$L$2:$L$167,"L",GroupSizes!$BZ$2:$BZ$167,"s")</f>
        <v>4</v>
      </c>
      <c r="AW2" s="2">
        <f>COUNTIFS(GroupSizes!$Y$2:$Y$167,"S",GroupSizes!$CC$2:$CC$167,"s")</f>
        <v>1</v>
      </c>
      <c r="AX2" s="2">
        <f>COUNTIFS(GroupSizes!$Y$2:$Y$167,"M",GroupSizes!$CC$2:$CC$167,"s")</f>
        <v>1</v>
      </c>
      <c r="AY2" s="2">
        <f>COUNTIFS(GroupSizes!$Y$2:$Y$167,"L",GroupSizes!$CC$2:$CC$167,"s")</f>
        <v>2</v>
      </c>
      <c r="AZ2" s="9">
        <f>AT2+AW2</f>
        <v>4</v>
      </c>
      <c r="BA2" s="9">
        <f t="shared" ref="BA2:BB2" si="13">AU2+AX2</f>
        <v>3</v>
      </c>
      <c r="BB2" s="9">
        <f t="shared" si="13"/>
        <v>6</v>
      </c>
      <c r="BC2" s="9">
        <f>AZ2/SUM(AZ$2:AZ$4)</f>
        <v>0.2857142857142857</v>
      </c>
      <c r="BD2" s="9">
        <f t="shared" ref="BD2:BE4" si="14">BA2/SUM(BA$2:BA$4)</f>
        <v>0.125</v>
      </c>
      <c r="BE2" s="9">
        <f t="shared" si="14"/>
        <v>0.13043478260869565</v>
      </c>
      <c r="BF2" s="3">
        <v>4</v>
      </c>
      <c r="BG2" s="3">
        <v>1</v>
      </c>
      <c r="BH2" s="3">
        <v>9</v>
      </c>
      <c r="BI2" s="2">
        <f>COUNTIFS(GroupSizes!$BL$2:$BL$167,"N",GroupSizes!$BZ$2:$BZ$167,"s")</f>
        <v>2</v>
      </c>
      <c r="BJ2" s="2">
        <f>COUNTIFS(GroupSizes!$BL$2:$BL$167,"M",GroupSizes!$BZ$2:$BZ$167,"s")</f>
        <v>2</v>
      </c>
      <c r="BK2" s="2">
        <f>COUNTIFS(GroupSizes!$BL$2:$BL$167,"F",GroupSizes!$BZ$2:$BZ$167,"s")</f>
        <v>5</v>
      </c>
      <c r="BL2" s="2">
        <f>COUNTIFS(GroupSizes!$BL$2:$BL$167,"N",GroupSizes!$CC$2:$CC$167,"s")</f>
        <v>1</v>
      </c>
      <c r="BM2" s="2">
        <f>COUNTIFS(GroupSizes!$BL$2:$BL$167,"M",GroupSizes!$CC$2:$CC$167,"s")</f>
        <v>1</v>
      </c>
      <c r="BN2" s="2">
        <f>COUNTIFS(GroupSizes!$BL$2:$BL$167,"F",GroupSizes!$CC$2:$CC$167,"s")</f>
        <v>2</v>
      </c>
      <c r="BO2" s="9">
        <f>BI2+BL2</f>
        <v>3</v>
      </c>
      <c r="BP2" s="9">
        <f t="shared" ref="BP2:BQ2" si="15">BJ2+BM2</f>
        <v>3</v>
      </c>
      <c r="BQ2" s="9">
        <f t="shared" si="15"/>
        <v>7</v>
      </c>
      <c r="BR2" s="9">
        <f>BO2/SUM(BO$2:BO$4)</f>
        <v>0.12</v>
      </c>
      <c r="BS2" s="9">
        <f t="shared" ref="BS2:BT4" si="16">BP2/SUM(BP$2:BP$4)</f>
        <v>9.375E-2</v>
      </c>
      <c r="BT2" s="9">
        <f t="shared" si="16"/>
        <v>0.25925925925925924</v>
      </c>
      <c r="BU2">
        <v>3</v>
      </c>
      <c r="BV2">
        <v>3</v>
      </c>
      <c r="BW2">
        <v>19</v>
      </c>
    </row>
    <row r="3" spans="1:75" x14ac:dyDescent="0.25">
      <c r="A3" t="s">
        <v>233</v>
      </c>
      <c r="B3" s="7">
        <f>SUM(COUNTIFS(GroupSizes!$L$2:$L$167,"S",GroupSizes!$BV$2:$BV$167,"c",GroupSizes!$BW$2:$BW$167,"s")+COUNTIFS(GroupSizes!$L$2:$L$167,"S",GroupSizes!$BV$2:$BV$167,"s",GroupSizes!$BW$2:$BW$167,"c"))</f>
        <v>5</v>
      </c>
      <c r="C3" s="7">
        <f>SUM(COUNTIFS(GroupSizes!$L$2:$L$167,"M",GroupSizes!$BV$2:$BV$167,"c",GroupSizes!$BW$2:$BW$167,"s")+COUNTIFS(GroupSizes!$L$2:$L$167,"M",GroupSizes!$BV$2:$BV$167,"s",GroupSizes!$BW$2:$BW$167,"c"))</f>
        <v>4</v>
      </c>
      <c r="D3" s="7">
        <f>SUM(COUNTIFS(GroupSizes!$L$2:$L$167,"L",GroupSizes!$BV$2:$BV$167,"c",GroupSizes!$BW$2:$BW$167,"s")+COUNTIFS(GroupSizes!$L$2:$L$167,"L",GroupSizes!$BV$2:$BV$167,"s",GroupSizes!$BW$2:$BW$167,"c"))</f>
        <v>4</v>
      </c>
      <c r="E3" s="7">
        <f>B3/SUM(B2:B4)</f>
        <v>0.625</v>
      </c>
      <c r="F3" s="7">
        <f t="shared" ref="F3:G3" si="17">C3/SUM(C2:C4)</f>
        <v>0.66666666666666663</v>
      </c>
      <c r="G3" s="7">
        <f t="shared" si="17"/>
        <v>0.36363636363636365</v>
      </c>
      <c r="H3" s="7">
        <f>SUM(COUNTIFS(GroupSizes!$Y$2:$Y$167,"S",GroupSizes!$BX$2:$BX$167,"c",GroupSizes!$BY$2:$BY$167,"s")+COUNTIFS(GroupSizes!$Y$2:$Y$167,"S",GroupSizes!$BX$2:$BX$167,"s",GroupSizes!$BY$2:$BY$167,"c"))</f>
        <v>8</v>
      </c>
      <c r="I3" s="7">
        <f>SUM(COUNTIFS(GroupSizes!$Y$2:$Y$167,"M",GroupSizes!$BX$2:$BX$167,"c",GroupSizes!$BY$2:$BY$167,"s")+COUNTIFS(GroupSizes!$Y$2:$Y$167,"M",GroupSizes!$BX$2:$BX$167,"s",GroupSizes!$BY$2:$BY$167,"c"))</f>
        <v>12</v>
      </c>
      <c r="J3" s="7">
        <f>SUM(COUNTIFS(GroupSizes!$Y$2:$Y$167,"L",GroupSizes!$BX$2:$BX$167,"c",GroupSizes!$BY$2:$BY$167,"s")+COUNTIFS(GroupSizes!$Y$2:$Y$167,"L",GroupSizes!$BX$2:$BX$167,"s",GroupSizes!$BY$2:$BY$167,"c"))</f>
        <v>15</v>
      </c>
      <c r="K3" s="7">
        <f>H3/SUM(H2:H4)</f>
        <v>0.5</v>
      </c>
      <c r="L3" s="7">
        <f t="shared" ref="L3" si="18">I3/SUM(I2:I4)</f>
        <v>0.5</v>
      </c>
      <c r="M3" s="7">
        <f t="shared" ref="M3" si="19">J3/SUM(J2:J4)</f>
        <v>0.46875</v>
      </c>
      <c r="N3" s="5">
        <f t="shared" ref="N3:N4" si="20">B3+H3</f>
        <v>13</v>
      </c>
      <c r="O3" s="5">
        <f t="shared" ref="O3:O4" si="21">C3+I3</f>
        <v>16</v>
      </c>
      <c r="P3" s="5">
        <f t="shared" ref="P3:P4" si="22">D3+J3</f>
        <v>19</v>
      </c>
      <c r="Q3" s="5">
        <f>N3/SUM(N2:N4)</f>
        <v>0.54166666666666663</v>
      </c>
      <c r="R3" s="5">
        <f t="shared" ref="R3" si="23">O3/SUM(O2:O4)</f>
        <v>0.53333333333333333</v>
      </c>
      <c r="S3" s="5">
        <f t="shared" ref="S3" si="24">P3/SUM(P2:P4)</f>
        <v>0.44186046511627908</v>
      </c>
      <c r="T3">
        <f>SUM(COUNTIFS(GroupSizes!BL2:BL167,"N",GroupSizes!$BV$2:$BV$167,"c",GroupSizes!$BW$2:$BW$167,"s")+COUNTIFS(GroupSizes!BL2:BL167,"N",GroupSizes!$BV$2:$BV$167,"s",GroupSizes!$BW$2:$BW$167,"c"))</f>
        <v>1</v>
      </c>
      <c r="U3">
        <f>SUM(COUNTIFS(GroupSizes!BL2:BL167,"M",GroupSizes!$BV$2:$BV$167,"c",GroupSizes!$BW$2:$BW$167,"s")+COUNTIFS(GroupSizes!BL2:BL167,"M",GroupSizes!$BV$2:$BV$167,"s",GroupSizes!$BW$2:$BW$167,"c"))</f>
        <v>6</v>
      </c>
      <c r="V3">
        <f>SUM(COUNTIFS(GroupSizes!BL2:BL167,"F",GroupSizes!$BV$2:$BV$167,"c",GroupSizes!$BW$2:$BW$167,"s")+COUNTIFS(GroupSizes!BL2:BL167,"F",GroupSizes!$BV$2:$BV$167,"s",GroupSizes!$BW$2:$BW$167,"c"))</f>
        <v>6</v>
      </c>
      <c r="W3">
        <f>T3/SUM(T2:T4)</f>
        <v>0.2</v>
      </c>
      <c r="X3">
        <f t="shared" ref="X3" si="25">U3/SUM(U2:U4)</f>
        <v>0.6</v>
      </c>
      <c r="Y3">
        <f t="shared" ref="Y3" si="26">V3/SUM(V2:V4)</f>
        <v>0.6</v>
      </c>
      <c r="Z3">
        <f>SUM(COUNTIFS(GroupSizes!BL2:BL167,"N",GroupSizes!$BX$2:$BX$167,"c",GroupSizes!$BY$2:$BY$167,"s")+COUNTIFS(GroupSizes!BL2:BL167,"N",GroupSizes!$BX$2:$BX$167,"s",GroupSizes!$BY$2:$BY$167,"c"))</f>
        <v>15</v>
      </c>
      <c r="AA3">
        <f>SUM(COUNTIFS(GroupSizes!BL2:BL167,"M",GroupSizes!$BX$2:$BX$167,"c",GroupSizes!$BY$2:$BY$167,"s")+COUNTIFS(GroupSizes!BL2:BL167,"M",GroupSizes!$BX$2:$BX$167,"s",GroupSizes!$BY$2:$BY$167,"c"))</f>
        <v>12</v>
      </c>
      <c r="AB3">
        <f>SUM(COUNTIFS(GroupSizes!BL2:BL167,"F",GroupSizes!$BX$2:$BX$167,"c",GroupSizes!$BY$2:$BY$167,"s")+COUNTIFS(GroupSizes!BL2:BL167,"F",GroupSizes!$BX$2:$BX$167,"s",GroupSizes!$BY$2:$BY$167,"c"))</f>
        <v>8</v>
      </c>
      <c r="AC3">
        <f>Z3/SUM(Z2:Z4)</f>
        <v>0.625</v>
      </c>
      <c r="AD3">
        <f t="shared" ref="AD3" si="27">AA3/SUM(AA2:AA4)</f>
        <v>0.41379310344827586</v>
      </c>
      <c r="AE3">
        <f t="shared" ref="AE3" si="28">AB3/SUM(AB2:AB4)</f>
        <v>0.42105263157894735</v>
      </c>
      <c r="AF3">
        <f t="shared" ref="AF3:AF4" si="29">T3+Z3</f>
        <v>16</v>
      </c>
      <c r="AG3">
        <f t="shared" ref="AG3:AG4" si="30">U3+AA3</f>
        <v>18</v>
      </c>
      <c r="AH3">
        <f t="shared" ref="AH3:AH4" si="31">V3+AB3</f>
        <v>14</v>
      </c>
      <c r="AI3">
        <f>AF3/SUM(AF2:AF4)</f>
        <v>0.55172413793103448</v>
      </c>
      <c r="AJ3">
        <f t="shared" ref="AJ3" si="32">AG3/SUM(AG2:AG4)</f>
        <v>0.46153846153846156</v>
      </c>
      <c r="AK3">
        <f t="shared" ref="AK3" si="33">AH3/SUM(AH2:AH4)</f>
        <v>0.48275862068965519</v>
      </c>
      <c r="AL3" s="1">
        <v>2</v>
      </c>
      <c r="AM3" s="1">
        <v>6</v>
      </c>
      <c r="AN3" s="1">
        <v>16</v>
      </c>
      <c r="AO3" s="1">
        <v>8</v>
      </c>
      <c r="AP3" s="8">
        <v>2</v>
      </c>
      <c r="AQ3" s="8">
        <v>7</v>
      </c>
      <c r="AR3" s="8">
        <v>18</v>
      </c>
      <c r="AS3" s="8">
        <v>14</v>
      </c>
      <c r="AT3" s="2">
        <f>COUNTIFS(GroupSizes!$L$2:$L$167,"S",GroupSizes!$BZ$2:$BZ$167,"e")</f>
        <v>1</v>
      </c>
      <c r="AU3" s="2">
        <f>COUNTIFS(GroupSizes!$L$2:$L$167,"M",GroupSizes!$BZ$2:$BZ$167,"e")</f>
        <v>1</v>
      </c>
      <c r="AV3" s="2">
        <f>COUNTIFS(GroupSizes!$L$2:$L$167,"L",GroupSizes!$BZ$2:$BZ$167,"e")</f>
        <v>4</v>
      </c>
      <c r="AW3" s="2">
        <f>COUNTIFS(GroupSizes!$Y$2:$Y$167,"S",GroupSizes!$CC$2:$CC$167,"e")</f>
        <v>0</v>
      </c>
      <c r="AX3" s="2">
        <f>COUNTIFS(GroupSizes!$Y$2:$Y$167,"M",GroupSizes!$CC$2:$CC$167,"e")</f>
        <v>0</v>
      </c>
      <c r="AY3" s="2">
        <f>COUNTIFS(GroupSizes!$Y$2:$Y$167,"L",GroupSizes!$CC$2:$CC$167,"e")</f>
        <v>1</v>
      </c>
      <c r="AZ3" s="9">
        <f t="shared" ref="AZ3:AZ4" si="34">AT3+AW3</f>
        <v>1</v>
      </c>
      <c r="BA3" s="9">
        <f t="shared" ref="BA3:BA4" si="35">AU3+AX3</f>
        <v>1</v>
      </c>
      <c r="BB3" s="9">
        <f t="shared" ref="BB3:BB4" si="36">AV3+AY3</f>
        <v>5</v>
      </c>
      <c r="BC3" s="9">
        <f t="shared" ref="BC3:BC4" si="37">AZ3/SUM(AZ$2:AZ$4)</f>
        <v>7.1428571428571425E-2</v>
      </c>
      <c r="BD3" s="9">
        <f t="shared" si="14"/>
        <v>4.1666666666666664E-2</v>
      </c>
      <c r="BE3" s="9">
        <f t="shared" si="14"/>
        <v>0.10869565217391304</v>
      </c>
      <c r="BF3" s="3">
        <v>3</v>
      </c>
      <c r="BG3" s="3">
        <v>1</v>
      </c>
      <c r="BH3" s="3">
        <v>20</v>
      </c>
      <c r="BI3" s="2">
        <f>COUNTIFS(GroupSizes!$BL$2:$BL$167,"N",GroupSizes!$BZ$2:$BZ$167,"e")</f>
        <v>3</v>
      </c>
      <c r="BJ3" s="2">
        <f>COUNTIFS(GroupSizes!$BL$2:$BL$167,"M",GroupSizes!$BZ$2:$BZ$167,"e")</f>
        <v>2</v>
      </c>
      <c r="BK3" s="2">
        <f>COUNTIFS(GroupSizes!$BL$2:$BL$167,"F",GroupSizes!$BZ$2:$BZ$167,"e")</f>
        <v>1</v>
      </c>
      <c r="BL3" s="2">
        <f>COUNTIFS(GroupSizes!$BL$2:$BL$167,"N",GroupSizes!$CC$2:$CC$167,"e")</f>
        <v>0</v>
      </c>
      <c r="BM3" s="2">
        <f>COUNTIFS(GroupSizes!$BL$2:$BL$167,"M",GroupSizes!$CC$2:$CC$167,"e")</f>
        <v>0</v>
      </c>
      <c r="BN3" s="2">
        <f>COUNTIFS(GroupSizes!$BL$2:$BL$167,"F",GroupSizes!$CC$2:$CC$167,"e")</f>
        <v>1</v>
      </c>
      <c r="BO3" s="9">
        <f t="shared" ref="BO3:BO4" si="38">BI3+BL3</f>
        <v>3</v>
      </c>
      <c r="BP3" s="9">
        <f t="shared" ref="BP3:BP4" si="39">BJ3+BM3</f>
        <v>2</v>
      </c>
      <c r="BQ3" s="9">
        <f t="shared" ref="BQ3:BQ4" si="40">BK3+BN3</f>
        <v>2</v>
      </c>
      <c r="BR3" s="9">
        <f>BO3/SUM(BO$2:BO$4)</f>
        <v>0.12</v>
      </c>
      <c r="BS3" s="9">
        <f t="shared" si="16"/>
        <v>6.25E-2</v>
      </c>
      <c r="BT3" s="9">
        <f t="shared" si="16"/>
        <v>7.407407407407407E-2</v>
      </c>
      <c r="BU3">
        <v>3</v>
      </c>
      <c r="BV3">
        <v>2</v>
      </c>
      <c r="BW3">
        <v>27</v>
      </c>
    </row>
    <row r="4" spans="1:75" x14ac:dyDescent="0.25">
      <c r="A4" t="s">
        <v>234</v>
      </c>
      <c r="B4" s="7">
        <f>COUNTIFS(GroupSizes!$L$2:$L$167,"S",GroupSizes!$BV$2:$BV$167,"c",GroupSizes!$BW$2:$BW$167,"c")</f>
        <v>3</v>
      </c>
      <c r="C4" s="7">
        <f>COUNTIFS(GroupSizes!$L$2:$L$167,"M",GroupSizes!$BV$2:$BV$167,"c",GroupSizes!$BW$2:$BW$167,"c")</f>
        <v>1</v>
      </c>
      <c r="D4" s="7">
        <f>COUNTIFS(GroupSizes!$L$2:$L$167,"L",GroupSizes!$BV$2:$BV$167,"c",GroupSizes!$BW$2:$BW$167,"c")</f>
        <v>6</v>
      </c>
      <c r="E4" s="7">
        <f>B4/SUM(B2:B4)</f>
        <v>0.375</v>
      </c>
      <c r="F4" s="7">
        <f t="shared" ref="F4:G4" si="41">C4/SUM(C2:C4)</f>
        <v>0.16666666666666666</v>
      </c>
      <c r="G4" s="7">
        <f t="shared" si="41"/>
        <v>0.54545454545454541</v>
      </c>
      <c r="H4" s="7">
        <f>COUNTIFS(GroupSizes!$Y$2:$Y$167,"S",GroupSizes!$BX$2:$BX$167,"c",GroupSizes!$BY$2:$BY$167,"c")</f>
        <v>7</v>
      </c>
      <c r="I4" s="7">
        <f>COUNTIFS(GroupSizes!$Y$2:$Y$167,"M",GroupSizes!$BX$2:$BX$167,"c",GroupSizes!$BY$2:$BY$167,"c")</f>
        <v>7</v>
      </c>
      <c r="J4" s="7">
        <f>COUNTIFS(GroupSizes!$Y$2:$Y$167,"L",GroupSizes!$BX$2:$BX$167,"c",GroupSizes!$BY$2:$BY$167,"c")</f>
        <v>10</v>
      </c>
      <c r="K4" s="7">
        <f>H4/SUM(H2:H4)</f>
        <v>0.4375</v>
      </c>
      <c r="L4" s="7">
        <f t="shared" ref="L4" si="42">I4/SUM(I2:I4)</f>
        <v>0.29166666666666669</v>
      </c>
      <c r="M4" s="7">
        <f t="shared" ref="M4" si="43">J4/SUM(J2:J4)</f>
        <v>0.3125</v>
      </c>
      <c r="N4" s="5">
        <f t="shared" si="20"/>
        <v>10</v>
      </c>
      <c r="O4" s="5">
        <f t="shared" si="21"/>
        <v>8</v>
      </c>
      <c r="P4" s="5">
        <f t="shared" si="22"/>
        <v>16</v>
      </c>
      <c r="Q4" s="5">
        <f>N4/SUM(N2:N4)</f>
        <v>0.41666666666666669</v>
      </c>
      <c r="R4" s="5">
        <f t="shared" ref="R4" si="44">O4/SUM(O2:O4)</f>
        <v>0.26666666666666666</v>
      </c>
      <c r="S4" s="5">
        <f t="shared" ref="S4" si="45">P4/SUM(P2:P4)</f>
        <v>0.37209302325581395</v>
      </c>
      <c r="T4">
        <f>COUNTIFS(GroupSizes!BL2:BL167,"N",GroupSizes!$BV$2:$BV$167,"c",GroupSizes!$BW$2:$BW$167,"c")</f>
        <v>3</v>
      </c>
      <c r="U4">
        <f>COUNTIFS(GroupSizes!BL2:BL167,"M",GroupSizes!$BV$2:$BV$167,"c",GroupSizes!$BW$2:$BW$167,"c")</f>
        <v>4</v>
      </c>
      <c r="V4">
        <f>COUNTIFS(GroupSizes!BL2:BL167,"F",GroupSizes!$BV$2:$BV$167,"c",GroupSizes!$BW$2:$BW$167,"c")</f>
        <v>3</v>
      </c>
      <c r="W4">
        <f>T4/SUM(T2:T4)</f>
        <v>0.6</v>
      </c>
      <c r="X4">
        <f t="shared" ref="X4" si="46">U4/SUM(U2:U4)</f>
        <v>0.4</v>
      </c>
      <c r="Y4">
        <f t="shared" ref="Y4" si="47">V4/SUM(V2:V4)</f>
        <v>0.3</v>
      </c>
      <c r="Z4">
        <f>COUNTIFS(GroupSizes!BL2:BL167,"N",GroupSizes!$BX$2:$BX$167,"c",GroupSizes!$BY$2:$BY$167,"c")</f>
        <v>6</v>
      </c>
      <c r="AA4">
        <f>COUNTIFS(GroupSizes!BL2:BL167,"M",GroupSizes!$BX$2:$BX$167,"c",GroupSizes!$BY$2:$BY$167,"c")</f>
        <v>10</v>
      </c>
      <c r="AB4">
        <f>COUNTIFS(GroupSizes!BL2:BL167,"f",GroupSizes!$BX$2:$BX$167,"c",GroupSizes!$BY$2:$BY$167,"c")</f>
        <v>8</v>
      </c>
      <c r="AC4">
        <f>Z4/SUM(Z2:Z4)</f>
        <v>0.25</v>
      </c>
      <c r="AD4">
        <f t="shared" ref="AD4" si="48">AA4/SUM(AA2:AA4)</f>
        <v>0.34482758620689657</v>
      </c>
      <c r="AE4">
        <f t="shared" ref="AE4" si="49">AB4/SUM(AB2:AB4)</f>
        <v>0.42105263157894735</v>
      </c>
      <c r="AF4">
        <f t="shared" si="29"/>
        <v>9</v>
      </c>
      <c r="AG4">
        <f t="shared" si="30"/>
        <v>14</v>
      </c>
      <c r="AH4">
        <f t="shared" si="31"/>
        <v>11</v>
      </c>
      <c r="AI4">
        <f>AF4/SUM(AF2:AF4)</f>
        <v>0.31034482758620691</v>
      </c>
      <c r="AJ4">
        <f t="shared" ref="AJ4" si="50">AG4/SUM(AG2:AG4)</f>
        <v>0.35897435897435898</v>
      </c>
      <c r="AK4">
        <f t="shared" ref="AK4" si="51">AH4/SUM(AH2:AH4)</f>
        <v>0.37931034482758619</v>
      </c>
      <c r="AL4" s="1">
        <v>3</v>
      </c>
      <c r="AM4" s="1">
        <v>8</v>
      </c>
      <c r="AN4" s="1">
        <v>19</v>
      </c>
      <c r="AO4" s="1">
        <v>16</v>
      </c>
      <c r="AP4" s="8">
        <v>3</v>
      </c>
      <c r="AQ4" s="8">
        <v>4</v>
      </c>
      <c r="AR4" s="8">
        <v>14</v>
      </c>
      <c r="AS4" s="8">
        <v>11</v>
      </c>
      <c r="AT4" s="2">
        <f>COUNTIFS(GroupSizes!$L$2:$L$167,"S",GroupSizes!$BZ$2:$BZ$167,"c")</f>
        <v>7</v>
      </c>
      <c r="AU4" s="2">
        <f>COUNTIFS(GroupSizes!$L$2:$L$167,"M",GroupSizes!$BZ$2:$BZ$167,"c")</f>
        <v>13</v>
      </c>
      <c r="AV4" s="2">
        <f>COUNTIFS(GroupSizes!$L$2:$L$167,"L",GroupSizes!$BZ$2:$BZ$167,"c")</f>
        <v>27</v>
      </c>
      <c r="AW4" s="2">
        <f>COUNTIFS(GroupSizes!$Y$2:$Y$167,"S",GroupSizes!$CC$2:$CC$167,"c")</f>
        <v>2</v>
      </c>
      <c r="AX4" s="2">
        <f>COUNTIFS(GroupSizes!$Y$2:$Y$167,"M",GroupSizes!$CC$2:$CC$167,"c")</f>
        <v>7</v>
      </c>
      <c r="AY4" s="2">
        <f>COUNTIFS(GroupSizes!$Y$2:$Y$167,"L",GroupSizes!$CC$2:$CC$167,"c")</f>
        <v>8</v>
      </c>
      <c r="AZ4" s="9">
        <f t="shared" si="34"/>
        <v>9</v>
      </c>
      <c r="BA4" s="9">
        <f t="shared" si="35"/>
        <v>20</v>
      </c>
      <c r="BB4" s="9">
        <f t="shared" si="36"/>
        <v>35</v>
      </c>
      <c r="BC4" s="9">
        <f t="shared" si="37"/>
        <v>0.6428571428571429</v>
      </c>
      <c r="BD4" s="9">
        <f t="shared" si="14"/>
        <v>0.83333333333333337</v>
      </c>
      <c r="BE4" s="9">
        <f t="shared" si="14"/>
        <v>0.76086956521739135</v>
      </c>
      <c r="BF4" s="3">
        <v>6</v>
      </c>
      <c r="BG4" s="3">
        <v>5</v>
      </c>
      <c r="BH4" s="3">
        <v>35</v>
      </c>
      <c r="BI4" s="2">
        <f>COUNTIFS(GroupSizes!$BL$2:$BL$167,"N",GroupSizes!$BZ$2:$BZ$167,"c")</f>
        <v>11</v>
      </c>
      <c r="BJ4" s="2">
        <f>COUNTIFS(GroupSizes!$BL$2:$BL$167,"M",GroupSizes!$BZ$2:$BZ$167,"c")</f>
        <v>23</v>
      </c>
      <c r="BK4" s="2">
        <f>COUNTIFS(GroupSizes!$BL$2:$BL$167,"F",GroupSizes!$BZ$2:$BZ$167,"c")</f>
        <v>13</v>
      </c>
      <c r="BL4" s="2">
        <f>COUNTIFS(GroupSizes!$BL$2:$BL$167,"N",GroupSizes!$CC$2:$CC$167,"c")</f>
        <v>8</v>
      </c>
      <c r="BM4" s="2">
        <f>COUNTIFS(GroupSizes!$BL$2:$BL$167,"M",GroupSizes!$CC$2:$CC$167,"c")</f>
        <v>4</v>
      </c>
      <c r="BN4" s="2">
        <f>COUNTIFS(GroupSizes!$BL$2:$BL$167,"F",GroupSizes!$CC$2:$CC$167,"c")</f>
        <v>5</v>
      </c>
      <c r="BO4" s="9">
        <f t="shared" si="38"/>
        <v>19</v>
      </c>
      <c r="BP4" s="9">
        <f t="shared" si="39"/>
        <v>27</v>
      </c>
      <c r="BQ4" s="9">
        <f t="shared" si="40"/>
        <v>18</v>
      </c>
      <c r="BR4" s="9">
        <f>BO4/SUM(BO$2:BO$4)</f>
        <v>0.76</v>
      </c>
      <c r="BS4" s="9">
        <f t="shared" si="16"/>
        <v>0.84375</v>
      </c>
      <c r="BT4" s="9">
        <f t="shared" si="16"/>
        <v>0.66666666666666663</v>
      </c>
      <c r="BU4">
        <v>7</v>
      </c>
      <c r="BV4">
        <v>2</v>
      </c>
      <c r="BW4">
        <v>18</v>
      </c>
    </row>
  </sheetData>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67"/>
  <sheetViews>
    <sheetView workbookViewId="0">
      <selection activeCell="X1" sqref="X1"/>
    </sheetView>
  </sheetViews>
  <sheetFormatPr defaultRowHeight="15" x14ac:dyDescent="0.25"/>
  <sheetData>
    <row r="1" spans="1:27" x14ac:dyDescent="0.25">
      <c r="A1" t="s">
        <v>0</v>
      </c>
      <c r="B1" t="s">
        <v>325</v>
      </c>
      <c r="C1" t="s">
        <v>170</v>
      </c>
      <c r="D1" t="s">
        <v>171</v>
      </c>
      <c r="E1" t="s">
        <v>172</v>
      </c>
      <c r="F1" t="s">
        <v>173</v>
      </c>
      <c r="G1" s="3" t="s">
        <v>195</v>
      </c>
      <c r="H1" s="3" t="s">
        <v>235</v>
      </c>
      <c r="I1" t="s">
        <v>181</v>
      </c>
      <c r="J1" t="s">
        <v>182</v>
      </c>
      <c r="K1" t="s">
        <v>183</v>
      </c>
      <c r="L1" t="s">
        <v>184</v>
      </c>
      <c r="M1" s="3" t="s">
        <v>196</v>
      </c>
      <c r="N1" s="3" t="s">
        <v>345</v>
      </c>
      <c r="O1" s="3" t="s">
        <v>236</v>
      </c>
      <c r="P1" s="3" t="s">
        <v>339</v>
      </c>
      <c r="Q1" s="3" t="s">
        <v>197</v>
      </c>
      <c r="R1" s="3" t="s">
        <v>346</v>
      </c>
      <c r="S1" s="3" t="s">
        <v>340</v>
      </c>
      <c r="T1" s="3" t="s">
        <v>341</v>
      </c>
      <c r="U1" s="3" t="s">
        <v>343</v>
      </c>
      <c r="V1" s="3" t="s">
        <v>342</v>
      </c>
      <c r="W1" s="3" t="s">
        <v>344</v>
      </c>
      <c r="X1" s="6" t="s">
        <v>219</v>
      </c>
      <c r="Y1" s="6" t="s">
        <v>220</v>
      </c>
      <c r="Z1" s="6" t="s">
        <v>221</v>
      </c>
      <c r="AA1" s="6" t="s">
        <v>222</v>
      </c>
    </row>
    <row r="2" spans="1:27" x14ac:dyDescent="0.25">
      <c r="A2" t="s">
        <v>2</v>
      </c>
      <c r="B2" t="s">
        <v>326</v>
      </c>
      <c r="C2" t="str">
        <f>IF(GroupSizes!D2="NA","NA",IF(GroupSizes!D2=0,"a",IF(GroupSizes!D2&lt;2,"b","c")))</f>
        <v>a</v>
      </c>
      <c r="D2" t="str">
        <f>IF(GroupSizes!E2="NA","NA",IF(GroupSizes!E2=0,"a",IF(GroupSizes!E2&lt;2,"b","c")))</f>
        <v>c</v>
      </c>
      <c r="E2" t="str">
        <f>IF(GroupSizes!F2="NA","NA",IF(GroupSizes!F2=0,"a",IF(GroupSizes!F2&lt;2,"b","c")))</f>
        <v>a</v>
      </c>
      <c r="F2" t="str">
        <f>IF(GroupSizes!G2="NA","NA",IF(GroupSizes!G2=0,"a",IF(GroupSizes!G2&lt;2,"b","c")))</f>
        <v>a</v>
      </c>
      <c r="G2" s="3">
        <v>4</v>
      </c>
      <c r="H2" s="3" t="s">
        <v>326</v>
      </c>
      <c r="I2" s="3" t="str">
        <f>IF(GroupSizes!P2="NA","NA",IF(GroupSizes!P2=0,"a",IF(GroupSizes!P2=1,"b","c")))</f>
        <v>b</v>
      </c>
      <c r="J2" s="3" t="str">
        <f>IF(GroupSizes!Q2="NA","NA",IF(GroupSizes!Q2=0,"a",IF(GroupSizes!Q2=1,"b","c")))</f>
        <v>b</v>
      </c>
      <c r="K2" s="3" t="str">
        <f>IF(GroupSizes!R2="NA","NA",IF(GroupSizes!R2=0,"a",IF(GroupSizes!R2=1,"b","c")))</f>
        <v>c</v>
      </c>
      <c r="L2" s="3" t="str">
        <f>IF(GroupSizes!S2="NA","NA",IF(GroupSizes!S2=0,"a",IF(GroupSizes!S2=1,"b","c")))</f>
        <v>c</v>
      </c>
      <c r="M2" s="3">
        <v>7</v>
      </c>
      <c r="N2" s="3">
        <v>7</v>
      </c>
      <c r="O2" t="str">
        <f>IF(M2="NA","NA",IF(M2&lt;5,"a",IF(M2&lt;7,"b","c")))</f>
        <v>c</v>
      </c>
      <c r="P2" t="str">
        <f>IF(OR(G2="NA"),"NA",IF(M2-G2&lt;0,"1","0"))</f>
        <v>0</v>
      </c>
      <c r="Q2" s="3">
        <v>7</v>
      </c>
      <c r="R2" s="3">
        <v>7</v>
      </c>
      <c r="S2" t="str">
        <f>IF(OR(M2="NA",Q2="NA"),"NA",IF(Q2-M2&lt;0,"1","0"))</f>
        <v>0</v>
      </c>
      <c r="T2">
        <f>IF(OR(M2="NA",G2="NA"),"NA",IF(M2&lt;4,1,0))</f>
        <v>0</v>
      </c>
      <c r="U2">
        <f>IF(OR(M2=0,Q2="NA"),"NA",IF(Q2&lt;4,1,0))</f>
        <v>0</v>
      </c>
      <c r="V2">
        <v>1</v>
      </c>
      <c r="W2">
        <v>1</v>
      </c>
      <c r="X2" s="6">
        <v>1.4878844041120944</v>
      </c>
      <c r="Y2" s="6">
        <v>1.4878844041120944</v>
      </c>
      <c r="Z2" s="6">
        <v>1.4878844041120944</v>
      </c>
      <c r="AA2" s="6">
        <v>1.4878844041120944</v>
      </c>
    </row>
    <row r="3" spans="1:27" x14ac:dyDescent="0.25">
      <c r="A3" t="s">
        <v>3</v>
      </c>
      <c r="B3" t="s">
        <v>327</v>
      </c>
      <c r="C3" t="str">
        <f>IF(GroupSizes!D3="NA","NA",IF(GroupSizes!D3=0,"a",IF(GroupSizes!D3&lt;2,"b","c")))</f>
        <v>b</v>
      </c>
      <c r="D3" t="str">
        <f>IF(GroupSizes!E3="NA","NA",IF(GroupSizes!E3=0,"a",IF(GroupSizes!E3&lt;2,"b","c")))</f>
        <v>c</v>
      </c>
      <c r="E3" t="str">
        <f>IF(GroupSizes!F3="NA","NA",IF(GroupSizes!F3=0,"a",IF(GroupSizes!F3&lt;2,"b","c")))</f>
        <v>b</v>
      </c>
      <c r="F3" t="str">
        <f>IF(GroupSizes!G3="NA","NA",IF(GroupSizes!G3=0,"a",IF(GroupSizes!G3&lt;2,"b","c")))</f>
        <v>a</v>
      </c>
      <c r="G3" s="3">
        <v>6</v>
      </c>
      <c r="H3" s="3" t="s">
        <v>327</v>
      </c>
      <c r="I3" s="3" t="str">
        <f>IF(GroupSizes!P3="NA","NA",IF(GroupSizes!P3=0,"a",IF(GroupSizes!P3=1,"b","c")))</f>
        <v>c</v>
      </c>
      <c r="J3" s="3" t="str">
        <f>IF(GroupSizes!Q3="NA","NA",IF(GroupSizes!Q3=0,"a",IF(GroupSizes!Q3=1,"b","c")))</f>
        <v>b</v>
      </c>
      <c r="K3" s="3" t="str">
        <f>IF(GroupSizes!R3="NA","NA",IF(GroupSizes!R3=0,"a",IF(GroupSizes!R3=1,"b","c")))</f>
        <v>c</v>
      </c>
      <c r="L3" s="3" t="str">
        <f>IF(GroupSizes!S3="NA","NA",IF(GroupSizes!S3=0,"a",IF(GroupSizes!S3=1,"b","c")))</f>
        <v>c</v>
      </c>
      <c r="M3" s="3">
        <v>7</v>
      </c>
      <c r="N3" s="3">
        <v>7</v>
      </c>
      <c r="O3" t="str">
        <f t="shared" ref="O3:O66" si="0">IF(M3="NA","NA",IF(M3&lt;5,"a",IF(M3&lt;7,"b","c")))</f>
        <v>c</v>
      </c>
      <c r="P3" t="str">
        <f t="shared" ref="P3:P66" si="1">IF(OR(G3="NA"),"NA",IF(M3-G3&lt;0,"1","0"))</f>
        <v>0</v>
      </c>
      <c r="Q3" s="3">
        <v>5</v>
      </c>
      <c r="R3" s="3">
        <v>5</v>
      </c>
      <c r="S3" t="str">
        <f t="shared" ref="S3:S66" si="2">IF(OR(M3="NA",Q3="NA"),"NA",IF(Q3-M3&lt;0,"1","0"))</f>
        <v>1</v>
      </c>
      <c r="T3">
        <f t="shared" ref="T3:T66" si="3">IF(OR(M3="NA",G3="NA"),"NA",IF(M3&lt;4,1,0))</f>
        <v>0</v>
      </c>
      <c r="U3">
        <f t="shared" ref="U3:U66" si="4">IF(OR(M3=0,Q3="NA"),"NA",IF(Q3&lt;4,1,0))</f>
        <v>0</v>
      </c>
      <c r="V3">
        <v>1</v>
      </c>
      <c r="W3">
        <v>1</v>
      </c>
      <c r="X3" s="6">
        <v>1.0771258050942794</v>
      </c>
      <c r="Y3" s="6">
        <v>1.0771258050942794</v>
      </c>
      <c r="Z3" s="6">
        <v>1.0771258050942794</v>
      </c>
      <c r="AA3" s="6">
        <v>1.0771258050942794</v>
      </c>
    </row>
    <row r="4" spans="1:27" x14ac:dyDescent="0.25">
      <c r="A4" t="s">
        <v>4</v>
      </c>
      <c r="B4" t="s">
        <v>227</v>
      </c>
      <c r="C4" t="str">
        <f>IF(GroupSizes!D4="NA","NA",IF(GroupSizes!D4=0,"a",IF(GroupSizes!D4&lt;2,"b","c")))</f>
        <v>b</v>
      </c>
      <c r="D4" t="str">
        <f>IF(GroupSizes!E4="NA","NA",IF(GroupSizes!E4=0,"a",IF(GroupSizes!E4&lt;2,"b","c")))</f>
        <v>a</v>
      </c>
      <c r="E4" t="str">
        <f>IF(GroupSizes!F4="NA","NA",IF(GroupSizes!F4=0,"a",IF(GroupSizes!F4&lt;2,"b","c")))</f>
        <v>b</v>
      </c>
      <c r="F4" t="str">
        <f>IF(GroupSizes!G4="NA","NA",IF(GroupSizes!G4=0,"a",IF(GroupSizes!G4&lt;2,"b","c")))</f>
        <v>b</v>
      </c>
      <c r="G4" s="3">
        <v>4</v>
      </c>
      <c r="H4" s="3" t="s">
        <v>326</v>
      </c>
      <c r="I4" s="3" t="str">
        <f>IF(GroupSizes!P4="NA","NA",IF(GroupSizes!P4=0,"a",IF(GroupSizes!P4=1,"b","c")))</f>
        <v>a</v>
      </c>
      <c r="J4" s="3" t="str">
        <f>IF(GroupSizes!Q4="NA","NA",IF(GroupSizes!Q4=0,"a",IF(GroupSizes!Q4=1,"b","c")))</f>
        <v>a</v>
      </c>
      <c r="K4" s="3" t="str">
        <f>IF(GroupSizes!R4="NA","NA",IF(GroupSizes!R4=0,"a",IF(GroupSizes!R4=1,"b","c")))</f>
        <v>b</v>
      </c>
      <c r="L4" s="3" t="str">
        <f>IF(GroupSizes!S4="NA","NA",IF(GroupSizes!S4=0,"a",IF(GroupSizes!S4=1,"b","c")))</f>
        <v>c</v>
      </c>
      <c r="M4" s="3">
        <v>3</v>
      </c>
      <c r="N4" s="3">
        <v>3</v>
      </c>
      <c r="O4" t="str">
        <f t="shared" si="0"/>
        <v>a</v>
      </c>
      <c r="P4" t="str">
        <f t="shared" si="1"/>
        <v>1</v>
      </c>
      <c r="Q4" s="3">
        <v>6</v>
      </c>
      <c r="R4" s="3">
        <v>6</v>
      </c>
      <c r="S4" t="str">
        <f t="shared" si="2"/>
        <v>0</v>
      </c>
      <c r="T4">
        <f t="shared" si="3"/>
        <v>1</v>
      </c>
      <c r="U4">
        <f t="shared" si="4"/>
        <v>0</v>
      </c>
      <c r="V4">
        <v>1</v>
      </c>
      <c r="W4">
        <v>1</v>
      </c>
      <c r="X4" s="6">
        <v>1.0771258050942794</v>
      </c>
      <c r="Y4" s="6">
        <v>1.0771258050942794</v>
      </c>
      <c r="Z4" s="6">
        <v>1.0771258050942794</v>
      </c>
      <c r="AA4" s="6">
        <v>1.0771258050942794</v>
      </c>
    </row>
    <row r="5" spans="1:27" x14ac:dyDescent="0.25">
      <c r="A5" t="s">
        <v>5</v>
      </c>
      <c r="B5" t="s">
        <v>328</v>
      </c>
      <c r="C5" t="str">
        <f>IF(GroupSizes!D5="NA","NA",IF(GroupSizes!D5=0,"a",IF(GroupSizes!D5&lt;2,"b","c")))</f>
        <v>b</v>
      </c>
      <c r="D5" t="str">
        <f>IF(GroupSizes!E5="NA","NA",IF(GroupSizes!E5=0,"a",IF(GroupSizes!E5&lt;2,"b","c")))</f>
        <v>c</v>
      </c>
      <c r="E5" t="str">
        <f>IF(GroupSizes!F5="NA","NA",IF(GroupSizes!F5=0,"a",IF(GroupSizes!F5&lt;2,"b","c")))</f>
        <v>c</v>
      </c>
      <c r="F5" t="str">
        <f>IF(GroupSizes!G5="NA","NA",IF(GroupSizes!G5=0,"a",IF(GroupSizes!G5&lt;2,"b","c")))</f>
        <v>a</v>
      </c>
      <c r="G5" s="3">
        <v>8</v>
      </c>
      <c r="H5" s="3" t="s">
        <v>227</v>
      </c>
      <c r="I5" s="3" t="str">
        <f>IF(GroupSizes!P5="NA","NA",IF(GroupSizes!P5=0,"a",IF(GroupSizes!P5=1,"b","c")))</f>
        <v>a</v>
      </c>
      <c r="J5" s="3" t="str">
        <f>IF(GroupSizes!Q5="NA","NA",IF(GroupSizes!Q5=0,"a",IF(GroupSizes!Q5=1,"b","c")))</f>
        <v>c</v>
      </c>
      <c r="K5" s="3" t="str">
        <f>IF(GroupSizes!R5="NA","NA",IF(GroupSizes!R5=0,"a",IF(GroupSizes!R5=1,"b","c")))</f>
        <v>b</v>
      </c>
      <c r="L5" s="3" t="str">
        <f>IF(GroupSizes!S5="NA","NA",IF(GroupSizes!S5=0,"a",IF(GroupSizes!S5=1,"b","c")))</f>
        <v>b</v>
      </c>
      <c r="M5" s="3">
        <v>5</v>
      </c>
      <c r="N5" s="3">
        <v>5</v>
      </c>
      <c r="O5" t="str">
        <f t="shared" si="0"/>
        <v>b</v>
      </c>
      <c r="P5" t="str">
        <f t="shared" si="1"/>
        <v>1</v>
      </c>
      <c r="Q5" s="3">
        <v>6</v>
      </c>
      <c r="R5" s="3">
        <v>6</v>
      </c>
      <c r="S5" t="str">
        <f t="shared" si="2"/>
        <v>0</v>
      </c>
      <c r="T5">
        <f t="shared" si="3"/>
        <v>0</v>
      </c>
      <c r="U5">
        <f t="shared" si="4"/>
        <v>0</v>
      </c>
      <c r="V5">
        <v>1</v>
      </c>
      <c r="W5">
        <v>1</v>
      </c>
      <c r="X5" s="6">
        <v>2.0894257584322067</v>
      </c>
      <c r="Y5" s="6">
        <v>1.7267889274604464</v>
      </c>
      <c r="Z5" s="6">
        <v>1.7267889274604464</v>
      </c>
      <c r="AA5" s="6">
        <v>1.8476678711176999</v>
      </c>
    </row>
    <row r="6" spans="1:27" x14ac:dyDescent="0.25">
      <c r="A6" t="s">
        <v>6</v>
      </c>
      <c r="B6" t="s">
        <v>329</v>
      </c>
      <c r="C6" t="str">
        <f>IF(GroupSizes!D6="NA","NA",IF(GroupSizes!D6=0,"a",IF(GroupSizes!D6&lt;2,"b","c")))</f>
        <v>c</v>
      </c>
      <c r="D6" t="str">
        <f>IF(GroupSizes!E6="NA","NA",IF(GroupSizes!E6=0,"a",IF(GroupSizes!E6&lt;2,"b","c")))</f>
        <v>c</v>
      </c>
      <c r="E6" t="str">
        <f>IF(GroupSizes!F6="NA","NA",IF(GroupSizes!F6=0,"a",IF(GroupSizes!F6&lt;2,"b","c")))</f>
        <v>c</v>
      </c>
      <c r="F6" t="str">
        <f>IF(GroupSizes!G6="NA","NA",IF(GroupSizes!G6=0,"a",IF(GroupSizes!G6&lt;2,"b","c")))</f>
        <v>b</v>
      </c>
      <c r="G6" s="3">
        <v>8</v>
      </c>
      <c r="H6" s="3" t="s">
        <v>227</v>
      </c>
      <c r="I6" s="3" t="str">
        <f>IF(GroupSizes!P6="NA","NA",IF(GroupSizes!P6=0,"a",IF(GroupSizes!P6=1,"b","c")))</f>
        <v>c</v>
      </c>
      <c r="J6" s="3" t="str">
        <f>IF(GroupSizes!Q6="NA","NA",IF(GroupSizes!Q6=0,"a",IF(GroupSizes!Q6=1,"b","c")))</f>
        <v>b</v>
      </c>
      <c r="K6" s="3" t="str">
        <f>IF(GroupSizes!R6="NA","NA",IF(GroupSizes!R6=0,"a",IF(GroupSizes!R6=1,"b","c")))</f>
        <v>c</v>
      </c>
      <c r="L6" s="3" t="str">
        <f>IF(GroupSizes!S6="NA","NA",IF(GroupSizes!S6=0,"a",IF(GroupSizes!S6=1,"b","c")))</f>
        <v>c</v>
      </c>
      <c r="M6" s="3">
        <v>8</v>
      </c>
      <c r="N6" s="3">
        <v>8</v>
      </c>
      <c r="O6" t="str">
        <f t="shared" si="0"/>
        <v>c</v>
      </c>
      <c r="P6" t="str">
        <f t="shared" si="1"/>
        <v>0</v>
      </c>
      <c r="Q6" s="3">
        <v>8</v>
      </c>
      <c r="R6" s="3">
        <v>8</v>
      </c>
      <c r="S6" t="str">
        <f t="shared" si="2"/>
        <v>0</v>
      </c>
      <c r="T6">
        <f t="shared" si="3"/>
        <v>0</v>
      </c>
      <c r="U6">
        <f t="shared" si="4"/>
        <v>0</v>
      </c>
      <c r="V6">
        <v>1</v>
      </c>
      <c r="W6">
        <v>1</v>
      </c>
      <c r="X6" s="6">
        <v>0.83934498270973201</v>
      </c>
      <c r="Y6" s="6">
        <v>0.83934498270973201</v>
      </c>
      <c r="Z6" s="6">
        <v>0.83934498270973201</v>
      </c>
      <c r="AA6" s="6">
        <v>0.83934498270973201</v>
      </c>
    </row>
    <row r="7" spans="1:27" x14ac:dyDescent="0.25">
      <c r="A7" t="s">
        <v>7</v>
      </c>
      <c r="B7" t="s">
        <v>330</v>
      </c>
      <c r="C7" t="str">
        <f>IF(GroupSizes!D7="NA","NA",IF(GroupSizes!D7=0,"a",IF(GroupSizes!D7&lt;2,"b","c")))</f>
        <v>c</v>
      </c>
      <c r="D7" t="str">
        <f>IF(GroupSizes!E7="NA","NA",IF(GroupSizes!E7=0,"a",IF(GroupSizes!E7&lt;2,"b","c")))</f>
        <v>c</v>
      </c>
      <c r="E7" t="str">
        <f>IF(GroupSizes!F7="NA","NA",IF(GroupSizes!F7=0,"a",IF(GroupSizes!F7&lt;2,"b","c")))</f>
        <v>c</v>
      </c>
      <c r="F7" t="str">
        <f>IF(GroupSizes!G7="NA","NA",IF(GroupSizes!G7=0,"a",IF(GroupSizes!G7&lt;2,"b","c")))</f>
        <v>a</v>
      </c>
      <c r="G7" s="3">
        <v>9</v>
      </c>
      <c r="H7" s="3" t="s">
        <v>227</v>
      </c>
      <c r="I7" s="3" t="str">
        <f>IF(GroupSizes!P7="NA","NA",IF(GroupSizes!P7=0,"a",IF(GroupSizes!P7=1,"b","c")))</f>
        <v>a</v>
      </c>
      <c r="J7" s="3" t="str">
        <f>IF(GroupSizes!Q7="NA","NA",IF(GroupSizes!Q7=0,"a",IF(GroupSizes!Q7=1,"b","c")))</f>
        <v>c</v>
      </c>
      <c r="K7" s="3" t="str">
        <f>IF(GroupSizes!R7="NA","NA",IF(GroupSizes!R7=0,"a",IF(GroupSizes!R7=1,"b","c")))</f>
        <v>c</v>
      </c>
      <c r="L7" s="3" t="str">
        <f>IF(GroupSizes!S7="NA","NA",IF(GroupSizes!S7=0,"a",IF(GroupSizes!S7=1,"b","c")))</f>
        <v>a</v>
      </c>
      <c r="M7" s="3">
        <v>9</v>
      </c>
      <c r="N7" s="3">
        <v>9</v>
      </c>
      <c r="O7" t="str">
        <f t="shared" si="0"/>
        <v>c</v>
      </c>
      <c r="P7" t="str">
        <f t="shared" si="1"/>
        <v>0</v>
      </c>
      <c r="Q7" s="3">
        <v>7</v>
      </c>
      <c r="R7" s="3">
        <v>7</v>
      </c>
      <c r="S7" t="str">
        <f t="shared" si="2"/>
        <v>1</v>
      </c>
      <c r="T7">
        <f t="shared" si="3"/>
        <v>0</v>
      </c>
      <c r="U7">
        <f t="shared" si="4"/>
        <v>0</v>
      </c>
      <c r="V7">
        <v>0</v>
      </c>
      <c r="W7">
        <v>1</v>
      </c>
      <c r="X7" s="6">
        <v>0.83934498270973201</v>
      </c>
      <c r="Y7" s="6">
        <v>0.83934498270973201</v>
      </c>
      <c r="Z7" s="6">
        <v>0.83934498270973201</v>
      </c>
      <c r="AA7" s="6">
        <v>0.83934498270973201</v>
      </c>
    </row>
    <row r="8" spans="1:27" x14ac:dyDescent="0.25">
      <c r="A8" t="s">
        <v>8</v>
      </c>
      <c r="B8" t="s">
        <v>331</v>
      </c>
      <c r="C8" t="str">
        <f>IF(GroupSizes!D8="NA","NA",IF(GroupSizes!D8=0,"a",IF(GroupSizes!D8&lt;2,"b","c")))</f>
        <v>b</v>
      </c>
      <c r="D8" t="str">
        <f>IF(GroupSizes!E8="NA","NA",IF(GroupSizes!E8=0,"a",IF(GroupSizes!E8&lt;2,"b","c")))</f>
        <v>c</v>
      </c>
      <c r="E8" t="str">
        <f>IF(GroupSizes!F8="NA","NA",IF(GroupSizes!F8=0,"a",IF(GroupSizes!F8&lt;2,"b","c")))</f>
        <v>c</v>
      </c>
      <c r="F8" t="str">
        <f>IF(GroupSizes!G8="NA","NA",IF(GroupSizes!G8=0,"a",IF(GroupSizes!G8&lt;2,"b","c")))</f>
        <v>a</v>
      </c>
      <c r="G8" s="3">
        <v>9</v>
      </c>
      <c r="H8" s="3" t="s">
        <v>227</v>
      </c>
      <c r="I8" s="3" t="str">
        <f>IF(GroupSizes!P8="NA","NA",IF(GroupSizes!P8=0,"a",IF(GroupSizes!P8=1,"b","c")))</f>
        <v>b</v>
      </c>
      <c r="J8" s="3" t="str">
        <f>IF(GroupSizes!Q8="NA","NA",IF(GroupSizes!Q8=0,"a",IF(GroupSizes!Q8=1,"b","c")))</f>
        <v>c</v>
      </c>
      <c r="K8" s="3" t="str">
        <f>IF(GroupSizes!R8="NA","NA",IF(GroupSizes!R8=0,"a",IF(GroupSizes!R8=1,"b","c")))</f>
        <v>c</v>
      </c>
      <c r="L8" s="3" t="str">
        <f>IF(GroupSizes!S8="NA","NA",IF(GroupSizes!S8=0,"a",IF(GroupSizes!S8=1,"b","c")))</f>
        <v>c</v>
      </c>
      <c r="M8" s="3">
        <v>11</v>
      </c>
      <c r="N8" s="3">
        <v>11</v>
      </c>
      <c r="O8" t="str">
        <f t="shared" si="0"/>
        <v>c</v>
      </c>
      <c r="P8" t="str">
        <f t="shared" si="1"/>
        <v>0</v>
      </c>
      <c r="Q8" s="3">
        <v>9</v>
      </c>
      <c r="R8" s="3">
        <v>9</v>
      </c>
      <c r="S8" t="str">
        <f t="shared" si="2"/>
        <v>1</v>
      </c>
      <c r="T8">
        <f t="shared" si="3"/>
        <v>0</v>
      </c>
      <c r="U8">
        <f t="shared" si="4"/>
        <v>0</v>
      </c>
      <c r="V8">
        <v>1</v>
      </c>
      <c r="W8">
        <v>1</v>
      </c>
      <c r="X8" s="6">
        <v>0.89560035730229537</v>
      </c>
      <c r="Y8" s="6">
        <v>0.89560035730229537</v>
      </c>
      <c r="Z8" s="6">
        <v>0.89560035730229537</v>
      </c>
      <c r="AA8" s="6">
        <v>0.89560035730229537</v>
      </c>
    </row>
    <row r="9" spans="1:27" x14ac:dyDescent="0.25">
      <c r="A9" t="s">
        <v>9</v>
      </c>
      <c r="B9" t="s">
        <v>332</v>
      </c>
      <c r="C9" t="str">
        <f>IF(GroupSizes!D9="NA","NA",IF(GroupSizes!D9=0,"a",IF(GroupSizes!D9&lt;2,"b","c")))</f>
        <v>b</v>
      </c>
      <c r="D9" t="str">
        <f>IF(GroupSizes!E9="NA","NA",IF(GroupSizes!E9=0,"a",IF(GroupSizes!E9&lt;2,"b","c")))</f>
        <v>b</v>
      </c>
      <c r="E9" t="str">
        <f>IF(GroupSizes!F9="NA","NA",IF(GroupSizes!F9=0,"a",IF(GroupSizes!F9&lt;2,"b","c")))</f>
        <v>c</v>
      </c>
      <c r="F9" t="str">
        <f>IF(GroupSizes!G9="NA","NA",IF(GroupSizes!G9=0,"a",IF(GroupSizes!G9&lt;2,"b","c")))</f>
        <v>a</v>
      </c>
      <c r="G9" s="3">
        <v>6</v>
      </c>
      <c r="H9" s="3" t="s">
        <v>327</v>
      </c>
      <c r="I9" s="3" t="str">
        <f>IF(GroupSizes!P9="NA","NA",IF(GroupSizes!P9=0,"a",IF(GroupSizes!P9=1,"b","c")))</f>
        <v>b</v>
      </c>
      <c r="J9" s="3" t="str">
        <f>IF(GroupSizes!Q9="NA","NA",IF(GroupSizes!Q9=0,"a",IF(GroupSizes!Q9=1,"b","c")))</f>
        <v>b</v>
      </c>
      <c r="K9" s="3" t="str">
        <f>IF(GroupSizes!R9="NA","NA",IF(GroupSizes!R9=0,"a",IF(GroupSizes!R9=1,"b","c")))</f>
        <v>c</v>
      </c>
      <c r="L9" s="3" t="str">
        <f>IF(GroupSizes!S9="NA","NA",IF(GroupSizes!S9=0,"a",IF(GroupSizes!S9=1,"b","c")))</f>
        <v>c</v>
      </c>
      <c r="M9" s="3">
        <v>8</v>
      </c>
      <c r="N9" s="3">
        <v>8</v>
      </c>
      <c r="O9" t="str">
        <f t="shared" si="0"/>
        <v>c</v>
      </c>
      <c r="P9" t="str">
        <f t="shared" si="1"/>
        <v>0</v>
      </c>
      <c r="Q9" s="3">
        <v>2</v>
      </c>
      <c r="R9" s="3">
        <v>2</v>
      </c>
      <c r="S9" t="str">
        <f t="shared" si="2"/>
        <v>1</v>
      </c>
      <c r="T9">
        <f t="shared" si="3"/>
        <v>0</v>
      </c>
      <c r="U9">
        <f t="shared" si="4"/>
        <v>1</v>
      </c>
      <c r="V9">
        <v>1</v>
      </c>
      <c r="W9">
        <v>1</v>
      </c>
      <c r="X9" s="6">
        <v>0.29154759474226444</v>
      </c>
      <c r="Y9" s="6">
        <v>0.29154759474226444</v>
      </c>
      <c r="Z9" s="6">
        <v>0.29154759474226444</v>
      </c>
      <c r="AA9" s="6">
        <v>0.29154759474226444</v>
      </c>
    </row>
    <row r="10" spans="1:27" x14ac:dyDescent="0.25">
      <c r="A10" t="s">
        <v>10</v>
      </c>
      <c r="B10" t="s">
        <v>333</v>
      </c>
      <c r="C10" t="str">
        <f>IF(GroupSizes!D10="NA","NA",IF(GroupSizes!D10=0,"a",IF(GroupSizes!D10&lt;2,"b","c")))</f>
        <v>c</v>
      </c>
      <c r="D10" t="str">
        <f>IF(GroupSizes!E10="NA","NA",IF(GroupSizes!E10=0,"a",IF(GroupSizes!E10&lt;2,"b","c")))</f>
        <v>c</v>
      </c>
      <c r="E10" t="str">
        <f>IF(GroupSizes!F10="NA","NA",IF(GroupSizes!F10=0,"a",IF(GroupSizes!F10&lt;2,"b","c")))</f>
        <v>c</v>
      </c>
      <c r="F10" t="str">
        <f>IF(GroupSizes!G10="NA","NA",IF(GroupSizes!G10=0,"a",IF(GroupSizes!G10&lt;2,"b","c")))</f>
        <v>c</v>
      </c>
      <c r="G10" s="3">
        <v>8</v>
      </c>
      <c r="H10" s="3" t="s">
        <v>227</v>
      </c>
      <c r="I10" s="3" t="str">
        <f>IF(GroupSizes!P10="NA","NA",IF(GroupSizes!P10=0,"a",IF(GroupSizes!P10=1,"b","c")))</f>
        <v>b</v>
      </c>
      <c r="J10" s="3" t="str">
        <f>IF(GroupSizes!Q10="NA","NA",IF(GroupSizes!Q10=0,"a",IF(GroupSizes!Q10=1,"b","c")))</f>
        <v>b</v>
      </c>
      <c r="K10" s="3" t="str">
        <f>IF(GroupSizes!R10="NA","NA",IF(GroupSizes!R10=0,"a",IF(GroupSizes!R10=1,"b","c")))</f>
        <v>b</v>
      </c>
      <c r="L10" s="3" t="str">
        <f>IF(GroupSizes!S10="NA","NA",IF(GroupSizes!S10=0,"a",IF(GroupSizes!S10=1,"b","c")))</f>
        <v>b</v>
      </c>
      <c r="M10" s="3">
        <v>5</v>
      </c>
      <c r="N10" s="3">
        <v>5</v>
      </c>
      <c r="O10" t="str">
        <f t="shared" si="0"/>
        <v>b</v>
      </c>
      <c r="P10" t="str">
        <f t="shared" si="1"/>
        <v>1</v>
      </c>
      <c r="Q10" s="3">
        <v>6</v>
      </c>
      <c r="R10" s="3">
        <v>6</v>
      </c>
      <c r="S10" t="str">
        <f t="shared" si="2"/>
        <v>0</v>
      </c>
      <c r="T10">
        <f t="shared" si="3"/>
        <v>0</v>
      </c>
      <c r="U10">
        <f t="shared" si="4"/>
        <v>0</v>
      </c>
      <c r="V10">
        <v>1</v>
      </c>
      <c r="W10">
        <v>1</v>
      </c>
      <c r="X10" s="6">
        <v>1.7023806859806649</v>
      </c>
      <c r="Y10" s="6">
        <v>1.7023806859806649</v>
      </c>
      <c r="Z10" s="6">
        <v>1.7023806859806649</v>
      </c>
      <c r="AA10" s="6">
        <v>1.7023806859806649</v>
      </c>
    </row>
    <row r="11" spans="1:27" x14ac:dyDescent="0.25">
      <c r="A11" t="s">
        <v>11</v>
      </c>
      <c r="B11" t="s">
        <v>334</v>
      </c>
      <c r="C11" t="str">
        <f>IF(GroupSizes!D11="NA","NA",IF(GroupSizes!D11=0,"a",IF(GroupSizes!D11&lt;2,"b","c")))</f>
        <v>c</v>
      </c>
      <c r="D11" t="str">
        <f>IF(GroupSizes!E11="NA","NA",IF(GroupSizes!E11=0,"a",IF(GroupSizes!E11&lt;2,"b","c")))</f>
        <v>b</v>
      </c>
      <c r="E11" t="str">
        <f>IF(GroupSizes!F11="NA","NA",IF(GroupSizes!F11=0,"a",IF(GroupSizes!F11&lt;2,"b","c")))</f>
        <v>c</v>
      </c>
      <c r="F11" t="str">
        <f>IF(GroupSizes!G11="NA","NA",IF(GroupSizes!G11=0,"a",IF(GroupSizes!G11&lt;2,"b","c")))</f>
        <v>c</v>
      </c>
      <c r="G11" s="3">
        <v>12</v>
      </c>
      <c r="H11" s="3" t="s">
        <v>227</v>
      </c>
      <c r="I11" s="3" t="str">
        <f>IF(GroupSizes!P11="NA","NA",IF(GroupSizes!P11=0,"a",IF(GroupSizes!P11=1,"b","c")))</f>
        <v>a</v>
      </c>
      <c r="J11" s="3" t="str">
        <f>IF(GroupSizes!Q11="NA","NA",IF(GroupSizes!Q11=0,"a",IF(GroupSizes!Q11=1,"b","c")))</f>
        <v>b</v>
      </c>
      <c r="K11" s="3" t="str">
        <f>IF(GroupSizes!R11="NA","NA",IF(GroupSizes!R11=0,"a",IF(GroupSizes!R11=1,"b","c")))</f>
        <v>c</v>
      </c>
      <c r="L11" s="3" t="str">
        <f>IF(GroupSizes!S11="NA","NA",IF(GroupSizes!S11=0,"a",IF(GroupSizes!S11=1,"b","c")))</f>
        <v>a</v>
      </c>
      <c r="M11" s="3">
        <v>6</v>
      </c>
      <c r="N11" s="3">
        <v>6</v>
      </c>
      <c r="O11" t="str">
        <f t="shared" si="0"/>
        <v>b</v>
      </c>
      <c r="P11" t="str">
        <f t="shared" si="1"/>
        <v>1</v>
      </c>
      <c r="Q11" s="3">
        <v>9</v>
      </c>
      <c r="R11" s="3">
        <v>9</v>
      </c>
      <c r="S11" t="str">
        <f t="shared" si="2"/>
        <v>0</v>
      </c>
      <c r="T11">
        <f t="shared" si="3"/>
        <v>0</v>
      </c>
      <c r="U11">
        <f t="shared" si="4"/>
        <v>0</v>
      </c>
      <c r="V11">
        <v>0</v>
      </c>
      <c r="W11">
        <v>1</v>
      </c>
      <c r="X11" s="6">
        <v>1.5120846537148649</v>
      </c>
      <c r="Y11" s="6">
        <v>1.5120846537148649</v>
      </c>
      <c r="Z11" s="6">
        <v>1.5120846537148649</v>
      </c>
      <c r="AA11" s="6">
        <v>1.5120846537148649</v>
      </c>
    </row>
    <row r="12" spans="1:27" x14ac:dyDescent="0.25">
      <c r="A12" t="s">
        <v>12</v>
      </c>
      <c r="B12" t="s">
        <v>335</v>
      </c>
      <c r="C12" t="str">
        <f>IF(GroupSizes!D12="NA","NA",IF(GroupSizes!D12=0,"a",IF(GroupSizes!D12&lt;2,"b","c")))</f>
        <v>c</v>
      </c>
      <c r="D12" t="str">
        <f>IF(GroupSizes!E12="NA","NA",IF(GroupSizes!E12=0,"a",IF(GroupSizes!E12&lt;2,"b","c")))</f>
        <v>c</v>
      </c>
      <c r="E12" t="str">
        <f>IF(GroupSizes!F12="NA","NA",IF(GroupSizes!F12=0,"a",IF(GroupSizes!F12&lt;2,"b","c")))</f>
        <v>c</v>
      </c>
      <c r="F12" t="str">
        <f>IF(GroupSizes!G12="NA","NA",IF(GroupSizes!G12=0,"a",IF(GroupSizes!G12&lt;2,"b","c")))</f>
        <v>a</v>
      </c>
      <c r="G12" s="3">
        <v>11</v>
      </c>
      <c r="H12" s="3" t="s">
        <v>227</v>
      </c>
      <c r="I12" s="3" t="str">
        <f>IF(GroupSizes!P12="NA","NA",IF(GroupSizes!P12=0,"a",IF(GroupSizes!P12=1,"b","c")))</f>
        <v>c</v>
      </c>
      <c r="J12" s="3" t="str">
        <f>IF(GroupSizes!Q12="NA","NA",IF(GroupSizes!Q12=0,"a",IF(GroupSizes!Q12=1,"b","c")))</f>
        <v>c</v>
      </c>
      <c r="K12" s="3" t="str">
        <f>IF(GroupSizes!R12="NA","NA",IF(GroupSizes!R12=0,"a",IF(GroupSizes!R12=1,"b","c")))</f>
        <v>b</v>
      </c>
      <c r="L12" s="3" t="str">
        <f>IF(GroupSizes!S12="NA","NA",IF(GroupSizes!S12=0,"a",IF(GroupSizes!S12=1,"b","c")))</f>
        <v>c</v>
      </c>
      <c r="M12" s="3">
        <v>7</v>
      </c>
      <c r="N12" s="3">
        <v>7</v>
      </c>
      <c r="O12" t="str">
        <f t="shared" si="0"/>
        <v>c</v>
      </c>
      <c r="P12" t="str">
        <f t="shared" si="1"/>
        <v>1</v>
      </c>
      <c r="Q12" s="3">
        <v>8</v>
      </c>
      <c r="R12" s="3">
        <v>8</v>
      </c>
      <c r="S12" t="str">
        <f t="shared" si="2"/>
        <v>0</v>
      </c>
      <c r="T12">
        <f t="shared" si="3"/>
        <v>0</v>
      </c>
      <c r="U12">
        <f t="shared" si="4"/>
        <v>0</v>
      </c>
      <c r="V12">
        <v>1</v>
      </c>
      <c r="W12">
        <v>1</v>
      </c>
      <c r="X12" s="6">
        <v>0.46097722286464166</v>
      </c>
      <c r="Y12" s="6">
        <v>0.46097722286464166</v>
      </c>
      <c r="Z12" s="6">
        <v>0.46097722286464166</v>
      </c>
      <c r="AA12" s="6">
        <v>0.46097722286464166</v>
      </c>
    </row>
    <row r="13" spans="1:27" x14ac:dyDescent="0.25">
      <c r="A13" t="s">
        <v>13</v>
      </c>
      <c r="B13" t="s">
        <v>336</v>
      </c>
      <c r="C13" t="str">
        <f>IF(GroupSizes!D13="NA","NA",IF(GroupSizes!D13=0,"a",IF(GroupSizes!D13&lt;2,"b","c")))</f>
        <v>c</v>
      </c>
      <c r="D13" t="str">
        <f>IF(GroupSizes!E13="NA","NA",IF(GroupSizes!E13=0,"a",IF(GroupSizes!E13&lt;2,"b","c")))</f>
        <v>c</v>
      </c>
      <c r="E13" t="str">
        <f>IF(GroupSizes!F13="NA","NA",IF(GroupSizes!F13=0,"a",IF(GroupSizes!F13&lt;2,"b","c")))</f>
        <v>c</v>
      </c>
      <c r="F13" t="str">
        <f>IF(GroupSizes!G13="NA","NA",IF(GroupSizes!G13=0,"a",IF(GroupSizes!G13&lt;2,"b","c")))</f>
        <v>c</v>
      </c>
      <c r="G13" s="3">
        <v>9</v>
      </c>
      <c r="H13" s="3" t="s">
        <v>227</v>
      </c>
      <c r="I13" s="3" t="str">
        <f>IF(GroupSizes!P13="NA","NA",IF(GroupSizes!P13=0,"a",IF(GroupSizes!P13=1,"b","c")))</f>
        <v>a</v>
      </c>
      <c r="J13" s="3" t="str">
        <f>IF(GroupSizes!Q13="NA","NA",IF(GroupSizes!Q13=0,"a",IF(GroupSizes!Q13=1,"b","c")))</f>
        <v>b</v>
      </c>
      <c r="K13" s="3" t="str">
        <f>IF(GroupSizes!R13="NA","NA",IF(GroupSizes!R13=0,"a",IF(GroupSizes!R13=1,"b","c")))</f>
        <v>b</v>
      </c>
      <c r="L13" s="3" t="str">
        <f>IF(GroupSizes!S13="NA","NA",IF(GroupSizes!S13=0,"a",IF(GroupSizes!S13=1,"b","c")))</f>
        <v>b</v>
      </c>
      <c r="M13" s="3">
        <v>4</v>
      </c>
      <c r="N13" s="3">
        <v>4</v>
      </c>
      <c r="O13" t="str">
        <f t="shared" si="0"/>
        <v>a</v>
      </c>
      <c r="P13" t="str">
        <f t="shared" si="1"/>
        <v>1</v>
      </c>
      <c r="Q13" s="3">
        <v>5</v>
      </c>
      <c r="R13" s="3">
        <v>5</v>
      </c>
      <c r="S13" t="str">
        <f t="shared" si="2"/>
        <v>0</v>
      </c>
      <c r="T13">
        <f t="shared" si="3"/>
        <v>0</v>
      </c>
      <c r="U13">
        <f t="shared" si="4"/>
        <v>0</v>
      </c>
      <c r="V13">
        <v>1</v>
      </c>
      <c r="W13">
        <v>1</v>
      </c>
      <c r="X13" s="6">
        <v>0.63134776470658449</v>
      </c>
      <c r="Y13" s="6">
        <v>0.63134776470658449</v>
      </c>
      <c r="Z13" s="6">
        <v>0.63134776470658449</v>
      </c>
      <c r="AA13" s="6">
        <v>0.63134776470658449</v>
      </c>
    </row>
    <row r="14" spans="1:27" x14ac:dyDescent="0.25">
      <c r="A14" t="s">
        <v>14</v>
      </c>
      <c r="B14" t="s">
        <v>337</v>
      </c>
      <c r="C14" t="str">
        <f>IF(GroupSizes!D14="NA","NA",IF(GroupSizes!D14=0,"a",IF(GroupSizes!D14&lt;2,"b","c")))</f>
        <v>c</v>
      </c>
      <c r="D14" t="str">
        <f>IF(GroupSizes!E14="NA","NA",IF(GroupSizes!E14=0,"a",IF(GroupSizes!E14&lt;2,"b","c")))</f>
        <v>c</v>
      </c>
      <c r="E14" t="str">
        <f>IF(GroupSizes!F14="NA","NA",IF(GroupSizes!F14=0,"a",IF(GroupSizes!F14&lt;2,"b","c")))</f>
        <v>c</v>
      </c>
      <c r="F14" t="str">
        <f>IF(GroupSizes!G14="NA","NA",IF(GroupSizes!G14=0,"a",IF(GroupSizes!G14&lt;2,"b","c")))</f>
        <v>c</v>
      </c>
      <c r="G14" s="3">
        <v>10</v>
      </c>
      <c r="H14" s="3" t="s">
        <v>227</v>
      </c>
      <c r="I14" s="3" t="str">
        <f>IF(GroupSizes!P14="NA","NA",IF(GroupSizes!P14=0,"a",IF(GroupSizes!P14=1,"b","c")))</f>
        <v>a</v>
      </c>
      <c r="J14" s="3" t="str">
        <f>IF(GroupSizes!Q14="NA","NA",IF(GroupSizes!Q14=0,"a",IF(GroupSizes!Q14=1,"b","c")))</f>
        <v>b</v>
      </c>
      <c r="K14" s="3" t="str">
        <f>IF(GroupSizes!R14="NA","NA",IF(GroupSizes!R14=0,"a",IF(GroupSizes!R14=1,"b","c")))</f>
        <v>c</v>
      </c>
      <c r="L14" s="3" t="str">
        <f>IF(GroupSizes!S14="NA","NA",IF(GroupSizes!S14=0,"a",IF(GroupSizes!S14=1,"b","c")))</f>
        <v>c</v>
      </c>
      <c r="M14" s="3">
        <v>5</v>
      </c>
      <c r="N14" s="3">
        <v>5</v>
      </c>
      <c r="O14" t="str">
        <f t="shared" si="0"/>
        <v>b</v>
      </c>
      <c r="P14" t="str">
        <f t="shared" si="1"/>
        <v>1</v>
      </c>
      <c r="Q14" s="3">
        <v>6</v>
      </c>
      <c r="R14" s="3">
        <v>6</v>
      </c>
      <c r="S14" t="str">
        <f t="shared" si="2"/>
        <v>0</v>
      </c>
      <c r="T14">
        <f t="shared" si="3"/>
        <v>0</v>
      </c>
      <c r="U14">
        <f t="shared" si="4"/>
        <v>0</v>
      </c>
      <c r="V14">
        <v>1</v>
      </c>
      <c r="W14">
        <v>0</v>
      </c>
      <c r="X14" s="6">
        <v>0.87132083643168035</v>
      </c>
      <c r="Y14" s="6">
        <v>0.87132083643168035</v>
      </c>
      <c r="Z14" s="6">
        <v>0.87132083643168035</v>
      </c>
      <c r="AA14" s="6">
        <v>0.87132083643168035</v>
      </c>
    </row>
    <row r="15" spans="1:27" x14ac:dyDescent="0.25">
      <c r="A15" t="s">
        <v>15</v>
      </c>
      <c r="B15" t="s">
        <v>177</v>
      </c>
      <c r="C15" t="str">
        <f>IF(GroupSizes!D15="NA","NA",IF(GroupSizes!D15=0,"a",IF(GroupSizes!D15&lt;2,"b","c")))</f>
        <v>c</v>
      </c>
      <c r="D15" t="str">
        <f>IF(GroupSizes!E15="NA","NA",IF(GroupSizes!E15=0,"a",IF(GroupSizes!E15&lt;2,"b","c")))</f>
        <v>b</v>
      </c>
      <c r="E15" t="str">
        <f>IF(GroupSizes!F15="NA","NA",IF(GroupSizes!F15=0,"a",IF(GroupSizes!F15&lt;2,"b","c")))</f>
        <v>c</v>
      </c>
      <c r="F15" t="str">
        <f>IF(GroupSizes!G15="NA","NA",IF(GroupSizes!G15=0,"a",IF(GroupSizes!G15&lt;2,"b","c")))</f>
        <v>a</v>
      </c>
      <c r="G15" s="3">
        <v>11</v>
      </c>
      <c r="H15" s="3" t="s">
        <v>227</v>
      </c>
      <c r="I15" s="3" t="str">
        <f>IF(GroupSizes!P15="NA","NA",IF(GroupSizes!P15=0,"a",IF(GroupSizes!P15=1,"b","c")))</f>
        <v>a</v>
      </c>
      <c r="J15" s="3" t="str">
        <f>IF(GroupSizes!Q15="NA","NA",IF(GroupSizes!Q15=0,"a",IF(GroupSizes!Q15=1,"b","c")))</f>
        <v>c</v>
      </c>
      <c r="K15" s="3" t="str">
        <f>IF(GroupSizes!R15="NA","NA",IF(GroupSizes!R15=0,"a",IF(GroupSizes!R15=1,"b","c")))</f>
        <v>c</v>
      </c>
      <c r="L15" s="3" t="str">
        <f>IF(GroupSizes!S15="NA","NA",IF(GroupSizes!S15=0,"a",IF(GroupSizes!S15=1,"b","c")))</f>
        <v>b</v>
      </c>
      <c r="M15" s="3">
        <v>7</v>
      </c>
      <c r="N15" s="3">
        <v>7</v>
      </c>
      <c r="O15" t="str">
        <f t="shared" si="0"/>
        <v>c</v>
      </c>
      <c r="P15" t="str">
        <f t="shared" si="1"/>
        <v>1</v>
      </c>
      <c r="Q15" s="3">
        <v>7</v>
      </c>
      <c r="R15" s="3">
        <v>7</v>
      </c>
      <c r="S15" t="str">
        <f t="shared" si="2"/>
        <v>0</v>
      </c>
      <c r="T15">
        <f t="shared" si="3"/>
        <v>0</v>
      </c>
      <c r="U15">
        <f t="shared" si="4"/>
        <v>0</v>
      </c>
      <c r="V15">
        <v>1</v>
      </c>
      <c r="W15">
        <v>1</v>
      </c>
      <c r="X15" s="6">
        <v>0.44407206622348988</v>
      </c>
      <c r="Y15" s="6">
        <v>0.44407206622348988</v>
      </c>
      <c r="Z15" s="6">
        <v>0.44407206622348988</v>
      </c>
      <c r="AA15" s="6">
        <v>0.44407206622348988</v>
      </c>
    </row>
    <row r="16" spans="1:27" x14ac:dyDescent="0.25">
      <c r="A16" t="s">
        <v>16</v>
      </c>
      <c r="B16" t="s">
        <v>338</v>
      </c>
      <c r="C16" t="str">
        <f>IF(GroupSizes!D16="NA","NA",IF(GroupSizes!D16=0,"a",IF(GroupSizes!D16&lt;2,"b","c")))</f>
        <v>c</v>
      </c>
      <c r="D16" t="str">
        <f>IF(GroupSizes!E16="NA","NA",IF(GroupSizes!E16=0,"a",IF(GroupSizes!E16&lt;2,"b","c")))</f>
        <v>c</v>
      </c>
      <c r="E16" t="str">
        <f>IF(GroupSizes!F16="NA","NA",IF(GroupSizes!F16=0,"a",IF(GroupSizes!F16&lt;2,"b","c")))</f>
        <v>c</v>
      </c>
      <c r="F16" t="str">
        <f>IF(GroupSizes!G16="NA","NA",IF(GroupSizes!G16=0,"a",IF(GroupSizes!G16&lt;2,"b","c")))</f>
        <v>b</v>
      </c>
      <c r="G16" s="3">
        <v>18</v>
      </c>
      <c r="H16" s="3" t="s">
        <v>227</v>
      </c>
      <c r="I16" s="3" t="str">
        <f>IF(GroupSizes!P16="NA","NA",IF(GroupSizes!P16=0,"a",IF(GroupSizes!P16=1,"b","c")))</f>
        <v>c</v>
      </c>
      <c r="J16" s="3" t="str">
        <f>IF(GroupSizes!Q16="NA","NA",IF(GroupSizes!Q16=0,"a",IF(GroupSizes!Q16=1,"b","c")))</f>
        <v>c</v>
      </c>
      <c r="K16" s="3" t="str">
        <f>IF(GroupSizes!R16="NA","NA",IF(GroupSizes!R16=0,"a",IF(GroupSizes!R16=1,"b","c")))</f>
        <v>c</v>
      </c>
      <c r="L16" s="3" t="str">
        <f>IF(GroupSizes!S16="NA","NA",IF(GroupSizes!S16=0,"a",IF(GroupSizes!S16=1,"b","c")))</f>
        <v>c</v>
      </c>
      <c r="M16" s="3">
        <v>14</v>
      </c>
      <c r="N16" s="3">
        <v>14</v>
      </c>
      <c r="O16" t="str">
        <f t="shared" si="0"/>
        <v>c</v>
      </c>
      <c r="P16" t="str">
        <f t="shared" si="1"/>
        <v>1</v>
      </c>
      <c r="Q16" s="3">
        <v>11</v>
      </c>
      <c r="R16" s="3">
        <v>11</v>
      </c>
      <c r="S16" t="str">
        <f t="shared" si="2"/>
        <v>1</v>
      </c>
      <c r="T16">
        <f t="shared" si="3"/>
        <v>0</v>
      </c>
      <c r="U16">
        <f t="shared" si="4"/>
        <v>0</v>
      </c>
      <c r="V16">
        <v>1</v>
      </c>
      <c r="W16">
        <v>1</v>
      </c>
      <c r="X16" s="6">
        <v>0.53450912059571232</v>
      </c>
      <c r="Y16" s="6">
        <v>0.53450912059571232</v>
      </c>
      <c r="Z16" s="6">
        <v>0.53450912059571232</v>
      </c>
      <c r="AA16" s="6">
        <v>0.53450912059571232</v>
      </c>
    </row>
    <row r="17" spans="1:27" x14ac:dyDescent="0.25">
      <c r="A17" t="s">
        <v>17</v>
      </c>
      <c r="B17" t="s">
        <v>326</v>
      </c>
      <c r="C17" t="str">
        <f>IF(GroupSizes!D17="NA","NA",IF(GroupSizes!D17=0,"a",IF(GroupSizes!D17&lt;2,"b","c")))</f>
        <v>a</v>
      </c>
      <c r="D17" t="str">
        <f>IF(GroupSizes!E17="NA","NA",IF(GroupSizes!E17=0,"a",IF(GroupSizes!E17&lt;2,"b","c")))</f>
        <v>b</v>
      </c>
      <c r="E17" t="str">
        <f>IF(GroupSizes!F17="NA","NA",IF(GroupSizes!F17=0,"a",IF(GroupSizes!F17&lt;2,"b","c")))</f>
        <v>b</v>
      </c>
      <c r="F17" t="str">
        <f>IF(GroupSizes!G17="NA","NA",IF(GroupSizes!G17=0,"a",IF(GroupSizes!G17&lt;2,"b","c")))</f>
        <v>a</v>
      </c>
      <c r="G17" s="3">
        <v>4</v>
      </c>
      <c r="H17" s="3" t="s">
        <v>326</v>
      </c>
      <c r="I17" s="3" t="str">
        <f>IF(GroupSizes!P17="NA","NA",IF(GroupSizes!P17=0,"a",IF(GroupSizes!P17=1,"b","c")))</f>
        <v>b</v>
      </c>
      <c r="J17" s="3" t="str">
        <f>IF(GroupSizes!Q17="NA","NA",IF(GroupSizes!Q17=0,"a",IF(GroupSizes!Q17=1,"b","c")))</f>
        <v>b</v>
      </c>
      <c r="K17" s="3" t="str">
        <f>IF(GroupSizes!R17="NA","NA",IF(GroupSizes!R17=0,"a",IF(GroupSizes!R17=1,"b","c")))</f>
        <v>c</v>
      </c>
      <c r="L17" s="3" t="str">
        <f>IF(GroupSizes!S17="NA","NA",IF(GroupSizes!S17=0,"a",IF(GroupSizes!S17=1,"b","c")))</f>
        <v>a</v>
      </c>
      <c r="M17" s="3">
        <v>7</v>
      </c>
      <c r="N17" s="3">
        <v>7</v>
      </c>
      <c r="O17" t="str">
        <f t="shared" si="0"/>
        <v>c</v>
      </c>
      <c r="P17" t="str">
        <f t="shared" si="1"/>
        <v>0</v>
      </c>
      <c r="Q17" s="3">
        <v>10</v>
      </c>
      <c r="R17" s="3">
        <v>10</v>
      </c>
      <c r="S17" t="str">
        <f t="shared" si="2"/>
        <v>0</v>
      </c>
      <c r="T17">
        <f t="shared" si="3"/>
        <v>0</v>
      </c>
      <c r="U17">
        <f t="shared" si="4"/>
        <v>0</v>
      </c>
      <c r="V17">
        <v>0</v>
      </c>
      <c r="W17">
        <v>1</v>
      </c>
      <c r="X17" s="6">
        <v>0.61846584384265046</v>
      </c>
      <c r="Y17" s="6">
        <v>0.61846584384265046</v>
      </c>
      <c r="Z17" s="6">
        <v>0.61846584384265046</v>
      </c>
      <c r="AA17" s="6">
        <v>0.61846584384265046</v>
      </c>
    </row>
    <row r="18" spans="1:27" x14ac:dyDescent="0.25">
      <c r="A18" t="s">
        <v>18</v>
      </c>
      <c r="B18" t="s">
        <v>327</v>
      </c>
      <c r="C18" t="str">
        <f>IF(GroupSizes!D18="NA","NA",IF(GroupSizes!D18=0,"a",IF(GroupSizes!D18&lt;2,"b","c")))</f>
        <v>b</v>
      </c>
      <c r="D18" t="str">
        <f>IF(GroupSizes!E18="NA","NA",IF(GroupSizes!E18=0,"a",IF(GroupSizes!E18&lt;2,"b","c")))</f>
        <v>b</v>
      </c>
      <c r="E18" t="str">
        <f>IF(GroupSizes!F18="NA","NA",IF(GroupSizes!F18=0,"a",IF(GroupSizes!F18&lt;2,"b","c")))</f>
        <v>c</v>
      </c>
      <c r="F18" t="str">
        <f>IF(GroupSizes!G18="NA","NA",IF(GroupSizes!G18=0,"a",IF(GroupSizes!G18&lt;2,"b","c")))</f>
        <v>a</v>
      </c>
      <c r="G18" s="3">
        <v>6</v>
      </c>
      <c r="H18" s="3" t="s">
        <v>327</v>
      </c>
      <c r="I18" s="3" t="str">
        <f>IF(GroupSizes!P18="NA","NA",IF(GroupSizes!P18=0,"a",IF(GroupSizes!P18=1,"b","c")))</f>
        <v>b</v>
      </c>
      <c r="J18" s="3" t="str">
        <f>IF(GroupSizes!Q18="NA","NA",IF(GroupSizes!Q18=0,"a",IF(GroupSizes!Q18=1,"b","c")))</f>
        <v>c</v>
      </c>
      <c r="K18" s="3" t="str">
        <f>IF(GroupSizes!R18="NA","NA",IF(GroupSizes!R18=0,"a",IF(GroupSizes!R18=1,"b","c")))</f>
        <v>c</v>
      </c>
      <c r="L18" s="3" t="str">
        <f>IF(GroupSizes!S18="NA","NA",IF(GroupSizes!S18=0,"a",IF(GroupSizes!S18=1,"b","c")))</f>
        <v>b</v>
      </c>
      <c r="M18" s="3">
        <v>7</v>
      </c>
      <c r="N18" s="3">
        <v>7</v>
      </c>
      <c r="O18" t="str">
        <f t="shared" si="0"/>
        <v>c</v>
      </c>
      <c r="P18" t="str">
        <f t="shared" si="1"/>
        <v>0</v>
      </c>
      <c r="Q18" s="3">
        <v>9</v>
      </c>
      <c r="R18" s="3">
        <v>9</v>
      </c>
      <c r="S18" t="str">
        <f t="shared" si="2"/>
        <v>0</v>
      </c>
      <c r="T18">
        <f t="shared" si="3"/>
        <v>0</v>
      </c>
      <c r="U18">
        <f t="shared" si="4"/>
        <v>0</v>
      </c>
      <c r="V18">
        <v>1</v>
      </c>
      <c r="W18">
        <v>1</v>
      </c>
      <c r="X18" s="6">
        <v>0.70342021580275904</v>
      </c>
      <c r="Y18" s="6">
        <v>0.70342021580275904</v>
      </c>
      <c r="Z18" s="6">
        <v>0.70342021580275904</v>
      </c>
      <c r="AA18" s="6">
        <v>0.70342021580275904</v>
      </c>
    </row>
    <row r="19" spans="1:27" x14ac:dyDescent="0.25">
      <c r="A19" t="s">
        <v>19</v>
      </c>
      <c r="B19" t="s">
        <v>227</v>
      </c>
      <c r="C19" t="str">
        <f>IF(GroupSizes!D19="NA","NA",IF(GroupSizes!D19=0,"a",IF(GroupSizes!D19&lt;2,"b","c")))</f>
        <v>a</v>
      </c>
      <c r="D19" t="str">
        <f>IF(GroupSizes!E19="NA","NA",IF(GroupSizes!E19=0,"a",IF(GroupSizes!E19&lt;2,"b","c")))</f>
        <v>b</v>
      </c>
      <c r="E19" t="str">
        <f>IF(GroupSizes!F19="NA","NA",IF(GroupSizes!F19=0,"a",IF(GroupSizes!F19&lt;2,"b","c")))</f>
        <v>a</v>
      </c>
      <c r="F19" t="str">
        <f>IF(GroupSizes!G19="NA","NA",IF(GroupSizes!G19=0,"a",IF(GroupSizes!G19&lt;2,"b","c")))</f>
        <v>a</v>
      </c>
      <c r="G19" s="3">
        <v>2</v>
      </c>
      <c r="H19" s="3" t="s">
        <v>326</v>
      </c>
      <c r="I19" s="3" t="str">
        <f>IF(GroupSizes!P19="NA","NA",IF(GroupSizes!P19=0,"a",IF(GroupSizes!P19=1,"b","c")))</f>
        <v>b</v>
      </c>
      <c r="J19" s="3" t="str">
        <f>IF(GroupSizes!Q19="NA","NA",IF(GroupSizes!Q19=0,"a",IF(GroupSizes!Q19=1,"b","c")))</f>
        <v>b</v>
      </c>
      <c r="K19" s="3" t="str">
        <f>IF(GroupSizes!R19="NA","NA",IF(GroupSizes!R19=0,"a",IF(GroupSizes!R19=1,"b","c")))</f>
        <v>c</v>
      </c>
      <c r="L19" s="3" t="str">
        <f>IF(GroupSizes!S19="NA","NA",IF(GroupSizes!S19=0,"a",IF(GroupSizes!S19=1,"b","c")))</f>
        <v>a</v>
      </c>
      <c r="M19" s="3">
        <v>6</v>
      </c>
      <c r="N19" s="3">
        <v>6</v>
      </c>
      <c r="O19" t="str">
        <f t="shared" si="0"/>
        <v>b</v>
      </c>
      <c r="P19" t="str">
        <f t="shared" si="1"/>
        <v>0</v>
      </c>
      <c r="Q19" s="3">
        <v>7</v>
      </c>
      <c r="R19" s="3">
        <v>7</v>
      </c>
      <c r="S19" t="str">
        <f t="shared" si="2"/>
        <v>0</v>
      </c>
      <c r="T19">
        <f t="shared" si="3"/>
        <v>0</v>
      </c>
      <c r="U19">
        <f t="shared" si="4"/>
        <v>0</v>
      </c>
      <c r="V19">
        <v>0</v>
      </c>
      <c r="W19">
        <v>1</v>
      </c>
      <c r="X19" s="6">
        <v>0.89560035730229537</v>
      </c>
      <c r="Y19" s="6">
        <v>0.89560035730229537</v>
      </c>
      <c r="Z19" s="6">
        <v>0.89560035730229537</v>
      </c>
      <c r="AA19" s="6">
        <v>0.89560035730229537</v>
      </c>
    </row>
    <row r="20" spans="1:27" x14ac:dyDescent="0.25">
      <c r="A20" t="s">
        <v>20</v>
      </c>
      <c r="B20" t="s">
        <v>328</v>
      </c>
      <c r="C20" t="str">
        <f>IF(GroupSizes!D20="NA","NA",IF(GroupSizes!D20=0,"a",IF(GroupSizes!D20&lt;2,"b","c")))</f>
        <v>c</v>
      </c>
      <c r="D20" t="str">
        <f>IF(GroupSizes!E20="NA","NA",IF(GroupSizes!E20=0,"a",IF(GroupSizes!E20&lt;2,"b","c")))</f>
        <v>b</v>
      </c>
      <c r="E20" t="str">
        <f>IF(GroupSizes!F20="NA","NA",IF(GroupSizes!F20=0,"a",IF(GroupSizes!F20&lt;2,"b","c")))</f>
        <v>c</v>
      </c>
      <c r="F20" t="str">
        <f>IF(GroupSizes!G20="NA","NA",IF(GroupSizes!G20=0,"a",IF(GroupSizes!G20&lt;2,"b","c")))</f>
        <v>c</v>
      </c>
      <c r="G20" s="3">
        <v>8</v>
      </c>
      <c r="H20" s="3" t="s">
        <v>227</v>
      </c>
      <c r="I20" s="3" t="str">
        <f>IF(GroupSizes!P20="NA","NA",IF(GroupSizes!P20=0,"a",IF(GroupSizes!P20=1,"b","c")))</f>
        <v>a</v>
      </c>
      <c r="J20" s="3" t="str">
        <f>IF(GroupSizes!Q20="NA","NA",IF(GroupSizes!Q20=0,"a",IF(GroupSizes!Q20=1,"b","c")))</f>
        <v>b</v>
      </c>
      <c r="K20" s="3" t="str">
        <f>IF(GroupSizes!R20="NA","NA",IF(GroupSizes!R20=0,"a",IF(GroupSizes!R20=1,"b","c")))</f>
        <v>c</v>
      </c>
      <c r="L20" s="3" t="str">
        <f>IF(GroupSizes!S20="NA","NA",IF(GroupSizes!S20=0,"a",IF(GroupSizes!S20=1,"b","c")))</f>
        <v>c</v>
      </c>
      <c r="M20" s="3">
        <v>6</v>
      </c>
      <c r="N20" s="3">
        <v>6</v>
      </c>
      <c r="O20" t="str">
        <f t="shared" si="0"/>
        <v>b</v>
      </c>
      <c r="P20" t="str">
        <f t="shared" si="1"/>
        <v>1</v>
      </c>
      <c r="Q20" s="3">
        <v>5</v>
      </c>
      <c r="R20" s="3">
        <v>5</v>
      </c>
      <c r="S20" t="str">
        <f t="shared" si="2"/>
        <v>1</v>
      </c>
      <c r="T20">
        <f t="shared" si="3"/>
        <v>0</v>
      </c>
      <c r="U20">
        <f t="shared" si="4"/>
        <v>0</v>
      </c>
      <c r="V20">
        <v>1</v>
      </c>
      <c r="W20">
        <v>1</v>
      </c>
      <c r="X20" s="6">
        <v>0.52038447325030746</v>
      </c>
      <c r="Y20" s="6">
        <v>0.44721359549995754</v>
      </c>
      <c r="Z20" s="6">
        <v>0.44721359549995754</v>
      </c>
      <c r="AA20" s="6">
        <v>0.47160388808340753</v>
      </c>
    </row>
    <row r="21" spans="1:27" x14ac:dyDescent="0.25">
      <c r="A21" t="s">
        <v>21</v>
      </c>
      <c r="B21" t="s">
        <v>329</v>
      </c>
      <c r="C21" t="str">
        <f>IF(GroupSizes!D21="NA","NA",IF(GroupSizes!D21=0,"a",IF(GroupSizes!D21&lt;2,"b","c")))</f>
        <v>b</v>
      </c>
      <c r="D21" t="str">
        <f>IF(GroupSizes!E21="NA","NA",IF(GroupSizes!E21=0,"a",IF(GroupSizes!E21&lt;2,"b","c")))</f>
        <v>c</v>
      </c>
      <c r="E21" t="str">
        <f>IF(GroupSizes!F21="NA","NA",IF(GroupSizes!F21=0,"a",IF(GroupSizes!F21&lt;2,"b","c")))</f>
        <v>c</v>
      </c>
      <c r="F21" t="str">
        <f>IF(GroupSizes!G21="NA","NA",IF(GroupSizes!G21=0,"a",IF(GroupSizes!G21&lt;2,"b","c")))</f>
        <v>a</v>
      </c>
      <c r="G21" s="3">
        <v>8</v>
      </c>
      <c r="H21" s="3" t="s">
        <v>227</v>
      </c>
      <c r="I21" s="3" t="str">
        <f>IF(GroupSizes!P21="NA","NA",IF(GroupSizes!P21=0,"a",IF(GroupSizes!P21=1,"b","c")))</f>
        <v>a</v>
      </c>
      <c r="J21" s="3" t="str">
        <f>IF(GroupSizes!Q21="NA","NA",IF(GroupSizes!Q21=0,"a",IF(GroupSizes!Q21=1,"b","c")))</f>
        <v>c</v>
      </c>
      <c r="K21" s="3" t="str">
        <f>IF(GroupSizes!R21="NA","NA",IF(GroupSizes!R21=0,"a",IF(GroupSizes!R21=1,"b","c")))</f>
        <v>b</v>
      </c>
      <c r="L21" s="3" t="str">
        <f>IF(GroupSizes!S21="NA","NA",IF(GroupSizes!S21=0,"a",IF(GroupSizes!S21=1,"b","c")))</f>
        <v>a</v>
      </c>
      <c r="M21" s="3">
        <v>6</v>
      </c>
      <c r="N21" s="3">
        <v>6</v>
      </c>
      <c r="O21" t="str">
        <f t="shared" si="0"/>
        <v>b</v>
      </c>
      <c r="P21" t="str">
        <f t="shared" si="1"/>
        <v>1</v>
      </c>
      <c r="Q21" s="3">
        <v>6</v>
      </c>
      <c r="R21" s="3">
        <v>6</v>
      </c>
      <c r="S21" t="str">
        <f t="shared" si="2"/>
        <v>0</v>
      </c>
      <c r="T21">
        <f t="shared" si="3"/>
        <v>0</v>
      </c>
      <c r="U21">
        <f t="shared" si="4"/>
        <v>0</v>
      </c>
      <c r="V21">
        <v>0</v>
      </c>
      <c r="W21">
        <v>1</v>
      </c>
      <c r="X21" s="6">
        <v>0.46690470119715033</v>
      </c>
      <c r="Y21" s="6">
        <v>0.46690470119715033</v>
      </c>
      <c r="Z21" s="6">
        <v>0.46690470119715033</v>
      </c>
      <c r="AA21" s="6">
        <v>0.46690470119715033</v>
      </c>
    </row>
    <row r="22" spans="1:27" x14ac:dyDescent="0.25">
      <c r="A22" t="s">
        <v>22</v>
      </c>
      <c r="B22" t="s">
        <v>330</v>
      </c>
      <c r="C22" t="str">
        <f>IF(GroupSizes!D22="NA","NA",IF(GroupSizes!D22=0,"a",IF(GroupSizes!D22&lt;2,"b","c")))</f>
        <v>b</v>
      </c>
      <c r="D22" t="str">
        <f>IF(GroupSizes!E22="NA","NA",IF(GroupSizes!E22=0,"a",IF(GroupSizes!E22&lt;2,"b","c")))</f>
        <v>c</v>
      </c>
      <c r="E22" t="str">
        <f>IF(GroupSizes!F22="NA","NA",IF(GroupSizes!F22=0,"a",IF(GroupSizes!F22&lt;2,"b","c")))</f>
        <v>c</v>
      </c>
      <c r="F22" t="str">
        <f>IF(GroupSizes!G22="NA","NA",IF(GroupSizes!G22=0,"a",IF(GroupSizes!G22&lt;2,"b","c")))</f>
        <v>a</v>
      </c>
      <c r="G22" s="3">
        <v>8</v>
      </c>
      <c r="H22" s="3" t="s">
        <v>227</v>
      </c>
      <c r="I22" s="3" t="str">
        <f>IF(GroupSizes!P22="NA","NA",IF(GroupSizes!P22=0,"a",IF(GroupSizes!P22=1,"b","c")))</f>
        <v>a</v>
      </c>
      <c r="J22" s="3" t="str">
        <f>IF(GroupSizes!Q22="NA","NA",IF(GroupSizes!Q22=0,"a",IF(GroupSizes!Q22=1,"b","c")))</f>
        <v>b</v>
      </c>
      <c r="K22" s="3" t="str">
        <f>IF(GroupSizes!R22="NA","NA",IF(GroupSizes!R22=0,"a",IF(GroupSizes!R22=1,"b","c")))</f>
        <v>c</v>
      </c>
      <c r="L22" s="3" t="str">
        <f>IF(GroupSizes!S22="NA","NA",IF(GroupSizes!S22=0,"a",IF(GroupSizes!S22=1,"b","c")))</f>
        <v>b</v>
      </c>
      <c r="M22" s="3">
        <v>6</v>
      </c>
      <c r="N22" s="3">
        <v>6</v>
      </c>
      <c r="O22" t="str">
        <f t="shared" si="0"/>
        <v>b</v>
      </c>
      <c r="P22" t="str">
        <f t="shared" si="1"/>
        <v>1</v>
      </c>
      <c r="Q22" s="3">
        <v>5</v>
      </c>
      <c r="R22" s="3">
        <v>5</v>
      </c>
      <c r="S22" t="str">
        <f t="shared" si="2"/>
        <v>1</v>
      </c>
      <c r="T22">
        <f t="shared" si="3"/>
        <v>0</v>
      </c>
      <c r="U22">
        <f t="shared" si="4"/>
        <v>0</v>
      </c>
      <c r="V22">
        <v>1</v>
      </c>
      <c r="W22">
        <v>1</v>
      </c>
      <c r="X22" s="6">
        <v>0.46690470119715033</v>
      </c>
      <c r="Y22" s="6">
        <v>0.46690470119715033</v>
      </c>
      <c r="Z22" s="6">
        <v>0.46690470119715033</v>
      </c>
      <c r="AA22" s="6">
        <v>0.46690470119715033</v>
      </c>
    </row>
    <row r="23" spans="1:27" x14ac:dyDescent="0.25">
      <c r="A23" t="s">
        <v>23</v>
      </c>
      <c r="B23" t="s">
        <v>331</v>
      </c>
      <c r="C23" t="str">
        <f>IF(GroupSizes!D23="NA","NA",IF(GroupSizes!D23=0,"a",IF(GroupSizes!D23&lt;2,"b","c")))</f>
        <v>c</v>
      </c>
      <c r="D23" t="str">
        <f>IF(GroupSizes!E23="NA","NA",IF(GroupSizes!E23=0,"a",IF(GroupSizes!E23&lt;2,"b","c")))</f>
        <v>a</v>
      </c>
      <c r="E23" t="str">
        <f>IF(GroupSizes!F23="NA","NA",IF(GroupSizes!F23=0,"a",IF(GroupSizes!F23&lt;2,"b","c")))</f>
        <v>a</v>
      </c>
      <c r="F23" t="str">
        <f>IF(GroupSizes!G23="NA","NA",IF(GroupSizes!G23=0,"a",IF(GroupSizes!G23&lt;2,"b","c")))</f>
        <v>a</v>
      </c>
      <c r="G23" s="3">
        <v>4</v>
      </c>
      <c r="H23" s="3" t="s">
        <v>326</v>
      </c>
      <c r="I23" s="3" t="str">
        <f>IF(GroupSizes!P23="NA","NA",IF(GroupSizes!P23=0,"a",IF(GroupSizes!P23=1,"b","c")))</f>
        <v>a</v>
      </c>
      <c r="J23" s="3" t="str">
        <f>IF(GroupSizes!Q23="NA","NA",IF(GroupSizes!Q23=0,"a",IF(GroupSizes!Q23=1,"b","c")))</f>
        <v>a</v>
      </c>
      <c r="K23" s="3" t="str">
        <f>IF(GroupSizes!R23="NA","NA",IF(GroupSizes!R23=0,"a",IF(GroupSizes!R23=1,"b","c")))</f>
        <v>a</v>
      </c>
      <c r="L23" s="3" t="str">
        <f>IF(GroupSizes!S23="NA","NA",IF(GroupSizes!S23=0,"a",IF(GroupSizes!S23=1,"b","c")))</f>
        <v>a</v>
      </c>
      <c r="M23" s="3">
        <v>0</v>
      </c>
      <c r="N23" s="3" t="s">
        <v>178</v>
      </c>
      <c r="O23" t="str">
        <f t="shared" si="0"/>
        <v>a</v>
      </c>
      <c r="P23" t="str">
        <f t="shared" si="1"/>
        <v>1</v>
      </c>
      <c r="Q23" s="3" t="s">
        <v>178</v>
      </c>
      <c r="R23" s="3" t="s">
        <v>178</v>
      </c>
      <c r="S23" t="str">
        <f t="shared" si="2"/>
        <v>NA</v>
      </c>
      <c r="T23">
        <f t="shared" si="3"/>
        <v>1</v>
      </c>
      <c r="U23" t="str">
        <f t="shared" si="4"/>
        <v>NA</v>
      </c>
      <c r="V23">
        <v>0</v>
      </c>
      <c r="W23">
        <v>0</v>
      </c>
      <c r="X23" s="6">
        <v>1.9617339269126184</v>
      </c>
      <c r="Y23" s="6" t="s">
        <v>178</v>
      </c>
      <c r="Z23" s="6" t="s">
        <v>178</v>
      </c>
      <c r="AA23" s="6">
        <v>1.9617339269126184</v>
      </c>
    </row>
    <row r="24" spans="1:27" x14ac:dyDescent="0.25">
      <c r="A24" t="s">
        <v>24</v>
      </c>
      <c r="B24" t="s">
        <v>332</v>
      </c>
      <c r="C24" t="str">
        <f>IF(GroupSizes!D24="NA","NA",IF(GroupSizes!D24=0,"a",IF(GroupSizes!D24&lt;2,"b","c")))</f>
        <v>c</v>
      </c>
      <c r="D24" t="str">
        <f>IF(GroupSizes!E24="NA","NA",IF(GroupSizes!E24=0,"a",IF(GroupSizes!E24&lt;2,"b","c")))</f>
        <v>c</v>
      </c>
      <c r="E24" t="str">
        <f>IF(GroupSizes!F24="NA","NA",IF(GroupSizes!F24=0,"a",IF(GroupSizes!F24&lt;2,"b","c")))</f>
        <v>c</v>
      </c>
      <c r="F24" t="str">
        <f>IF(GroupSizes!G24="NA","NA",IF(GroupSizes!G24=0,"a",IF(GroupSizes!G24&lt;2,"b","c")))</f>
        <v>c</v>
      </c>
      <c r="G24" s="3">
        <v>10</v>
      </c>
      <c r="H24" s="3" t="s">
        <v>227</v>
      </c>
      <c r="I24" s="3" t="str">
        <f>IF(GroupSizes!P24="NA","NA",IF(GroupSizes!P24=0,"a",IF(GroupSizes!P24=1,"b","c")))</f>
        <v>c</v>
      </c>
      <c r="J24" s="3" t="str">
        <f>IF(GroupSizes!Q24="NA","NA",IF(GroupSizes!Q24=0,"a",IF(GroupSizes!Q24=1,"b","c")))</f>
        <v>b</v>
      </c>
      <c r="K24" s="3" t="str">
        <f>IF(GroupSizes!R24="NA","NA",IF(GroupSizes!R24=0,"a",IF(GroupSizes!R24=1,"b","c")))</f>
        <v>b</v>
      </c>
      <c r="L24" s="3" t="str">
        <f>IF(GroupSizes!S24="NA","NA",IF(GroupSizes!S24=0,"a",IF(GroupSizes!S24=1,"b","c")))</f>
        <v>c</v>
      </c>
      <c r="M24" s="3">
        <v>6</v>
      </c>
      <c r="N24" s="3">
        <v>6</v>
      </c>
      <c r="O24" t="str">
        <f t="shared" si="0"/>
        <v>b</v>
      </c>
      <c r="P24" t="str">
        <f t="shared" si="1"/>
        <v>1</v>
      </c>
      <c r="Q24" s="3">
        <v>6</v>
      </c>
      <c r="R24" s="3">
        <v>6</v>
      </c>
      <c r="S24" t="str">
        <f t="shared" si="2"/>
        <v>0</v>
      </c>
      <c r="T24">
        <f t="shared" si="3"/>
        <v>0</v>
      </c>
      <c r="U24">
        <f t="shared" si="4"/>
        <v>0</v>
      </c>
      <c r="V24">
        <v>1</v>
      </c>
      <c r="W24">
        <v>1</v>
      </c>
      <c r="X24" s="6">
        <v>1.9617339269126184</v>
      </c>
      <c r="Y24" s="6">
        <v>3.1840383163523645</v>
      </c>
      <c r="Z24" s="6">
        <v>3.1840383163523645</v>
      </c>
      <c r="AA24" s="6">
        <v>2.7766035198724488</v>
      </c>
    </row>
    <row r="25" spans="1:27" x14ac:dyDescent="0.25">
      <c r="A25" t="s">
        <v>25</v>
      </c>
      <c r="B25" t="s">
        <v>333</v>
      </c>
      <c r="C25" t="str">
        <f>IF(GroupSizes!D25="NA","NA",IF(GroupSizes!D25=0,"a",IF(GroupSizes!D25&lt;2,"b","c")))</f>
        <v>c</v>
      </c>
      <c r="D25" t="str">
        <f>IF(GroupSizes!E25="NA","NA",IF(GroupSizes!E25=0,"a",IF(GroupSizes!E25&lt;2,"b","c")))</f>
        <v>c</v>
      </c>
      <c r="E25" t="str">
        <f>IF(GroupSizes!F25="NA","NA",IF(GroupSizes!F25=0,"a",IF(GroupSizes!F25&lt;2,"b","c")))</f>
        <v>c</v>
      </c>
      <c r="F25" t="str">
        <f>IF(GroupSizes!G25="NA","NA",IF(GroupSizes!G25=0,"a",IF(GroupSizes!G25&lt;2,"b","c")))</f>
        <v>b</v>
      </c>
      <c r="G25" s="3">
        <v>14</v>
      </c>
      <c r="H25" s="3" t="s">
        <v>227</v>
      </c>
      <c r="I25" s="3" t="str">
        <f>IF(GroupSizes!P25="NA","NA",IF(GroupSizes!P25=0,"a",IF(GroupSizes!P25=1,"b","c")))</f>
        <v>a</v>
      </c>
      <c r="J25" s="3" t="str">
        <f>IF(GroupSizes!Q25="NA","NA",IF(GroupSizes!Q25=0,"a",IF(GroupSizes!Q25=1,"b","c")))</f>
        <v>c</v>
      </c>
      <c r="K25" s="3" t="str">
        <f>IF(GroupSizes!R25="NA","NA",IF(GroupSizes!R25=0,"a",IF(GroupSizes!R25=1,"b","c")))</f>
        <v>c</v>
      </c>
      <c r="L25" s="3" t="str">
        <f>IF(GroupSizes!S25="NA","NA",IF(GroupSizes!S25=0,"a",IF(GroupSizes!S25=1,"b","c")))</f>
        <v>a</v>
      </c>
      <c r="M25" s="3">
        <v>8</v>
      </c>
      <c r="N25" s="3">
        <v>8</v>
      </c>
      <c r="O25" t="str">
        <f t="shared" si="0"/>
        <v>c</v>
      </c>
      <c r="P25" t="str">
        <f t="shared" si="1"/>
        <v>1</v>
      </c>
      <c r="Q25" s="3">
        <v>8</v>
      </c>
      <c r="R25" s="3">
        <v>8</v>
      </c>
      <c r="S25" t="str">
        <f t="shared" si="2"/>
        <v>0</v>
      </c>
      <c r="T25">
        <f t="shared" si="3"/>
        <v>0</v>
      </c>
      <c r="U25">
        <f t="shared" si="4"/>
        <v>0</v>
      </c>
      <c r="V25">
        <v>0</v>
      </c>
      <c r="W25">
        <v>1</v>
      </c>
      <c r="X25" s="6">
        <v>0.68249542123006379</v>
      </c>
      <c r="Y25" s="6">
        <v>0.68249542123006379</v>
      </c>
      <c r="Z25" s="6">
        <v>0.68249542123006379</v>
      </c>
      <c r="AA25" s="6">
        <v>0.6824954212300639</v>
      </c>
    </row>
    <row r="26" spans="1:27" x14ac:dyDescent="0.25">
      <c r="A26" t="s">
        <v>26</v>
      </c>
      <c r="B26" t="s">
        <v>334</v>
      </c>
      <c r="C26" t="str">
        <f>IF(GroupSizes!D26="NA","NA",IF(GroupSizes!D26=0,"a",IF(GroupSizes!D26&lt;2,"b","c")))</f>
        <v>b</v>
      </c>
      <c r="D26" t="str">
        <f>IF(GroupSizes!E26="NA","NA",IF(GroupSizes!E26=0,"a",IF(GroupSizes!E26&lt;2,"b","c")))</f>
        <v>b</v>
      </c>
      <c r="E26" t="str">
        <f>IF(GroupSizes!F26="NA","NA",IF(GroupSizes!F26=0,"a",IF(GroupSizes!F26&lt;2,"b","c")))</f>
        <v>c</v>
      </c>
      <c r="F26" t="str">
        <f>IF(GroupSizes!G26="NA","NA",IF(GroupSizes!G26=0,"a",IF(GroupSizes!G26&lt;2,"b","c")))</f>
        <v>c</v>
      </c>
      <c r="G26" s="3">
        <v>6</v>
      </c>
      <c r="H26" s="3" t="s">
        <v>327</v>
      </c>
      <c r="I26" s="3" t="str">
        <f>IF(GroupSizes!P26="NA","NA",IF(GroupSizes!P26=0,"a",IF(GroupSizes!P26=1,"b","c")))</f>
        <v>b</v>
      </c>
      <c r="J26" s="3" t="str">
        <f>IF(GroupSizes!Q26="NA","NA",IF(GroupSizes!Q26=0,"a",IF(GroupSizes!Q26=1,"b","c")))</f>
        <v>b</v>
      </c>
      <c r="K26" s="3" t="str">
        <f>IF(GroupSizes!R26="NA","NA",IF(GroupSizes!R26=0,"a",IF(GroupSizes!R26=1,"b","c")))</f>
        <v>a</v>
      </c>
      <c r="L26" s="3" t="str">
        <f>IF(GroupSizes!S26="NA","NA",IF(GroupSizes!S26=0,"a",IF(GroupSizes!S26=1,"b","c")))</f>
        <v>c</v>
      </c>
      <c r="M26" s="3">
        <v>4</v>
      </c>
      <c r="N26" s="3">
        <v>4</v>
      </c>
      <c r="O26" t="str">
        <f t="shared" si="0"/>
        <v>a</v>
      </c>
      <c r="P26" t="str">
        <f t="shared" si="1"/>
        <v>1</v>
      </c>
      <c r="Q26" s="3">
        <v>4</v>
      </c>
      <c r="R26" s="3">
        <v>4</v>
      </c>
      <c r="S26" t="str">
        <f t="shared" si="2"/>
        <v>0</v>
      </c>
      <c r="T26">
        <f t="shared" si="3"/>
        <v>0</v>
      </c>
      <c r="U26">
        <f t="shared" si="4"/>
        <v>0</v>
      </c>
      <c r="V26">
        <v>1</v>
      </c>
      <c r="W26">
        <v>1</v>
      </c>
      <c r="X26" s="6">
        <v>0.3584689665786987</v>
      </c>
      <c r="Y26" s="6">
        <v>0.3584689665786987</v>
      </c>
      <c r="Z26" s="6">
        <v>0.3584689665786987</v>
      </c>
      <c r="AA26" s="6">
        <v>0.3584689665786987</v>
      </c>
    </row>
    <row r="27" spans="1:27" x14ac:dyDescent="0.25">
      <c r="A27" t="s">
        <v>27</v>
      </c>
      <c r="B27" t="s">
        <v>335</v>
      </c>
      <c r="C27" t="str">
        <f>IF(GroupSizes!D27="NA","NA",IF(GroupSizes!D27=0,"a",IF(GroupSizes!D27&lt;2,"b","c")))</f>
        <v>c</v>
      </c>
      <c r="D27" t="str">
        <f>IF(GroupSizes!E27="NA","NA",IF(GroupSizes!E27=0,"a",IF(GroupSizes!E27&lt;2,"b","c")))</f>
        <v>b</v>
      </c>
      <c r="E27" t="str">
        <f>IF(GroupSizes!F27="NA","NA",IF(GroupSizes!F27=0,"a",IF(GroupSizes!F27&lt;2,"b","c")))</f>
        <v>c</v>
      </c>
      <c r="F27" t="str">
        <f>IF(GroupSizes!G27="NA","NA",IF(GroupSizes!G27=0,"a",IF(GroupSizes!G27&lt;2,"b","c")))</f>
        <v>a</v>
      </c>
      <c r="G27" s="3">
        <v>8</v>
      </c>
      <c r="H27" s="3" t="s">
        <v>227</v>
      </c>
      <c r="I27" s="3" t="str">
        <f>IF(GroupSizes!P27="NA","NA",IF(GroupSizes!P27=0,"a",IF(GroupSizes!P27=1,"b","c")))</f>
        <v>c</v>
      </c>
      <c r="J27" s="3" t="str">
        <f>IF(GroupSizes!Q27="NA","NA",IF(GroupSizes!Q27=0,"a",IF(GroupSizes!Q27=1,"b","c")))</f>
        <v>b</v>
      </c>
      <c r="K27" s="3" t="str">
        <f>IF(GroupSizes!R27="NA","NA",IF(GroupSizes!R27=0,"a",IF(GroupSizes!R27=1,"b","c")))</f>
        <v>a</v>
      </c>
      <c r="L27" s="3" t="str">
        <f>IF(GroupSizes!S27="NA","NA",IF(GroupSizes!S27=0,"a",IF(GroupSizes!S27=1,"b","c")))</f>
        <v>a</v>
      </c>
      <c r="M27" s="3">
        <v>5</v>
      </c>
      <c r="N27" s="3">
        <v>5</v>
      </c>
      <c r="O27" t="str">
        <f t="shared" si="0"/>
        <v>b</v>
      </c>
      <c r="P27" t="str">
        <f t="shared" si="1"/>
        <v>1</v>
      </c>
      <c r="Q27" s="3">
        <v>3</v>
      </c>
      <c r="R27" s="3">
        <v>3</v>
      </c>
      <c r="S27" t="str">
        <f t="shared" si="2"/>
        <v>1</v>
      </c>
      <c r="T27">
        <f t="shared" si="3"/>
        <v>0</v>
      </c>
      <c r="U27">
        <f t="shared" si="4"/>
        <v>1</v>
      </c>
      <c r="V27">
        <v>0</v>
      </c>
      <c r="W27">
        <v>0</v>
      </c>
      <c r="X27" s="6">
        <v>0.33060550509632908</v>
      </c>
      <c r="Y27" s="6">
        <v>0.33060550509632908</v>
      </c>
      <c r="Z27" s="6">
        <v>0.33060550509632908</v>
      </c>
      <c r="AA27" s="6">
        <v>0.33060550509632908</v>
      </c>
    </row>
    <row r="28" spans="1:27" x14ac:dyDescent="0.25">
      <c r="A28" t="s">
        <v>28</v>
      </c>
      <c r="B28" t="s">
        <v>336</v>
      </c>
      <c r="C28" t="str">
        <f>IF(GroupSizes!D28="NA","NA",IF(GroupSizes!D28=0,"a",IF(GroupSizes!D28&lt;2,"b","c")))</f>
        <v>c</v>
      </c>
      <c r="D28" t="str">
        <f>IF(GroupSizes!E28="NA","NA",IF(GroupSizes!E28=0,"a",IF(GroupSizes!E28&lt;2,"b","c")))</f>
        <v>c</v>
      </c>
      <c r="E28" t="str">
        <f>IF(GroupSizes!F28="NA","NA",IF(GroupSizes!F28=0,"a",IF(GroupSizes!F28&lt;2,"b","c")))</f>
        <v>c</v>
      </c>
      <c r="F28" t="str">
        <f>IF(GroupSizes!G28="NA","NA",IF(GroupSizes!G28=0,"a",IF(GroupSizes!G28&lt;2,"b","c")))</f>
        <v>a</v>
      </c>
      <c r="G28" s="3">
        <v>13</v>
      </c>
      <c r="H28" s="3" t="s">
        <v>227</v>
      </c>
      <c r="I28" s="3" t="str">
        <f>IF(GroupSizes!P28="NA","NA",IF(GroupSizes!P28=0,"a",IF(GroupSizes!P28=1,"b","c")))</f>
        <v>c</v>
      </c>
      <c r="J28" s="3" t="str">
        <f>IF(GroupSizes!Q28="NA","NA",IF(GroupSizes!Q28=0,"a",IF(GroupSizes!Q28=1,"b","c")))</f>
        <v>b</v>
      </c>
      <c r="K28" s="3" t="str">
        <f>IF(GroupSizes!R28="NA","NA",IF(GroupSizes!R28=0,"a",IF(GroupSizes!R28=1,"b","c")))</f>
        <v>c</v>
      </c>
      <c r="L28" s="3" t="str">
        <f>IF(GroupSizes!S28="NA","NA",IF(GroupSizes!S28=0,"a",IF(GroupSizes!S28=1,"b","c")))</f>
        <v>b</v>
      </c>
      <c r="M28" s="3">
        <v>7</v>
      </c>
      <c r="N28" s="3">
        <v>7</v>
      </c>
      <c r="O28" t="str">
        <f t="shared" si="0"/>
        <v>c</v>
      </c>
      <c r="P28" t="str">
        <f t="shared" si="1"/>
        <v>1</v>
      </c>
      <c r="Q28" s="3">
        <v>8</v>
      </c>
      <c r="R28" s="3">
        <v>8</v>
      </c>
      <c r="S28" t="str">
        <f t="shared" si="2"/>
        <v>0</v>
      </c>
      <c r="T28">
        <f t="shared" si="3"/>
        <v>0</v>
      </c>
      <c r="U28">
        <f t="shared" si="4"/>
        <v>0</v>
      </c>
      <c r="V28">
        <v>1</v>
      </c>
      <c r="W28">
        <v>1</v>
      </c>
      <c r="X28" s="6">
        <v>0.32649655434628955</v>
      </c>
      <c r="Y28" s="6">
        <v>0.32649655434628955</v>
      </c>
      <c r="Z28" s="6">
        <v>0.32649655434628955</v>
      </c>
      <c r="AA28" s="6">
        <v>0.32649655434628955</v>
      </c>
    </row>
    <row r="29" spans="1:27" x14ac:dyDescent="0.25">
      <c r="A29" t="s">
        <v>29</v>
      </c>
      <c r="B29" t="s">
        <v>337</v>
      </c>
      <c r="C29" t="str">
        <f>IF(GroupSizes!D29="NA","NA",IF(GroupSizes!D29=0,"a",IF(GroupSizes!D29&lt;2,"b","c")))</f>
        <v>b</v>
      </c>
      <c r="D29" t="str">
        <f>IF(GroupSizes!E29="NA","NA",IF(GroupSizes!E29=0,"a",IF(GroupSizes!E29&lt;2,"b","c")))</f>
        <v>b</v>
      </c>
      <c r="E29" t="str">
        <f>IF(GroupSizes!F29="NA","NA",IF(GroupSizes!F29=0,"a",IF(GroupSizes!F29&lt;2,"b","c")))</f>
        <v>b</v>
      </c>
      <c r="F29" t="str">
        <f>IF(GroupSizes!G29="NA","NA",IF(GroupSizes!G29=0,"a",IF(GroupSizes!G29&lt;2,"b","c")))</f>
        <v>a</v>
      </c>
      <c r="G29" s="3">
        <v>5</v>
      </c>
      <c r="H29" s="3" t="s">
        <v>327</v>
      </c>
      <c r="I29" s="3" t="str">
        <f>IF(GroupSizes!P29="NA","NA",IF(GroupSizes!P29=0,"a",IF(GroupSizes!P29=1,"b","c")))</f>
        <v>b</v>
      </c>
      <c r="J29" s="3" t="str">
        <f>IF(GroupSizes!Q29="NA","NA",IF(GroupSizes!Q29=0,"a",IF(GroupSizes!Q29=1,"b","c")))</f>
        <v>a</v>
      </c>
      <c r="K29" s="3" t="str">
        <f>IF(GroupSizes!R29="NA","NA",IF(GroupSizes!R29=0,"a",IF(GroupSizes!R29=1,"b","c")))</f>
        <v>b</v>
      </c>
      <c r="L29" s="3" t="str">
        <f>IF(GroupSizes!S29="NA","NA",IF(GroupSizes!S29=0,"a",IF(GroupSizes!S29=1,"b","c")))</f>
        <v>a</v>
      </c>
      <c r="M29" s="3">
        <v>4</v>
      </c>
      <c r="N29" s="3">
        <v>4</v>
      </c>
      <c r="O29" t="str">
        <f t="shared" si="0"/>
        <v>a</v>
      </c>
      <c r="P29" t="str">
        <f t="shared" si="1"/>
        <v>1</v>
      </c>
      <c r="Q29" s="3">
        <v>3</v>
      </c>
      <c r="R29" s="3">
        <v>3</v>
      </c>
      <c r="S29" t="str">
        <f t="shared" si="2"/>
        <v>1</v>
      </c>
      <c r="T29">
        <f t="shared" si="3"/>
        <v>0</v>
      </c>
      <c r="U29">
        <f t="shared" si="4"/>
        <v>1</v>
      </c>
      <c r="V29">
        <v>0</v>
      </c>
      <c r="W29">
        <v>1</v>
      </c>
      <c r="X29" s="6">
        <v>0.50990195135927951</v>
      </c>
      <c r="Y29" s="6">
        <v>0.50990195135927951</v>
      </c>
      <c r="Z29" s="6">
        <v>0.50990195135927951</v>
      </c>
      <c r="AA29" s="6">
        <v>0.50990195135927951</v>
      </c>
    </row>
    <row r="30" spans="1:27" x14ac:dyDescent="0.25">
      <c r="A30" t="s">
        <v>30</v>
      </c>
      <c r="B30" t="s">
        <v>177</v>
      </c>
      <c r="C30" t="str">
        <f>IF(GroupSizes!D30="NA","NA",IF(GroupSizes!D30=0,"a",IF(GroupSizes!D30&lt;2,"b","c")))</f>
        <v>c</v>
      </c>
      <c r="D30" t="str">
        <f>IF(GroupSizes!E30="NA","NA",IF(GroupSizes!E30=0,"a",IF(GroupSizes!E30&lt;2,"b","c")))</f>
        <v>a</v>
      </c>
      <c r="E30" t="str">
        <f>IF(GroupSizes!F30="NA","NA",IF(GroupSizes!F30=0,"a",IF(GroupSizes!F30&lt;2,"b","c")))</f>
        <v>b</v>
      </c>
      <c r="F30" t="str">
        <f>IF(GroupSizes!G30="NA","NA",IF(GroupSizes!G30=0,"a",IF(GroupSizes!G30&lt;2,"b","c")))</f>
        <v>a</v>
      </c>
      <c r="G30" s="3">
        <v>6</v>
      </c>
      <c r="H30" s="3" t="s">
        <v>327</v>
      </c>
      <c r="I30" s="3" t="str">
        <f>IF(GroupSizes!P30="NA","NA",IF(GroupSizes!P30=0,"a",IF(GroupSizes!P30=1,"b","c")))</f>
        <v>b</v>
      </c>
      <c r="J30" s="3" t="str">
        <f>IF(GroupSizes!Q30="NA","NA",IF(GroupSizes!Q30=0,"a",IF(GroupSizes!Q30=1,"b","c")))</f>
        <v>b</v>
      </c>
      <c r="K30" s="3" t="str">
        <f>IF(GroupSizes!R30="NA","NA",IF(GroupSizes!R30=0,"a",IF(GroupSizes!R30=1,"b","c")))</f>
        <v>b</v>
      </c>
      <c r="L30" s="3" t="str">
        <f>IF(GroupSizes!S30="NA","NA",IF(GroupSizes!S30=0,"a",IF(GroupSizes!S30=1,"b","c")))</f>
        <v>a</v>
      </c>
      <c r="M30" s="3">
        <v>5</v>
      </c>
      <c r="N30" s="3">
        <v>5</v>
      </c>
      <c r="O30" t="str">
        <f t="shared" si="0"/>
        <v>b</v>
      </c>
      <c r="P30" t="str">
        <f t="shared" si="1"/>
        <v>1</v>
      </c>
      <c r="Q30" s="3">
        <v>4</v>
      </c>
      <c r="R30" s="3">
        <v>4</v>
      </c>
      <c r="S30" t="str">
        <f t="shared" si="2"/>
        <v>1</v>
      </c>
      <c r="T30">
        <f t="shared" si="3"/>
        <v>0</v>
      </c>
      <c r="U30">
        <f t="shared" si="4"/>
        <v>0</v>
      </c>
      <c r="V30">
        <v>0</v>
      </c>
      <c r="W30">
        <v>1</v>
      </c>
      <c r="X30" s="6">
        <v>1.4020698984002196</v>
      </c>
      <c r="Y30" s="6">
        <v>1.4020698984002196</v>
      </c>
      <c r="Z30" s="6">
        <v>1.4020698984002196</v>
      </c>
      <c r="AA30" s="6">
        <v>1.4020698984002198</v>
      </c>
    </row>
    <row r="31" spans="1:27" x14ac:dyDescent="0.25">
      <c r="A31" t="s">
        <v>31</v>
      </c>
      <c r="B31" t="s">
        <v>338</v>
      </c>
      <c r="C31" t="str">
        <f>IF(GroupSizes!D31="NA","NA",IF(GroupSizes!D31=0,"a",IF(GroupSizes!D31&lt;2,"b","c")))</f>
        <v>c</v>
      </c>
      <c r="D31" t="str">
        <f>IF(GroupSizes!E31="NA","NA",IF(GroupSizes!E31=0,"a",IF(GroupSizes!E31&lt;2,"b","c")))</f>
        <v>c</v>
      </c>
      <c r="E31" t="str">
        <f>IF(GroupSizes!F31="NA","NA",IF(GroupSizes!F31=0,"a",IF(GroupSizes!F31&lt;2,"b","c")))</f>
        <v>c</v>
      </c>
      <c r="F31" t="str">
        <f>IF(GroupSizes!G31="NA","NA",IF(GroupSizes!G31=0,"a",IF(GroupSizes!G31&lt;2,"b","c")))</f>
        <v>a</v>
      </c>
      <c r="G31" s="3">
        <v>11</v>
      </c>
      <c r="H31" s="3" t="s">
        <v>227</v>
      </c>
      <c r="I31" s="3" t="str">
        <f>IF(GroupSizes!P31="NA","NA",IF(GroupSizes!P31=0,"a",IF(GroupSizes!P31=1,"b","c")))</f>
        <v>a</v>
      </c>
      <c r="J31" s="3" t="str">
        <f>IF(GroupSizes!Q31="NA","NA",IF(GroupSizes!Q31=0,"a",IF(GroupSizes!Q31=1,"b","c")))</f>
        <v>b</v>
      </c>
      <c r="K31" s="3" t="str">
        <f>IF(GroupSizes!R31="NA","NA",IF(GroupSizes!R31=0,"a",IF(GroupSizes!R31=1,"b","c")))</f>
        <v>a</v>
      </c>
      <c r="L31" s="3" t="str">
        <f>IF(GroupSizes!S31="NA","NA",IF(GroupSizes!S31=0,"a",IF(GroupSizes!S31=1,"b","c")))</f>
        <v>c</v>
      </c>
      <c r="M31" s="3">
        <v>3</v>
      </c>
      <c r="N31" s="3">
        <v>3</v>
      </c>
      <c r="O31" t="str">
        <f t="shared" si="0"/>
        <v>a</v>
      </c>
      <c r="P31" t="str">
        <f t="shared" si="1"/>
        <v>1</v>
      </c>
      <c r="Q31" s="3">
        <v>3</v>
      </c>
      <c r="R31" s="3">
        <v>3</v>
      </c>
      <c r="S31" t="str">
        <f t="shared" si="2"/>
        <v>0</v>
      </c>
      <c r="T31">
        <f t="shared" si="3"/>
        <v>1</v>
      </c>
      <c r="U31">
        <f t="shared" si="4"/>
        <v>1</v>
      </c>
      <c r="V31">
        <v>1</v>
      </c>
      <c r="W31">
        <v>1</v>
      </c>
      <c r="X31" s="6">
        <v>0.74330343736592619</v>
      </c>
      <c r="Y31" s="6">
        <v>0.74330343736592619</v>
      </c>
      <c r="Z31" s="6">
        <v>0.74330343736592619</v>
      </c>
      <c r="AA31" s="6">
        <v>0.74330343736592619</v>
      </c>
    </row>
    <row r="32" spans="1:27" x14ac:dyDescent="0.25">
      <c r="A32" t="s">
        <v>32</v>
      </c>
      <c r="B32" t="s">
        <v>326</v>
      </c>
      <c r="C32" t="str">
        <f>IF(GroupSizes!D32="NA","NA",IF(GroupSizes!D32=0,"a",IF(GroupSizes!D32&lt;2,"b","c")))</f>
        <v>a</v>
      </c>
      <c r="D32" t="str">
        <f>IF(GroupSizes!E32="NA","NA",IF(GroupSizes!E32=0,"a",IF(GroupSizes!E32&lt;2,"b","c")))</f>
        <v>a</v>
      </c>
      <c r="E32" t="str">
        <f>IF(GroupSizes!F32="NA","NA",IF(GroupSizes!F32=0,"a",IF(GroupSizes!F32&lt;2,"b","c")))</f>
        <v>a</v>
      </c>
      <c r="F32" t="str">
        <f>IF(GroupSizes!G32="NA","NA",IF(GroupSizes!G32=0,"a",IF(GroupSizes!G32&lt;2,"b","c")))</f>
        <v>a</v>
      </c>
      <c r="G32" s="3">
        <v>2</v>
      </c>
      <c r="H32" s="3" t="s">
        <v>326</v>
      </c>
      <c r="I32" s="3" t="str">
        <f>IF(GroupSizes!P32="NA","NA",IF(GroupSizes!P32=0,"a",IF(GroupSizes!P32=1,"b","c")))</f>
        <v>a</v>
      </c>
      <c r="J32" s="3" t="str">
        <f>IF(GroupSizes!Q32="NA","NA",IF(GroupSizes!Q32=0,"a",IF(GroupSizes!Q32=1,"b","c")))</f>
        <v>a</v>
      </c>
      <c r="K32" s="3" t="str">
        <f>IF(GroupSizes!R32="NA","NA",IF(GroupSizes!R32=0,"a",IF(GroupSizes!R32=1,"b","c")))</f>
        <v>a</v>
      </c>
      <c r="L32" s="3" t="str">
        <f>IF(GroupSizes!S32="NA","NA",IF(GroupSizes!S32=0,"a",IF(GroupSizes!S32=1,"b","c")))</f>
        <v>a</v>
      </c>
      <c r="M32" s="3">
        <v>1</v>
      </c>
      <c r="N32" s="3">
        <v>1</v>
      </c>
      <c r="O32" t="str">
        <f t="shared" si="0"/>
        <v>a</v>
      </c>
      <c r="P32" t="str">
        <f t="shared" si="1"/>
        <v>1</v>
      </c>
      <c r="Q32" s="3">
        <v>2</v>
      </c>
      <c r="R32" s="3">
        <v>2</v>
      </c>
      <c r="S32" t="str">
        <f t="shared" si="2"/>
        <v>0</v>
      </c>
      <c r="T32">
        <f t="shared" si="3"/>
        <v>1</v>
      </c>
      <c r="U32">
        <f t="shared" si="4"/>
        <v>1</v>
      </c>
      <c r="V32">
        <v>0</v>
      </c>
      <c r="W32">
        <v>0</v>
      </c>
      <c r="X32" s="6">
        <v>0.84504437753292183</v>
      </c>
      <c r="Y32" s="6">
        <v>0.63007936008093712</v>
      </c>
      <c r="Z32" s="6">
        <v>0.63007936008093712</v>
      </c>
      <c r="AA32" s="6">
        <v>0.70173436589826521</v>
      </c>
    </row>
    <row r="33" spans="1:27" x14ac:dyDescent="0.25">
      <c r="A33" t="s">
        <v>33</v>
      </c>
      <c r="B33" t="s">
        <v>327</v>
      </c>
      <c r="C33" t="str">
        <f>IF(GroupSizes!D33="NA","NA",IF(GroupSizes!D33=0,"a",IF(GroupSizes!D33&lt;2,"b","c")))</f>
        <v>c</v>
      </c>
      <c r="D33" t="str">
        <f>IF(GroupSizes!E33="NA","NA",IF(GroupSizes!E33=0,"a",IF(GroupSizes!E33&lt;2,"b","c")))</f>
        <v>b</v>
      </c>
      <c r="E33" t="str">
        <f>IF(GroupSizes!F33="NA","NA",IF(GroupSizes!F33=0,"a",IF(GroupSizes!F33&lt;2,"b","c")))</f>
        <v>c</v>
      </c>
      <c r="F33" t="str">
        <f>IF(GroupSizes!G33="NA","NA",IF(GroupSizes!G33=0,"a",IF(GroupSizes!G33&lt;2,"b","c")))</f>
        <v>a</v>
      </c>
      <c r="G33" s="3">
        <v>7</v>
      </c>
      <c r="H33" s="3" t="s">
        <v>227</v>
      </c>
      <c r="I33" s="3" t="str">
        <f>IF(GroupSizes!P33="NA","NA",IF(GroupSizes!P33=0,"a",IF(GroupSizes!P33=1,"b","c")))</f>
        <v>a</v>
      </c>
      <c r="J33" s="3" t="str">
        <f>IF(GroupSizes!Q33="NA","NA",IF(GroupSizes!Q33=0,"a",IF(GroupSizes!Q33=1,"b","c")))</f>
        <v>a</v>
      </c>
      <c r="K33" s="3" t="str">
        <f>IF(GroupSizes!R33="NA","NA",IF(GroupSizes!R33=0,"a",IF(GroupSizes!R33=1,"b","c")))</f>
        <v>a</v>
      </c>
      <c r="L33" s="3" t="str">
        <f>IF(GroupSizes!S33="NA","NA",IF(GroupSizes!S33=0,"a",IF(GroupSizes!S33=1,"b","c")))</f>
        <v>b</v>
      </c>
      <c r="M33" s="3">
        <v>2</v>
      </c>
      <c r="N33" s="3">
        <v>2</v>
      </c>
      <c r="O33" t="str">
        <f t="shared" si="0"/>
        <v>a</v>
      </c>
      <c r="P33" t="str">
        <f t="shared" si="1"/>
        <v>1</v>
      </c>
      <c r="Q33" s="3">
        <v>1</v>
      </c>
      <c r="R33" s="3">
        <v>1</v>
      </c>
      <c r="S33" t="str">
        <f t="shared" si="2"/>
        <v>1</v>
      </c>
      <c r="T33">
        <f t="shared" si="3"/>
        <v>1</v>
      </c>
      <c r="U33">
        <f t="shared" si="4"/>
        <v>1</v>
      </c>
      <c r="V33">
        <v>1</v>
      </c>
      <c r="W33">
        <v>0</v>
      </c>
      <c r="X33" s="6">
        <v>0.74330343736592619</v>
      </c>
      <c r="Y33" s="6">
        <v>0.74330343736592619</v>
      </c>
      <c r="Z33" s="6">
        <v>0.74330343736592619</v>
      </c>
      <c r="AA33" s="6">
        <v>0.74330343736592619</v>
      </c>
    </row>
    <row r="34" spans="1:27" x14ac:dyDescent="0.25">
      <c r="A34" t="s">
        <v>34</v>
      </c>
      <c r="B34" t="s">
        <v>227</v>
      </c>
      <c r="C34" t="str">
        <f>IF(GroupSizes!D34="NA","NA",IF(GroupSizes!D34=0,"a",IF(GroupSizes!D34&lt;2,"b","c")))</f>
        <v>b</v>
      </c>
      <c r="D34" t="str">
        <f>IF(GroupSizes!E34="NA","NA",IF(GroupSizes!E34=0,"a",IF(GroupSizes!E34&lt;2,"b","c")))</f>
        <v>a</v>
      </c>
      <c r="E34" t="str">
        <f>IF(GroupSizes!F34="NA","NA",IF(GroupSizes!F34=0,"a",IF(GroupSizes!F34&lt;2,"b","c")))</f>
        <v>a</v>
      </c>
      <c r="F34" t="str">
        <f>IF(GroupSizes!G34="NA","NA",IF(GroupSizes!G34=0,"a",IF(GroupSizes!G34&lt;2,"b","c")))</f>
        <v>a</v>
      </c>
      <c r="G34" s="3">
        <v>3</v>
      </c>
      <c r="H34" s="3" t="s">
        <v>326</v>
      </c>
      <c r="I34" s="3" t="str">
        <f>IF(GroupSizes!P34="NA","NA",IF(GroupSizes!P34=0,"a",IF(GroupSizes!P34=1,"b","c")))</f>
        <v>a</v>
      </c>
      <c r="J34" s="3" t="str">
        <f>IF(GroupSizes!Q34="NA","NA",IF(GroupSizes!Q34=0,"a",IF(GroupSizes!Q34=1,"b","c")))</f>
        <v>a</v>
      </c>
      <c r="K34" s="3" t="str">
        <f>IF(GroupSizes!R34="NA","NA",IF(GroupSizes!R34=0,"a",IF(GroupSizes!R34=1,"b","c")))</f>
        <v>a</v>
      </c>
      <c r="L34" s="3" t="str">
        <f>IF(GroupSizes!S34="NA","NA",IF(GroupSizes!S34=0,"a",IF(GroupSizes!S34=1,"b","c")))</f>
        <v>a</v>
      </c>
      <c r="M34" s="3">
        <v>0</v>
      </c>
      <c r="N34" s="3" t="s">
        <v>178</v>
      </c>
      <c r="O34" t="str">
        <f t="shared" si="0"/>
        <v>a</v>
      </c>
      <c r="P34" t="str">
        <f t="shared" si="1"/>
        <v>1</v>
      </c>
      <c r="Q34" s="3" t="s">
        <v>178</v>
      </c>
      <c r="R34" s="3" t="s">
        <v>178</v>
      </c>
      <c r="S34" t="str">
        <f t="shared" si="2"/>
        <v>NA</v>
      </c>
      <c r="T34">
        <f t="shared" si="3"/>
        <v>1</v>
      </c>
      <c r="U34" t="str">
        <f t="shared" si="4"/>
        <v>NA</v>
      </c>
      <c r="V34">
        <v>0</v>
      </c>
      <c r="W34">
        <v>0</v>
      </c>
      <c r="X34" s="6">
        <v>1.4076931483814206</v>
      </c>
      <c r="Y34" s="6" t="s">
        <v>178</v>
      </c>
      <c r="Z34" s="6" t="s">
        <v>178</v>
      </c>
      <c r="AA34" s="6">
        <v>1.4076931483814206</v>
      </c>
    </row>
    <row r="35" spans="1:27" x14ac:dyDescent="0.25">
      <c r="A35" t="s">
        <v>35</v>
      </c>
      <c r="B35" t="s">
        <v>328</v>
      </c>
      <c r="C35" t="str">
        <f>IF(GroupSizes!D35="NA","NA",IF(GroupSizes!D35=0,"a",IF(GroupSizes!D35&lt;2,"b","c")))</f>
        <v>b</v>
      </c>
      <c r="D35" t="str">
        <f>IF(GroupSizes!E35="NA","NA",IF(GroupSizes!E35=0,"a",IF(GroupSizes!E35&lt;2,"b","c")))</f>
        <v>b</v>
      </c>
      <c r="E35" t="str">
        <f>IF(GroupSizes!F35="NA","NA",IF(GroupSizes!F35=0,"a",IF(GroupSizes!F35&lt;2,"b","c")))</f>
        <v>b</v>
      </c>
      <c r="F35" t="str">
        <f>IF(GroupSizes!G35="NA","NA",IF(GroupSizes!G35=0,"a",IF(GroupSizes!G35&lt;2,"b","c")))</f>
        <v>b</v>
      </c>
      <c r="G35" s="3">
        <v>5</v>
      </c>
      <c r="H35" s="3" t="s">
        <v>327</v>
      </c>
      <c r="I35" s="3" t="str">
        <f>IF(GroupSizes!P35="NA","NA",IF(GroupSizes!P35=0,"a",IF(GroupSizes!P35=1,"b","c")))</f>
        <v>a</v>
      </c>
      <c r="J35" s="3" t="str">
        <f>IF(GroupSizes!Q35="NA","NA",IF(GroupSizes!Q35=0,"a",IF(GroupSizes!Q35=1,"b","c")))</f>
        <v>c</v>
      </c>
      <c r="K35" s="3" t="str">
        <f>IF(GroupSizes!R35="NA","NA",IF(GroupSizes!R35=0,"a",IF(GroupSizes!R35=1,"b","c")))</f>
        <v>b</v>
      </c>
      <c r="L35" s="3" t="str">
        <f>IF(GroupSizes!S35="NA","NA",IF(GroupSizes!S35=0,"a",IF(GroupSizes!S35=1,"b","c")))</f>
        <v>b</v>
      </c>
      <c r="M35" s="3">
        <v>5</v>
      </c>
      <c r="N35" s="3">
        <v>5</v>
      </c>
      <c r="O35" t="str">
        <f t="shared" si="0"/>
        <v>b</v>
      </c>
      <c r="P35" t="str">
        <f t="shared" si="1"/>
        <v>0</v>
      </c>
      <c r="Q35" s="3">
        <v>3</v>
      </c>
      <c r="R35" s="3">
        <v>3</v>
      </c>
      <c r="S35" t="str">
        <f t="shared" si="2"/>
        <v>1</v>
      </c>
      <c r="T35">
        <f t="shared" si="3"/>
        <v>0</v>
      </c>
      <c r="U35">
        <f t="shared" si="4"/>
        <v>1</v>
      </c>
      <c r="V35">
        <v>1</v>
      </c>
      <c r="W35">
        <v>1</v>
      </c>
      <c r="X35" s="6">
        <v>0.81043198357419144</v>
      </c>
      <c r="Y35" s="6">
        <v>0.81043198357419144</v>
      </c>
      <c r="Z35" s="6">
        <v>0.81043198357419144</v>
      </c>
      <c r="AA35" s="6">
        <v>0.81043198357419144</v>
      </c>
    </row>
    <row r="36" spans="1:27" x14ac:dyDescent="0.25">
      <c r="A36" t="s">
        <v>36</v>
      </c>
      <c r="B36" t="s">
        <v>329</v>
      </c>
      <c r="C36" t="str">
        <f>IF(GroupSizes!D36="NA","NA",IF(GroupSizes!D36=0,"a",IF(GroupSizes!D36&lt;2,"b","c")))</f>
        <v>a</v>
      </c>
      <c r="D36" t="str">
        <f>IF(GroupSizes!E36="NA","NA",IF(GroupSizes!E36=0,"a",IF(GroupSizes!E36&lt;2,"b","c")))</f>
        <v>b</v>
      </c>
      <c r="E36" t="str">
        <f>IF(GroupSizes!F36="NA","NA",IF(GroupSizes!F36=0,"a",IF(GroupSizes!F36&lt;2,"b","c")))</f>
        <v>c</v>
      </c>
      <c r="F36" t="str">
        <f>IF(GroupSizes!G36="NA","NA",IF(GroupSizes!G36=0,"a",IF(GroupSizes!G36&lt;2,"b","c")))</f>
        <v>a</v>
      </c>
      <c r="G36" s="3">
        <v>5</v>
      </c>
      <c r="H36" s="3" t="s">
        <v>327</v>
      </c>
      <c r="I36" s="3" t="str">
        <f>IF(GroupSizes!P36="NA","NA",IF(GroupSizes!P36=0,"a",IF(GroupSizes!P36=1,"b","c")))</f>
        <v>b</v>
      </c>
      <c r="J36" s="3" t="str">
        <f>IF(GroupSizes!Q36="NA","NA",IF(GroupSizes!Q36=0,"a",IF(GroupSizes!Q36=1,"b","c")))</f>
        <v>b</v>
      </c>
      <c r="K36" s="3" t="str">
        <f>IF(GroupSizes!R36="NA","NA",IF(GroupSizes!R36=0,"a",IF(GroupSizes!R36=1,"b","c")))</f>
        <v>a</v>
      </c>
      <c r="L36" s="3" t="str">
        <f>IF(GroupSizes!S36="NA","NA",IF(GroupSizes!S36=0,"a",IF(GroupSizes!S36=1,"b","c")))</f>
        <v>a</v>
      </c>
      <c r="M36" s="3">
        <v>4</v>
      </c>
      <c r="N36" s="3">
        <v>4</v>
      </c>
      <c r="O36" t="str">
        <f t="shared" si="0"/>
        <v>a</v>
      </c>
      <c r="P36" t="str">
        <f t="shared" si="1"/>
        <v>1</v>
      </c>
      <c r="Q36" s="3">
        <v>4</v>
      </c>
      <c r="R36" s="3">
        <v>4</v>
      </c>
      <c r="S36" t="str">
        <f t="shared" si="2"/>
        <v>0</v>
      </c>
      <c r="T36">
        <f t="shared" si="3"/>
        <v>0</v>
      </c>
      <c r="U36">
        <f t="shared" si="4"/>
        <v>0</v>
      </c>
      <c r="V36">
        <v>0</v>
      </c>
      <c r="W36">
        <v>1</v>
      </c>
      <c r="X36" s="6">
        <v>0.40718546143004669</v>
      </c>
      <c r="Y36" s="6">
        <v>0.40718546143004669</v>
      </c>
      <c r="Z36" s="6">
        <v>0.40718546143004669</v>
      </c>
      <c r="AA36" s="6">
        <v>0.40718546143004669</v>
      </c>
    </row>
    <row r="37" spans="1:27" x14ac:dyDescent="0.25">
      <c r="A37" t="s">
        <v>37</v>
      </c>
      <c r="B37" t="s">
        <v>330</v>
      </c>
      <c r="C37" t="str">
        <f>IF(GroupSizes!D37="NA","NA",IF(GroupSizes!D37=0,"a",IF(GroupSizes!D37&lt;2,"b","c")))</f>
        <v>c</v>
      </c>
      <c r="D37" t="str">
        <f>IF(GroupSizes!E37="NA","NA",IF(GroupSizes!E37=0,"a",IF(GroupSizes!E37&lt;2,"b","c")))</f>
        <v>a</v>
      </c>
      <c r="E37" t="str">
        <f>IF(GroupSizes!F37="NA","NA",IF(GroupSizes!F37=0,"a",IF(GroupSizes!F37&lt;2,"b","c")))</f>
        <v>a</v>
      </c>
      <c r="F37" t="str">
        <f>IF(GroupSizes!G37="NA","NA",IF(GroupSizes!G37=0,"a",IF(GroupSizes!G37&lt;2,"b","c")))</f>
        <v>a</v>
      </c>
      <c r="G37" s="3">
        <v>4</v>
      </c>
      <c r="H37" s="3" t="s">
        <v>326</v>
      </c>
      <c r="I37" s="3" t="str">
        <f>IF(GroupSizes!P37="NA","NA",IF(GroupSizes!P37=0,"a",IF(GroupSizes!P37=1,"b","c")))</f>
        <v>a</v>
      </c>
      <c r="J37" s="3" t="str">
        <f>IF(GroupSizes!Q37="NA","NA",IF(GroupSizes!Q37=0,"a",IF(GroupSizes!Q37=1,"b","c")))</f>
        <v>a</v>
      </c>
      <c r="K37" s="3" t="str">
        <f>IF(GroupSizes!R37="NA","NA",IF(GroupSizes!R37=0,"a",IF(GroupSizes!R37=1,"b","c")))</f>
        <v>a</v>
      </c>
      <c r="L37" s="3" t="str">
        <f>IF(GroupSizes!S37="NA","NA",IF(GroupSizes!S37=0,"a",IF(GroupSizes!S37=1,"b","c")))</f>
        <v>a</v>
      </c>
      <c r="M37" s="3">
        <v>0</v>
      </c>
      <c r="N37" s="3" t="s">
        <v>178</v>
      </c>
      <c r="O37" t="str">
        <f t="shared" si="0"/>
        <v>a</v>
      </c>
      <c r="P37" t="str">
        <f t="shared" si="1"/>
        <v>1</v>
      </c>
      <c r="Q37" s="3">
        <v>2</v>
      </c>
      <c r="R37" s="3">
        <v>2</v>
      </c>
      <c r="S37" t="str">
        <f t="shared" si="2"/>
        <v>0</v>
      </c>
      <c r="T37">
        <f t="shared" si="3"/>
        <v>1</v>
      </c>
      <c r="U37" t="str">
        <f t="shared" si="4"/>
        <v>NA</v>
      </c>
      <c r="V37">
        <v>0</v>
      </c>
      <c r="W37">
        <v>0</v>
      </c>
      <c r="X37" s="6">
        <v>0.77175125526298938</v>
      </c>
      <c r="Y37" s="6" t="s">
        <v>178</v>
      </c>
      <c r="Z37" s="6">
        <v>0.77175125526298938</v>
      </c>
      <c r="AA37" s="6">
        <v>0.77175125526298938</v>
      </c>
    </row>
    <row r="38" spans="1:27" x14ac:dyDescent="0.25">
      <c r="A38" t="s">
        <v>38</v>
      </c>
      <c r="B38" t="s">
        <v>331</v>
      </c>
      <c r="C38" t="str">
        <f>IF(GroupSizes!D38="NA","NA",IF(GroupSizes!D38=0,"a",IF(GroupSizes!D38&lt;2,"b","c")))</f>
        <v>c</v>
      </c>
      <c r="D38" t="str">
        <f>IF(GroupSizes!E38="NA","NA",IF(GroupSizes!E38=0,"a",IF(GroupSizes!E38&lt;2,"b","c")))</f>
        <v>c</v>
      </c>
      <c r="E38" t="str">
        <f>IF(GroupSizes!F38="NA","NA",IF(GroupSizes!F38=0,"a",IF(GroupSizes!F38&lt;2,"b","c")))</f>
        <v>b</v>
      </c>
      <c r="F38" t="str">
        <f>IF(GroupSizes!G38="NA","NA",IF(GroupSizes!G38=0,"a",IF(GroupSizes!G38&lt;2,"b","c")))</f>
        <v>a</v>
      </c>
      <c r="G38" s="3">
        <v>8</v>
      </c>
      <c r="H38" s="3" t="s">
        <v>227</v>
      </c>
      <c r="I38" s="3" t="str">
        <f>IF(GroupSizes!P38="NA","NA",IF(GroupSizes!P38=0,"a",IF(GroupSizes!P38=1,"b","c")))</f>
        <v>c</v>
      </c>
      <c r="J38" s="3" t="str">
        <f>IF(GroupSizes!Q38="NA","NA",IF(GroupSizes!Q38=0,"a",IF(GroupSizes!Q38=1,"b","c")))</f>
        <v>c</v>
      </c>
      <c r="K38" s="3" t="str">
        <f>IF(GroupSizes!R38="NA","NA",IF(GroupSizes!R38=0,"a",IF(GroupSizes!R38=1,"b","c")))</f>
        <v>b</v>
      </c>
      <c r="L38" s="3" t="str">
        <f>IF(GroupSizes!S38="NA","NA",IF(GroupSizes!S38=0,"a",IF(GroupSizes!S38=1,"b","c")))</f>
        <v>a</v>
      </c>
      <c r="M38" s="3">
        <v>7</v>
      </c>
      <c r="N38" s="3">
        <v>7</v>
      </c>
      <c r="O38" t="str">
        <f t="shared" si="0"/>
        <v>c</v>
      </c>
      <c r="P38" t="str">
        <f t="shared" si="1"/>
        <v>1</v>
      </c>
      <c r="Q38" s="3">
        <v>5</v>
      </c>
      <c r="R38" s="3">
        <v>5</v>
      </c>
      <c r="S38" t="str">
        <f t="shared" si="2"/>
        <v>1</v>
      </c>
      <c r="T38">
        <f t="shared" si="3"/>
        <v>0</v>
      </c>
      <c r="U38">
        <f t="shared" si="4"/>
        <v>0</v>
      </c>
      <c r="V38">
        <v>0</v>
      </c>
      <c r="W38">
        <v>0</v>
      </c>
      <c r="X38" s="6">
        <v>0.655515064662895</v>
      </c>
      <c r="Y38" s="6">
        <v>0.655515064662895</v>
      </c>
      <c r="Z38" s="6">
        <v>0.655515064662895</v>
      </c>
      <c r="AA38" s="6">
        <v>0.655515064662895</v>
      </c>
    </row>
    <row r="39" spans="1:27" x14ac:dyDescent="0.25">
      <c r="A39" t="s">
        <v>39</v>
      </c>
      <c r="B39" t="s">
        <v>332</v>
      </c>
      <c r="C39" t="str">
        <f>IF(GroupSizes!D39="NA","NA",IF(GroupSizes!D39=0,"a",IF(GroupSizes!D39&lt;2,"b","c")))</f>
        <v>a</v>
      </c>
      <c r="D39" t="str">
        <f>IF(GroupSizes!E39="NA","NA",IF(GroupSizes!E39=0,"a",IF(GroupSizes!E39&lt;2,"b","c")))</f>
        <v>b</v>
      </c>
      <c r="E39" t="str">
        <f>IF(GroupSizes!F39="NA","NA",IF(GroupSizes!F39=0,"a",IF(GroupSizes!F39&lt;2,"b","c")))</f>
        <v>a</v>
      </c>
      <c r="F39" t="str">
        <f>IF(GroupSizes!G39="NA","NA",IF(GroupSizes!G39=0,"a",IF(GroupSizes!G39&lt;2,"b","c")))</f>
        <v>a</v>
      </c>
      <c r="G39" s="3">
        <v>1</v>
      </c>
      <c r="H39" s="3" t="s">
        <v>326</v>
      </c>
      <c r="I39" s="3" t="str">
        <f>IF(GroupSizes!P39="NA","NA",IF(GroupSizes!P39=0,"a",IF(GroupSizes!P39=1,"b","c")))</f>
        <v>a</v>
      </c>
      <c r="J39" s="3" t="str">
        <f>IF(GroupSizes!Q39="NA","NA",IF(GroupSizes!Q39=0,"a",IF(GroupSizes!Q39=1,"b","c")))</f>
        <v>a</v>
      </c>
      <c r="K39" s="3" t="str">
        <f>IF(GroupSizes!R39="NA","NA",IF(GroupSizes!R39=0,"a",IF(GroupSizes!R39=1,"b","c")))</f>
        <v>a</v>
      </c>
      <c r="L39" s="3" t="str">
        <f>IF(GroupSizes!S39="NA","NA",IF(GroupSizes!S39=0,"a",IF(GroupSizes!S39=1,"b","c")))</f>
        <v>a</v>
      </c>
      <c r="M39" s="3">
        <v>0</v>
      </c>
      <c r="N39" s="3" t="s">
        <v>178</v>
      </c>
      <c r="O39" t="str">
        <f t="shared" si="0"/>
        <v>a</v>
      </c>
      <c r="P39" t="str">
        <f t="shared" si="1"/>
        <v>1</v>
      </c>
      <c r="Q39" s="3">
        <v>4</v>
      </c>
      <c r="R39" s="3">
        <v>4</v>
      </c>
      <c r="S39" t="str">
        <f t="shared" si="2"/>
        <v>0</v>
      </c>
      <c r="T39">
        <f t="shared" si="3"/>
        <v>1</v>
      </c>
      <c r="U39" t="str">
        <f t="shared" si="4"/>
        <v>NA</v>
      </c>
      <c r="V39">
        <v>0</v>
      </c>
      <c r="W39">
        <v>0</v>
      </c>
      <c r="X39" s="6">
        <v>1.1020889256316837</v>
      </c>
      <c r="Y39" s="6" t="s">
        <v>178</v>
      </c>
      <c r="Z39" s="6">
        <v>1.1020889256316837</v>
      </c>
      <c r="AA39" s="6">
        <v>1.1020889256316837</v>
      </c>
    </row>
    <row r="40" spans="1:27" x14ac:dyDescent="0.25">
      <c r="A40" t="s">
        <v>40</v>
      </c>
      <c r="B40" t="s">
        <v>333</v>
      </c>
      <c r="C40" t="str">
        <f>IF(GroupSizes!D40="NA","NA",IF(GroupSizes!D40=0,"a",IF(GroupSizes!D40&lt;2,"b","c")))</f>
        <v>b</v>
      </c>
      <c r="D40" t="str">
        <f>IF(GroupSizes!E40="NA","NA",IF(GroupSizes!E40=0,"a",IF(GroupSizes!E40&lt;2,"b","c")))</f>
        <v>b</v>
      </c>
      <c r="E40" t="str">
        <f>IF(GroupSizes!F40="NA","NA",IF(GroupSizes!F40=0,"a",IF(GroupSizes!F40&lt;2,"b","c")))</f>
        <v>b</v>
      </c>
      <c r="F40" t="str">
        <f>IF(GroupSizes!G40="NA","NA",IF(GroupSizes!G40=0,"a",IF(GroupSizes!G40&lt;2,"b","c")))</f>
        <v>a</v>
      </c>
      <c r="G40" s="3">
        <v>5</v>
      </c>
      <c r="H40" s="3" t="s">
        <v>327</v>
      </c>
      <c r="I40" s="3" t="str">
        <f>IF(GroupSizes!P40="NA","NA",IF(GroupSizes!P40=0,"a",IF(GroupSizes!P40=1,"b","c")))</f>
        <v>a</v>
      </c>
      <c r="J40" s="3" t="str">
        <f>IF(GroupSizes!Q40="NA","NA",IF(GroupSizes!Q40=0,"a",IF(GroupSizes!Q40=1,"b","c")))</f>
        <v>a</v>
      </c>
      <c r="K40" s="3" t="str">
        <f>IF(GroupSizes!R40="NA","NA",IF(GroupSizes!R40=0,"a",IF(GroupSizes!R40=1,"b","c")))</f>
        <v>b</v>
      </c>
      <c r="L40" s="3" t="str">
        <f>IF(GroupSizes!S40="NA","NA",IF(GroupSizes!S40=0,"a",IF(GroupSizes!S40=1,"b","c")))</f>
        <v>c</v>
      </c>
      <c r="M40" s="3">
        <v>3</v>
      </c>
      <c r="N40" s="3">
        <v>3</v>
      </c>
      <c r="O40" t="str">
        <f t="shared" si="0"/>
        <v>a</v>
      </c>
      <c r="P40" t="str">
        <f t="shared" si="1"/>
        <v>1</v>
      </c>
      <c r="Q40" s="3">
        <v>4</v>
      </c>
      <c r="R40" s="3">
        <v>4</v>
      </c>
      <c r="S40" t="str">
        <f t="shared" si="2"/>
        <v>0</v>
      </c>
      <c r="T40">
        <f t="shared" si="3"/>
        <v>1</v>
      </c>
      <c r="U40">
        <f t="shared" si="4"/>
        <v>0</v>
      </c>
      <c r="V40">
        <v>1</v>
      </c>
      <c r="W40">
        <v>0</v>
      </c>
      <c r="X40" s="6">
        <v>1.1020889256316837</v>
      </c>
      <c r="Y40" s="6">
        <v>1.4142135623730945</v>
      </c>
      <c r="Z40" s="6">
        <v>1.1020889256316837</v>
      </c>
      <c r="AA40" s="6">
        <v>1.2061304712121539</v>
      </c>
    </row>
    <row r="41" spans="1:27" x14ac:dyDescent="0.25">
      <c r="A41" t="s">
        <v>41</v>
      </c>
      <c r="B41" t="s">
        <v>334</v>
      </c>
      <c r="C41" t="str">
        <f>IF(GroupSizes!D41="NA","NA",IF(GroupSizes!D41=0,"a",IF(GroupSizes!D41&lt;2,"b","c")))</f>
        <v>b</v>
      </c>
      <c r="D41" t="str">
        <f>IF(GroupSizes!E41="NA","NA",IF(GroupSizes!E41=0,"a",IF(GroupSizes!E41&lt;2,"b","c")))</f>
        <v>b</v>
      </c>
      <c r="E41" t="str">
        <f>IF(GroupSizes!F41="NA","NA",IF(GroupSizes!F41=0,"a",IF(GroupSizes!F41&lt;2,"b","c")))</f>
        <v>a</v>
      </c>
      <c r="F41" t="str">
        <f>IF(GroupSizes!G41="NA","NA",IF(GroupSizes!G41=0,"a",IF(GroupSizes!G41&lt;2,"b","c")))</f>
        <v>a</v>
      </c>
      <c r="G41" s="3">
        <v>4</v>
      </c>
      <c r="H41" s="3" t="s">
        <v>326</v>
      </c>
      <c r="I41" s="3" t="str">
        <f>IF(GroupSizes!P41="NA","NA",IF(GroupSizes!P41=0,"a",IF(GroupSizes!P41=1,"b","c")))</f>
        <v>b</v>
      </c>
      <c r="J41" s="3" t="str">
        <f>IF(GroupSizes!Q41="NA","NA",IF(GroupSizes!Q41=0,"a",IF(GroupSizes!Q41=1,"b","c")))</f>
        <v>b</v>
      </c>
      <c r="K41" s="3" t="str">
        <f>IF(GroupSizes!R41="NA","NA",IF(GroupSizes!R41=0,"a",IF(GroupSizes!R41=1,"b","c")))</f>
        <v>a</v>
      </c>
      <c r="L41" s="3" t="str">
        <f>IF(GroupSizes!S41="NA","NA",IF(GroupSizes!S41=0,"a",IF(GroupSizes!S41=1,"b","c")))</f>
        <v>a</v>
      </c>
      <c r="M41" s="3">
        <v>4</v>
      </c>
      <c r="N41" s="3">
        <v>4</v>
      </c>
      <c r="O41" t="str">
        <f t="shared" si="0"/>
        <v>a</v>
      </c>
      <c r="P41" t="str">
        <f t="shared" si="1"/>
        <v>0</v>
      </c>
      <c r="Q41" s="3">
        <v>3</v>
      </c>
      <c r="R41" s="3">
        <v>3</v>
      </c>
      <c r="S41" t="str">
        <f t="shared" si="2"/>
        <v>1</v>
      </c>
      <c r="T41">
        <f t="shared" si="3"/>
        <v>0</v>
      </c>
      <c r="U41">
        <f t="shared" si="4"/>
        <v>1</v>
      </c>
      <c r="V41">
        <v>0</v>
      </c>
      <c r="W41">
        <v>0</v>
      </c>
      <c r="X41" s="6">
        <v>0.900888450364417</v>
      </c>
      <c r="Y41" s="6">
        <v>1.4142135623730945</v>
      </c>
      <c r="Z41" s="6">
        <v>1.3231024147812593</v>
      </c>
      <c r="AA41" s="6">
        <v>1.2127348091729235</v>
      </c>
    </row>
    <row r="42" spans="1:27" x14ac:dyDescent="0.25">
      <c r="A42" t="s">
        <v>42</v>
      </c>
      <c r="B42" t="s">
        <v>335</v>
      </c>
      <c r="C42" t="str">
        <f>IF(GroupSizes!D42="NA","NA",IF(GroupSizes!D42=0,"a",IF(GroupSizes!D42&lt;2,"b","c")))</f>
        <v>c</v>
      </c>
      <c r="D42" t="str">
        <f>IF(GroupSizes!E42="NA","NA",IF(GroupSizes!E42=0,"a",IF(GroupSizes!E42&lt;2,"b","c")))</f>
        <v>c</v>
      </c>
      <c r="E42" t="str">
        <f>IF(GroupSizes!F42="NA","NA",IF(GroupSizes!F42=0,"a",IF(GroupSizes!F42&lt;2,"b","c")))</f>
        <v>c</v>
      </c>
      <c r="F42" t="str">
        <f>IF(GroupSizes!G42="NA","NA",IF(GroupSizes!G42=0,"a",IF(GroupSizes!G42&lt;2,"b","c")))</f>
        <v>a</v>
      </c>
      <c r="G42" s="3">
        <v>10</v>
      </c>
      <c r="H42" s="3" t="s">
        <v>227</v>
      </c>
      <c r="I42" s="3" t="str">
        <f>IF(GroupSizes!P42="NA","NA",IF(GroupSizes!P42=0,"a",IF(GroupSizes!P42=1,"b","c")))</f>
        <v>c</v>
      </c>
      <c r="J42" s="3" t="str">
        <f>IF(GroupSizes!Q42="NA","NA",IF(GroupSizes!Q42=0,"a",IF(GroupSizes!Q42=1,"b","c")))</f>
        <v>b</v>
      </c>
      <c r="K42" s="3" t="str">
        <f>IF(GroupSizes!R42="NA","NA",IF(GroupSizes!R42=0,"a",IF(GroupSizes!R42=1,"b","c")))</f>
        <v>c</v>
      </c>
      <c r="L42" s="3" t="str">
        <f>IF(GroupSizes!S42="NA","NA",IF(GroupSizes!S42=0,"a",IF(GroupSizes!S42=1,"b","c")))</f>
        <v>c</v>
      </c>
      <c r="M42" s="3">
        <v>8</v>
      </c>
      <c r="N42" s="3">
        <v>8</v>
      </c>
      <c r="O42" t="str">
        <f t="shared" si="0"/>
        <v>c</v>
      </c>
      <c r="P42" t="str">
        <f t="shared" si="1"/>
        <v>1</v>
      </c>
      <c r="Q42" s="3">
        <v>7</v>
      </c>
      <c r="R42" s="3">
        <v>7</v>
      </c>
      <c r="S42" t="str">
        <f t="shared" si="2"/>
        <v>1</v>
      </c>
      <c r="T42">
        <f t="shared" si="3"/>
        <v>0</v>
      </c>
      <c r="U42">
        <f t="shared" si="4"/>
        <v>0</v>
      </c>
      <c r="V42">
        <v>1</v>
      </c>
      <c r="W42">
        <v>1</v>
      </c>
      <c r="X42" s="6">
        <v>0.38470768123342675</v>
      </c>
      <c r="Y42" s="6">
        <v>0.38470768123342675</v>
      </c>
      <c r="Z42" s="6">
        <v>0.38470768123342675</v>
      </c>
      <c r="AA42" s="6">
        <v>0.38470768123342675</v>
      </c>
    </row>
    <row r="43" spans="1:27" x14ac:dyDescent="0.25">
      <c r="A43" t="s">
        <v>43</v>
      </c>
      <c r="B43" t="s">
        <v>336</v>
      </c>
      <c r="C43" t="str">
        <f>IF(GroupSizes!D43="NA","NA",IF(GroupSizes!D43=0,"a",IF(GroupSizes!D43&lt;2,"b","c")))</f>
        <v>b</v>
      </c>
      <c r="D43" t="str">
        <f>IF(GroupSizes!E43="NA","NA",IF(GroupSizes!E43=0,"a",IF(GroupSizes!E43&lt;2,"b","c")))</f>
        <v>a</v>
      </c>
      <c r="E43" t="str">
        <f>IF(GroupSizes!F43="NA","NA",IF(GroupSizes!F43=0,"a",IF(GroupSizes!F43&lt;2,"b","c")))</f>
        <v>a</v>
      </c>
      <c r="F43" t="str">
        <f>IF(GroupSizes!G43="NA","NA",IF(GroupSizes!G43=0,"a",IF(GroupSizes!G43&lt;2,"b","c")))</f>
        <v>a</v>
      </c>
      <c r="G43" s="3">
        <v>1</v>
      </c>
      <c r="H43" s="3" t="s">
        <v>326</v>
      </c>
      <c r="I43" s="3" t="str">
        <f>IF(GroupSizes!P43="NA","NA",IF(GroupSizes!P43=0,"a",IF(GroupSizes!P43=1,"b","c")))</f>
        <v>a</v>
      </c>
      <c r="J43" s="3" t="str">
        <f>IF(GroupSizes!Q43="NA","NA",IF(GroupSizes!Q43=0,"a",IF(GroupSizes!Q43=1,"b","c")))</f>
        <v>a</v>
      </c>
      <c r="K43" s="3" t="str">
        <f>IF(GroupSizes!R43="NA","NA",IF(GroupSizes!R43=0,"a",IF(GroupSizes!R43=1,"b","c")))</f>
        <v>a</v>
      </c>
      <c r="L43" s="3" t="str">
        <f>IF(GroupSizes!S43="NA","NA",IF(GroupSizes!S43=0,"a",IF(GroupSizes!S43=1,"b","c")))</f>
        <v>a</v>
      </c>
      <c r="M43" s="3">
        <v>0</v>
      </c>
      <c r="N43" s="3" t="s">
        <v>178</v>
      </c>
      <c r="O43" t="str">
        <f t="shared" si="0"/>
        <v>a</v>
      </c>
      <c r="P43" t="str">
        <f t="shared" si="1"/>
        <v>1</v>
      </c>
      <c r="Q43" s="3" t="s">
        <v>178</v>
      </c>
      <c r="R43" s="3" t="s">
        <v>178</v>
      </c>
      <c r="S43" t="str">
        <f t="shared" si="2"/>
        <v>NA</v>
      </c>
      <c r="T43">
        <f t="shared" si="3"/>
        <v>1</v>
      </c>
      <c r="U43" t="str">
        <f t="shared" si="4"/>
        <v>NA</v>
      </c>
      <c r="V43">
        <v>0</v>
      </c>
      <c r="W43">
        <v>0</v>
      </c>
      <c r="X43" s="6">
        <v>0.900888450364417</v>
      </c>
      <c r="Y43" s="6" t="s">
        <v>178</v>
      </c>
      <c r="Z43" s="6" t="s">
        <v>178</v>
      </c>
      <c r="AA43" s="6">
        <v>0.900888450364417</v>
      </c>
    </row>
    <row r="44" spans="1:27" x14ac:dyDescent="0.25">
      <c r="A44" t="s">
        <v>44</v>
      </c>
      <c r="B44" t="s">
        <v>337</v>
      </c>
      <c r="C44" t="str">
        <f>IF(GroupSizes!D44="NA","NA",IF(GroupSizes!D44=0,"a",IF(GroupSizes!D44&lt;2,"b","c")))</f>
        <v>b</v>
      </c>
      <c r="D44" t="str">
        <f>IF(GroupSizes!E44="NA","NA",IF(GroupSizes!E44=0,"a",IF(GroupSizes!E44&lt;2,"b","c")))</f>
        <v>c</v>
      </c>
      <c r="E44" t="str">
        <f>IF(GroupSizes!F44="NA","NA",IF(GroupSizes!F44=0,"a",IF(GroupSizes!F44&lt;2,"b","c")))</f>
        <v>c</v>
      </c>
      <c r="F44" t="str">
        <f>IF(GroupSizes!G44="NA","NA",IF(GroupSizes!G44=0,"a",IF(GroupSizes!G44&lt;2,"b","c")))</f>
        <v>a</v>
      </c>
      <c r="G44" s="3">
        <v>7</v>
      </c>
      <c r="H44" s="3" t="s">
        <v>227</v>
      </c>
      <c r="I44" s="3" t="str">
        <f>IF(GroupSizes!P44="NA","NA",IF(GroupSizes!P44=0,"a",IF(GroupSizes!P44=1,"b","c")))</f>
        <v>b</v>
      </c>
      <c r="J44" s="3" t="str">
        <f>IF(GroupSizes!Q44="NA","NA",IF(GroupSizes!Q44=0,"a",IF(GroupSizes!Q44=1,"b","c")))</f>
        <v>c</v>
      </c>
      <c r="K44" s="3" t="str">
        <f>IF(GroupSizes!R44="NA","NA",IF(GroupSizes!R44=0,"a",IF(GroupSizes!R44=1,"b","c")))</f>
        <v>c</v>
      </c>
      <c r="L44" s="3" t="str">
        <f>IF(GroupSizes!S44="NA","NA",IF(GroupSizes!S44=0,"a",IF(GroupSizes!S44=1,"b","c")))</f>
        <v>c</v>
      </c>
      <c r="M44" s="3">
        <v>7</v>
      </c>
      <c r="N44" s="3">
        <v>7</v>
      </c>
      <c r="O44" t="str">
        <f t="shared" si="0"/>
        <v>c</v>
      </c>
      <c r="P44" t="str">
        <f t="shared" si="1"/>
        <v>0</v>
      </c>
      <c r="Q44" s="3">
        <v>7</v>
      </c>
      <c r="R44" s="3">
        <v>7</v>
      </c>
      <c r="S44" t="str">
        <f t="shared" si="2"/>
        <v>0</v>
      </c>
      <c r="T44">
        <f t="shared" si="3"/>
        <v>0</v>
      </c>
      <c r="U44">
        <f t="shared" si="4"/>
        <v>0</v>
      </c>
      <c r="V44">
        <v>1</v>
      </c>
      <c r="W44">
        <v>1</v>
      </c>
      <c r="X44" s="6">
        <v>0.86884981440983278</v>
      </c>
      <c r="Y44" s="6">
        <v>0.43600458713183238</v>
      </c>
      <c r="Z44" s="6">
        <v>0.43600458713183238</v>
      </c>
      <c r="AA44" s="6">
        <v>0.58028632955783255</v>
      </c>
    </row>
    <row r="45" spans="1:27" x14ac:dyDescent="0.25">
      <c r="A45" t="s">
        <v>45</v>
      </c>
      <c r="B45" t="s">
        <v>177</v>
      </c>
      <c r="C45" t="str">
        <f>IF(GroupSizes!D45="NA","NA",IF(GroupSizes!D45=0,"a",IF(GroupSizes!D45&lt;2,"b","c")))</f>
        <v>c</v>
      </c>
      <c r="D45" t="str">
        <f>IF(GroupSizes!E45="NA","NA",IF(GroupSizes!E45=0,"a",IF(GroupSizes!E45&lt;2,"b","c")))</f>
        <v>c</v>
      </c>
      <c r="E45" t="str">
        <f>IF(GroupSizes!F45="NA","NA",IF(GroupSizes!F45=0,"a",IF(GroupSizes!F45&lt;2,"b","c")))</f>
        <v>c</v>
      </c>
      <c r="F45" t="str">
        <f>IF(GroupSizes!G45="NA","NA",IF(GroupSizes!G45=0,"a",IF(GroupSizes!G45&lt;2,"b","c")))</f>
        <v>a</v>
      </c>
      <c r="G45" s="3">
        <v>14</v>
      </c>
      <c r="H45" s="3" t="s">
        <v>227</v>
      </c>
      <c r="I45" s="3" t="str">
        <f>IF(GroupSizes!P45="NA","NA",IF(GroupSizes!P45=0,"a",IF(GroupSizes!P45=1,"b","c")))</f>
        <v>c</v>
      </c>
      <c r="J45" s="3" t="str">
        <f>IF(GroupSizes!Q45="NA","NA",IF(GroupSizes!Q45=0,"a",IF(GroupSizes!Q45=1,"b","c")))</f>
        <v>c</v>
      </c>
      <c r="K45" s="3" t="str">
        <f>IF(GroupSizes!R45="NA","NA",IF(GroupSizes!R45=0,"a",IF(GroupSizes!R45=1,"b","c")))</f>
        <v>c</v>
      </c>
      <c r="L45" s="3" t="str">
        <f>IF(GroupSizes!S45="NA","NA",IF(GroupSizes!S45=0,"a",IF(GroupSizes!S45=1,"b","c")))</f>
        <v>c</v>
      </c>
      <c r="M45" s="3">
        <v>9</v>
      </c>
      <c r="N45" s="3">
        <v>9</v>
      </c>
      <c r="O45" t="str">
        <f t="shared" si="0"/>
        <v>c</v>
      </c>
      <c r="P45" t="str">
        <f t="shared" si="1"/>
        <v>1</v>
      </c>
      <c r="Q45" s="3">
        <v>10</v>
      </c>
      <c r="R45" s="3">
        <v>10</v>
      </c>
      <c r="S45" t="str">
        <f t="shared" si="2"/>
        <v>0</v>
      </c>
      <c r="T45">
        <f t="shared" si="3"/>
        <v>0</v>
      </c>
      <c r="U45">
        <f t="shared" si="4"/>
        <v>0</v>
      </c>
      <c r="V45">
        <v>1</v>
      </c>
      <c r="W45">
        <v>1</v>
      </c>
      <c r="X45" s="6">
        <v>0.33837848631377254</v>
      </c>
      <c r="Y45" s="6">
        <v>0.33837848631377254</v>
      </c>
      <c r="Z45" s="6">
        <v>0.33837848631377254</v>
      </c>
      <c r="AA45" s="6">
        <v>0.3383784863137726</v>
      </c>
    </row>
    <row r="46" spans="1:27" x14ac:dyDescent="0.25">
      <c r="A46" t="s">
        <v>46</v>
      </c>
      <c r="B46" t="s">
        <v>338</v>
      </c>
      <c r="C46" t="str">
        <f>IF(GroupSizes!D46="NA","NA",IF(GroupSizes!D46=0,"a",IF(GroupSizes!D46&lt;2,"b","c")))</f>
        <v>b</v>
      </c>
      <c r="D46" t="str">
        <f>IF(GroupSizes!E46="NA","NA",IF(GroupSizes!E46=0,"a",IF(GroupSizes!E46&lt;2,"b","c")))</f>
        <v>c</v>
      </c>
      <c r="E46" t="str">
        <f>IF(GroupSizes!F46="NA","NA",IF(GroupSizes!F46=0,"a",IF(GroupSizes!F46&lt;2,"b","c")))</f>
        <v>c</v>
      </c>
      <c r="F46" t="str">
        <f>IF(GroupSizes!G46="NA","NA",IF(GroupSizes!G46=0,"a",IF(GroupSizes!G46&lt;2,"b","c")))</f>
        <v>a</v>
      </c>
      <c r="G46" s="3">
        <v>7</v>
      </c>
      <c r="H46" s="3" t="s">
        <v>227</v>
      </c>
      <c r="I46" s="3" t="str">
        <f>IF(GroupSizes!P46="NA","NA",IF(GroupSizes!P46=0,"a",IF(GroupSizes!P46=1,"b","c")))</f>
        <v>a</v>
      </c>
      <c r="J46" s="3" t="str">
        <f>IF(GroupSizes!Q46="NA","NA",IF(GroupSizes!Q46=0,"a",IF(GroupSizes!Q46=1,"b","c")))</f>
        <v>c</v>
      </c>
      <c r="K46" s="3" t="str">
        <f>IF(GroupSizes!R46="NA","NA",IF(GroupSizes!R46=0,"a",IF(GroupSizes!R46=1,"b","c")))</f>
        <v>b</v>
      </c>
      <c r="L46" s="3" t="str">
        <f>IF(GroupSizes!S46="NA","NA",IF(GroupSizes!S46=0,"a",IF(GroupSizes!S46=1,"b","c")))</f>
        <v>c</v>
      </c>
      <c r="M46" s="3">
        <v>5</v>
      </c>
      <c r="N46" s="3">
        <v>5</v>
      </c>
      <c r="O46" t="str">
        <f t="shared" si="0"/>
        <v>b</v>
      </c>
      <c r="P46" t="str">
        <f t="shared" si="1"/>
        <v>1</v>
      </c>
      <c r="Q46" s="3">
        <v>3</v>
      </c>
      <c r="R46" s="3">
        <v>3</v>
      </c>
      <c r="S46" t="str">
        <f t="shared" si="2"/>
        <v>1</v>
      </c>
      <c r="T46">
        <f t="shared" si="3"/>
        <v>0</v>
      </c>
      <c r="U46">
        <f t="shared" si="4"/>
        <v>1</v>
      </c>
      <c r="V46">
        <v>1</v>
      </c>
      <c r="W46">
        <v>1</v>
      </c>
      <c r="X46" s="6">
        <v>0.655515064662895</v>
      </c>
      <c r="Y46" s="6">
        <v>0.655515064662895</v>
      </c>
      <c r="Z46" s="6">
        <v>0.655515064662895</v>
      </c>
      <c r="AA46" s="6">
        <v>0.655515064662895</v>
      </c>
    </row>
    <row r="47" spans="1:27" x14ac:dyDescent="0.25">
      <c r="A47" t="s">
        <v>47</v>
      </c>
      <c r="B47" t="s">
        <v>326</v>
      </c>
      <c r="C47" t="str">
        <f>IF(GroupSizes!D47="NA","NA",IF(GroupSizes!D47=0,"a",IF(GroupSizes!D47&lt;2,"b","c")))</f>
        <v>a</v>
      </c>
      <c r="D47" t="str">
        <f>IF(GroupSizes!E47="NA","NA",IF(GroupSizes!E47=0,"a",IF(GroupSizes!E47&lt;2,"b","c")))</f>
        <v>a</v>
      </c>
      <c r="E47" t="str">
        <f>IF(GroupSizes!F47="NA","NA",IF(GroupSizes!F47=0,"a",IF(GroupSizes!F47&lt;2,"b","c")))</f>
        <v>a</v>
      </c>
      <c r="F47" t="str">
        <f>IF(GroupSizes!G47="NA","NA",IF(GroupSizes!G47=0,"a",IF(GroupSizes!G47&lt;2,"b","c")))</f>
        <v>a</v>
      </c>
      <c r="G47" s="3">
        <v>1</v>
      </c>
      <c r="H47" s="3" t="s">
        <v>326</v>
      </c>
      <c r="I47" s="3" t="str">
        <f>IF(GroupSizes!P47="NA","NA",IF(GroupSizes!P47=0,"a",IF(GroupSizes!P47=1,"b","c")))</f>
        <v>a</v>
      </c>
      <c r="J47" s="3" t="str">
        <f>IF(GroupSizes!Q47="NA","NA",IF(GroupSizes!Q47=0,"a",IF(GroupSizes!Q47=1,"b","c")))</f>
        <v>a</v>
      </c>
      <c r="K47" s="3" t="str">
        <f>IF(GroupSizes!R47="NA","NA",IF(GroupSizes!R47=0,"a",IF(GroupSizes!R47=1,"b","c")))</f>
        <v>a</v>
      </c>
      <c r="L47" s="3" t="str">
        <f>IF(GroupSizes!S47="NA","NA",IF(GroupSizes!S47=0,"a",IF(GroupSizes!S47=1,"b","c")))</f>
        <v>a</v>
      </c>
      <c r="M47" s="3">
        <v>0</v>
      </c>
      <c r="N47" s="3" t="s">
        <v>178</v>
      </c>
      <c r="O47" t="str">
        <f t="shared" si="0"/>
        <v>a</v>
      </c>
      <c r="P47" t="str">
        <f t="shared" si="1"/>
        <v>1</v>
      </c>
      <c r="Q47" s="3" t="s">
        <v>178</v>
      </c>
      <c r="R47" s="3" t="s">
        <v>178</v>
      </c>
      <c r="S47" t="str">
        <f t="shared" si="2"/>
        <v>NA</v>
      </c>
      <c r="T47">
        <f t="shared" si="3"/>
        <v>1</v>
      </c>
      <c r="U47" t="str">
        <f t="shared" si="4"/>
        <v>NA</v>
      </c>
      <c r="V47">
        <v>0</v>
      </c>
      <c r="W47">
        <v>0</v>
      </c>
      <c r="X47" s="6">
        <v>1.4632839779072275</v>
      </c>
      <c r="Y47" s="6" t="s">
        <v>178</v>
      </c>
      <c r="Z47" s="6" t="s">
        <v>178</v>
      </c>
      <c r="AA47" s="6">
        <v>1.4632839779072275</v>
      </c>
    </row>
    <row r="48" spans="1:27" x14ac:dyDescent="0.25">
      <c r="A48" t="s">
        <v>48</v>
      </c>
      <c r="B48" t="s">
        <v>327</v>
      </c>
      <c r="C48" t="str">
        <f>IF(GroupSizes!D48="NA","NA",IF(GroupSizes!D48=0,"a",IF(GroupSizes!D48&lt;2,"b","c")))</f>
        <v>c</v>
      </c>
      <c r="D48" t="str">
        <f>IF(GroupSizes!E48="NA","NA",IF(GroupSizes!E48=0,"a",IF(GroupSizes!E48&lt;2,"b","c")))</f>
        <v>a</v>
      </c>
      <c r="E48" t="str">
        <f>IF(GroupSizes!F48="NA","NA",IF(GroupSizes!F48=0,"a",IF(GroupSizes!F48&lt;2,"b","c")))</f>
        <v>b</v>
      </c>
      <c r="F48" t="str">
        <f>IF(GroupSizes!G48="NA","NA",IF(GroupSizes!G48=0,"a",IF(GroupSizes!G48&lt;2,"b","c")))</f>
        <v>a</v>
      </c>
      <c r="G48" s="3">
        <v>5</v>
      </c>
      <c r="H48" s="3" t="s">
        <v>327</v>
      </c>
      <c r="I48" s="3" t="str">
        <f>IF(GroupSizes!P48="NA","NA",IF(GroupSizes!P48=0,"a",IF(GroupSizes!P48=1,"b","c")))</f>
        <v>c</v>
      </c>
      <c r="J48" s="3" t="str">
        <f>IF(GroupSizes!Q48="NA","NA",IF(GroupSizes!Q48=0,"a",IF(GroupSizes!Q48=1,"b","c")))</f>
        <v>a</v>
      </c>
      <c r="K48" s="3" t="str">
        <f>IF(GroupSizes!R48="NA","NA",IF(GroupSizes!R48=0,"a",IF(GroupSizes!R48=1,"b","c")))</f>
        <v>c</v>
      </c>
      <c r="L48" s="3" t="str">
        <f>IF(GroupSizes!S48="NA","NA",IF(GroupSizes!S48=0,"a",IF(GroupSizes!S48=1,"b","c")))</f>
        <v>c</v>
      </c>
      <c r="M48" s="3">
        <v>6</v>
      </c>
      <c r="N48" s="3">
        <v>6</v>
      </c>
      <c r="O48" t="str">
        <f t="shared" si="0"/>
        <v>b</v>
      </c>
      <c r="P48" t="str">
        <f t="shared" si="1"/>
        <v>0</v>
      </c>
      <c r="Q48" s="3">
        <v>5</v>
      </c>
      <c r="R48" s="3">
        <v>5</v>
      </c>
      <c r="S48" t="str">
        <f t="shared" si="2"/>
        <v>1</v>
      </c>
      <c r="T48">
        <f t="shared" si="3"/>
        <v>0</v>
      </c>
      <c r="U48">
        <f t="shared" si="4"/>
        <v>0</v>
      </c>
      <c r="V48">
        <v>1</v>
      </c>
      <c r="W48">
        <v>1</v>
      </c>
      <c r="X48" s="6">
        <v>1.4632839779072275</v>
      </c>
      <c r="Y48" s="6">
        <v>2.6086203249994049</v>
      </c>
      <c r="Z48" s="6">
        <v>2.6086203249994049</v>
      </c>
      <c r="AA48" s="6">
        <v>2.2268415426353454</v>
      </c>
    </row>
    <row r="49" spans="1:27" x14ac:dyDescent="0.25">
      <c r="A49" t="s">
        <v>49</v>
      </c>
      <c r="B49" t="s">
        <v>227</v>
      </c>
      <c r="C49" t="str">
        <f>IF(GroupSizes!D49="NA","NA",IF(GroupSizes!D49=0,"a",IF(GroupSizes!D49&lt;2,"b","c")))</f>
        <v>a</v>
      </c>
      <c r="D49" t="str">
        <f>IF(GroupSizes!E49="NA","NA",IF(GroupSizes!E49=0,"a",IF(GroupSizes!E49&lt;2,"b","c")))</f>
        <v>b</v>
      </c>
      <c r="E49" t="str">
        <f>IF(GroupSizes!F49="NA","NA",IF(GroupSizes!F49=0,"a",IF(GroupSizes!F49&lt;2,"b","c")))</f>
        <v>c</v>
      </c>
      <c r="F49" t="str">
        <f>IF(GroupSizes!G49="NA","NA",IF(GroupSizes!G49=0,"a",IF(GroupSizes!G49&lt;2,"b","c")))</f>
        <v>b</v>
      </c>
      <c r="G49" s="3">
        <v>7</v>
      </c>
      <c r="H49" s="3" t="s">
        <v>227</v>
      </c>
      <c r="I49" s="3" t="str">
        <f>IF(GroupSizes!P49="NA","NA",IF(GroupSizes!P49=0,"a",IF(GroupSizes!P49=1,"b","c")))</f>
        <v>c</v>
      </c>
      <c r="J49" s="3" t="str">
        <f>IF(GroupSizes!Q49="NA","NA",IF(GroupSizes!Q49=0,"a",IF(GroupSizes!Q49=1,"b","c")))</f>
        <v>a</v>
      </c>
      <c r="K49" s="3" t="str">
        <f>IF(GroupSizes!R49="NA","NA",IF(GroupSizes!R49=0,"a",IF(GroupSizes!R49=1,"b","c")))</f>
        <v>a</v>
      </c>
      <c r="L49" s="3" t="str">
        <f>IF(GroupSizes!S49="NA","NA",IF(GroupSizes!S49=0,"a",IF(GroupSizes!S49=1,"b","c")))</f>
        <v>c</v>
      </c>
      <c r="M49" s="3">
        <v>4</v>
      </c>
      <c r="N49" s="3">
        <v>4</v>
      </c>
      <c r="O49" t="str">
        <f t="shared" si="0"/>
        <v>a</v>
      </c>
      <c r="P49" t="str">
        <f t="shared" si="1"/>
        <v>1</v>
      </c>
      <c r="Q49" s="3">
        <v>3</v>
      </c>
      <c r="R49" s="3">
        <v>3</v>
      </c>
      <c r="S49" t="str">
        <f t="shared" si="2"/>
        <v>1</v>
      </c>
      <c r="T49">
        <f t="shared" si="3"/>
        <v>0</v>
      </c>
      <c r="U49">
        <f t="shared" si="4"/>
        <v>1</v>
      </c>
      <c r="V49">
        <v>1</v>
      </c>
      <c r="W49">
        <v>1</v>
      </c>
      <c r="X49" s="6">
        <v>2.6086203249994049</v>
      </c>
      <c r="Y49" s="6">
        <v>2.6086203249994049</v>
      </c>
      <c r="Z49" s="6">
        <v>2.6086203249994049</v>
      </c>
      <c r="AA49" s="6">
        <v>2.6086203249994049</v>
      </c>
    </row>
    <row r="50" spans="1:27" x14ac:dyDescent="0.25">
      <c r="A50" t="s">
        <v>50</v>
      </c>
      <c r="B50" t="s">
        <v>328</v>
      </c>
      <c r="C50" t="str">
        <f>IF(GroupSizes!D50="NA","NA",IF(GroupSizes!D50=0,"a",IF(GroupSizes!D50&lt;2,"b","c")))</f>
        <v>c</v>
      </c>
      <c r="D50" t="str">
        <f>IF(GroupSizes!E50="NA","NA",IF(GroupSizes!E50=0,"a",IF(GroupSizes!E50&lt;2,"b","c")))</f>
        <v>b</v>
      </c>
      <c r="E50" t="str">
        <f>IF(GroupSizes!F50="NA","NA",IF(GroupSizes!F50=0,"a",IF(GroupSizes!F50&lt;2,"b","c")))</f>
        <v>c</v>
      </c>
      <c r="F50" t="str">
        <f>IF(GroupSizes!G50="NA","NA",IF(GroupSizes!G50=0,"a",IF(GroupSizes!G50&lt;2,"b","c")))</f>
        <v>a</v>
      </c>
      <c r="G50" s="3">
        <v>9</v>
      </c>
      <c r="H50" s="3" t="s">
        <v>227</v>
      </c>
      <c r="I50" s="3" t="str">
        <f>IF(GroupSizes!P50="NA","NA",IF(GroupSizes!P50=0,"a",IF(GroupSizes!P50=1,"b","c")))</f>
        <v>c</v>
      </c>
      <c r="J50" s="3" t="str">
        <f>IF(GroupSizes!Q50="NA","NA",IF(GroupSizes!Q50=0,"a",IF(GroupSizes!Q50=1,"b","c")))</f>
        <v>c</v>
      </c>
      <c r="K50" s="3" t="str">
        <f>IF(GroupSizes!R50="NA","NA",IF(GroupSizes!R50=0,"a",IF(GroupSizes!R50=1,"b","c")))</f>
        <v>a</v>
      </c>
      <c r="L50" s="3" t="str">
        <f>IF(GroupSizes!S50="NA","NA",IF(GroupSizes!S50=0,"a",IF(GroupSizes!S50=1,"b","c")))</f>
        <v>c</v>
      </c>
      <c r="M50" s="3">
        <v>7</v>
      </c>
      <c r="N50" s="3">
        <v>7</v>
      </c>
      <c r="O50" t="str">
        <f t="shared" si="0"/>
        <v>c</v>
      </c>
      <c r="P50" t="str">
        <f t="shared" si="1"/>
        <v>1</v>
      </c>
      <c r="Q50" s="3">
        <v>6</v>
      </c>
      <c r="R50" s="3">
        <v>6</v>
      </c>
      <c r="S50" t="str">
        <f t="shared" si="2"/>
        <v>1</v>
      </c>
      <c r="T50">
        <f t="shared" si="3"/>
        <v>0</v>
      </c>
      <c r="U50">
        <f t="shared" si="4"/>
        <v>0</v>
      </c>
      <c r="V50">
        <v>1</v>
      </c>
      <c r="W50">
        <v>1</v>
      </c>
      <c r="X50" s="6">
        <v>1.0683164325236223</v>
      </c>
      <c r="Y50" s="6">
        <v>1.0683164325236223</v>
      </c>
      <c r="Z50" s="6">
        <v>1.0683164325236223</v>
      </c>
      <c r="AA50" s="6">
        <v>1.0683164325236223</v>
      </c>
    </row>
    <row r="51" spans="1:27" x14ac:dyDescent="0.25">
      <c r="A51" t="s">
        <v>51</v>
      </c>
      <c r="B51" t="s">
        <v>329</v>
      </c>
      <c r="C51" t="str">
        <f>IF(GroupSizes!D51="NA","NA",IF(GroupSizes!D51=0,"a",IF(GroupSizes!D51&lt;2,"b","c")))</f>
        <v>b</v>
      </c>
      <c r="D51" t="str">
        <f>IF(GroupSizes!E51="NA","NA",IF(GroupSizes!E51=0,"a",IF(GroupSizes!E51&lt;2,"b","c")))</f>
        <v>b</v>
      </c>
      <c r="E51" t="str">
        <f>IF(GroupSizes!F51="NA","NA",IF(GroupSizes!F51=0,"a",IF(GroupSizes!F51&lt;2,"b","c")))</f>
        <v>b</v>
      </c>
      <c r="F51" t="str">
        <f>IF(GroupSizes!G51="NA","NA",IF(GroupSizes!G51=0,"a",IF(GroupSizes!G51&lt;2,"b","c")))</f>
        <v>a</v>
      </c>
      <c r="G51" s="3">
        <v>5</v>
      </c>
      <c r="H51" s="3" t="s">
        <v>327</v>
      </c>
      <c r="I51" s="3" t="str">
        <f>IF(GroupSizes!P51="NA","NA",IF(GroupSizes!P51=0,"a",IF(GroupSizes!P51=1,"b","c")))</f>
        <v>c</v>
      </c>
      <c r="J51" s="3" t="str">
        <f>IF(GroupSizes!Q51="NA","NA",IF(GroupSizes!Q51=0,"a",IF(GroupSizes!Q51=1,"b","c")))</f>
        <v>b</v>
      </c>
      <c r="K51" s="3" t="str">
        <f>IF(GroupSizes!R51="NA","NA",IF(GroupSizes!R51=0,"a",IF(GroupSizes!R51=1,"b","c")))</f>
        <v>c</v>
      </c>
      <c r="L51" s="3" t="str">
        <f>IF(GroupSizes!S51="NA","NA",IF(GroupSizes!S51=0,"a",IF(GroupSizes!S51=1,"b","c")))</f>
        <v>c</v>
      </c>
      <c r="M51" s="3">
        <v>7</v>
      </c>
      <c r="N51" s="3">
        <v>7</v>
      </c>
      <c r="O51" t="str">
        <f t="shared" si="0"/>
        <v>c</v>
      </c>
      <c r="P51" t="str">
        <f t="shared" si="1"/>
        <v>0</v>
      </c>
      <c r="Q51" s="3">
        <v>4</v>
      </c>
      <c r="R51" s="3">
        <v>4</v>
      </c>
      <c r="S51" t="str">
        <f t="shared" si="2"/>
        <v>1</v>
      </c>
      <c r="T51">
        <f t="shared" si="3"/>
        <v>0</v>
      </c>
      <c r="U51">
        <f t="shared" si="4"/>
        <v>0</v>
      </c>
      <c r="V51">
        <v>1</v>
      </c>
      <c r="W51">
        <v>1</v>
      </c>
      <c r="X51" s="6">
        <v>1.0683164325236223</v>
      </c>
      <c r="Y51" s="6">
        <v>1.0683164325236223</v>
      </c>
      <c r="Z51" s="6">
        <v>1.0683164325236223</v>
      </c>
      <c r="AA51" s="6">
        <v>1.0683164325236223</v>
      </c>
    </row>
    <row r="52" spans="1:27" x14ac:dyDescent="0.25">
      <c r="A52" t="s">
        <v>52</v>
      </c>
      <c r="B52" t="s">
        <v>330</v>
      </c>
      <c r="C52" t="str">
        <f>IF(GroupSizes!D52="NA","NA",IF(GroupSizes!D52=0,"a",IF(GroupSizes!D52&lt;2,"b","c")))</f>
        <v>c</v>
      </c>
      <c r="D52" t="str">
        <f>IF(GroupSizes!E52="NA","NA",IF(GroupSizes!E52=0,"a",IF(GroupSizes!E52&lt;2,"b","c")))</f>
        <v>a</v>
      </c>
      <c r="E52" t="str">
        <f>IF(GroupSizes!F52="NA","NA",IF(GroupSizes!F52=0,"a",IF(GroupSizes!F52&lt;2,"b","c")))</f>
        <v>c</v>
      </c>
      <c r="F52" t="str">
        <f>IF(GroupSizes!G52="NA","NA",IF(GroupSizes!G52=0,"a",IF(GroupSizes!G52&lt;2,"b","c")))</f>
        <v>a</v>
      </c>
      <c r="G52" s="3">
        <v>8</v>
      </c>
      <c r="H52" s="3" t="s">
        <v>227</v>
      </c>
      <c r="I52" s="3" t="str">
        <f>IF(GroupSizes!P52="NA","NA",IF(GroupSizes!P52=0,"a",IF(GroupSizes!P52=1,"b","c")))</f>
        <v>b</v>
      </c>
      <c r="J52" s="3" t="str">
        <f>IF(GroupSizes!Q52="NA","NA",IF(GroupSizes!Q52=0,"a",IF(GroupSizes!Q52=1,"b","c")))</f>
        <v>b</v>
      </c>
      <c r="K52" s="3" t="str">
        <f>IF(GroupSizes!R52="NA","NA",IF(GroupSizes!R52=0,"a",IF(GroupSizes!R52=1,"b","c")))</f>
        <v>c</v>
      </c>
      <c r="L52" s="3" t="str">
        <f>IF(GroupSizes!S52="NA","NA",IF(GroupSizes!S52=0,"a",IF(GroupSizes!S52=1,"b","c")))</f>
        <v>c</v>
      </c>
      <c r="M52" s="3">
        <v>6</v>
      </c>
      <c r="N52" s="3">
        <v>6</v>
      </c>
      <c r="O52" t="str">
        <f t="shared" si="0"/>
        <v>b</v>
      </c>
      <c r="P52" t="str">
        <f t="shared" si="1"/>
        <v>1</v>
      </c>
      <c r="Q52" s="3">
        <v>4</v>
      </c>
      <c r="R52" s="3">
        <v>4</v>
      </c>
      <c r="S52" t="str">
        <f t="shared" si="2"/>
        <v>1</v>
      </c>
      <c r="T52">
        <f t="shared" si="3"/>
        <v>0</v>
      </c>
      <c r="U52">
        <f t="shared" si="4"/>
        <v>0</v>
      </c>
      <c r="V52">
        <v>1</v>
      </c>
      <c r="W52">
        <v>1</v>
      </c>
      <c r="X52" s="6">
        <v>0.87091905479211973</v>
      </c>
      <c r="Y52" s="6">
        <v>0.36055512754639901</v>
      </c>
      <c r="Z52" s="6">
        <v>0.36055512754639901</v>
      </c>
      <c r="AA52" s="6">
        <v>0.53067643662830588</v>
      </c>
    </row>
    <row r="53" spans="1:27" x14ac:dyDescent="0.25">
      <c r="A53" t="s">
        <v>53</v>
      </c>
      <c r="B53" t="s">
        <v>331</v>
      </c>
      <c r="C53" t="str">
        <f>IF(GroupSizes!D53="NA","NA",IF(GroupSizes!D53=0,"a",IF(GroupSizes!D53&lt;2,"b","c")))</f>
        <v>c</v>
      </c>
      <c r="D53" t="str">
        <f>IF(GroupSizes!E53="NA","NA",IF(GroupSizes!E53=0,"a",IF(GroupSizes!E53&lt;2,"b","c")))</f>
        <v>c</v>
      </c>
      <c r="E53" t="str">
        <f>IF(GroupSizes!F53="NA","NA",IF(GroupSizes!F53=0,"a",IF(GroupSizes!F53&lt;2,"b","c")))</f>
        <v>c</v>
      </c>
      <c r="F53" t="str">
        <f>IF(GroupSizes!G53="NA","NA",IF(GroupSizes!G53=0,"a",IF(GroupSizes!G53&lt;2,"b","c")))</f>
        <v>a</v>
      </c>
      <c r="G53" s="3">
        <v>8</v>
      </c>
      <c r="H53" s="3" t="s">
        <v>227</v>
      </c>
      <c r="I53" s="3" t="str">
        <f>IF(GroupSizes!P53="NA","NA",IF(GroupSizes!P53=0,"a",IF(GroupSizes!P53=1,"b","c")))</f>
        <v>c</v>
      </c>
      <c r="J53" s="3" t="str">
        <f>IF(GroupSizes!Q53="NA","NA",IF(GroupSizes!Q53=0,"a",IF(GroupSizes!Q53=1,"b","c")))</f>
        <v>c</v>
      </c>
      <c r="K53" s="3" t="str">
        <f>IF(GroupSizes!R53="NA","NA",IF(GroupSizes!R53=0,"a",IF(GroupSizes!R53=1,"b","c")))</f>
        <v>a</v>
      </c>
      <c r="L53" s="3" t="str">
        <f>IF(GroupSizes!S53="NA","NA",IF(GroupSizes!S53=0,"a",IF(GroupSizes!S53=1,"b","c")))</f>
        <v>c</v>
      </c>
      <c r="M53" s="3">
        <v>6</v>
      </c>
      <c r="N53" s="3">
        <v>6</v>
      </c>
      <c r="O53" t="str">
        <f t="shared" si="0"/>
        <v>b</v>
      </c>
      <c r="P53" t="str">
        <f t="shared" si="1"/>
        <v>1</v>
      </c>
      <c r="Q53" s="3">
        <v>5</v>
      </c>
      <c r="R53" s="3">
        <v>5</v>
      </c>
      <c r="S53" t="str">
        <f t="shared" si="2"/>
        <v>1</v>
      </c>
      <c r="T53">
        <f t="shared" si="3"/>
        <v>0</v>
      </c>
      <c r="U53">
        <f t="shared" si="4"/>
        <v>0</v>
      </c>
      <c r="V53">
        <v>1</v>
      </c>
      <c r="W53">
        <v>1</v>
      </c>
      <c r="X53" s="6">
        <v>0.43139309220245908</v>
      </c>
      <c r="Y53" s="6">
        <v>0.43139309220245908</v>
      </c>
      <c r="Z53" s="6">
        <v>0.43139309220245908</v>
      </c>
      <c r="AA53" s="6">
        <v>0.43139309220245908</v>
      </c>
    </row>
    <row r="54" spans="1:27" x14ac:dyDescent="0.25">
      <c r="A54" t="s">
        <v>54</v>
      </c>
      <c r="B54" t="s">
        <v>332</v>
      </c>
      <c r="C54" t="str">
        <f>IF(GroupSizes!D54="NA","NA",IF(GroupSizes!D54=0,"a",IF(GroupSizes!D54&lt;2,"b","c")))</f>
        <v>b</v>
      </c>
      <c r="D54" t="str">
        <f>IF(GroupSizes!E54="NA","NA",IF(GroupSizes!E54=0,"a",IF(GroupSizes!E54&lt;2,"b","c")))</f>
        <v>c</v>
      </c>
      <c r="E54" t="str">
        <f>IF(GroupSizes!F54="NA","NA",IF(GroupSizes!F54=0,"a",IF(GroupSizes!F54&lt;2,"b","c")))</f>
        <v>c</v>
      </c>
      <c r="F54" t="str">
        <f>IF(GroupSizes!G54="NA","NA",IF(GroupSizes!G54=0,"a",IF(GroupSizes!G54&lt;2,"b","c")))</f>
        <v>a</v>
      </c>
      <c r="G54" s="3">
        <v>9</v>
      </c>
      <c r="H54" s="3" t="s">
        <v>227</v>
      </c>
      <c r="I54" s="3" t="str">
        <f>IF(GroupSizes!P54="NA","NA",IF(GroupSizes!P54=0,"a",IF(GroupSizes!P54=1,"b","c")))</f>
        <v>b</v>
      </c>
      <c r="J54" s="3" t="str">
        <f>IF(GroupSizes!Q54="NA","NA",IF(GroupSizes!Q54=0,"a",IF(GroupSizes!Q54=1,"b","c")))</f>
        <v>c</v>
      </c>
      <c r="K54" s="3" t="str">
        <f>IF(GroupSizes!R54="NA","NA",IF(GroupSizes!R54=0,"a",IF(GroupSizes!R54=1,"b","c")))</f>
        <v>c</v>
      </c>
      <c r="L54" s="3" t="str">
        <f>IF(GroupSizes!S54="NA","NA",IF(GroupSizes!S54=0,"a",IF(GroupSizes!S54=1,"b","c")))</f>
        <v>c</v>
      </c>
      <c r="M54" s="3">
        <v>8</v>
      </c>
      <c r="N54" s="3">
        <v>8</v>
      </c>
      <c r="O54" t="str">
        <f t="shared" si="0"/>
        <v>c</v>
      </c>
      <c r="P54" t="str">
        <f t="shared" si="1"/>
        <v>1</v>
      </c>
      <c r="Q54" s="3">
        <v>12</v>
      </c>
      <c r="R54" s="3">
        <v>12</v>
      </c>
      <c r="S54" t="str">
        <f t="shared" si="2"/>
        <v>0</v>
      </c>
      <c r="T54">
        <f t="shared" si="3"/>
        <v>0</v>
      </c>
      <c r="U54">
        <f t="shared" si="4"/>
        <v>0</v>
      </c>
      <c r="V54">
        <v>1</v>
      </c>
      <c r="W54">
        <v>1</v>
      </c>
      <c r="X54" s="6">
        <v>0.82879430499973805</v>
      </c>
      <c r="Y54" s="6">
        <v>0.82879430499973805</v>
      </c>
      <c r="Z54" s="6">
        <v>0.3</v>
      </c>
      <c r="AA54" s="6">
        <v>0.65252953666649205</v>
      </c>
    </row>
    <row r="55" spans="1:27" x14ac:dyDescent="0.25">
      <c r="A55" t="s">
        <v>55</v>
      </c>
      <c r="B55" t="s">
        <v>333</v>
      </c>
      <c r="C55" t="str">
        <f>IF(GroupSizes!D55="NA","NA",IF(GroupSizes!D55=0,"a",IF(GroupSizes!D55&lt;2,"b","c")))</f>
        <v>b</v>
      </c>
      <c r="D55" t="str">
        <f>IF(GroupSizes!E55="NA","NA",IF(GroupSizes!E55=0,"a",IF(GroupSizes!E55&lt;2,"b","c")))</f>
        <v>a</v>
      </c>
      <c r="E55" t="str">
        <f>IF(GroupSizes!F55="NA","NA",IF(GroupSizes!F55=0,"a",IF(GroupSizes!F55&lt;2,"b","c")))</f>
        <v>b</v>
      </c>
      <c r="F55" t="str">
        <f>IF(GroupSizes!G55="NA","NA",IF(GroupSizes!G55=0,"a",IF(GroupSizes!G55&lt;2,"b","c")))</f>
        <v>a</v>
      </c>
      <c r="G55" s="3">
        <v>4</v>
      </c>
      <c r="H55" s="3" t="s">
        <v>326</v>
      </c>
      <c r="I55" s="3" t="str">
        <f>IF(GroupSizes!P55="NA","NA",IF(GroupSizes!P55=0,"a",IF(GroupSizes!P55=1,"b","c")))</f>
        <v>a</v>
      </c>
      <c r="J55" s="3" t="str">
        <f>IF(GroupSizes!Q55="NA","NA",IF(GroupSizes!Q55=0,"a",IF(GroupSizes!Q55=1,"b","c")))</f>
        <v>b</v>
      </c>
      <c r="K55" s="3" t="str">
        <f>IF(GroupSizes!R55="NA","NA",IF(GroupSizes!R55=0,"a",IF(GroupSizes!R55=1,"b","c")))</f>
        <v>a</v>
      </c>
      <c r="L55" s="3" t="str">
        <f>IF(GroupSizes!S55="NA","NA",IF(GroupSizes!S55=0,"a",IF(GroupSizes!S55=1,"b","c")))</f>
        <v>a</v>
      </c>
      <c r="M55" s="3">
        <v>3</v>
      </c>
      <c r="N55" s="3">
        <v>3</v>
      </c>
      <c r="O55" t="str">
        <f t="shared" si="0"/>
        <v>a</v>
      </c>
      <c r="P55" t="str">
        <f t="shared" si="1"/>
        <v>1</v>
      </c>
      <c r="Q55" s="3">
        <v>4</v>
      </c>
      <c r="R55" s="3">
        <v>4</v>
      </c>
      <c r="S55" t="str">
        <f t="shared" si="2"/>
        <v>0</v>
      </c>
      <c r="T55">
        <f t="shared" si="3"/>
        <v>1</v>
      </c>
      <c r="U55">
        <f t="shared" si="4"/>
        <v>0</v>
      </c>
      <c r="V55">
        <v>0</v>
      </c>
      <c r="W55">
        <v>1</v>
      </c>
      <c r="X55" s="6">
        <v>0.50606323715519996</v>
      </c>
      <c r="Y55" s="6">
        <v>0.50606323715519996</v>
      </c>
      <c r="Z55" s="6">
        <v>0.50606323715519996</v>
      </c>
      <c r="AA55" s="6">
        <v>0.50606323715519996</v>
      </c>
    </row>
    <row r="56" spans="1:27" x14ac:dyDescent="0.25">
      <c r="A56" t="s">
        <v>56</v>
      </c>
      <c r="B56" t="s">
        <v>334</v>
      </c>
      <c r="C56" t="str">
        <f>IF(GroupSizes!D56="NA","NA",IF(GroupSizes!D56=0,"a",IF(GroupSizes!D56&lt;2,"b","c")))</f>
        <v>b</v>
      </c>
      <c r="D56" t="str">
        <f>IF(GroupSizes!E56="NA","NA",IF(GroupSizes!E56=0,"a",IF(GroupSizes!E56&lt;2,"b","c")))</f>
        <v>a</v>
      </c>
      <c r="E56" t="str">
        <f>IF(GroupSizes!F56="NA","NA",IF(GroupSizes!F56=0,"a",IF(GroupSizes!F56&lt;2,"b","c")))</f>
        <v>c</v>
      </c>
      <c r="F56" t="str">
        <f>IF(GroupSizes!G56="NA","NA",IF(GroupSizes!G56=0,"a",IF(GroupSizes!G56&lt;2,"b","c")))</f>
        <v>a</v>
      </c>
      <c r="G56" s="3">
        <v>5</v>
      </c>
      <c r="H56" s="3" t="s">
        <v>327</v>
      </c>
      <c r="I56" s="3" t="str">
        <f>IF(GroupSizes!P56="NA","NA",IF(GroupSizes!P56=0,"a",IF(GroupSizes!P56=1,"b","c")))</f>
        <v>b</v>
      </c>
      <c r="J56" s="3" t="str">
        <f>IF(GroupSizes!Q56="NA","NA",IF(GroupSizes!Q56=0,"a",IF(GroupSizes!Q56=1,"b","c")))</f>
        <v>b</v>
      </c>
      <c r="K56" s="3" t="str">
        <f>IF(GroupSizes!R56="NA","NA",IF(GroupSizes!R56=0,"a",IF(GroupSizes!R56=1,"b","c")))</f>
        <v>a</v>
      </c>
      <c r="L56" s="3" t="str">
        <f>IF(GroupSizes!S56="NA","NA",IF(GroupSizes!S56=0,"a",IF(GroupSizes!S56=1,"b","c")))</f>
        <v>b</v>
      </c>
      <c r="M56" s="3">
        <v>4</v>
      </c>
      <c r="N56" s="3">
        <v>4</v>
      </c>
      <c r="O56" t="str">
        <f t="shared" si="0"/>
        <v>a</v>
      </c>
      <c r="P56" t="str">
        <f t="shared" si="1"/>
        <v>1</v>
      </c>
      <c r="Q56" s="3">
        <v>2</v>
      </c>
      <c r="R56" s="3">
        <v>2</v>
      </c>
      <c r="S56" t="str">
        <f t="shared" si="2"/>
        <v>1</v>
      </c>
      <c r="T56">
        <f t="shared" si="3"/>
        <v>0</v>
      </c>
      <c r="U56">
        <f t="shared" si="4"/>
        <v>1</v>
      </c>
      <c r="V56">
        <v>1</v>
      </c>
      <c r="W56">
        <v>0</v>
      </c>
      <c r="X56" s="6">
        <v>0.50606323715519996</v>
      </c>
      <c r="Y56" s="6">
        <v>0.50606323715519996</v>
      </c>
      <c r="Z56" s="6">
        <v>0.50606323715519996</v>
      </c>
      <c r="AA56" s="6">
        <v>0.50606323715519996</v>
      </c>
    </row>
    <row r="57" spans="1:27" x14ac:dyDescent="0.25">
      <c r="A57" t="s">
        <v>57</v>
      </c>
      <c r="B57" t="s">
        <v>335</v>
      </c>
      <c r="C57" t="str">
        <f>IF(GroupSizes!D57="NA","NA",IF(GroupSizes!D57=0,"a",IF(GroupSizes!D57&lt;2,"b","c")))</f>
        <v>c</v>
      </c>
      <c r="D57" t="str">
        <f>IF(GroupSizes!E57="NA","NA",IF(GroupSizes!E57=0,"a",IF(GroupSizes!E57&lt;2,"b","c")))</f>
        <v>a</v>
      </c>
      <c r="E57" t="str">
        <f>IF(GroupSizes!F57="NA","NA",IF(GroupSizes!F57=0,"a",IF(GroupSizes!F57&lt;2,"b","c")))</f>
        <v>c</v>
      </c>
      <c r="F57" t="str">
        <f>IF(GroupSizes!G57="NA","NA",IF(GroupSizes!G57=0,"a",IF(GroupSizes!G57&lt;2,"b","c")))</f>
        <v>a</v>
      </c>
      <c r="G57" s="3">
        <v>7</v>
      </c>
      <c r="H57" s="3" t="s">
        <v>227</v>
      </c>
      <c r="I57" s="3" t="str">
        <f>IF(GroupSizes!P57="NA","NA",IF(GroupSizes!P57=0,"a",IF(GroupSizes!P57=1,"b","c")))</f>
        <v>b</v>
      </c>
      <c r="J57" s="3" t="str">
        <f>IF(GroupSizes!Q57="NA","NA",IF(GroupSizes!Q57=0,"a",IF(GroupSizes!Q57=1,"b","c")))</f>
        <v>a</v>
      </c>
      <c r="K57" s="3" t="str">
        <f>IF(GroupSizes!R57="NA","NA",IF(GroupSizes!R57=0,"a",IF(GroupSizes!R57=1,"b","c")))</f>
        <v>a</v>
      </c>
      <c r="L57" s="3" t="str">
        <f>IF(GroupSizes!S57="NA","NA",IF(GroupSizes!S57=0,"a",IF(GroupSizes!S57=1,"b","c")))</f>
        <v>b</v>
      </c>
      <c r="M57" s="3">
        <v>3</v>
      </c>
      <c r="N57" s="3">
        <v>3</v>
      </c>
      <c r="O57" t="str">
        <f t="shared" si="0"/>
        <v>a</v>
      </c>
      <c r="P57" t="str">
        <f t="shared" si="1"/>
        <v>1</v>
      </c>
      <c r="Q57" s="3">
        <v>4</v>
      </c>
      <c r="R57" s="3">
        <v>4</v>
      </c>
      <c r="S57" t="str">
        <f t="shared" si="2"/>
        <v>0</v>
      </c>
      <c r="T57">
        <f t="shared" si="3"/>
        <v>1</v>
      </c>
      <c r="U57">
        <f t="shared" si="4"/>
        <v>0</v>
      </c>
      <c r="V57">
        <v>1</v>
      </c>
      <c r="W57">
        <v>0</v>
      </c>
      <c r="X57" s="6">
        <v>0.64498061986388422</v>
      </c>
      <c r="Y57" s="6">
        <v>0.64498061986388422</v>
      </c>
      <c r="Z57" s="6">
        <v>0.64498061986388422</v>
      </c>
      <c r="AA57" s="6">
        <v>0.64498061986388422</v>
      </c>
    </row>
    <row r="58" spans="1:27" x14ac:dyDescent="0.25">
      <c r="A58" t="s">
        <v>58</v>
      </c>
      <c r="B58" t="s">
        <v>336</v>
      </c>
      <c r="C58" t="str">
        <f>IF(GroupSizes!D58="NA","NA",IF(GroupSizes!D58=0,"a",IF(GroupSizes!D58&lt;2,"b","c")))</f>
        <v>a</v>
      </c>
      <c r="D58" t="str">
        <f>IF(GroupSizes!E58="NA","NA",IF(GroupSizes!E58=0,"a",IF(GroupSizes!E58&lt;2,"b","c")))</f>
        <v>b</v>
      </c>
      <c r="E58" t="str">
        <f>IF(GroupSizes!F58="NA","NA",IF(GroupSizes!F58=0,"a",IF(GroupSizes!F58&lt;2,"b","c")))</f>
        <v>b</v>
      </c>
      <c r="F58" t="str">
        <f>IF(GroupSizes!G58="NA","NA",IF(GroupSizes!G58=0,"a",IF(GroupSizes!G58&lt;2,"b","c")))</f>
        <v>b</v>
      </c>
      <c r="G58" s="3">
        <v>4</v>
      </c>
      <c r="H58" s="3" t="s">
        <v>326</v>
      </c>
      <c r="I58" s="3" t="str">
        <f>IF(GroupSizes!P58="NA","NA",IF(GroupSizes!P58=0,"a",IF(GroupSizes!P58=1,"b","c")))</f>
        <v>a</v>
      </c>
      <c r="J58" s="3" t="str">
        <f>IF(GroupSizes!Q58="NA","NA",IF(GroupSizes!Q58=0,"a",IF(GroupSizes!Q58=1,"b","c")))</f>
        <v>a</v>
      </c>
      <c r="K58" s="3" t="str">
        <f>IF(GroupSizes!R58="NA","NA",IF(GroupSizes!R58=0,"a",IF(GroupSizes!R58=1,"b","c")))</f>
        <v>b</v>
      </c>
      <c r="L58" s="3" t="str">
        <f>IF(GroupSizes!S58="NA","NA",IF(GroupSizes!S58=0,"a",IF(GroupSizes!S58=1,"b","c")))</f>
        <v>c</v>
      </c>
      <c r="M58" s="3">
        <v>3</v>
      </c>
      <c r="N58" s="3">
        <v>3</v>
      </c>
      <c r="O58" t="str">
        <f t="shared" si="0"/>
        <v>a</v>
      </c>
      <c r="P58" t="str">
        <f t="shared" si="1"/>
        <v>1</v>
      </c>
      <c r="Q58" s="3">
        <v>4</v>
      </c>
      <c r="R58" s="3">
        <v>4</v>
      </c>
      <c r="S58" t="str">
        <f t="shared" si="2"/>
        <v>0</v>
      </c>
      <c r="T58">
        <f t="shared" si="3"/>
        <v>1</v>
      </c>
      <c r="U58">
        <f t="shared" si="4"/>
        <v>0</v>
      </c>
      <c r="V58">
        <v>1</v>
      </c>
      <c r="W58">
        <v>1</v>
      </c>
      <c r="X58" s="6">
        <v>0.63071388124885897</v>
      </c>
      <c r="Y58" s="6">
        <v>0.63071388124885897</v>
      </c>
      <c r="Z58" s="6">
        <v>0.63071388124885897</v>
      </c>
      <c r="AA58" s="6">
        <v>0.63071388124885897</v>
      </c>
    </row>
    <row r="59" spans="1:27" x14ac:dyDescent="0.25">
      <c r="A59" t="s">
        <v>59</v>
      </c>
      <c r="B59" t="s">
        <v>337</v>
      </c>
      <c r="C59" t="str">
        <f>IF(GroupSizes!D59="NA","NA",IF(GroupSizes!D59=0,"a",IF(GroupSizes!D59&lt;2,"b","c")))</f>
        <v>c</v>
      </c>
      <c r="D59" t="str">
        <f>IF(GroupSizes!E59="NA","NA",IF(GroupSizes!E59=0,"a",IF(GroupSizes!E59&lt;2,"b","c")))</f>
        <v>c</v>
      </c>
      <c r="E59" t="str">
        <f>IF(GroupSizes!F59="NA","NA",IF(GroupSizes!F59=0,"a",IF(GroupSizes!F59&lt;2,"b","c")))</f>
        <v>b</v>
      </c>
      <c r="F59" t="str">
        <f>IF(GroupSizes!G59="NA","NA",IF(GroupSizes!G59=0,"a",IF(GroupSizes!G59&lt;2,"b","c")))</f>
        <v>b</v>
      </c>
      <c r="G59" s="3">
        <v>8</v>
      </c>
      <c r="H59" s="3" t="s">
        <v>227</v>
      </c>
      <c r="I59" s="3" t="str">
        <f>IF(GroupSizes!P59="NA","NA",IF(GroupSizes!P59=0,"a",IF(GroupSizes!P59=1,"b","c")))</f>
        <v>b</v>
      </c>
      <c r="J59" s="3" t="str">
        <f>IF(GroupSizes!Q59="NA","NA",IF(GroupSizes!Q59=0,"a",IF(GroupSizes!Q59=1,"b","c")))</f>
        <v>b</v>
      </c>
      <c r="K59" s="3" t="str">
        <f>IF(GroupSizes!R59="NA","NA",IF(GroupSizes!R59=0,"a",IF(GroupSizes!R59=1,"b","c")))</f>
        <v>b</v>
      </c>
      <c r="L59" s="3" t="str">
        <f>IF(GroupSizes!S59="NA","NA",IF(GroupSizes!S59=0,"a",IF(GroupSizes!S59=1,"b","c")))</f>
        <v>b</v>
      </c>
      <c r="M59" s="3">
        <v>5</v>
      </c>
      <c r="N59" s="3">
        <v>5</v>
      </c>
      <c r="O59" t="str">
        <f t="shared" si="0"/>
        <v>b</v>
      </c>
      <c r="P59" t="str">
        <f t="shared" si="1"/>
        <v>1</v>
      </c>
      <c r="Q59" s="3">
        <v>7</v>
      </c>
      <c r="R59" s="3">
        <v>7</v>
      </c>
      <c r="S59" t="str">
        <f t="shared" si="2"/>
        <v>0</v>
      </c>
      <c r="T59">
        <f t="shared" si="3"/>
        <v>0</v>
      </c>
      <c r="U59">
        <f t="shared" si="4"/>
        <v>0</v>
      </c>
      <c r="V59">
        <v>1</v>
      </c>
      <c r="W59">
        <v>1</v>
      </c>
      <c r="X59" s="6">
        <v>0.63071388124885897</v>
      </c>
      <c r="Y59" s="6">
        <v>0.63071388124885897</v>
      </c>
      <c r="Z59" s="6">
        <v>0.63071388124885897</v>
      </c>
      <c r="AA59" s="6">
        <v>0.63071388124885897</v>
      </c>
    </row>
    <row r="60" spans="1:27" x14ac:dyDescent="0.25">
      <c r="A60" t="s">
        <v>60</v>
      </c>
      <c r="B60" t="s">
        <v>177</v>
      </c>
      <c r="C60" t="str">
        <f>IF(GroupSizes!D60="NA","NA",IF(GroupSizes!D60=0,"a",IF(GroupSizes!D60&lt;2,"b","c")))</f>
        <v>b</v>
      </c>
      <c r="D60" t="str">
        <f>IF(GroupSizes!E60="NA","NA",IF(GroupSizes!E60=0,"a",IF(GroupSizes!E60&lt;2,"b","c")))</f>
        <v>c</v>
      </c>
      <c r="E60" t="str">
        <f>IF(GroupSizes!F60="NA","NA",IF(GroupSizes!F60=0,"a",IF(GroupSizes!F60&lt;2,"b","c")))</f>
        <v>b</v>
      </c>
      <c r="F60" t="str">
        <f>IF(GroupSizes!G60="NA","NA",IF(GroupSizes!G60=0,"a",IF(GroupSizes!G60&lt;2,"b","c")))</f>
        <v>a</v>
      </c>
      <c r="G60" s="3">
        <v>7</v>
      </c>
      <c r="H60" s="3" t="s">
        <v>227</v>
      </c>
      <c r="I60" s="3" t="str">
        <f>IF(GroupSizes!P60="NA","NA",IF(GroupSizes!P60=0,"a",IF(GroupSizes!P60=1,"b","c")))</f>
        <v>b</v>
      </c>
      <c r="J60" s="3" t="str">
        <f>IF(GroupSizes!Q60="NA","NA",IF(GroupSizes!Q60=0,"a",IF(GroupSizes!Q60=1,"b","c")))</f>
        <v>b</v>
      </c>
      <c r="K60" s="3" t="str">
        <f>IF(GroupSizes!R60="NA","NA",IF(GroupSizes!R60=0,"a",IF(GroupSizes!R60=1,"b","c")))</f>
        <v>b</v>
      </c>
      <c r="L60" s="3" t="str">
        <f>IF(GroupSizes!S60="NA","NA",IF(GroupSizes!S60=0,"a",IF(GroupSizes!S60=1,"b","c")))</f>
        <v>c</v>
      </c>
      <c r="M60" s="3">
        <v>5</v>
      </c>
      <c r="N60" s="3">
        <v>5</v>
      </c>
      <c r="O60" t="str">
        <f t="shared" si="0"/>
        <v>b</v>
      </c>
      <c r="P60" t="str">
        <f t="shared" si="1"/>
        <v>1</v>
      </c>
      <c r="Q60" s="3">
        <v>5</v>
      </c>
      <c r="R60" s="3">
        <v>5</v>
      </c>
      <c r="S60" t="str">
        <f t="shared" si="2"/>
        <v>0</v>
      </c>
      <c r="T60">
        <f t="shared" si="3"/>
        <v>0</v>
      </c>
      <c r="U60">
        <f t="shared" si="4"/>
        <v>0</v>
      </c>
      <c r="V60">
        <v>1</v>
      </c>
      <c r="W60">
        <v>1</v>
      </c>
      <c r="X60" s="6">
        <v>0.45254833995939053</v>
      </c>
      <c r="Y60" s="6">
        <v>0.45254833995939053</v>
      </c>
      <c r="Z60" s="6">
        <v>0.45254833995939053</v>
      </c>
      <c r="AA60" s="6">
        <v>0.45254833995939053</v>
      </c>
    </row>
    <row r="61" spans="1:27" x14ac:dyDescent="0.25">
      <c r="A61" t="s">
        <v>61</v>
      </c>
      <c r="B61" t="s">
        <v>338</v>
      </c>
      <c r="C61" t="str">
        <f>IF(GroupSizes!D61="NA","NA",IF(GroupSizes!D61=0,"a",IF(GroupSizes!D61&lt;2,"b","c")))</f>
        <v>c</v>
      </c>
      <c r="D61" t="str">
        <f>IF(GroupSizes!E61="NA","NA",IF(GroupSizes!E61=0,"a",IF(GroupSizes!E61&lt;2,"b","c")))</f>
        <v>c</v>
      </c>
      <c r="E61" t="str">
        <f>IF(GroupSizes!F61="NA","NA",IF(GroupSizes!F61=0,"a",IF(GroupSizes!F61&lt;2,"b","c")))</f>
        <v>b</v>
      </c>
      <c r="F61" t="str">
        <f>IF(GroupSizes!G61="NA","NA",IF(GroupSizes!G61=0,"a",IF(GroupSizes!G61&lt;2,"b","c")))</f>
        <v>a</v>
      </c>
      <c r="G61" s="3">
        <v>9</v>
      </c>
      <c r="H61" s="3" t="s">
        <v>227</v>
      </c>
      <c r="I61" s="3" t="str">
        <f>IF(GroupSizes!P61="NA","NA",IF(GroupSizes!P61=0,"a",IF(GroupSizes!P61=1,"b","c")))</f>
        <v>b</v>
      </c>
      <c r="J61" s="3" t="str">
        <f>IF(GroupSizes!Q61="NA","NA",IF(GroupSizes!Q61=0,"a",IF(GroupSizes!Q61=1,"b","c")))</f>
        <v>a</v>
      </c>
      <c r="K61" s="3" t="str">
        <f>IF(GroupSizes!R61="NA","NA",IF(GroupSizes!R61=0,"a",IF(GroupSizes!R61=1,"b","c")))</f>
        <v>c</v>
      </c>
      <c r="L61" s="3" t="str">
        <f>IF(GroupSizes!S61="NA","NA",IF(GroupSizes!S61=0,"a",IF(GroupSizes!S61=1,"b","c")))</f>
        <v>c</v>
      </c>
      <c r="M61" s="3">
        <v>6</v>
      </c>
      <c r="N61" s="3">
        <v>6</v>
      </c>
      <c r="O61" t="str">
        <f t="shared" si="0"/>
        <v>b</v>
      </c>
      <c r="P61" t="str">
        <f t="shared" si="1"/>
        <v>1</v>
      </c>
      <c r="Q61" s="3">
        <v>6</v>
      </c>
      <c r="R61" s="3">
        <v>6</v>
      </c>
      <c r="S61" t="str">
        <f t="shared" si="2"/>
        <v>0</v>
      </c>
      <c r="T61">
        <f t="shared" si="3"/>
        <v>0</v>
      </c>
      <c r="U61">
        <f t="shared" si="4"/>
        <v>0</v>
      </c>
      <c r="V61">
        <v>1</v>
      </c>
      <c r="W61">
        <v>1</v>
      </c>
      <c r="X61" s="6">
        <v>0.45254833995939053</v>
      </c>
      <c r="Y61" s="6">
        <v>0.29410882339705352</v>
      </c>
      <c r="Z61" s="6">
        <v>0.29410882339705352</v>
      </c>
      <c r="AA61" s="6">
        <v>0.34692199558449915</v>
      </c>
    </row>
    <row r="62" spans="1:27" x14ac:dyDescent="0.25">
      <c r="A62" t="s">
        <v>62</v>
      </c>
      <c r="B62" t="s">
        <v>326</v>
      </c>
      <c r="C62" t="str">
        <f>IF(GroupSizes!D62="NA","NA",IF(GroupSizes!D62=0,"a",IF(GroupSizes!D62&lt;2,"b","c")))</f>
        <v>b</v>
      </c>
      <c r="D62" t="str">
        <f>IF(GroupSizes!E62="NA","NA",IF(GroupSizes!E62=0,"a",IF(GroupSizes!E62&lt;2,"b","c")))</f>
        <v>b</v>
      </c>
      <c r="E62" t="str">
        <f>IF(GroupSizes!F62="NA","NA",IF(GroupSizes!F62=0,"a",IF(GroupSizes!F62&lt;2,"b","c")))</f>
        <v>b</v>
      </c>
      <c r="F62" t="str">
        <f>IF(GroupSizes!G62="NA","NA",IF(GroupSizes!G62=0,"a",IF(GroupSizes!G62&lt;2,"b","c")))</f>
        <v>b</v>
      </c>
      <c r="G62" s="3">
        <v>4</v>
      </c>
      <c r="H62" s="3" t="s">
        <v>326</v>
      </c>
      <c r="I62" s="3" t="str">
        <f>IF(GroupSizes!P62="NA","NA",IF(GroupSizes!P62=0,"a",IF(GroupSizes!P62=1,"b","c")))</f>
        <v>a</v>
      </c>
      <c r="J62" s="3" t="str">
        <f>IF(GroupSizes!Q62="NA","NA",IF(GroupSizes!Q62=0,"a",IF(GroupSizes!Q62=1,"b","c")))</f>
        <v>b</v>
      </c>
      <c r="K62" s="3" t="str">
        <f>IF(GroupSizes!R62="NA","NA",IF(GroupSizes!R62=0,"a",IF(GroupSizes!R62=1,"b","c")))</f>
        <v>b</v>
      </c>
      <c r="L62" s="3" t="str">
        <f>IF(GroupSizes!S62="NA","NA",IF(GroupSizes!S62=0,"a",IF(GroupSizes!S62=1,"b","c")))</f>
        <v>a</v>
      </c>
      <c r="M62" s="3">
        <v>4</v>
      </c>
      <c r="N62" s="3">
        <v>4</v>
      </c>
      <c r="O62" t="str">
        <f t="shared" si="0"/>
        <v>a</v>
      </c>
      <c r="P62" t="str">
        <f t="shared" si="1"/>
        <v>0</v>
      </c>
      <c r="Q62" s="3">
        <v>4</v>
      </c>
      <c r="R62" s="3">
        <v>4</v>
      </c>
      <c r="S62" t="str">
        <f t="shared" si="2"/>
        <v>0</v>
      </c>
      <c r="T62">
        <f t="shared" si="3"/>
        <v>0</v>
      </c>
      <c r="U62">
        <f t="shared" si="4"/>
        <v>0</v>
      </c>
      <c r="V62">
        <v>0</v>
      </c>
      <c r="W62">
        <v>1</v>
      </c>
      <c r="X62" s="6">
        <v>0.67082039324993503</v>
      </c>
      <c r="Y62" s="6">
        <v>0.88141930997681295</v>
      </c>
      <c r="Z62" s="6">
        <v>0.67082039324993503</v>
      </c>
      <c r="AA62" s="6">
        <v>0.74102003215889434</v>
      </c>
    </row>
    <row r="63" spans="1:27" x14ac:dyDescent="0.25">
      <c r="A63" t="s">
        <v>63</v>
      </c>
      <c r="B63" t="s">
        <v>327</v>
      </c>
      <c r="C63" t="str">
        <f>IF(GroupSizes!D63="NA","NA",IF(GroupSizes!D63=0,"a",IF(GroupSizes!D63&lt;2,"b","c")))</f>
        <v>b</v>
      </c>
      <c r="D63" t="str">
        <f>IF(GroupSizes!E63="NA","NA",IF(GroupSizes!E63=0,"a",IF(GroupSizes!E63&lt;2,"b","c")))</f>
        <v>b</v>
      </c>
      <c r="E63" t="str">
        <f>IF(GroupSizes!F63="NA","NA",IF(GroupSizes!F63=0,"a",IF(GroupSizes!F63&lt;2,"b","c")))</f>
        <v>b</v>
      </c>
      <c r="F63" t="str">
        <f>IF(GroupSizes!G63="NA","NA",IF(GroupSizes!G63=0,"a",IF(GroupSizes!G63&lt;2,"b","c")))</f>
        <v>c</v>
      </c>
      <c r="G63" s="3">
        <v>5</v>
      </c>
      <c r="H63" s="3" t="s">
        <v>327</v>
      </c>
      <c r="I63" s="3" t="str">
        <f>IF(GroupSizes!P63="NA","NA",IF(GroupSizes!P63=0,"a",IF(GroupSizes!P63=1,"b","c")))</f>
        <v>a</v>
      </c>
      <c r="J63" s="3" t="str">
        <f>IF(GroupSizes!Q63="NA","NA",IF(GroupSizes!Q63=0,"a",IF(GroupSizes!Q63=1,"b","c")))</f>
        <v>b</v>
      </c>
      <c r="K63" s="3" t="str">
        <f>IF(GroupSizes!R63="NA","NA",IF(GroupSizes!R63=0,"a",IF(GroupSizes!R63=1,"b","c")))</f>
        <v>c</v>
      </c>
      <c r="L63" s="3" t="str">
        <f>IF(GroupSizes!S63="NA","NA",IF(GroupSizes!S63=0,"a",IF(GroupSizes!S63=1,"b","c")))</f>
        <v>c</v>
      </c>
      <c r="M63" s="3">
        <v>6</v>
      </c>
      <c r="N63" s="3">
        <v>6</v>
      </c>
      <c r="O63" t="str">
        <f t="shared" si="0"/>
        <v>b</v>
      </c>
      <c r="P63" t="str">
        <f t="shared" si="1"/>
        <v>0</v>
      </c>
      <c r="Q63" s="3">
        <v>6</v>
      </c>
      <c r="R63" s="3">
        <v>6</v>
      </c>
      <c r="S63" t="str">
        <f t="shared" si="2"/>
        <v>0</v>
      </c>
      <c r="T63">
        <f t="shared" si="3"/>
        <v>0</v>
      </c>
      <c r="U63">
        <f t="shared" si="4"/>
        <v>0</v>
      </c>
      <c r="V63">
        <v>1</v>
      </c>
      <c r="W63">
        <v>1</v>
      </c>
      <c r="X63" s="6">
        <v>0.69921384425653443</v>
      </c>
      <c r="Y63" s="6">
        <v>0.88141930997681295</v>
      </c>
      <c r="Z63" s="6">
        <v>0.69921384425653443</v>
      </c>
      <c r="AA63" s="6">
        <v>0.75994899949662731</v>
      </c>
    </row>
    <row r="64" spans="1:27" x14ac:dyDescent="0.25">
      <c r="A64" t="s">
        <v>64</v>
      </c>
      <c r="B64" t="s">
        <v>227</v>
      </c>
      <c r="C64" t="str">
        <f>IF(GroupSizes!D64="NA","NA",IF(GroupSizes!D64=0,"a",IF(GroupSizes!D64&lt;2,"b","c")))</f>
        <v>a</v>
      </c>
      <c r="D64" t="str">
        <f>IF(GroupSizes!E64="NA","NA",IF(GroupSizes!E64=0,"a",IF(GroupSizes!E64&lt;2,"b","c")))</f>
        <v>a</v>
      </c>
      <c r="E64" t="str">
        <f>IF(GroupSizes!F64="NA","NA",IF(GroupSizes!F64=0,"a",IF(GroupSizes!F64&lt;2,"b","c")))</f>
        <v>a</v>
      </c>
      <c r="F64" t="str">
        <f>IF(GroupSizes!G64="NA","NA",IF(GroupSizes!G64=0,"a",IF(GroupSizes!G64&lt;2,"b","c")))</f>
        <v>a</v>
      </c>
      <c r="G64" s="3">
        <v>2</v>
      </c>
      <c r="H64" s="3" t="s">
        <v>326</v>
      </c>
      <c r="I64" s="3" t="str">
        <f>IF(GroupSizes!P64="NA","NA",IF(GroupSizes!P64=0,"a",IF(GroupSizes!P64=1,"b","c")))</f>
        <v>a</v>
      </c>
      <c r="J64" s="3" t="str">
        <f>IF(GroupSizes!Q64="NA","NA",IF(GroupSizes!Q64=0,"a",IF(GroupSizes!Q64=1,"b","c")))</f>
        <v>a</v>
      </c>
      <c r="K64" s="3" t="str">
        <f>IF(GroupSizes!R64="NA","NA",IF(GroupSizes!R64=0,"a",IF(GroupSizes!R64=1,"b","c")))</f>
        <v>a</v>
      </c>
      <c r="L64" s="3" t="str">
        <f>IF(GroupSizes!S64="NA","NA",IF(GroupSizes!S64=0,"a",IF(GroupSizes!S64=1,"b","c")))</f>
        <v>a</v>
      </c>
      <c r="M64" s="3">
        <v>0</v>
      </c>
      <c r="N64" s="3" t="s">
        <v>178</v>
      </c>
      <c r="O64" t="str">
        <f t="shared" si="0"/>
        <v>a</v>
      </c>
      <c r="P64" t="str">
        <f t="shared" si="1"/>
        <v>1</v>
      </c>
      <c r="Q64" s="3">
        <v>2</v>
      </c>
      <c r="R64" s="3">
        <v>2</v>
      </c>
      <c r="S64" t="str">
        <f t="shared" si="2"/>
        <v>0</v>
      </c>
      <c r="T64">
        <f t="shared" si="3"/>
        <v>1</v>
      </c>
      <c r="U64" t="str">
        <f t="shared" si="4"/>
        <v>NA</v>
      </c>
      <c r="V64">
        <v>0</v>
      </c>
      <c r="W64">
        <v>0</v>
      </c>
      <c r="X64" s="6">
        <v>0.67082039324993503</v>
      </c>
      <c r="Y64" s="6" t="s">
        <v>178</v>
      </c>
      <c r="Z64" s="6">
        <v>0.67082039324993503</v>
      </c>
      <c r="AA64" s="6">
        <v>0.67082039324993503</v>
      </c>
    </row>
    <row r="65" spans="1:27" x14ac:dyDescent="0.25">
      <c r="A65" t="s">
        <v>65</v>
      </c>
      <c r="B65" t="s">
        <v>328</v>
      </c>
      <c r="C65" t="str">
        <f>IF(GroupSizes!D65="NA","NA",IF(GroupSizes!D65=0,"a",IF(GroupSizes!D65&lt;2,"b","c")))</f>
        <v>c</v>
      </c>
      <c r="D65" t="str">
        <f>IF(GroupSizes!E65="NA","NA",IF(GroupSizes!E65=0,"a",IF(GroupSizes!E65&lt;2,"b","c")))</f>
        <v>c</v>
      </c>
      <c r="E65" t="str">
        <f>IF(GroupSizes!F65="NA","NA",IF(GroupSizes!F65=0,"a",IF(GroupSizes!F65&lt;2,"b","c")))</f>
        <v>b</v>
      </c>
      <c r="F65" t="str">
        <f>IF(GroupSizes!G65="NA","NA",IF(GroupSizes!G65=0,"a",IF(GroupSizes!G65&lt;2,"b","c")))</f>
        <v>a</v>
      </c>
      <c r="G65" s="3">
        <v>7</v>
      </c>
      <c r="H65" s="3" t="s">
        <v>227</v>
      </c>
      <c r="I65" s="3" t="str">
        <f>IF(GroupSizes!P65="NA","NA",IF(GroupSizes!P65=0,"a",IF(GroupSizes!P65=1,"b","c")))</f>
        <v>b</v>
      </c>
      <c r="J65" s="3" t="str">
        <f>IF(GroupSizes!Q65="NA","NA",IF(GroupSizes!Q65=0,"a",IF(GroupSizes!Q65=1,"b","c")))</f>
        <v>b</v>
      </c>
      <c r="K65" s="3" t="str">
        <f>IF(GroupSizes!R65="NA","NA",IF(GroupSizes!R65=0,"a",IF(GroupSizes!R65=1,"b","c")))</f>
        <v>b</v>
      </c>
      <c r="L65" s="3" t="str">
        <f>IF(GroupSizes!S65="NA","NA",IF(GroupSizes!S65=0,"a",IF(GroupSizes!S65=1,"b","c")))</f>
        <v>c</v>
      </c>
      <c r="M65" s="3">
        <v>5</v>
      </c>
      <c r="N65" s="3">
        <v>5</v>
      </c>
      <c r="O65" t="str">
        <f t="shared" si="0"/>
        <v>b</v>
      </c>
      <c r="P65" t="str">
        <f t="shared" si="1"/>
        <v>1</v>
      </c>
      <c r="Q65" s="3">
        <v>4</v>
      </c>
      <c r="R65" s="3">
        <v>4</v>
      </c>
      <c r="S65" t="str">
        <f t="shared" si="2"/>
        <v>1</v>
      </c>
      <c r="T65">
        <f t="shared" si="3"/>
        <v>0</v>
      </c>
      <c r="U65">
        <f t="shared" si="4"/>
        <v>0</v>
      </c>
      <c r="V65">
        <v>1</v>
      </c>
      <c r="W65">
        <v>0</v>
      </c>
      <c r="X65" s="6">
        <v>0.82024386617639533</v>
      </c>
      <c r="Y65" s="6">
        <v>0.46010868281309447</v>
      </c>
      <c r="Z65" s="6">
        <v>0.46010868281309447</v>
      </c>
      <c r="AA65" s="6">
        <v>0.58015374393419472</v>
      </c>
    </row>
    <row r="66" spans="1:27" x14ac:dyDescent="0.25">
      <c r="A66" t="s">
        <v>66</v>
      </c>
      <c r="B66" t="s">
        <v>329</v>
      </c>
      <c r="C66" t="str">
        <f>IF(GroupSizes!D66="NA","NA",IF(GroupSizes!D66=0,"a",IF(GroupSizes!D66&lt;2,"b","c")))</f>
        <v>c</v>
      </c>
      <c r="D66" t="str">
        <f>IF(GroupSizes!E66="NA","NA",IF(GroupSizes!E66=0,"a",IF(GroupSizes!E66&lt;2,"b","c")))</f>
        <v>c</v>
      </c>
      <c r="E66" t="str">
        <f>IF(GroupSizes!F66="NA","NA",IF(GroupSizes!F66=0,"a",IF(GroupSizes!F66&lt;2,"b","c")))</f>
        <v>c</v>
      </c>
      <c r="F66" t="str">
        <f>IF(GroupSizes!G66="NA","NA",IF(GroupSizes!G66=0,"a",IF(GroupSizes!G66&lt;2,"b","c")))</f>
        <v>c</v>
      </c>
      <c r="G66" s="3">
        <v>11</v>
      </c>
      <c r="H66" s="3" t="s">
        <v>227</v>
      </c>
      <c r="I66" s="3" t="str">
        <f>IF(GroupSizes!P66="NA","NA",IF(GroupSizes!P66=0,"a",IF(GroupSizes!P66=1,"b","c")))</f>
        <v>a</v>
      </c>
      <c r="J66" s="3" t="str">
        <f>IF(GroupSizes!Q66="NA","NA",IF(GroupSizes!Q66=0,"a",IF(GroupSizes!Q66=1,"b","c")))</f>
        <v>c</v>
      </c>
      <c r="K66" s="3" t="str">
        <f>IF(GroupSizes!R66="NA","NA",IF(GroupSizes!R66=0,"a",IF(GroupSizes!R66=1,"b","c")))</f>
        <v>b</v>
      </c>
      <c r="L66" s="3" t="str">
        <f>IF(GroupSizes!S66="NA","NA",IF(GroupSizes!S66=0,"a",IF(GroupSizes!S66=1,"b","c")))</f>
        <v>c</v>
      </c>
      <c r="M66" s="3">
        <v>6</v>
      </c>
      <c r="N66" s="3">
        <v>6</v>
      </c>
      <c r="O66" t="str">
        <f t="shared" si="0"/>
        <v>b</v>
      </c>
      <c r="P66" t="str">
        <f t="shared" si="1"/>
        <v>1</v>
      </c>
      <c r="Q66" s="3">
        <v>6</v>
      </c>
      <c r="R66" s="3">
        <v>6</v>
      </c>
      <c r="S66" t="str">
        <f t="shared" si="2"/>
        <v>0</v>
      </c>
      <c r="T66">
        <f t="shared" si="3"/>
        <v>0</v>
      </c>
      <c r="U66">
        <f t="shared" si="4"/>
        <v>0</v>
      </c>
      <c r="V66">
        <v>1</v>
      </c>
      <c r="W66">
        <v>1</v>
      </c>
      <c r="X66" s="6">
        <v>0.82024386617639533</v>
      </c>
      <c r="Y66" s="6">
        <v>0.82024386617639533</v>
      </c>
      <c r="Z66" s="6">
        <v>0.82024386617639533</v>
      </c>
      <c r="AA66" s="6">
        <v>0.82024386617639544</v>
      </c>
    </row>
    <row r="67" spans="1:27" x14ac:dyDescent="0.25">
      <c r="A67" t="s">
        <v>67</v>
      </c>
      <c r="B67" t="s">
        <v>330</v>
      </c>
      <c r="C67" t="str">
        <f>IF(GroupSizes!D67="NA","NA",IF(GroupSizes!D67=0,"a",IF(GroupSizes!D67&lt;2,"b","c")))</f>
        <v>a</v>
      </c>
      <c r="D67" t="str">
        <f>IF(GroupSizes!E67="NA","NA",IF(GroupSizes!E67=0,"a",IF(GroupSizes!E67&lt;2,"b","c")))</f>
        <v>b</v>
      </c>
      <c r="E67" t="str">
        <f>IF(GroupSizes!F67="NA","NA",IF(GroupSizes!F67=0,"a",IF(GroupSizes!F67&lt;2,"b","c")))</f>
        <v>b</v>
      </c>
      <c r="F67" t="str">
        <f>IF(GroupSizes!G67="NA","NA",IF(GroupSizes!G67=0,"a",IF(GroupSizes!G67&lt;2,"b","c")))</f>
        <v>a</v>
      </c>
      <c r="G67" s="3">
        <v>4</v>
      </c>
      <c r="H67" s="3" t="s">
        <v>326</v>
      </c>
      <c r="I67" s="3" t="str">
        <f>IF(GroupSizes!P67="NA","NA",IF(GroupSizes!P67=0,"a",IF(GroupSizes!P67=1,"b","c")))</f>
        <v>b</v>
      </c>
      <c r="J67" s="3" t="str">
        <f>IF(GroupSizes!Q67="NA","NA",IF(GroupSizes!Q67=0,"a",IF(GroupSizes!Q67=1,"b","c")))</f>
        <v>a</v>
      </c>
      <c r="K67" s="3" t="str">
        <f>IF(GroupSizes!R67="NA","NA",IF(GroupSizes!R67=0,"a",IF(GroupSizes!R67=1,"b","c")))</f>
        <v>c</v>
      </c>
      <c r="L67" s="3" t="str">
        <f>IF(GroupSizes!S67="NA","NA",IF(GroupSizes!S67=0,"a",IF(GroupSizes!S67=1,"b","c")))</f>
        <v>b</v>
      </c>
      <c r="M67" s="3">
        <v>6</v>
      </c>
      <c r="N67" s="3">
        <v>6</v>
      </c>
      <c r="O67" t="str">
        <f t="shared" ref="O67:O130" si="5">IF(M67="NA","NA",IF(M67&lt;5,"a",IF(M67&lt;7,"b","c")))</f>
        <v>b</v>
      </c>
      <c r="P67" t="str">
        <f t="shared" ref="P67:P130" si="6">IF(OR(G67="NA"),"NA",IF(M67-G67&lt;0,"1","0"))</f>
        <v>0</v>
      </c>
      <c r="Q67" s="3">
        <v>3</v>
      </c>
      <c r="R67" s="3">
        <v>3</v>
      </c>
      <c r="S67" t="str">
        <f t="shared" ref="S67:S130" si="7">IF(OR(M67="NA",Q67="NA"),"NA",IF(Q67-M67&lt;0,"1","0"))</f>
        <v>1</v>
      </c>
      <c r="T67">
        <f t="shared" ref="T67:T130" si="8">IF(OR(M67="NA",G67="NA"),"NA",IF(M67&lt;4,1,0))</f>
        <v>0</v>
      </c>
      <c r="U67">
        <f t="shared" ref="U67:U130" si="9">IF(OR(M67=0,Q67="NA"),"NA",IF(Q67&lt;4,1,0))</f>
        <v>1</v>
      </c>
      <c r="V67">
        <v>1</v>
      </c>
      <c r="W67">
        <v>0</v>
      </c>
      <c r="X67" s="6">
        <v>1.5426276284314355</v>
      </c>
      <c r="Y67" s="6">
        <v>1.5426276284314355</v>
      </c>
      <c r="Z67" s="6">
        <v>1.5426276284314355</v>
      </c>
      <c r="AA67" s="6">
        <v>1.5426276284314355</v>
      </c>
    </row>
    <row r="68" spans="1:27" x14ac:dyDescent="0.25">
      <c r="A68" t="s">
        <v>68</v>
      </c>
      <c r="B68" t="s">
        <v>331</v>
      </c>
      <c r="C68" t="str">
        <f>IF(GroupSizes!D68="NA","NA",IF(GroupSizes!D68=0,"a",IF(GroupSizes!D68&lt;2,"b","c")))</f>
        <v>a</v>
      </c>
      <c r="D68" t="str">
        <f>IF(GroupSizes!E68="NA","NA",IF(GroupSizes!E68=0,"a",IF(GroupSizes!E68&lt;2,"b","c")))</f>
        <v>a</v>
      </c>
      <c r="E68" t="str">
        <f>IF(GroupSizes!F68="NA","NA",IF(GroupSizes!F68=0,"a",IF(GroupSizes!F68&lt;2,"b","c")))</f>
        <v>a</v>
      </c>
      <c r="F68" t="str">
        <f>IF(GroupSizes!G68="NA","NA",IF(GroupSizes!G68=0,"a",IF(GroupSizes!G68&lt;2,"b","c")))</f>
        <v>a</v>
      </c>
      <c r="G68" s="3">
        <v>2</v>
      </c>
      <c r="H68" s="3" t="s">
        <v>326</v>
      </c>
      <c r="I68" s="3" t="str">
        <f>IF(GroupSizes!P68="NA","NA",IF(GroupSizes!P68=0,"a",IF(GroupSizes!P68=1,"b","c")))</f>
        <v>a</v>
      </c>
      <c r="J68" s="3" t="str">
        <f>IF(GroupSizes!Q68="NA","NA",IF(GroupSizes!Q68=0,"a",IF(GroupSizes!Q68=1,"b","c")))</f>
        <v>a</v>
      </c>
      <c r="K68" s="3" t="str">
        <f>IF(GroupSizes!R68="NA","NA",IF(GroupSizes!R68=0,"a",IF(GroupSizes!R68=1,"b","c")))</f>
        <v>a</v>
      </c>
      <c r="L68" s="3" t="str">
        <f>IF(GroupSizes!S68="NA","NA",IF(GroupSizes!S68=0,"a",IF(GroupSizes!S68=1,"b","c")))</f>
        <v>a</v>
      </c>
      <c r="M68" s="3">
        <v>2</v>
      </c>
      <c r="N68" s="3">
        <v>2</v>
      </c>
      <c r="O68" t="str">
        <f t="shared" si="5"/>
        <v>a</v>
      </c>
      <c r="P68" t="str">
        <f t="shared" si="6"/>
        <v>0</v>
      </c>
      <c r="Q68" s="3">
        <v>2</v>
      </c>
      <c r="R68" s="3">
        <v>2</v>
      </c>
      <c r="S68" t="str">
        <f t="shared" si="7"/>
        <v>0</v>
      </c>
      <c r="T68">
        <f t="shared" si="8"/>
        <v>1</v>
      </c>
      <c r="U68">
        <f t="shared" si="9"/>
        <v>1</v>
      </c>
      <c r="V68">
        <v>0</v>
      </c>
      <c r="W68">
        <v>0</v>
      </c>
      <c r="X68" s="6">
        <v>1.2901550294441353</v>
      </c>
      <c r="Y68" s="6">
        <v>1.2901550294441353</v>
      </c>
      <c r="Z68" s="6">
        <v>1.2901550294441353</v>
      </c>
      <c r="AA68" s="6">
        <v>1.2901550294441353</v>
      </c>
    </row>
    <row r="69" spans="1:27" x14ac:dyDescent="0.25">
      <c r="A69" t="s">
        <v>69</v>
      </c>
      <c r="B69" t="s">
        <v>332</v>
      </c>
      <c r="C69" t="str">
        <f>IF(GroupSizes!D69="NA","NA",IF(GroupSizes!D69=0,"a",IF(GroupSizes!D69&lt;2,"b","c")))</f>
        <v>c</v>
      </c>
      <c r="D69" t="str">
        <f>IF(GroupSizes!E69="NA","NA",IF(GroupSizes!E69=0,"a",IF(GroupSizes!E69&lt;2,"b","c")))</f>
        <v>c</v>
      </c>
      <c r="E69" t="str">
        <f>IF(GroupSizes!F69="NA","NA",IF(GroupSizes!F69=0,"a",IF(GroupSizes!F69&lt;2,"b","c")))</f>
        <v>c</v>
      </c>
      <c r="F69" t="str">
        <f>IF(GroupSizes!G69="NA","NA",IF(GroupSizes!G69=0,"a",IF(GroupSizes!G69&lt;2,"b","c")))</f>
        <v>a</v>
      </c>
      <c r="G69" s="3">
        <v>8</v>
      </c>
      <c r="H69" s="3" t="s">
        <v>227</v>
      </c>
      <c r="I69" s="3" t="str">
        <f>IF(GroupSizes!P69="NA","NA",IF(GroupSizes!P69=0,"a",IF(GroupSizes!P69=1,"b","c")))</f>
        <v>b</v>
      </c>
      <c r="J69" s="3" t="str">
        <f>IF(GroupSizes!Q69="NA","NA",IF(GroupSizes!Q69=0,"a",IF(GroupSizes!Q69=1,"b","c")))</f>
        <v>a</v>
      </c>
      <c r="K69" s="3" t="str">
        <f>IF(GroupSizes!R69="NA","NA",IF(GroupSizes!R69=0,"a",IF(GroupSizes!R69=1,"b","c")))</f>
        <v>b</v>
      </c>
      <c r="L69" s="3" t="str">
        <f>IF(GroupSizes!S69="NA","NA",IF(GroupSizes!S69=0,"a",IF(GroupSizes!S69=1,"b","c")))</f>
        <v>c</v>
      </c>
      <c r="M69" s="3">
        <v>4</v>
      </c>
      <c r="N69" s="3">
        <v>4</v>
      </c>
      <c r="O69" t="str">
        <f t="shared" si="5"/>
        <v>a</v>
      </c>
      <c r="P69" t="str">
        <f t="shared" si="6"/>
        <v>1</v>
      </c>
      <c r="Q69" s="3">
        <v>5</v>
      </c>
      <c r="R69" s="3">
        <v>5</v>
      </c>
      <c r="S69" t="str">
        <f t="shared" si="7"/>
        <v>0</v>
      </c>
      <c r="T69">
        <f t="shared" si="8"/>
        <v>0</v>
      </c>
      <c r="U69">
        <f t="shared" si="9"/>
        <v>0</v>
      </c>
      <c r="V69">
        <v>1</v>
      </c>
      <c r="W69">
        <v>1</v>
      </c>
      <c r="X69" s="6">
        <v>1.0700000000000003</v>
      </c>
      <c r="Y69" s="6">
        <v>1.0700000000000003</v>
      </c>
      <c r="Z69" s="6">
        <v>1.0700000000000003</v>
      </c>
      <c r="AA69" s="6">
        <v>1.0700000000000003</v>
      </c>
    </row>
    <row r="70" spans="1:27" x14ac:dyDescent="0.25">
      <c r="A70" t="s">
        <v>70</v>
      </c>
      <c r="B70" t="s">
        <v>333</v>
      </c>
      <c r="C70" t="str">
        <f>IF(GroupSizes!D70="NA","NA",IF(GroupSizes!D70=0,"a",IF(GroupSizes!D70&lt;2,"b","c")))</f>
        <v>b</v>
      </c>
      <c r="D70" t="str">
        <f>IF(GroupSizes!E70="NA","NA",IF(GroupSizes!E70=0,"a",IF(GroupSizes!E70&lt;2,"b","c")))</f>
        <v>b</v>
      </c>
      <c r="E70" t="str">
        <f>IF(GroupSizes!F70="NA","NA",IF(GroupSizes!F70=0,"a",IF(GroupSizes!F70&lt;2,"b","c")))</f>
        <v>c</v>
      </c>
      <c r="F70" t="str">
        <f>IF(GroupSizes!G70="NA","NA",IF(GroupSizes!G70=0,"a",IF(GroupSizes!G70&lt;2,"b","c")))</f>
        <v>a</v>
      </c>
      <c r="G70" s="3">
        <v>7</v>
      </c>
      <c r="H70" s="3" t="s">
        <v>227</v>
      </c>
      <c r="I70" s="3" t="str">
        <f>IF(GroupSizes!P70="NA","NA",IF(GroupSizes!P70=0,"a",IF(GroupSizes!P70=1,"b","c")))</f>
        <v>a</v>
      </c>
      <c r="J70" s="3" t="str">
        <f>IF(GroupSizes!Q70="NA","NA",IF(GroupSizes!Q70=0,"a",IF(GroupSizes!Q70=1,"b","c")))</f>
        <v>c</v>
      </c>
      <c r="K70" s="3" t="str">
        <f>IF(GroupSizes!R70="NA","NA",IF(GroupSizes!R70=0,"a",IF(GroupSizes!R70=1,"b","c")))</f>
        <v>b</v>
      </c>
      <c r="L70" s="3" t="str">
        <f>IF(GroupSizes!S70="NA","NA",IF(GroupSizes!S70=0,"a",IF(GroupSizes!S70=1,"b","c")))</f>
        <v>c</v>
      </c>
      <c r="M70" s="3">
        <v>5</v>
      </c>
      <c r="N70" s="3">
        <v>5</v>
      </c>
      <c r="O70" t="str">
        <f t="shared" si="5"/>
        <v>b</v>
      </c>
      <c r="P70" t="str">
        <f t="shared" si="6"/>
        <v>1</v>
      </c>
      <c r="Q70" s="3">
        <v>6</v>
      </c>
      <c r="R70" s="3">
        <v>6</v>
      </c>
      <c r="S70" t="str">
        <f t="shared" si="7"/>
        <v>0</v>
      </c>
      <c r="T70">
        <f t="shared" si="8"/>
        <v>0</v>
      </c>
      <c r="U70">
        <f t="shared" si="9"/>
        <v>0</v>
      </c>
      <c r="V70">
        <v>1</v>
      </c>
      <c r="W70">
        <v>1</v>
      </c>
      <c r="X70" s="6">
        <v>1.0700000000000003</v>
      </c>
      <c r="Y70" s="6">
        <v>1.0700000000000003</v>
      </c>
      <c r="Z70" s="6">
        <v>1.0700000000000003</v>
      </c>
      <c r="AA70" s="6">
        <v>1.0700000000000003</v>
      </c>
    </row>
    <row r="71" spans="1:27" x14ac:dyDescent="0.25">
      <c r="A71" t="s">
        <v>71</v>
      </c>
      <c r="B71" t="s">
        <v>334</v>
      </c>
      <c r="C71" t="str">
        <f>IF(GroupSizes!D71="NA","NA",IF(GroupSizes!D71=0,"a",IF(GroupSizes!D71&lt;2,"b","c")))</f>
        <v>b</v>
      </c>
      <c r="D71" t="str">
        <f>IF(GroupSizes!E71="NA","NA",IF(GroupSizes!E71=0,"a",IF(GroupSizes!E71&lt;2,"b","c")))</f>
        <v>a</v>
      </c>
      <c r="E71" t="str">
        <f>IF(GroupSizes!F71="NA","NA",IF(GroupSizes!F71=0,"a",IF(GroupSizes!F71&lt;2,"b","c")))</f>
        <v>b</v>
      </c>
      <c r="F71" t="str">
        <f>IF(GroupSizes!G71="NA","NA",IF(GroupSizes!G71=0,"a",IF(GroupSizes!G71&lt;2,"b","c")))</f>
        <v>a</v>
      </c>
      <c r="G71" s="3">
        <v>4</v>
      </c>
      <c r="H71" s="3" t="s">
        <v>326</v>
      </c>
      <c r="I71" s="3" t="str">
        <f>IF(GroupSizes!P71="NA","NA",IF(GroupSizes!P71=0,"a",IF(GroupSizes!P71=1,"b","c")))</f>
        <v>b</v>
      </c>
      <c r="J71" s="3" t="str">
        <f>IF(GroupSizes!Q71="NA","NA",IF(GroupSizes!Q71=0,"a",IF(GroupSizes!Q71=1,"b","c")))</f>
        <v>b</v>
      </c>
      <c r="K71" s="3" t="str">
        <f>IF(GroupSizes!R71="NA","NA",IF(GroupSizes!R71=0,"a",IF(GroupSizes!R71=1,"b","c")))</f>
        <v>c</v>
      </c>
      <c r="L71" s="3" t="str">
        <f>IF(GroupSizes!S71="NA","NA",IF(GroupSizes!S71=0,"a",IF(GroupSizes!S71=1,"b","c")))</f>
        <v>c</v>
      </c>
      <c r="M71" s="3">
        <v>7</v>
      </c>
      <c r="N71" s="3">
        <v>7</v>
      </c>
      <c r="O71" t="str">
        <f t="shared" si="5"/>
        <v>c</v>
      </c>
      <c r="P71" t="str">
        <f t="shared" si="6"/>
        <v>0</v>
      </c>
      <c r="Q71" s="3">
        <v>4</v>
      </c>
      <c r="R71" s="3">
        <v>4</v>
      </c>
      <c r="S71" t="str">
        <f t="shared" si="7"/>
        <v>1</v>
      </c>
      <c r="T71">
        <f t="shared" si="8"/>
        <v>0</v>
      </c>
      <c r="U71">
        <f t="shared" si="9"/>
        <v>0</v>
      </c>
      <c r="V71">
        <v>1</v>
      </c>
      <c r="W71">
        <v>1</v>
      </c>
      <c r="X71" s="6">
        <v>0.99488692824863223</v>
      </c>
      <c r="Y71" s="6">
        <v>0.99488692824863223</v>
      </c>
      <c r="Z71" s="6">
        <v>0.99488692824863223</v>
      </c>
      <c r="AA71" s="6">
        <v>0.99488692824863223</v>
      </c>
    </row>
    <row r="72" spans="1:27" x14ac:dyDescent="0.25">
      <c r="A72" t="s">
        <v>72</v>
      </c>
      <c r="B72" t="s">
        <v>335</v>
      </c>
      <c r="C72" t="str">
        <f>IF(GroupSizes!D72="NA","NA",IF(GroupSizes!D72=0,"a",IF(GroupSizes!D72&lt;2,"b","c")))</f>
        <v>b</v>
      </c>
      <c r="D72" t="str">
        <f>IF(GroupSizes!E72="NA","NA",IF(GroupSizes!E72=0,"a",IF(GroupSizes!E72&lt;2,"b","c")))</f>
        <v>b</v>
      </c>
      <c r="E72" t="str">
        <f>IF(GroupSizes!F72="NA","NA",IF(GroupSizes!F72=0,"a",IF(GroupSizes!F72&lt;2,"b","c")))</f>
        <v>a</v>
      </c>
      <c r="F72" t="str">
        <f>IF(GroupSizes!G72="NA","NA",IF(GroupSizes!G72=0,"a",IF(GroupSizes!G72&lt;2,"b","c")))</f>
        <v>a</v>
      </c>
      <c r="G72" s="3">
        <v>4</v>
      </c>
      <c r="H72" s="3" t="s">
        <v>326</v>
      </c>
      <c r="I72" s="3" t="str">
        <f>IF(GroupSizes!P72="NA","NA",IF(GroupSizes!P72=0,"a",IF(GroupSizes!P72=1,"b","c")))</f>
        <v>b</v>
      </c>
      <c r="J72" s="3" t="str">
        <f>IF(GroupSizes!Q72="NA","NA",IF(GroupSizes!Q72=0,"a",IF(GroupSizes!Q72=1,"b","c")))</f>
        <v>b</v>
      </c>
      <c r="K72" s="3" t="str">
        <f>IF(GroupSizes!R72="NA","NA",IF(GroupSizes!R72=0,"a",IF(GroupSizes!R72=1,"b","c")))</f>
        <v>b</v>
      </c>
      <c r="L72" s="3" t="str">
        <f>IF(GroupSizes!S72="NA","NA",IF(GroupSizes!S72=0,"a",IF(GroupSizes!S72=1,"b","c")))</f>
        <v>c</v>
      </c>
      <c r="M72" s="3">
        <v>5</v>
      </c>
      <c r="N72" s="3">
        <v>5</v>
      </c>
      <c r="O72" t="str">
        <f t="shared" si="5"/>
        <v>b</v>
      </c>
      <c r="P72" t="str">
        <f t="shared" si="6"/>
        <v>0</v>
      </c>
      <c r="Q72" s="3">
        <v>4</v>
      </c>
      <c r="R72" s="3">
        <v>4</v>
      </c>
      <c r="S72" t="str">
        <f t="shared" si="7"/>
        <v>1</v>
      </c>
      <c r="T72">
        <f t="shared" si="8"/>
        <v>0</v>
      </c>
      <c r="U72">
        <f t="shared" si="9"/>
        <v>0</v>
      </c>
      <c r="V72">
        <v>1</v>
      </c>
      <c r="W72">
        <v>1</v>
      </c>
      <c r="X72" s="6">
        <v>0.68680419334771214</v>
      </c>
      <c r="Y72" s="6">
        <v>0.68680419334771214</v>
      </c>
      <c r="Z72" s="6">
        <v>0.68680419334771214</v>
      </c>
      <c r="AA72" s="6">
        <v>0.68680419334771214</v>
      </c>
    </row>
    <row r="73" spans="1:27" x14ac:dyDescent="0.25">
      <c r="A73" t="s">
        <v>73</v>
      </c>
      <c r="B73" t="s">
        <v>336</v>
      </c>
      <c r="C73" t="str">
        <f>IF(GroupSizes!D73="NA","NA",IF(GroupSizes!D73=0,"a",IF(GroupSizes!D73&lt;2,"b","c")))</f>
        <v>c</v>
      </c>
      <c r="D73" t="str">
        <f>IF(GroupSizes!E73="NA","NA",IF(GroupSizes!E73=0,"a",IF(GroupSizes!E73&lt;2,"b","c")))</f>
        <v>a</v>
      </c>
      <c r="E73" t="str">
        <f>IF(GroupSizes!F73="NA","NA",IF(GroupSizes!F73=0,"a",IF(GroupSizes!F73&lt;2,"b","c")))</f>
        <v>b</v>
      </c>
      <c r="F73" t="str">
        <f>IF(GroupSizes!G73="NA","NA",IF(GroupSizes!G73=0,"a",IF(GroupSizes!G73&lt;2,"b","c")))</f>
        <v>a</v>
      </c>
      <c r="G73" s="3">
        <v>5</v>
      </c>
      <c r="H73" s="3" t="s">
        <v>327</v>
      </c>
      <c r="I73" s="3" t="str">
        <f>IF(GroupSizes!P73="NA","NA",IF(GroupSizes!P73=0,"a",IF(GroupSizes!P73=1,"b","c")))</f>
        <v>a</v>
      </c>
      <c r="J73" s="3" t="str">
        <f>IF(GroupSizes!Q73="NA","NA",IF(GroupSizes!Q73=0,"a",IF(GroupSizes!Q73=1,"b","c")))</f>
        <v>b</v>
      </c>
      <c r="K73" s="3" t="str">
        <f>IF(GroupSizes!R73="NA","NA",IF(GroupSizes!R73=0,"a",IF(GroupSizes!R73=1,"b","c")))</f>
        <v>c</v>
      </c>
      <c r="L73" s="3" t="str">
        <f>IF(GroupSizes!S73="NA","NA",IF(GroupSizes!S73=0,"a",IF(GroupSizes!S73=1,"b","c")))</f>
        <v>a</v>
      </c>
      <c r="M73" s="3">
        <v>5</v>
      </c>
      <c r="N73" s="3">
        <v>5</v>
      </c>
      <c r="O73" t="str">
        <f t="shared" si="5"/>
        <v>b</v>
      </c>
      <c r="P73" t="str">
        <f t="shared" si="6"/>
        <v>0</v>
      </c>
      <c r="Q73" s="3">
        <v>5</v>
      </c>
      <c r="R73" s="3">
        <v>5</v>
      </c>
      <c r="S73" t="str">
        <f t="shared" si="7"/>
        <v>0</v>
      </c>
      <c r="T73">
        <f t="shared" si="8"/>
        <v>0</v>
      </c>
      <c r="U73">
        <f t="shared" si="9"/>
        <v>0</v>
      </c>
      <c r="V73">
        <v>0</v>
      </c>
      <c r="W73">
        <v>1</v>
      </c>
      <c r="X73" s="6">
        <v>0.65741919655574388</v>
      </c>
      <c r="Y73" s="6">
        <v>0.65741919655574388</v>
      </c>
      <c r="Z73" s="6">
        <v>0.65741919655574388</v>
      </c>
      <c r="AA73" s="6">
        <v>0.65741919655574388</v>
      </c>
    </row>
    <row r="74" spans="1:27" x14ac:dyDescent="0.25">
      <c r="A74" t="s">
        <v>74</v>
      </c>
      <c r="B74" t="s">
        <v>337</v>
      </c>
      <c r="C74" t="str">
        <f>IF(GroupSizes!D74="NA","NA",IF(GroupSizes!D74=0,"a",IF(GroupSizes!D74&lt;2,"b","c")))</f>
        <v>c</v>
      </c>
      <c r="D74" t="str">
        <f>IF(GroupSizes!E74="NA","NA",IF(GroupSizes!E74=0,"a",IF(GroupSizes!E74&lt;2,"b","c")))</f>
        <v>c</v>
      </c>
      <c r="E74" t="str">
        <f>IF(GroupSizes!F74="NA","NA",IF(GroupSizes!F74=0,"a",IF(GroupSizes!F74&lt;2,"b","c")))</f>
        <v>c</v>
      </c>
      <c r="F74" t="str">
        <f>IF(GroupSizes!G74="NA","NA",IF(GroupSizes!G74=0,"a",IF(GroupSizes!G74&lt;2,"b","c")))</f>
        <v>a</v>
      </c>
      <c r="G74" s="3">
        <v>12</v>
      </c>
      <c r="H74" s="3" t="s">
        <v>227</v>
      </c>
      <c r="I74" s="3" t="str">
        <f>IF(GroupSizes!P74="NA","NA",IF(GroupSizes!P74=0,"a",IF(GroupSizes!P74=1,"b","c")))</f>
        <v>b</v>
      </c>
      <c r="J74" s="3" t="str">
        <f>IF(GroupSizes!Q74="NA","NA",IF(GroupSizes!Q74=0,"a",IF(GroupSizes!Q74=1,"b","c")))</f>
        <v>b</v>
      </c>
      <c r="K74" s="3" t="str">
        <f>IF(GroupSizes!R74="NA","NA",IF(GroupSizes!R74=0,"a",IF(GroupSizes!R74=1,"b","c")))</f>
        <v>c</v>
      </c>
      <c r="L74" s="3" t="str">
        <f>IF(GroupSizes!S74="NA","NA",IF(GroupSizes!S74=0,"a",IF(GroupSizes!S74=1,"b","c")))</f>
        <v>a</v>
      </c>
      <c r="M74" s="3">
        <v>7</v>
      </c>
      <c r="N74" s="3">
        <v>7</v>
      </c>
      <c r="O74" t="str">
        <f t="shared" si="5"/>
        <v>c</v>
      </c>
      <c r="P74" t="str">
        <f t="shared" si="6"/>
        <v>1</v>
      </c>
      <c r="Q74" s="3">
        <v>6</v>
      </c>
      <c r="R74" s="3">
        <v>6</v>
      </c>
      <c r="S74" t="str">
        <f t="shared" si="7"/>
        <v>1</v>
      </c>
      <c r="T74">
        <f t="shared" si="8"/>
        <v>0</v>
      </c>
      <c r="U74">
        <f t="shared" si="9"/>
        <v>0</v>
      </c>
      <c r="V74">
        <v>1</v>
      </c>
      <c r="W74">
        <v>1</v>
      </c>
      <c r="X74" s="6">
        <v>0.68680419334771214</v>
      </c>
      <c r="Y74" s="6">
        <v>0.4622769732530484</v>
      </c>
      <c r="Z74" s="6">
        <v>0.4622769732530484</v>
      </c>
      <c r="AA74" s="6">
        <v>0.53711937995126968</v>
      </c>
    </row>
    <row r="75" spans="1:27" x14ac:dyDescent="0.25">
      <c r="A75" t="s">
        <v>75</v>
      </c>
      <c r="B75" t="s">
        <v>177</v>
      </c>
      <c r="C75" t="str">
        <f>IF(GroupSizes!D75="NA","NA",IF(GroupSizes!D75=0,"a",IF(GroupSizes!D75&lt;2,"b","c")))</f>
        <v>c</v>
      </c>
      <c r="D75" t="str">
        <f>IF(GroupSizes!E75="NA","NA",IF(GroupSizes!E75=0,"a",IF(GroupSizes!E75&lt;2,"b","c")))</f>
        <v>a</v>
      </c>
      <c r="E75" t="str">
        <f>IF(GroupSizes!F75="NA","NA",IF(GroupSizes!F75=0,"a",IF(GroupSizes!F75&lt;2,"b","c")))</f>
        <v>c</v>
      </c>
      <c r="F75" t="str">
        <f>IF(GroupSizes!G75="NA","NA",IF(GroupSizes!G75=0,"a",IF(GroupSizes!G75&lt;2,"b","c")))</f>
        <v>a</v>
      </c>
      <c r="G75" s="3">
        <v>6</v>
      </c>
      <c r="H75" s="3" t="s">
        <v>327</v>
      </c>
      <c r="I75" s="3" t="str">
        <f>IF(GroupSizes!P75="NA","NA",IF(GroupSizes!P75=0,"a",IF(GroupSizes!P75=1,"b","c")))</f>
        <v>b</v>
      </c>
      <c r="J75" s="3" t="str">
        <f>IF(GroupSizes!Q75="NA","NA",IF(GroupSizes!Q75=0,"a",IF(GroupSizes!Q75=1,"b","c")))</f>
        <v>b</v>
      </c>
      <c r="K75" s="3" t="str">
        <f>IF(GroupSizes!R75="NA","NA",IF(GroupSizes!R75=0,"a",IF(GroupSizes!R75=1,"b","c")))</f>
        <v>c</v>
      </c>
      <c r="L75" s="3" t="str">
        <f>IF(GroupSizes!S75="NA","NA",IF(GroupSizes!S75=0,"a",IF(GroupSizes!S75=1,"b","c")))</f>
        <v>c</v>
      </c>
      <c r="M75" s="3">
        <v>6</v>
      </c>
      <c r="N75" s="3">
        <v>6</v>
      </c>
      <c r="O75" t="str">
        <f t="shared" si="5"/>
        <v>b</v>
      </c>
      <c r="P75" t="str">
        <f t="shared" si="6"/>
        <v>0</v>
      </c>
      <c r="Q75" s="3">
        <v>4</v>
      </c>
      <c r="R75" s="3">
        <v>4</v>
      </c>
      <c r="S75" t="str">
        <f t="shared" si="7"/>
        <v>1</v>
      </c>
      <c r="T75">
        <f t="shared" si="8"/>
        <v>0</v>
      </c>
      <c r="U75">
        <f t="shared" si="9"/>
        <v>0</v>
      </c>
      <c r="V75">
        <v>1</v>
      </c>
      <c r="W75">
        <v>1</v>
      </c>
      <c r="X75" s="6">
        <v>0.65741919655574388</v>
      </c>
      <c r="Y75" s="6">
        <v>0.65741919655574388</v>
      </c>
      <c r="Z75" s="6">
        <v>0.65741919655574388</v>
      </c>
      <c r="AA75" s="6">
        <v>0.65741919655574388</v>
      </c>
    </row>
    <row r="76" spans="1:27" x14ac:dyDescent="0.25">
      <c r="A76" t="s">
        <v>76</v>
      </c>
      <c r="B76" t="s">
        <v>338</v>
      </c>
      <c r="C76" t="str">
        <f>IF(GroupSizes!D76="NA","NA",IF(GroupSizes!D76=0,"a",IF(GroupSizes!D76&lt;2,"b","c")))</f>
        <v>c</v>
      </c>
      <c r="D76" t="str">
        <f>IF(GroupSizes!E76="NA","NA",IF(GroupSizes!E76=0,"a",IF(GroupSizes!E76&lt;2,"b","c")))</f>
        <v>b</v>
      </c>
      <c r="E76" t="str">
        <f>IF(GroupSizes!F76="NA","NA",IF(GroupSizes!F76=0,"a",IF(GroupSizes!F76&lt;2,"b","c")))</f>
        <v>a</v>
      </c>
      <c r="F76" t="str">
        <f>IF(GroupSizes!G76="NA","NA",IF(GroupSizes!G76=0,"a",IF(GroupSizes!G76&lt;2,"b","c")))</f>
        <v>a</v>
      </c>
      <c r="G76" s="3">
        <v>4</v>
      </c>
      <c r="H76" s="3" t="s">
        <v>326</v>
      </c>
      <c r="I76" s="3" t="str">
        <f>IF(GroupSizes!P76="NA","NA",IF(GroupSizes!P76=0,"a",IF(GroupSizes!P76=1,"b","c")))</f>
        <v>b</v>
      </c>
      <c r="J76" s="3" t="str">
        <f>IF(GroupSizes!Q76="NA","NA",IF(GroupSizes!Q76=0,"a",IF(GroupSizes!Q76=1,"b","c")))</f>
        <v>b</v>
      </c>
      <c r="K76" s="3" t="str">
        <f>IF(GroupSizes!R76="NA","NA",IF(GroupSizes!R76=0,"a",IF(GroupSizes!R76=1,"b","c")))</f>
        <v>b</v>
      </c>
      <c r="L76" s="3" t="str">
        <f>IF(GroupSizes!S76="NA","NA",IF(GroupSizes!S76=0,"a",IF(GroupSizes!S76=1,"b","c")))</f>
        <v>c</v>
      </c>
      <c r="M76" s="3">
        <v>5</v>
      </c>
      <c r="N76" s="3">
        <v>5</v>
      </c>
      <c r="O76" t="str">
        <f t="shared" si="5"/>
        <v>b</v>
      </c>
      <c r="P76" t="str">
        <f t="shared" si="6"/>
        <v>0</v>
      </c>
      <c r="Q76" s="3">
        <v>4</v>
      </c>
      <c r="R76" s="3">
        <v>4</v>
      </c>
      <c r="S76" t="str">
        <f t="shared" si="7"/>
        <v>1</v>
      </c>
      <c r="T76">
        <f t="shared" si="8"/>
        <v>0</v>
      </c>
      <c r="U76">
        <f t="shared" si="9"/>
        <v>0</v>
      </c>
      <c r="V76">
        <v>1</v>
      </c>
      <c r="W76">
        <v>0</v>
      </c>
      <c r="X76" s="6">
        <v>1.6559287424282489</v>
      </c>
      <c r="Y76" s="6">
        <v>1.1552056094046637</v>
      </c>
      <c r="Z76" s="6">
        <v>1.1552056094046637</v>
      </c>
      <c r="AA76" s="6">
        <v>1.3221133204125255</v>
      </c>
    </row>
    <row r="77" spans="1:27" x14ac:dyDescent="0.25">
      <c r="A77" t="s">
        <v>77</v>
      </c>
      <c r="B77" t="s">
        <v>326</v>
      </c>
      <c r="C77" t="str">
        <f>IF(GroupSizes!D77="NA","NA",IF(GroupSizes!D77=0,"a",IF(GroupSizes!D77&lt;2,"b","c")))</f>
        <v>c</v>
      </c>
      <c r="D77" t="str">
        <f>IF(GroupSizes!E77="NA","NA",IF(GroupSizes!E77=0,"a",IF(GroupSizes!E77&lt;2,"b","c")))</f>
        <v>a</v>
      </c>
      <c r="E77" t="str">
        <f>IF(GroupSizes!F77="NA","NA",IF(GroupSizes!F77=0,"a",IF(GroupSizes!F77&lt;2,"b","c")))</f>
        <v>c</v>
      </c>
      <c r="F77" t="str">
        <f>IF(GroupSizes!G77="NA","NA",IF(GroupSizes!G77=0,"a",IF(GroupSizes!G77&lt;2,"b","c")))</f>
        <v>b</v>
      </c>
      <c r="G77" s="3">
        <v>8</v>
      </c>
      <c r="H77" s="3" t="s">
        <v>227</v>
      </c>
      <c r="I77" s="3" t="str">
        <f>IF(GroupSizes!P77="NA","NA",IF(GroupSizes!P77=0,"a",IF(GroupSizes!P77=1,"b","c")))</f>
        <v>c</v>
      </c>
      <c r="J77" s="3" t="str">
        <f>IF(GroupSizes!Q77="NA","NA",IF(GroupSizes!Q77=0,"a",IF(GroupSizes!Q77=1,"b","c")))</f>
        <v>c</v>
      </c>
      <c r="K77" s="3" t="str">
        <f>IF(GroupSizes!R77="NA","NA",IF(GroupSizes!R77=0,"a",IF(GroupSizes!R77=1,"b","c")))</f>
        <v>c</v>
      </c>
      <c r="L77" s="3" t="str">
        <f>IF(GroupSizes!S77="NA","NA",IF(GroupSizes!S77=0,"a",IF(GroupSizes!S77=1,"b","c")))</f>
        <v>c</v>
      </c>
      <c r="M77" s="3">
        <v>12</v>
      </c>
      <c r="N77" s="3">
        <v>12</v>
      </c>
      <c r="O77" t="str">
        <f t="shared" si="5"/>
        <v>c</v>
      </c>
      <c r="P77" t="str">
        <f t="shared" si="6"/>
        <v>0</v>
      </c>
      <c r="Q77" s="3">
        <v>6</v>
      </c>
      <c r="R77" s="3">
        <v>6</v>
      </c>
      <c r="S77" t="str">
        <f t="shared" si="7"/>
        <v>1</v>
      </c>
      <c r="T77">
        <f t="shared" si="8"/>
        <v>0</v>
      </c>
      <c r="U77">
        <f t="shared" si="9"/>
        <v>0</v>
      </c>
      <c r="V77">
        <v>1</v>
      </c>
      <c r="W77">
        <v>1</v>
      </c>
      <c r="X77" s="6">
        <v>0.90210864090751197</v>
      </c>
      <c r="Y77" s="6">
        <v>0.77987178433381044</v>
      </c>
      <c r="Z77" s="6">
        <v>0.77987178433381044</v>
      </c>
      <c r="AA77" s="6">
        <v>0.82061740319171095</v>
      </c>
    </row>
    <row r="78" spans="1:27" x14ac:dyDescent="0.25">
      <c r="A78" t="s">
        <v>78</v>
      </c>
      <c r="B78" t="s">
        <v>327</v>
      </c>
      <c r="C78" t="str">
        <f>IF(GroupSizes!D78="NA","NA",IF(GroupSizes!D78=0,"a",IF(GroupSizes!D78&lt;2,"b","c")))</f>
        <v>c</v>
      </c>
      <c r="D78" t="str">
        <f>IF(GroupSizes!E78="NA","NA",IF(GroupSizes!E78=0,"a",IF(GroupSizes!E78&lt;2,"b","c")))</f>
        <v>b</v>
      </c>
      <c r="E78" t="str">
        <f>IF(GroupSizes!F78="NA","NA",IF(GroupSizes!F78=0,"a",IF(GroupSizes!F78&lt;2,"b","c")))</f>
        <v>c</v>
      </c>
      <c r="F78" t="str">
        <f>IF(GroupSizes!G78="NA","NA",IF(GroupSizes!G78=0,"a",IF(GroupSizes!G78&lt;2,"b","c")))</f>
        <v>c</v>
      </c>
      <c r="G78" s="3">
        <v>8</v>
      </c>
      <c r="H78" s="3" t="s">
        <v>227</v>
      </c>
      <c r="I78" s="3" t="str">
        <f>IF(GroupSizes!P78="NA","NA",IF(GroupSizes!P78=0,"a",IF(GroupSizes!P78=1,"b","c")))</f>
        <v>c</v>
      </c>
      <c r="J78" s="3" t="str">
        <f>IF(GroupSizes!Q78="NA","NA",IF(GroupSizes!Q78=0,"a",IF(GroupSizes!Q78=1,"b","c")))</f>
        <v>b</v>
      </c>
      <c r="K78" s="3" t="str">
        <f>IF(GroupSizes!R78="NA","NA",IF(GroupSizes!R78=0,"a",IF(GroupSizes!R78=1,"b","c")))</f>
        <v>c</v>
      </c>
      <c r="L78" s="3" t="str">
        <f>IF(GroupSizes!S78="NA","NA",IF(GroupSizes!S78=0,"a",IF(GroupSizes!S78=1,"b","c")))</f>
        <v>a</v>
      </c>
      <c r="M78" s="3">
        <v>11</v>
      </c>
      <c r="N78" s="3">
        <v>11</v>
      </c>
      <c r="O78" t="str">
        <f t="shared" si="5"/>
        <v>c</v>
      </c>
      <c r="P78" t="str">
        <f t="shared" si="6"/>
        <v>0</v>
      </c>
      <c r="Q78" s="3">
        <v>3</v>
      </c>
      <c r="R78" s="3">
        <v>3</v>
      </c>
      <c r="S78" t="str">
        <f t="shared" si="7"/>
        <v>1</v>
      </c>
      <c r="T78">
        <f t="shared" si="8"/>
        <v>0</v>
      </c>
      <c r="U78">
        <f t="shared" si="9"/>
        <v>1</v>
      </c>
      <c r="V78">
        <v>0</v>
      </c>
      <c r="W78">
        <v>1</v>
      </c>
      <c r="X78" s="6">
        <v>0.40199502484483624</v>
      </c>
      <c r="Y78" s="6">
        <v>0.40199502484483624</v>
      </c>
      <c r="Z78" s="6">
        <v>0.40199502484483624</v>
      </c>
      <c r="AA78" s="6">
        <v>0.40199502484483624</v>
      </c>
    </row>
    <row r="79" spans="1:27" x14ac:dyDescent="0.25">
      <c r="A79" t="s">
        <v>79</v>
      </c>
      <c r="B79" t="s">
        <v>227</v>
      </c>
      <c r="C79" t="str">
        <f>IF(GroupSizes!D79="NA","NA",IF(GroupSizes!D79=0,"a",IF(GroupSizes!D79&lt;2,"b","c")))</f>
        <v>c</v>
      </c>
      <c r="D79" t="str">
        <f>IF(GroupSizes!E79="NA","NA",IF(GroupSizes!E79=0,"a",IF(GroupSizes!E79&lt;2,"b","c")))</f>
        <v>a</v>
      </c>
      <c r="E79" t="str">
        <f>IF(GroupSizes!F79="NA","NA",IF(GroupSizes!F79=0,"a",IF(GroupSizes!F79&lt;2,"b","c")))</f>
        <v>b</v>
      </c>
      <c r="F79" t="str">
        <f>IF(GroupSizes!G79="NA","NA",IF(GroupSizes!G79=0,"a",IF(GroupSizes!G79&lt;2,"b","c")))</f>
        <v>a</v>
      </c>
      <c r="G79" s="3">
        <v>5</v>
      </c>
      <c r="H79" s="3" t="s">
        <v>327</v>
      </c>
      <c r="I79" s="3" t="str">
        <f>IF(GroupSizes!P79="NA","NA",IF(GroupSizes!P79=0,"a",IF(GroupSizes!P79=1,"b","c")))</f>
        <v>b</v>
      </c>
      <c r="J79" s="3" t="str">
        <f>IF(GroupSizes!Q79="NA","NA",IF(GroupSizes!Q79=0,"a",IF(GroupSizes!Q79=1,"b","c")))</f>
        <v>b</v>
      </c>
      <c r="K79" s="3" t="str">
        <f>IF(GroupSizes!R79="NA","NA",IF(GroupSizes!R79=0,"a",IF(GroupSizes!R79=1,"b","c")))</f>
        <v>b</v>
      </c>
      <c r="L79" s="3" t="str">
        <f>IF(GroupSizes!S79="NA","NA",IF(GroupSizes!S79=0,"a",IF(GroupSizes!S79=1,"b","c")))</f>
        <v>a</v>
      </c>
      <c r="M79" s="3">
        <v>5</v>
      </c>
      <c r="N79" s="3">
        <v>5</v>
      </c>
      <c r="O79" t="str">
        <f t="shared" si="5"/>
        <v>b</v>
      </c>
      <c r="P79" t="str">
        <f t="shared" si="6"/>
        <v>0</v>
      </c>
      <c r="Q79" s="3">
        <v>5</v>
      </c>
      <c r="R79" s="3">
        <v>5</v>
      </c>
      <c r="S79" t="str">
        <f t="shared" si="7"/>
        <v>0</v>
      </c>
      <c r="T79">
        <f t="shared" si="8"/>
        <v>0</v>
      </c>
      <c r="U79">
        <f t="shared" si="9"/>
        <v>0</v>
      </c>
      <c r="V79">
        <v>0</v>
      </c>
      <c r="W79">
        <v>1</v>
      </c>
      <c r="X79" s="6">
        <v>1.0107423014794645</v>
      </c>
      <c r="Y79" s="6">
        <v>1.0107423014794645</v>
      </c>
      <c r="Z79" s="6">
        <v>1.0107423014794645</v>
      </c>
      <c r="AA79" s="6">
        <v>1.0107423014794645</v>
      </c>
    </row>
    <row r="80" spans="1:27" x14ac:dyDescent="0.25">
      <c r="A80" t="s">
        <v>80</v>
      </c>
      <c r="B80" t="s">
        <v>328</v>
      </c>
      <c r="C80" t="str">
        <f>IF(GroupSizes!D80="NA","NA",IF(GroupSizes!D80=0,"a",IF(GroupSizes!D80&lt;2,"b","c")))</f>
        <v>b</v>
      </c>
      <c r="D80" t="str">
        <f>IF(GroupSizes!E80="NA","NA",IF(GroupSizes!E80=0,"a",IF(GroupSizes!E80&lt;2,"b","c")))</f>
        <v>c</v>
      </c>
      <c r="E80" t="str">
        <f>IF(GroupSizes!F80="NA","NA",IF(GroupSizes!F80=0,"a",IF(GroupSizes!F80&lt;2,"b","c")))</f>
        <v>a</v>
      </c>
      <c r="F80" t="str">
        <f>IF(GroupSizes!G80="NA","NA",IF(GroupSizes!G80=0,"a",IF(GroupSizes!G80&lt;2,"b","c")))</f>
        <v>a</v>
      </c>
      <c r="G80" s="3">
        <v>5</v>
      </c>
      <c r="H80" s="3" t="s">
        <v>327</v>
      </c>
      <c r="I80" s="3" t="str">
        <f>IF(GroupSizes!P80="NA","NA",IF(GroupSizes!P80=0,"a",IF(GroupSizes!P80=1,"b","c")))</f>
        <v>c</v>
      </c>
      <c r="J80" s="3" t="str">
        <f>IF(GroupSizes!Q80="NA","NA",IF(GroupSizes!Q80=0,"a",IF(GroupSizes!Q80=1,"b","c")))</f>
        <v>b</v>
      </c>
      <c r="K80" s="3" t="str">
        <f>IF(GroupSizes!R80="NA","NA",IF(GroupSizes!R80=0,"a",IF(GroupSizes!R80=1,"b","c")))</f>
        <v>c</v>
      </c>
      <c r="L80" s="3" t="str">
        <f>IF(GroupSizes!S80="NA","NA",IF(GroupSizes!S80=0,"a",IF(GroupSizes!S80=1,"b","c")))</f>
        <v>b</v>
      </c>
      <c r="M80" s="3">
        <v>7</v>
      </c>
      <c r="N80" s="3">
        <v>7</v>
      </c>
      <c r="O80" t="str">
        <f t="shared" si="5"/>
        <v>c</v>
      </c>
      <c r="P80" t="str">
        <f t="shared" si="6"/>
        <v>0</v>
      </c>
      <c r="Q80" s="3">
        <v>6</v>
      </c>
      <c r="R80" s="3">
        <v>6</v>
      </c>
      <c r="S80" t="str">
        <f t="shared" si="7"/>
        <v>1</v>
      </c>
      <c r="T80">
        <f t="shared" si="8"/>
        <v>0</v>
      </c>
      <c r="U80">
        <f t="shared" si="9"/>
        <v>0</v>
      </c>
      <c r="V80">
        <v>1</v>
      </c>
      <c r="W80">
        <v>1</v>
      </c>
      <c r="X80" s="6">
        <v>0.98671171068352215</v>
      </c>
      <c r="Y80" s="6">
        <v>0.4924428900898043</v>
      </c>
      <c r="Z80" s="6">
        <v>0.4924428900898043</v>
      </c>
      <c r="AA80" s="6">
        <v>0.65719916362104358</v>
      </c>
    </row>
    <row r="81" spans="1:27" x14ac:dyDescent="0.25">
      <c r="A81" t="s">
        <v>81</v>
      </c>
      <c r="B81" t="s">
        <v>329</v>
      </c>
      <c r="C81" t="str">
        <f>IF(GroupSizes!D81="NA","NA",IF(GroupSizes!D81=0,"a",IF(GroupSizes!D81&lt;2,"b","c")))</f>
        <v>c</v>
      </c>
      <c r="D81" t="str">
        <f>IF(GroupSizes!E81="NA","NA",IF(GroupSizes!E81=0,"a",IF(GroupSizes!E81&lt;2,"b","c")))</f>
        <v>b</v>
      </c>
      <c r="E81" t="str">
        <f>IF(GroupSizes!F81="NA","NA",IF(GroupSizes!F81=0,"a",IF(GroupSizes!F81&lt;2,"b","c")))</f>
        <v>a</v>
      </c>
      <c r="F81" t="str">
        <f>IF(GroupSizes!G81="NA","NA",IF(GroupSizes!G81=0,"a",IF(GroupSizes!G81&lt;2,"b","c")))</f>
        <v>a</v>
      </c>
      <c r="G81" s="3">
        <v>4</v>
      </c>
      <c r="H81" s="3" t="s">
        <v>326</v>
      </c>
      <c r="I81" s="3" t="str">
        <f>IF(GroupSizes!P81="NA","NA",IF(GroupSizes!P81=0,"a",IF(GroupSizes!P81=1,"b","c")))</f>
        <v>a</v>
      </c>
      <c r="J81" s="3" t="str">
        <f>IF(GroupSizes!Q81="NA","NA",IF(GroupSizes!Q81=0,"a",IF(GroupSizes!Q81=1,"b","c")))</f>
        <v>b</v>
      </c>
      <c r="K81" s="3" t="str">
        <f>IF(GroupSizes!R81="NA","NA",IF(GroupSizes!R81=0,"a",IF(GroupSizes!R81=1,"b","c")))</f>
        <v>c</v>
      </c>
      <c r="L81" s="3" t="str">
        <f>IF(GroupSizes!S81="NA","NA",IF(GroupSizes!S81=0,"a",IF(GroupSizes!S81=1,"b","c")))</f>
        <v>a</v>
      </c>
      <c r="M81" s="3">
        <v>5</v>
      </c>
      <c r="N81" s="3">
        <v>5</v>
      </c>
      <c r="O81" t="str">
        <f t="shared" si="5"/>
        <v>b</v>
      </c>
      <c r="P81" t="str">
        <f t="shared" si="6"/>
        <v>0</v>
      </c>
      <c r="Q81" s="3">
        <v>2</v>
      </c>
      <c r="R81" s="3">
        <v>2</v>
      </c>
      <c r="S81" t="str">
        <f t="shared" si="7"/>
        <v>1</v>
      </c>
      <c r="T81">
        <f t="shared" si="8"/>
        <v>0</v>
      </c>
      <c r="U81">
        <f t="shared" si="9"/>
        <v>1</v>
      </c>
      <c r="V81">
        <v>0</v>
      </c>
      <c r="W81">
        <v>1</v>
      </c>
      <c r="X81" s="6">
        <v>1.1962023240238258</v>
      </c>
      <c r="Y81" s="6">
        <v>0.5818934610390456</v>
      </c>
      <c r="Z81" s="6">
        <v>0.5818934610390456</v>
      </c>
      <c r="AA81" s="6">
        <v>0.78666308203397239</v>
      </c>
    </row>
    <row r="82" spans="1:27" x14ac:dyDescent="0.25">
      <c r="A82" t="s">
        <v>82</v>
      </c>
      <c r="B82" t="s">
        <v>330</v>
      </c>
      <c r="C82" t="str">
        <f>IF(GroupSizes!D82="NA","NA",IF(GroupSizes!D82=0,"a",IF(GroupSizes!D82&lt;2,"b","c")))</f>
        <v>c</v>
      </c>
      <c r="D82" t="str">
        <f>IF(GroupSizes!E82="NA","NA",IF(GroupSizes!E82=0,"a",IF(GroupSizes!E82&lt;2,"b","c")))</f>
        <v>c</v>
      </c>
      <c r="E82" t="str">
        <f>IF(GroupSizes!F82="NA","NA",IF(GroupSizes!F82=0,"a",IF(GroupSizes!F82&lt;2,"b","c")))</f>
        <v>b</v>
      </c>
      <c r="F82" t="str">
        <f>IF(GroupSizes!G82="NA","NA",IF(GroupSizes!G82=0,"a",IF(GroupSizes!G82&lt;2,"b","c")))</f>
        <v>a</v>
      </c>
      <c r="G82" s="3">
        <v>9</v>
      </c>
      <c r="H82" s="3" t="s">
        <v>227</v>
      </c>
      <c r="I82" s="3" t="str">
        <f>IF(GroupSizes!P82="NA","NA",IF(GroupSizes!P82=0,"a",IF(GroupSizes!P82=1,"b","c")))</f>
        <v>c</v>
      </c>
      <c r="J82" s="3" t="str">
        <f>IF(GroupSizes!Q82="NA","NA",IF(GroupSizes!Q82=0,"a",IF(GroupSizes!Q82=1,"b","c")))</f>
        <v>b</v>
      </c>
      <c r="K82" s="3" t="str">
        <f>IF(GroupSizes!R82="NA","NA",IF(GroupSizes!R82=0,"a",IF(GroupSizes!R82=1,"b","c")))</f>
        <v>c</v>
      </c>
      <c r="L82" s="3" t="str">
        <f>IF(GroupSizes!S82="NA","NA",IF(GroupSizes!S82=0,"a",IF(GroupSizes!S82=1,"b","c")))</f>
        <v>a</v>
      </c>
      <c r="M82" s="3">
        <v>12</v>
      </c>
      <c r="N82" s="3">
        <v>12</v>
      </c>
      <c r="O82" t="str">
        <f t="shared" si="5"/>
        <v>c</v>
      </c>
      <c r="P82" t="str">
        <f t="shared" si="6"/>
        <v>0</v>
      </c>
      <c r="Q82" s="3">
        <v>7</v>
      </c>
      <c r="R82" s="3">
        <v>7</v>
      </c>
      <c r="S82" t="str">
        <f t="shared" si="7"/>
        <v>1</v>
      </c>
      <c r="T82">
        <f t="shared" si="8"/>
        <v>0</v>
      </c>
      <c r="U82">
        <f t="shared" si="9"/>
        <v>0</v>
      </c>
      <c r="V82">
        <v>0</v>
      </c>
      <c r="W82">
        <v>1</v>
      </c>
      <c r="X82" s="6">
        <v>0.16124515496597305</v>
      </c>
      <c r="Y82" s="6">
        <v>0.16124515496597305</v>
      </c>
      <c r="Z82" s="6">
        <v>0.16124515496597305</v>
      </c>
      <c r="AA82" s="6">
        <v>0.16124515496597305</v>
      </c>
    </row>
    <row r="83" spans="1:27" x14ac:dyDescent="0.25">
      <c r="A83" t="s">
        <v>83</v>
      </c>
      <c r="B83" t="s">
        <v>331</v>
      </c>
      <c r="C83" t="str">
        <f>IF(GroupSizes!D83="NA","NA",IF(GroupSizes!D83=0,"a",IF(GroupSizes!D83&lt;2,"b","c")))</f>
        <v>c</v>
      </c>
      <c r="D83" t="str">
        <f>IF(GroupSizes!E83="NA","NA",IF(GroupSizes!E83=0,"a",IF(GroupSizes!E83&lt;2,"b","c")))</f>
        <v>c</v>
      </c>
      <c r="E83" t="str">
        <f>IF(GroupSizes!F83="NA","NA",IF(GroupSizes!F83=0,"a",IF(GroupSizes!F83&lt;2,"b","c")))</f>
        <v>c</v>
      </c>
      <c r="F83" t="str">
        <f>IF(GroupSizes!G83="NA","NA",IF(GroupSizes!G83=0,"a",IF(GroupSizes!G83&lt;2,"b","c")))</f>
        <v>c</v>
      </c>
      <c r="G83" s="3">
        <v>9</v>
      </c>
      <c r="H83" s="3" t="s">
        <v>227</v>
      </c>
      <c r="I83" s="3" t="str">
        <f>IF(GroupSizes!P83="NA","NA",IF(GroupSizes!P83=0,"a",IF(GroupSizes!P83=1,"b","c")))</f>
        <v>c</v>
      </c>
      <c r="J83" s="3" t="str">
        <f>IF(GroupSizes!Q83="NA","NA",IF(GroupSizes!Q83=0,"a",IF(GroupSizes!Q83=1,"b","c")))</f>
        <v>a</v>
      </c>
      <c r="K83" s="3" t="str">
        <f>IF(GroupSizes!R83="NA","NA",IF(GroupSizes!R83=0,"a",IF(GroupSizes!R83=1,"b","c")))</f>
        <v>c</v>
      </c>
      <c r="L83" s="3" t="str">
        <f>IF(GroupSizes!S83="NA","NA",IF(GroupSizes!S83=0,"a",IF(GroupSizes!S83=1,"b","c")))</f>
        <v>a</v>
      </c>
      <c r="M83" s="3">
        <v>7</v>
      </c>
      <c r="N83" s="3">
        <v>7</v>
      </c>
      <c r="O83" t="str">
        <f t="shared" si="5"/>
        <v>c</v>
      </c>
      <c r="P83" t="str">
        <f t="shared" si="6"/>
        <v>1</v>
      </c>
      <c r="Q83" s="3">
        <v>9</v>
      </c>
      <c r="R83" s="3">
        <v>9</v>
      </c>
      <c r="S83" t="str">
        <f t="shared" si="7"/>
        <v>0</v>
      </c>
      <c r="T83">
        <f t="shared" si="8"/>
        <v>0</v>
      </c>
      <c r="U83">
        <f t="shared" si="9"/>
        <v>0</v>
      </c>
      <c r="V83">
        <v>0</v>
      </c>
      <c r="W83">
        <v>1</v>
      </c>
      <c r="X83" s="6">
        <v>0.16124515496597305</v>
      </c>
      <c r="Y83" s="6">
        <v>0.16124515496597305</v>
      </c>
      <c r="Z83" s="6">
        <v>0.16124515496597305</v>
      </c>
      <c r="AA83" s="6">
        <v>0.16124515496597305</v>
      </c>
    </row>
    <row r="84" spans="1:27" x14ac:dyDescent="0.25">
      <c r="A84" t="s">
        <v>84</v>
      </c>
      <c r="B84" t="s">
        <v>332</v>
      </c>
      <c r="C84" t="str">
        <f>IF(GroupSizes!D84="NA","NA",IF(GroupSizes!D84=0,"a",IF(GroupSizes!D84&lt;2,"b","c")))</f>
        <v>c</v>
      </c>
      <c r="D84" t="str">
        <f>IF(GroupSizes!E84="NA","NA",IF(GroupSizes!E84=0,"a",IF(GroupSizes!E84&lt;2,"b","c")))</f>
        <v>a</v>
      </c>
      <c r="E84" t="str">
        <f>IF(GroupSizes!F84="NA","NA",IF(GroupSizes!F84=0,"a",IF(GroupSizes!F84&lt;2,"b","c")))</f>
        <v>b</v>
      </c>
      <c r="F84" t="str">
        <f>IF(GroupSizes!G84="NA","NA",IF(GroupSizes!G84=0,"a",IF(GroupSizes!G84&lt;2,"b","c")))</f>
        <v>a</v>
      </c>
      <c r="G84" s="3">
        <v>5</v>
      </c>
      <c r="H84" s="3" t="s">
        <v>327</v>
      </c>
      <c r="I84" s="3" t="str">
        <f>IF(GroupSizes!P84="NA","NA",IF(GroupSizes!P84=0,"a",IF(GroupSizes!P84=1,"b","c")))</f>
        <v>b</v>
      </c>
      <c r="J84" s="3" t="str">
        <f>IF(GroupSizes!Q84="NA","NA",IF(GroupSizes!Q84=0,"a",IF(GroupSizes!Q84=1,"b","c")))</f>
        <v>b</v>
      </c>
      <c r="K84" s="3" t="str">
        <f>IF(GroupSizes!R84="NA","NA",IF(GroupSizes!R84=0,"a",IF(GroupSizes!R84=1,"b","c")))</f>
        <v>b</v>
      </c>
      <c r="L84" s="3" t="str">
        <f>IF(GroupSizes!S84="NA","NA",IF(GroupSizes!S84=0,"a",IF(GroupSizes!S84=1,"b","c")))</f>
        <v>a</v>
      </c>
      <c r="M84" s="3">
        <v>5</v>
      </c>
      <c r="N84" s="3">
        <v>5</v>
      </c>
      <c r="O84" t="str">
        <f t="shared" si="5"/>
        <v>b</v>
      </c>
      <c r="P84" t="str">
        <f t="shared" si="6"/>
        <v>0</v>
      </c>
      <c r="Q84" s="3">
        <v>8</v>
      </c>
      <c r="R84" s="3">
        <v>8</v>
      </c>
      <c r="S84" t="str">
        <f t="shared" si="7"/>
        <v>0</v>
      </c>
      <c r="T84">
        <f t="shared" si="8"/>
        <v>0</v>
      </c>
      <c r="U84">
        <f t="shared" si="9"/>
        <v>0</v>
      </c>
      <c r="V84">
        <v>0</v>
      </c>
      <c r="W84">
        <v>1</v>
      </c>
      <c r="X84" s="6">
        <v>0.62769419305900898</v>
      </c>
      <c r="Y84" s="6">
        <v>0.62769419305900898</v>
      </c>
      <c r="Z84" s="6">
        <v>0.62769419305900898</v>
      </c>
      <c r="AA84" s="6">
        <v>0.62769419305900898</v>
      </c>
    </row>
    <row r="85" spans="1:27" x14ac:dyDescent="0.25">
      <c r="A85" t="s">
        <v>85</v>
      </c>
      <c r="B85" t="s">
        <v>333</v>
      </c>
      <c r="C85" t="str">
        <f>IF(GroupSizes!D85="NA","NA",IF(GroupSizes!D85=0,"a",IF(GroupSizes!D85&lt;2,"b","c")))</f>
        <v>b</v>
      </c>
      <c r="D85" t="str">
        <f>IF(GroupSizes!E85="NA","NA",IF(GroupSizes!E85=0,"a",IF(GroupSizes!E85&lt;2,"b","c")))</f>
        <v>b</v>
      </c>
      <c r="E85" t="str">
        <f>IF(GroupSizes!F85="NA","NA",IF(GroupSizes!F85=0,"a",IF(GroupSizes!F85&lt;2,"b","c")))</f>
        <v>b</v>
      </c>
      <c r="F85" t="str">
        <f>IF(GroupSizes!G85="NA","NA",IF(GroupSizes!G85=0,"a",IF(GroupSizes!G85&lt;2,"b","c")))</f>
        <v>a</v>
      </c>
      <c r="G85" s="3">
        <v>5</v>
      </c>
      <c r="H85" s="3" t="s">
        <v>327</v>
      </c>
      <c r="I85" s="3" t="str">
        <f>IF(GroupSizes!P85="NA","NA",IF(GroupSizes!P85=0,"a",IF(GroupSizes!P85=1,"b","c")))</f>
        <v>b</v>
      </c>
      <c r="J85" s="3" t="str">
        <f>IF(GroupSizes!Q85="NA","NA",IF(GroupSizes!Q85=0,"a",IF(GroupSizes!Q85=1,"b","c")))</f>
        <v>a</v>
      </c>
      <c r="K85" s="3" t="str">
        <f>IF(GroupSizes!R85="NA","NA",IF(GroupSizes!R85=0,"a",IF(GroupSizes!R85=1,"b","c")))</f>
        <v>a</v>
      </c>
      <c r="L85" s="3" t="str">
        <f>IF(GroupSizes!S85="NA","NA",IF(GroupSizes!S85=0,"a",IF(GroupSizes!S85=1,"b","c")))</f>
        <v>c</v>
      </c>
      <c r="M85" s="3">
        <v>3</v>
      </c>
      <c r="N85" s="3">
        <v>3</v>
      </c>
      <c r="O85" t="str">
        <f t="shared" si="5"/>
        <v>a</v>
      </c>
      <c r="P85" t="str">
        <f t="shared" si="6"/>
        <v>1</v>
      </c>
      <c r="Q85" s="3">
        <v>5</v>
      </c>
      <c r="R85" s="3">
        <v>5</v>
      </c>
      <c r="S85" t="str">
        <f t="shared" si="7"/>
        <v>0</v>
      </c>
      <c r="T85">
        <f t="shared" si="8"/>
        <v>1</v>
      </c>
      <c r="U85">
        <f t="shared" si="9"/>
        <v>0</v>
      </c>
      <c r="V85">
        <v>1</v>
      </c>
      <c r="W85">
        <v>1</v>
      </c>
      <c r="X85" s="6">
        <v>2.1006903627141238</v>
      </c>
      <c r="Y85" s="6">
        <v>2.1006903627141238</v>
      </c>
      <c r="Z85" s="6">
        <v>0.68731361109758471</v>
      </c>
      <c r="AA85" s="6">
        <v>1.6295647788419441</v>
      </c>
    </row>
    <row r="86" spans="1:27" x14ac:dyDescent="0.25">
      <c r="A86" t="s">
        <v>86</v>
      </c>
      <c r="B86" t="s">
        <v>334</v>
      </c>
      <c r="C86" t="str">
        <f>IF(GroupSizes!D86="NA","NA",IF(GroupSizes!D86=0,"a",IF(GroupSizes!D86&lt;2,"b","c")))</f>
        <v>c</v>
      </c>
      <c r="D86" t="str">
        <f>IF(GroupSizes!E86="NA","NA",IF(GroupSizes!E86=0,"a",IF(GroupSizes!E86&lt;2,"b","c")))</f>
        <v>a</v>
      </c>
      <c r="E86" t="str">
        <f>IF(GroupSizes!F86="NA","NA",IF(GroupSizes!F86=0,"a",IF(GroupSizes!F86&lt;2,"b","c")))</f>
        <v>b</v>
      </c>
      <c r="F86" t="str">
        <f>IF(GroupSizes!G86="NA","NA",IF(GroupSizes!G86=0,"a",IF(GroupSizes!G86&lt;2,"b","c")))</f>
        <v>a</v>
      </c>
      <c r="G86" s="3">
        <v>5</v>
      </c>
      <c r="H86" s="3" t="s">
        <v>327</v>
      </c>
      <c r="I86" s="3" t="str">
        <f>IF(GroupSizes!P86="NA","NA",IF(GroupSizes!P86=0,"a",IF(GroupSizes!P86=1,"b","c")))</f>
        <v>c</v>
      </c>
      <c r="J86" s="3" t="str">
        <f>IF(GroupSizes!Q86="NA","NA",IF(GroupSizes!Q86=0,"a",IF(GroupSizes!Q86=1,"b","c")))</f>
        <v>b</v>
      </c>
      <c r="K86" s="3" t="str">
        <f>IF(GroupSizes!R86="NA","NA",IF(GroupSizes!R86=0,"a",IF(GroupSizes!R86=1,"b","c")))</f>
        <v>b</v>
      </c>
      <c r="L86" s="3" t="str">
        <f>IF(GroupSizes!S86="NA","NA",IF(GroupSizes!S86=0,"a",IF(GroupSizes!S86=1,"b","c")))</f>
        <v>b</v>
      </c>
      <c r="M86" s="3">
        <v>6</v>
      </c>
      <c r="N86" s="3">
        <v>6</v>
      </c>
      <c r="O86" t="str">
        <f t="shared" si="5"/>
        <v>b</v>
      </c>
      <c r="P86" t="str">
        <f t="shared" si="6"/>
        <v>0</v>
      </c>
      <c r="Q86" s="3">
        <v>4</v>
      </c>
      <c r="R86" s="3">
        <v>4</v>
      </c>
      <c r="S86" t="str">
        <f t="shared" si="7"/>
        <v>1</v>
      </c>
      <c r="T86">
        <f t="shared" si="8"/>
        <v>0</v>
      </c>
      <c r="U86">
        <f t="shared" si="9"/>
        <v>0</v>
      </c>
      <c r="V86">
        <v>1</v>
      </c>
      <c r="W86">
        <v>1</v>
      </c>
      <c r="X86" s="6">
        <v>0.34058772731852577</v>
      </c>
      <c r="Y86" s="6">
        <v>0.34058772731852577</v>
      </c>
      <c r="Z86" s="6">
        <v>0.34058772731852577</v>
      </c>
      <c r="AA86" s="6">
        <v>0.34058772731852577</v>
      </c>
    </row>
    <row r="87" spans="1:27" x14ac:dyDescent="0.25">
      <c r="A87" t="s">
        <v>87</v>
      </c>
      <c r="B87" t="s">
        <v>335</v>
      </c>
      <c r="C87" t="str">
        <f>IF(GroupSizes!D87="NA","NA",IF(GroupSizes!D87=0,"a",IF(GroupSizes!D87&lt;2,"b","c")))</f>
        <v>c</v>
      </c>
      <c r="D87" t="str">
        <f>IF(GroupSizes!E87="NA","NA",IF(GroupSizes!E87=0,"a",IF(GroupSizes!E87&lt;2,"b","c")))</f>
        <v>c</v>
      </c>
      <c r="E87" t="str">
        <f>IF(GroupSizes!F87="NA","NA",IF(GroupSizes!F87=0,"a",IF(GroupSizes!F87&lt;2,"b","c")))</f>
        <v>a</v>
      </c>
      <c r="F87" t="str">
        <f>IF(GroupSizes!G87="NA","NA",IF(GroupSizes!G87=0,"a",IF(GroupSizes!G87&lt;2,"b","c")))</f>
        <v>a</v>
      </c>
      <c r="G87" s="3">
        <v>5</v>
      </c>
      <c r="H87" s="3" t="s">
        <v>327</v>
      </c>
      <c r="I87" s="3" t="str">
        <f>IF(GroupSizes!P87="NA","NA",IF(GroupSizes!P87=0,"a",IF(GroupSizes!P87=1,"b","c")))</f>
        <v>a</v>
      </c>
      <c r="J87" s="3" t="str">
        <f>IF(GroupSizes!Q87="NA","NA",IF(GroupSizes!Q87=0,"a",IF(GroupSizes!Q87=1,"b","c")))</f>
        <v>a</v>
      </c>
      <c r="K87" s="3" t="str">
        <f>IF(GroupSizes!R87="NA","NA",IF(GroupSizes!R87=0,"a",IF(GroupSizes!R87=1,"b","c")))</f>
        <v>a</v>
      </c>
      <c r="L87" s="3" t="str">
        <f>IF(GroupSizes!S87="NA","NA",IF(GroupSizes!S87=0,"a",IF(GroupSizes!S87=1,"b","c")))</f>
        <v>a</v>
      </c>
      <c r="M87" s="3">
        <v>1</v>
      </c>
      <c r="N87" s="3">
        <v>1</v>
      </c>
      <c r="O87" t="str">
        <f t="shared" si="5"/>
        <v>a</v>
      </c>
      <c r="P87" t="str">
        <f t="shared" si="6"/>
        <v>1</v>
      </c>
      <c r="Q87" s="3">
        <v>3</v>
      </c>
      <c r="R87" s="3">
        <v>3</v>
      </c>
      <c r="S87" t="str">
        <f t="shared" si="7"/>
        <v>0</v>
      </c>
      <c r="T87">
        <f t="shared" si="8"/>
        <v>1</v>
      </c>
      <c r="U87">
        <f t="shared" si="9"/>
        <v>1</v>
      </c>
      <c r="V87">
        <v>0</v>
      </c>
      <c r="W87">
        <v>1</v>
      </c>
      <c r="X87" s="6">
        <v>0.34058772731852577</v>
      </c>
      <c r="Y87" s="6">
        <v>0.34058772731852577</v>
      </c>
      <c r="Z87" s="6">
        <v>0.34058772731852577</v>
      </c>
      <c r="AA87" s="6">
        <v>0.34058772731852577</v>
      </c>
    </row>
    <row r="88" spans="1:27" x14ac:dyDescent="0.25">
      <c r="A88" t="s">
        <v>88</v>
      </c>
      <c r="B88" t="s">
        <v>336</v>
      </c>
      <c r="C88" t="str">
        <f>IF(GroupSizes!D88="NA","NA",IF(GroupSizes!D88=0,"a",IF(GroupSizes!D88&lt;2,"b","c")))</f>
        <v>b</v>
      </c>
      <c r="D88" t="str">
        <f>IF(GroupSizes!E88="NA","NA",IF(GroupSizes!E88=0,"a",IF(GroupSizes!E88&lt;2,"b","c")))</f>
        <v>b</v>
      </c>
      <c r="E88" t="str">
        <f>IF(GroupSizes!F88="NA","NA",IF(GroupSizes!F88=0,"a",IF(GroupSizes!F88&lt;2,"b","c")))</f>
        <v>a</v>
      </c>
      <c r="F88" t="str">
        <f>IF(GroupSizes!G88="NA","NA",IF(GroupSizes!G88=0,"a",IF(GroupSizes!G88&lt;2,"b","c")))</f>
        <v>a</v>
      </c>
      <c r="G88" s="3">
        <v>4</v>
      </c>
      <c r="H88" s="3" t="s">
        <v>326</v>
      </c>
      <c r="I88" s="3" t="str">
        <f>IF(GroupSizes!P88="NA","NA",IF(GroupSizes!P88=0,"a",IF(GroupSizes!P88=1,"b","c")))</f>
        <v>a</v>
      </c>
      <c r="J88" s="3" t="str">
        <f>IF(GroupSizes!Q88="NA","NA",IF(GroupSizes!Q88=0,"a",IF(GroupSizes!Q88=1,"b","c")))</f>
        <v>a</v>
      </c>
      <c r="K88" s="3" t="str">
        <f>IF(GroupSizes!R88="NA","NA",IF(GroupSizes!R88=0,"a",IF(GroupSizes!R88=1,"b","c")))</f>
        <v>b</v>
      </c>
      <c r="L88" s="3" t="str">
        <f>IF(GroupSizes!S88="NA","NA",IF(GroupSizes!S88=0,"a",IF(GroupSizes!S88=1,"b","c")))</f>
        <v>a</v>
      </c>
      <c r="M88" s="3">
        <v>3</v>
      </c>
      <c r="N88" s="3">
        <v>3</v>
      </c>
      <c r="O88" t="str">
        <f t="shared" si="5"/>
        <v>a</v>
      </c>
      <c r="P88" t="str">
        <f t="shared" si="6"/>
        <v>1</v>
      </c>
      <c r="Q88" s="3">
        <v>6</v>
      </c>
      <c r="R88" s="3">
        <v>6</v>
      </c>
      <c r="S88" t="str">
        <f t="shared" si="7"/>
        <v>0</v>
      </c>
      <c r="T88">
        <f t="shared" si="8"/>
        <v>1</v>
      </c>
      <c r="U88">
        <f t="shared" si="9"/>
        <v>0</v>
      </c>
      <c r="V88">
        <v>0</v>
      </c>
      <c r="W88">
        <v>1</v>
      </c>
      <c r="X88" s="6">
        <v>0.75690157880665054</v>
      </c>
      <c r="Y88" s="6">
        <v>0.75690157880665054</v>
      </c>
      <c r="Z88" s="6">
        <v>0.75690157880665054</v>
      </c>
      <c r="AA88" s="6">
        <v>0.75690157880665054</v>
      </c>
    </row>
    <row r="89" spans="1:27" x14ac:dyDescent="0.25">
      <c r="A89" t="s">
        <v>89</v>
      </c>
      <c r="B89" t="s">
        <v>337</v>
      </c>
      <c r="C89" t="str">
        <f>IF(GroupSizes!D89="NA","NA",IF(GroupSizes!D89=0,"a",IF(GroupSizes!D89&lt;2,"b","c")))</f>
        <v>a</v>
      </c>
      <c r="D89" t="str">
        <f>IF(GroupSizes!E89="NA","NA",IF(GroupSizes!E89=0,"a",IF(GroupSizes!E89&lt;2,"b","c")))</f>
        <v>c</v>
      </c>
      <c r="E89" t="str">
        <f>IF(GroupSizes!F89="NA","NA",IF(GroupSizes!F89=0,"a",IF(GroupSizes!F89&lt;2,"b","c")))</f>
        <v>a</v>
      </c>
      <c r="F89" t="str">
        <f>IF(GroupSizes!G89="NA","NA",IF(GroupSizes!G89=0,"a",IF(GroupSizes!G89&lt;2,"b","c")))</f>
        <v>b</v>
      </c>
      <c r="G89" s="3">
        <v>4</v>
      </c>
      <c r="H89" s="3" t="s">
        <v>326</v>
      </c>
      <c r="I89" s="3" t="str">
        <f>IF(GroupSizes!P89="NA","NA",IF(GroupSizes!P89=0,"a",IF(GroupSizes!P89=1,"b","c")))</f>
        <v>b</v>
      </c>
      <c r="J89" s="3" t="str">
        <f>IF(GroupSizes!Q89="NA","NA",IF(GroupSizes!Q89=0,"a",IF(GroupSizes!Q89=1,"b","c")))</f>
        <v>c</v>
      </c>
      <c r="K89" s="3" t="str">
        <f>IF(GroupSizes!R89="NA","NA",IF(GroupSizes!R89=0,"a",IF(GroupSizes!R89=1,"b","c")))</f>
        <v>c</v>
      </c>
      <c r="L89" s="3" t="str">
        <f>IF(GroupSizes!S89="NA","NA",IF(GroupSizes!S89=0,"a",IF(GroupSizes!S89=1,"b","c")))</f>
        <v>c</v>
      </c>
      <c r="M89" s="3">
        <v>8</v>
      </c>
      <c r="N89" s="3">
        <v>8</v>
      </c>
      <c r="O89" t="str">
        <f t="shared" si="5"/>
        <v>c</v>
      </c>
      <c r="P89" t="str">
        <f t="shared" si="6"/>
        <v>0</v>
      </c>
      <c r="Q89" s="3">
        <v>6</v>
      </c>
      <c r="R89" s="3">
        <v>6</v>
      </c>
      <c r="S89" t="str">
        <f t="shared" si="7"/>
        <v>1</v>
      </c>
      <c r="T89">
        <f t="shared" si="8"/>
        <v>0</v>
      </c>
      <c r="U89">
        <f t="shared" si="9"/>
        <v>0</v>
      </c>
      <c r="V89">
        <v>1</v>
      </c>
      <c r="W89">
        <v>1</v>
      </c>
      <c r="X89" s="6">
        <v>0.75690157880665054</v>
      </c>
      <c r="Y89" s="6">
        <v>0.75690157880665054</v>
      </c>
      <c r="Z89" s="6">
        <v>0.75690157880665054</v>
      </c>
      <c r="AA89" s="6">
        <v>0.75690157880665054</v>
      </c>
    </row>
    <row r="90" spans="1:27" x14ac:dyDescent="0.25">
      <c r="A90" t="s">
        <v>90</v>
      </c>
      <c r="B90" t="s">
        <v>177</v>
      </c>
      <c r="C90" t="str">
        <f>IF(GroupSizes!D90="NA","NA",IF(GroupSizes!D90=0,"a",IF(GroupSizes!D90&lt;2,"b","c")))</f>
        <v>b</v>
      </c>
      <c r="D90" t="str">
        <f>IF(GroupSizes!E90="NA","NA",IF(GroupSizes!E90=0,"a",IF(GroupSizes!E90&lt;2,"b","c")))</f>
        <v>c</v>
      </c>
      <c r="E90" t="str">
        <f>IF(GroupSizes!F90="NA","NA",IF(GroupSizes!F90=0,"a",IF(GroupSizes!F90&lt;2,"b","c")))</f>
        <v>c</v>
      </c>
      <c r="F90" t="str">
        <f>IF(GroupSizes!G90="NA","NA",IF(GroupSizes!G90=0,"a",IF(GroupSizes!G90&lt;2,"b","c")))</f>
        <v>a</v>
      </c>
      <c r="G90" s="3">
        <v>8</v>
      </c>
      <c r="H90" s="3" t="s">
        <v>227</v>
      </c>
      <c r="I90" s="3" t="str">
        <f>IF(GroupSizes!P90="NA","NA",IF(GroupSizes!P90=0,"a",IF(GroupSizes!P90=1,"b","c")))</f>
        <v>b</v>
      </c>
      <c r="J90" s="3" t="str">
        <f>IF(GroupSizes!Q90="NA","NA",IF(GroupSizes!Q90=0,"a",IF(GroupSizes!Q90=1,"b","c")))</f>
        <v>c</v>
      </c>
      <c r="K90" s="3" t="str">
        <f>IF(GroupSizes!R90="NA","NA",IF(GroupSizes!R90=0,"a",IF(GroupSizes!R90=1,"b","c")))</f>
        <v>c</v>
      </c>
      <c r="L90" s="3" t="str">
        <f>IF(GroupSizes!S90="NA","NA",IF(GroupSizes!S90=0,"a",IF(GroupSizes!S90=1,"b","c")))</f>
        <v>c</v>
      </c>
      <c r="M90" s="3">
        <v>9</v>
      </c>
      <c r="N90" s="3">
        <v>9</v>
      </c>
      <c r="O90" t="str">
        <f t="shared" si="5"/>
        <v>c</v>
      </c>
      <c r="P90" t="str">
        <f t="shared" si="6"/>
        <v>0</v>
      </c>
      <c r="Q90" s="3">
        <v>4</v>
      </c>
      <c r="R90" s="3">
        <v>4</v>
      </c>
      <c r="S90" t="str">
        <f t="shared" si="7"/>
        <v>1</v>
      </c>
      <c r="T90">
        <f t="shared" si="8"/>
        <v>0</v>
      </c>
      <c r="U90">
        <f t="shared" si="9"/>
        <v>0</v>
      </c>
      <c r="V90">
        <v>1</v>
      </c>
      <c r="W90">
        <v>1</v>
      </c>
      <c r="X90" s="6">
        <v>0.97082439194737913</v>
      </c>
      <c r="Y90" s="6">
        <v>0.49648766349225787</v>
      </c>
      <c r="Z90" s="6">
        <v>0.49648766349225787</v>
      </c>
      <c r="AA90" s="6">
        <v>0.6545999063106317</v>
      </c>
    </row>
    <row r="91" spans="1:27" x14ac:dyDescent="0.25">
      <c r="A91" t="s">
        <v>91</v>
      </c>
      <c r="B91" t="s">
        <v>338</v>
      </c>
      <c r="C91" t="str">
        <f>IF(GroupSizes!D91="NA","NA",IF(GroupSizes!D91=0,"a",IF(GroupSizes!D91&lt;2,"b","c")))</f>
        <v>b</v>
      </c>
      <c r="D91" t="str">
        <f>IF(GroupSizes!E91="NA","NA",IF(GroupSizes!E91=0,"a",IF(GroupSizes!E91&lt;2,"b","c")))</f>
        <v>b</v>
      </c>
      <c r="E91" t="str">
        <f>IF(GroupSizes!F91="NA","NA",IF(GroupSizes!F91=0,"a",IF(GroupSizes!F91&lt;2,"b","c")))</f>
        <v>c</v>
      </c>
      <c r="F91" t="str">
        <f>IF(GroupSizes!G91="NA","NA",IF(GroupSizes!G91=0,"a",IF(GroupSizes!G91&lt;2,"b","c")))</f>
        <v>b</v>
      </c>
      <c r="G91" s="3">
        <v>6</v>
      </c>
      <c r="H91" s="3" t="s">
        <v>327</v>
      </c>
      <c r="I91" s="3" t="str">
        <f>IF(GroupSizes!P91="NA","NA",IF(GroupSizes!P91=0,"a",IF(GroupSizes!P91=1,"b","c")))</f>
        <v>b</v>
      </c>
      <c r="J91" s="3" t="str">
        <f>IF(GroupSizes!Q91="NA","NA",IF(GroupSizes!Q91=0,"a",IF(GroupSizes!Q91=1,"b","c")))</f>
        <v>b</v>
      </c>
      <c r="K91" s="3" t="str">
        <f>IF(GroupSizes!R91="NA","NA",IF(GroupSizes!R91=0,"a",IF(GroupSizes!R91=1,"b","c")))</f>
        <v>b</v>
      </c>
      <c r="L91" s="3" t="str">
        <f>IF(GroupSizes!S91="NA","NA",IF(GroupSizes!S91=0,"a",IF(GroupSizes!S91=1,"b","c")))</f>
        <v>a</v>
      </c>
      <c r="M91" s="3">
        <v>5</v>
      </c>
      <c r="N91" s="3">
        <v>5</v>
      </c>
      <c r="O91" t="str">
        <f t="shared" si="5"/>
        <v>b</v>
      </c>
      <c r="P91" t="str">
        <f t="shared" si="6"/>
        <v>1</v>
      </c>
      <c r="Q91" s="3">
        <v>3</v>
      </c>
      <c r="R91" s="3">
        <v>3</v>
      </c>
      <c r="S91" t="str">
        <f t="shared" si="7"/>
        <v>1</v>
      </c>
      <c r="T91">
        <f t="shared" si="8"/>
        <v>0</v>
      </c>
      <c r="U91">
        <f t="shared" si="9"/>
        <v>1</v>
      </c>
      <c r="V91">
        <v>0</v>
      </c>
      <c r="W91">
        <v>0</v>
      </c>
      <c r="X91" s="6">
        <v>0.9217917335277005</v>
      </c>
      <c r="Y91" s="6">
        <v>0.9217917335277005</v>
      </c>
      <c r="Z91" s="6">
        <v>0.97082439194737913</v>
      </c>
      <c r="AA91" s="6">
        <v>0.93813595300092667</v>
      </c>
    </row>
    <row r="92" spans="1:27" x14ac:dyDescent="0.25">
      <c r="A92" t="s">
        <v>92</v>
      </c>
      <c r="B92" t="s">
        <v>326</v>
      </c>
      <c r="C92" t="str">
        <f>IF(GroupSizes!D92="NA","NA",IF(GroupSizes!D92=0,"a",IF(GroupSizes!D92&lt;2,"b","c")))</f>
        <v>a</v>
      </c>
      <c r="D92" t="str">
        <f>IF(GroupSizes!E92="NA","NA",IF(GroupSizes!E92=0,"a",IF(GroupSizes!E92&lt;2,"b","c")))</f>
        <v>a</v>
      </c>
      <c r="E92" t="str">
        <f>IF(GroupSizes!F92="NA","NA",IF(GroupSizes!F92=0,"a",IF(GroupSizes!F92&lt;2,"b","c")))</f>
        <v>a</v>
      </c>
      <c r="F92" t="str">
        <f>IF(GroupSizes!G92="NA","NA",IF(GroupSizes!G92=0,"a",IF(GroupSizes!G92&lt;2,"b","c")))</f>
        <v>a</v>
      </c>
      <c r="G92" s="3">
        <v>1</v>
      </c>
      <c r="H92" s="3" t="s">
        <v>326</v>
      </c>
      <c r="I92" s="3" t="str">
        <f>IF(GroupSizes!P92="NA","NA",IF(GroupSizes!P92=0,"a",IF(GroupSizes!P92=1,"b","c")))</f>
        <v>a</v>
      </c>
      <c r="J92" s="3" t="str">
        <f>IF(GroupSizes!Q92="NA","NA",IF(GroupSizes!Q92=0,"a",IF(GroupSizes!Q92=1,"b","c")))</f>
        <v>a</v>
      </c>
      <c r="K92" s="3" t="str">
        <f>IF(GroupSizes!R92="NA","NA",IF(GroupSizes!R92=0,"a",IF(GroupSizes!R92=1,"b","c")))</f>
        <v>a</v>
      </c>
      <c r="L92" s="3" t="str">
        <f>IF(GroupSizes!S92="NA","NA",IF(GroupSizes!S92=0,"a",IF(GroupSizes!S92=1,"b","c")))</f>
        <v>a</v>
      </c>
      <c r="M92" s="3">
        <v>1</v>
      </c>
      <c r="N92" s="3">
        <v>1</v>
      </c>
      <c r="O92" t="str">
        <f t="shared" si="5"/>
        <v>a</v>
      </c>
      <c r="P92" t="str">
        <f t="shared" si="6"/>
        <v>0</v>
      </c>
      <c r="Q92" s="3">
        <v>2</v>
      </c>
      <c r="R92" s="3">
        <v>2</v>
      </c>
      <c r="S92" t="str">
        <f t="shared" si="7"/>
        <v>0</v>
      </c>
      <c r="T92">
        <f t="shared" si="8"/>
        <v>1</v>
      </c>
      <c r="U92">
        <f t="shared" si="9"/>
        <v>1</v>
      </c>
      <c r="V92">
        <v>0</v>
      </c>
      <c r="W92">
        <v>0</v>
      </c>
      <c r="X92" s="6">
        <v>1.0791200118615158</v>
      </c>
      <c r="Y92" s="6">
        <v>1.0791200118615158</v>
      </c>
      <c r="Z92" s="6">
        <v>1.0791200118615158</v>
      </c>
      <c r="AA92" s="6">
        <v>1.0791200118615158</v>
      </c>
    </row>
    <row r="93" spans="1:27" x14ac:dyDescent="0.25">
      <c r="A93" t="s">
        <v>93</v>
      </c>
      <c r="B93" t="s">
        <v>327</v>
      </c>
      <c r="C93" t="str">
        <f>IF(GroupSizes!D93="NA","NA",IF(GroupSizes!D93=0,"a",IF(GroupSizes!D93&lt;2,"b","c")))</f>
        <v>c</v>
      </c>
      <c r="D93" t="str">
        <f>IF(GroupSizes!E93="NA","NA",IF(GroupSizes!E93=0,"a",IF(GroupSizes!E93&lt;2,"b","c")))</f>
        <v>b</v>
      </c>
      <c r="E93" t="str">
        <f>IF(GroupSizes!F93="NA","NA",IF(GroupSizes!F93=0,"a",IF(GroupSizes!F93&lt;2,"b","c")))</f>
        <v>a</v>
      </c>
      <c r="F93" t="str">
        <f>IF(GroupSizes!G93="NA","NA",IF(GroupSizes!G93=0,"a",IF(GroupSizes!G93&lt;2,"b","c")))</f>
        <v>a</v>
      </c>
      <c r="G93" s="3">
        <v>5</v>
      </c>
      <c r="H93" s="3" t="s">
        <v>327</v>
      </c>
      <c r="I93" s="3" t="str">
        <f>IF(GroupSizes!P93="NA","NA",IF(GroupSizes!P93=0,"a",IF(GroupSizes!P93=1,"b","c")))</f>
        <v>b</v>
      </c>
      <c r="J93" s="3" t="str">
        <f>IF(GroupSizes!Q93="NA","NA",IF(GroupSizes!Q93=0,"a",IF(GroupSizes!Q93=1,"b","c")))</f>
        <v>a</v>
      </c>
      <c r="K93" s="3" t="str">
        <f>IF(GroupSizes!R93="NA","NA",IF(GroupSizes!R93=0,"a",IF(GroupSizes!R93=1,"b","c")))</f>
        <v>a</v>
      </c>
      <c r="L93" s="3" t="str">
        <f>IF(GroupSizes!S93="NA","NA",IF(GroupSizes!S93=0,"a",IF(GroupSizes!S93=1,"b","c")))</f>
        <v>b</v>
      </c>
      <c r="M93" s="3">
        <v>3</v>
      </c>
      <c r="N93" s="3">
        <v>3</v>
      </c>
      <c r="O93" t="str">
        <f t="shared" si="5"/>
        <v>a</v>
      </c>
      <c r="P93" t="str">
        <f t="shared" si="6"/>
        <v>1</v>
      </c>
      <c r="Q93" s="3">
        <v>0</v>
      </c>
      <c r="R93" s="3" t="s">
        <v>178</v>
      </c>
      <c r="S93" t="str">
        <f t="shared" si="7"/>
        <v>1</v>
      </c>
      <c r="T93">
        <f t="shared" si="8"/>
        <v>1</v>
      </c>
      <c r="U93">
        <f t="shared" si="9"/>
        <v>1</v>
      </c>
      <c r="V93">
        <v>1</v>
      </c>
      <c r="W93">
        <v>0</v>
      </c>
      <c r="X93" s="6">
        <v>0.9217917335277005</v>
      </c>
      <c r="Y93" s="6">
        <v>0.9217917335277005</v>
      </c>
      <c r="Z93" s="6" t="s">
        <v>178</v>
      </c>
      <c r="AA93" s="6">
        <v>0.9217917335277005</v>
      </c>
    </row>
    <row r="94" spans="1:27" x14ac:dyDescent="0.25">
      <c r="A94" t="s">
        <v>94</v>
      </c>
      <c r="B94" t="s">
        <v>227</v>
      </c>
      <c r="C94" t="str">
        <f>IF(GroupSizes!D94="NA","NA",IF(GroupSizes!D94=0,"a",IF(GroupSizes!D94&lt;2,"b","c")))</f>
        <v>b</v>
      </c>
      <c r="D94" t="str">
        <f>IF(GroupSizes!E94="NA","NA",IF(GroupSizes!E94=0,"a",IF(GroupSizes!E94&lt;2,"b","c")))</f>
        <v>b</v>
      </c>
      <c r="E94" t="str">
        <f>IF(GroupSizes!F94="NA","NA",IF(GroupSizes!F94=0,"a",IF(GroupSizes!F94&lt;2,"b","c")))</f>
        <v>a</v>
      </c>
      <c r="F94" t="str">
        <f>IF(GroupSizes!G94="NA","NA",IF(GroupSizes!G94=0,"a",IF(GroupSizes!G94&lt;2,"b","c")))</f>
        <v>a</v>
      </c>
      <c r="G94" s="3">
        <v>4</v>
      </c>
      <c r="H94" s="3" t="s">
        <v>326</v>
      </c>
      <c r="I94" s="3" t="str">
        <f>IF(GroupSizes!P94="NA","NA",IF(GroupSizes!P94=0,"a",IF(GroupSizes!P94=1,"b","c")))</f>
        <v>a</v>
      </c>
      <c r="J94" s="3" t="str">
        <f>IF(GroupSizes!Q94="NA","NA",IF(GroupSizes!Q94=0,"a",IF(GroupSizes!Q94=1,"b","c")))</f>
        <v>a</v>
      </c>
      <c r="K94" s="3" t="str">
        <f>IF(GroupSizes!R94="NA","NA",IF(GroupSizes!R94=0,"a",IF(GroupSizes!R94=1,"b","c")))</f>
        <v>a</v>
      </c>
      <c r="L94" s="3" t="str">
        <f>IF(GroupSizes!S94="NA","NA",IF(GroupSizes!S94=0,"a",IF(GroupSizes!S94=1,"b","c")))</f>
        <v>b</v>
      </c>
      <c r="M94" s="3">
        <v>2</v>
      </c>
      <c r="N94" s="3">
        <v>2</v>
      </c>
      <c r="O94" t="str">
        <f t="shared" si="5"/>
        <v>a</v>
      </c>
      <c r="P94" t="str">
        <f t="shared" si="6"/>
        <v>1</v>
      </c>
      <c r="Q94" s="3">
        <v>0</v>
      </c>
      <c r="R94" s="3" t="s">
        <v>178</v>
      </c>
      <c r="S94" t="str">
        <f t="shared" si="7"/>
        <v>1</v>
      </c>
      <c r="T94">
        <f t="shared" si="8"/>
        <v>1</v>
      </c>
      <c r="U94">
        <f t="shared" si="9"/>
        <v>1</v>
      </c>
      <c r="V94">
        <v>1</v>
      </c>
      <c r="W94">
        <v>0</v>
      </c>
      <c r="X94" s="6">
        <v>1.5646085772486358</v>
      </c>
      <c r="Y94" s="6">
        <v>1.5646085772486358</v>
      </c>
      <c r="Z94" s="6" t="s">
        <v>178</v>
      </c>
      <c r="AA94" s="6">
        <v>1.5646085772486358</v>
      </c>
    </row>
    <row r="95" spans="1:27" x14ac:dyDescent="0.25">
      <c r="A95" t="s">
        <v>95</v>
      </c>
      <c r="B95" t="s">
        <v>328</v>
      </c>
      <c r="C95" t="str">
        <f>IF(GroupSizes!D95="NA","NA",IF(GroupSizes!D95=0,"a",IF(GroupSizes!D95&lt;2,"b","c")))</f>
        <v>b</v>
      </c>
      <c r="D95" t="str">
        <f>IF(GroupSizes!E95="NA","NA",IF(GroupSizes!E95=0,"a",IF(GroupSizes!E95&lt;2,"b","c")))</f>
        <v>a</v>
      </c>
      <c r="E95" t="str">
        <f>IF(GroupSizes!F95="NA","NA",IF(GroupSizes!F95=0,"a",IF(GroupSizes!F95&lt;2,"b","c")))</f>
        <v>a</v>
      </c>
      <c r="F95" t="str">
        <f>IF(GroupSizes!G95="NA","NA",IF(GroupSizes!G95=0,"a",IF(GroupSizes!G95&lt;2,"b","c")))</f>
        <v>a</v>
      </c>
      <c r="G95" s="3">
        <v>3</v>
      </c>
      <c r="H95" s="3" t="s">
        <v>326</v>
      </c>
      <c r="I95" s="3" t="str">
        <f>IF(GroupSizes!P95="NA","NA",IF(GroupSizes!P95=0,"a",IF(GroupSizes!P95=1,"b","c")))</f>
        <v>a</v>
      </c>
      <c r="J95" s="3" t="str">
        <f>IF(GroupSizes!Q95="NA","NA",IF(GroupSizes!Q95=0,"a",IF(GroupSizes!Q95=1,"b","c")))</f>
        <v>b</v>
      </c>
      <c r="K95" s="3" t="str">
        <f>IF(GroupSizes!R95="NA","NA",IF(GroupSizes!R95=0,"a",IF(GroupSizes!R95=1,"b","c")))</f>
        <v>b</v>
      </c>
      <c r="L95" s="3" t="str">
        <f>IF(GroupSizes!S95="NA","NA",IF(GroupSizes!S95=0,"a",IF(GroupSizes!S95=1,"b","c")))</f>
        <v>a</v>
      </c>
      <c r="M95" s="3">
        <v>4</v>
      </c>
      <c r="N95" s="3">
        <v>4</v>
      </c>
      <c r="O95" t="str">
        <f t="shared" si="5"/>
        <v>a</v>
      </c>
      <c r="P95" t="str">
        <f t="shared" si="6"/>
        <v>0</v>
      </c>
      <c r="Q95" s="3">
        <v>2</v>
      </c>
      <c r="R95" s="3">
        <v>2</v>
      </c>
      <c r="S95" t="str">
        <f t="shared" si="7"/>
        <v>1</v>
      </c>
      <c r="T95">
        <f t="shared" si="8"/>
        <v>0</v>
      </c>
      <c r="U95">
        <f t="shared" si="9"/>
        <v>1</v>
      </c>
      <c r="V95">
        <v>0</v>
      </c>
      <c r="W95">
        <v>0</v>
      </c>
      <c r="X95" s="6">
        <v>1.279413928328123</v>
      </c>
      <c r="Y95" s="6">
        <v>1.279413928328123</v>
      </c>
      <c r="Z95" s="6">
        <v>1.279413928328123</v>
      </c>
      <c r="AA95" s="6">
        <v>1.279413928328123</v>
      </c>
    </row>
    <row r="96" spans="1:27" x14ac:dyDescent="0.25">
      <c r="A96" t="s">
        <v>96</v>
      </c>
      <c r="B96" t="s">
        <v>329</v>
      </c>
      <c r="C96" t="str">
        <f>IF(GroupSizes!D96="NA","NA",IF(GroupSizes!D96=0,"a",IF(GroupSizes!D96&lt;2,"b","c")))</f>
        <v>b</v>
      </c>
      <c r="D96" t="str">
        <f>IF(GroupSizes!E96="NA","NA",IF(GroupSizes!E96=0,"a",IF(GroupSizes!E96&lt;2,"b","c")))</f>
        <v>b</v>
      </c>
      <c r="E96" t="str">
        <f>IF(GroupSizes!F96="NA","NA",IF(GroupSizes!F96=0,"a",IF(GroupSizes!F96&lt;2,"b","c")))</f>
        <v>b</v>
      </c>
      <c r="F96" t="str">
        <f>IF(GroupSizes!G96="NA","NA",IF(GroupSizes!G96=0,"a",IF(GroupSizes!G96&lt;2,"b","c")))</f>
        <v>a</v>
      </c>
      <c r="G96" s="3">
        <v>5</v>
      </c>
      <c r="H96" s="3" t="s">
        <v>327</v>
      </c>
      <c r="I96" s="3" t="str">
        <f>IF(GroupSizes!P96="NA","NA",IF(GroupSizes!P96=0,"a",IF(GroupSizes!P96=1,"b","c")))</f>
        <v>b</v>
      </c>
      <c r="J96" s="3" t="str">
        <f>IF(GroupSizes!Q96="NA","NA",IF(GroupSizes!Q96=0,"a",IF(GroupSizes!Q96=1,"b","c")))</f>
        <v>b</v>
      </c>
      <c r="K96" s="3" t="str">
        <f>IF(GroupSizes!R96="NA","NA",IF(GroupSizes!R96=0,"a",IF(GroupSizes!R96=1,"b","c")))</f>
        <v>b</v>
      </c>
      <c r="L96" s="3" t="str">
        <f>IF(GroupSizes!S96="NA","NA",IF(GroupSizes!S96=0,"a",IF(GroupSizes!S96=1,"b","c")))</f>
        <v>c</v>
      </c>
      <c r="M96" s="3">
        <v>5</v>
      </c>
      <c r="N96" s="3">
        <v>5</v>
      </c>
      <c r="O96" t="str">
        <f t="shared" si="5"/>
        <v>b</v>
      </c>
      <c r="P96" t="str">
        <f t="shared" si="6"/>
        <v>0</v>
      </c>
      <c r="Q96" s="3">
        <v>6</v>
      </c>
      <c r="R96" s="3">
        <v>6</v>
      </c>
      <c r="S96" t="str">
        <f t="shared" si="7"/>
        <v>0</v>
      </c>
      <c r="T96">
        <f t="shared" si="8"/>
        <v>0</v>
      </c>
      <c r="U96">
        <f t="shared" si="9"/>
        <v>0</v>
      </c>
      <c r="V96">
        <v>1</v>
      </c>
      <c r="W96">
        <v>1</v>
      </c>
      <c r="X96" s="6">
        <v>1.2343419299367586</v>
      </c>
      <c r="Y96" s="6">
        <v>1.0938464243210766</v>
      </c>
      <c r="Z96" s="6">
        <v>1.0938464243210766</v>
      </c>
      <c r="AA96" s="6">
        <v>1.1406782595263041</v>
      </c>
    </row>
    <row r="97" spans="1:27" x14ac:dyDescent="0.25">
      <c r="A97" t="s">
        <v>97</v>
      </c>
      <c r="B97" t="s">
        <v>330</v>
      </c>
      <c r="C97" t="str">
        <f>IF(GroupSizes!D97="NA","NA",IF(GroupSizes!D97=0,"a",IF(GroupSizes!D97&lt;2,"b","c")))</f>
        <v>a</v>
      </c>
      <c r="D97" t="str">
        <f>IF(GroupSizes!E97="NA","NA",IF(GroupSizes!E97=0,"a",IF(GroupSizes!E97&lt;2,"b","c")))</f>
        <v>b</v>
      </c>
      <c r="E97" t="str">
        <f>IF(GroupSizes!F97="NA","NA",IF(GroupSizes!F97=0,"a",IF(GroupSizes!F97&lt;2,"b","c")))</f>
        <v>b</v>
      </c>
      <c r="F97" t="str">
        <f>IF(GroupSizes!G97="NA","NA",IF(GroupSizes!G97=0,"a",IF(GroupSizes!G97&lt;2,"b","c")))</f>
        <v>a</v>
      </c>
      <c r="G97" s="3">
        <v>4</v>
      </c>
      <c r="H97" s="3" t="s">
        <v>326</v>
      </c>
      <c r="I97" s="3" t="str">
        <f>IF(GroupSizes!P97="NA","NA",IF(GroupSizes!P97=0,"a",IF(GroupSizes!P97=1,"b","c")))</f>
        <v>b</v>
      </c>
      <c r="J97" s="3" t="str">
        <f>IF(GroupSizes!Q97="NA","NA",IF(GroupSizes!Q97=0,"a",IF(GroupSizes!Q97=1,"b","c")))</f>
        <v>b</v>
      </c>
      <c r="K97" s="3" t="str">
        <f>IF(GroupSizes!R97="NA","NA",IF(GroupSizes!R97=0,"a",IF(GroupSizes!R97=1,"b","c")))</f>
        <v>c</v>
      </c>
      <c r="L97" s="3" t="str">
        <f>IF(GroupSizes!S97="NA","NA",IF(GroupSizes!S97=0,"a",IF(GroupSizes!S97=1,"b","c")))</f>
        <v>c</v>
      </c>
      <c r="M97" s="3">
        <v>7</v>
      </c>
      <c r="N97" s="3">
        <v>7</v>
      </c>
      <c r="O97" t="str">
        <f t="shared" si="5"/>
        <v>c</v>
      </c>
      <c r="P97" t="str">
        <f t="shared" si="6"/>
        <v>0</v>
      </c>
      <c r="Q97" s="3">
        <v>4</v>
      </c>
      <c r="R97" s="3">
        <v>4</v>
      </c>
      <c r="S97" t="str">
        <f t="shared" si="7"/>
        <v>1</v>
      </c>
      <c r="T97">
        <f t="shared" si="8"/>
        <v>0</v>
      </c>
      <c r="U97">
        <f t="shared" si="9"/>
        <v>0</v>
      </c>
      <c r="V97">
        <v>1</v>
      </c>
      <c r="W97">
        <v>1</v>
      </c>
      <c r="X97" s="6">
        <v>0.40199502484483624</v>
      </c>
      <c r="Y97" s="6">
        <v>0.40199502484483624</v>
      </c>
      <c r="Z97" s="6">
        <v>0.40199502484483624</v>
      </c>
      <c r="AA97" s="6">
        <v>0.40199502484483624</v>
      </c>
    </row>
    <row r="98" spans="1:27" x14ac:dyDescent="0.25">
      <c r="A98" t="s">
        <v>98</v>
      </c>
      <c r="B98" t="s">
        <v>331</v>
      </c>
      <c r="C98" t="str">
        <f>IF(GroupSizes!D98="NA","NA",IF(GroupSizes!D98=0,"a",IF(GroupSizes!D98&lt;2,"b","c")))</f>
        <v>c</v>
      </c>
      <c r="D98" t="str">
        <f>IF(GroupSizes!E98="NA","NA",IF(GroupSizes!E98=0,"a",IF(GroupSizes!E98&lt;2,"b","c")))</f>
        <v>c</v>
      </c>
      <c r="E98" t="str">
        <f>IF(GroupSizes!F98="NA","NA",IF(GroupSizes!F98=0,"a",IF(GroupSizes!F98&lt;2,"b","c")))</f>
        <v>c</v>
      </c>
      <c r="F98" t="str">
        <f>IF(GroupSizes!G98="NA","NA",IF(GroupSizes!G98=0,"a",IF(GroupSizes!G98&lt;2,"b","c")))</f>
        <v>a</v>
      </c>
      <c r="G98" s="3">
        <v>10</v>
      </c>
      <c r="H98" s="3" t="s">
        <v>227</v>
      </c>
      <c r="I98" s="3" t="str">
        <f>IF(GroupSizes!P98="NA","NA",IF(GroupSizes!P98=0,"a",IF(GroupSizes!P98=1,"b","c")))</f>
        <v>b</v>
      </c>
      <c r="J98" s="3" t="str">
        <f>IF(GroupSizes!Q98="NA","NA",IF(GroupSizes!Q98=0,"a",IF(GroupSizes!Q98=1,"b","c")))</f>
        <v>a</v>
      </c>
      <c r="K98" s="3" t="str">
        <f>IF(GroupSizes!R98="NA","NA",IF(GroupSizes!R98=0,"a",IF(GroupSizes!R98=1,"b","c")))</f>
        <v>c</v>
      </c>
      <c r="L98" s="3" t="str">
        <f>IF(GroupSizes!S98="NA","NA",IF(GroupSizes!S98=0,"a",IF(GroupSizes!S98=1,"b","c")))</f>
        <v>c</v>
      </c>
      <c r="M98" s="3">
        <v>5</v>
      </c>
      <c r="N98" s="3">
        <v>5</v>
      </c>
      <c r="O98" t="str">
        <f t="shared" si="5"/>
        <v>b</v>
      </c>
      <c r="P98" t="str">
        <f t="shared" si="6"/>
        <v>1</v>
      </c>
      <c r="Q98" s="3">
        <v>5</v>
      </c>
      <c r="R98" s="3">
        <v>5</v>
      </c>
      <c r="S98" t="str">
        <f t="shared" si="7"/>
        <v>0</v>
      </c>
      <c r="T98">
        <f t="shared" si="8"/>
        <v>0</v>
      </c>
      <c r="U98">
        <f t="shared" si="9"/>
        <v>0</v>
      </c>
      <c r="V98">
        <v>1</v>
      </c>
      <c r="W98">
        <v>1</v>
      </c>
      <c r="X98" s="6">
        <v>0.29154759474226444</v>
      </c>
      <c r="Y98" s="6">
        <v>0.29154759474226444</v>
      </c>
      <c r="Z98" s="6">
        <v>0.29154759474226444</v>
      </c>
      <c r="AA98" s="6">
        <v>0.29154759474226444</v>
      </c>
    </row>
    <row r="99" spans="1:27" x14ac:dyDescent="0.25">
      <c r="A99" t="s">
        <v>99</v>
      </c>
      <c r="B99" t="s">
        <v>332</v>
      </c>
      <c r="C99" t="str">
        <f>IF(GroupSizes!D99="NA","NA",IF(GroupSizes!D99=0,"a",IF(GroupSizes!D99&lt;2,"b","c")))</f>
        <v>b</v>
      </c>
      <c r="D99" t="str">
        <f>IF(GroupSizes!E99="NA","NA",IF(GroupSizes!E99=0,"a",IF(GroupSizes!E99&lt;2,"b","c")))</f>
        <v>b</v>
      </c>
      <c r="E99" t="str">
        <f>IF(GroupSizes!F99="NA","NA",IF(GroupSizes!F99=0,"a",IF(GroupSizes!F99&lt;2,"b","c")))</f>
        <v>c</v>
      </c>
      <c r="F99" t="str">
        <f>IF(GroupSizes!G99="NA","NA",IF(GroupSizes!G99=0,"a",IF(GroupSizes!G99&lt;2,"b","c")))</f>
        <v>b</v>
      </c>
      <c r="G99" s="3">
        <v>6</v>
      </c>
      <c r="H99" s="3" t="s">
        <v>327</v>
      </c>
      <c r="I99" s="3" t="str">
        <f>IF(GroupSizes!P99="NA","NA",IF(GroupSizes!P99=0,"a",IF(GroupSizes!P99=1,"b","c")))</f>
        <v>a</v>
      </c>
      <c r="J99" s="3" t="str">
        <f>IF(GroupSizes!Q99="NA","NA",IF(GroupSizes!Q99=0,"a",IF(GroupSizes!Q99=1,"b","c")))</f>
        <v>a</v>
      </c>
      <c r="K99" s="3" t="str">
        <f>IF(GroupSizes!R99="NA","NA",IF(GroupSizes!R99=0,"a",IF(GroupSizes!R99=1,"b","c")))</f>
        <v>c</v>
      </c>
      <c r="L99" s="3" t="str">
        <f>IF(GroupSizes!S99="NA","NA",IF(GroupSizes!S99=0,"a",IF(GroupSizes!S99=1,"b","c")))</f>
        <v>c</v>
      </c>
      <c r="M99" s="3">
        <v>4</v>
      </c>
      <c r="N99" s="3">
        <v>4</v>
      </c>
      <c r="O99" t="str">
        <f t="shared" si="5"/>
        <v>a</v>
      </c>
      <c r="P99" t="str">
        <f t="shared" si="6"/>
        <v>1</v>
      </c>
      <c r="Q99" s="3">
        <v>4</v>
      </c>
      <c r="R99" s="3">
        <v>4</v>
      </c>
      <c r="S99" t="str">
        <f t="shared" si="7"/>
        <v>0</v>
      </c>
      <c r="T99">
        <f t="shared" si="8"/>
        <v>0</v>
      </c>
      <c r="U99">
        <f t="shared" si="9"/>
        <v>0</v>
      </c>
      <c r="V99">
        <v>1</v>
      </c>
      <c r="W99">
        <v>1</v>
      </c>
      <c r="X99" s="6">
        <v>0.43829214001622313</v>
      </c>
      <c r="Y99" s="6">
        <v>0.43829214001622313</v>
      </c>
      <c r="Z99" s="6">
        <v>0.84770277810090966</v>
      </c>
      <c r="AA99" s="6">
        <v>0.57476235271111864</v>
      </c>
    </row>
    <row r="100" spans="1:27" x14ac:dyDescent="0.25">
      <c r="A100" t="s">
        <v>100</v>
      </c>
      <c r="B100" t="s">
        <v>333</v>
      </c>
      <c r="C100" t="str">
        <f>IF(GroupSizes!D100="NA","NA",IF(GroupSizes!D100=0,"a",IF(GroupSizes!D100&lt;2,"b","c")))</f>
        <v>a</v>
      </c>
      <c r="D100" t="str">
        <f>IF(GroupSizes!E100="NA","NA",IF(GroupSizes!E100=0,"a",IF(GroupSizes!E100&lt;2,"b","c")))</f>
        <v>b</v>
      </c>
      <c r="E100" t="str">
        <f>IF(GroupSizes!F100="NA","NA",IF(GroupSizes!F100=0,"a",IF(GroupSizes!F100&lt;2,"b","c")))</f>
        <v>c</v>
      </c>
      <c r="F100" t="str">
        <f>IF(GroupSizes!G100="NA","NA",IF(GroupSizes!G100=0,"a",IF(GroupSizes!G100&lt;2,"b","c")))</f>
        <v>a</v>
      </c>
      <c r="G100" s="3">
        <v>6</v>
      </c>
      <c r="H100" s="3" t="s">
        <v>327</v>
      </c>
      <c r="I100" s="3" t="str">
        <f>IF(GroupSizes!P100="NA","NA",IF(GroupSizes!P100=0,"a",IF(GroupSizes!P100=1,"b","c")))</f>
        <v>b</v>
      </c>
      <c r="J100" s="3" t="str">
        <f>IF(GroupSizes!Q100="NA","NA",IF(GroupSizes!Q100=0,"a",IF(GroupSizes!Q100=1,"b","c")))</f>
        <v>a</v>
      </c>
      <c r="K100" s="3" t="str">
        <f>IF(GroupSizes!R100="NA","NA",IF(GroupSizes!R100=0,"a",IF(GroupSizes!R100=1,"b","c")))</f>
        <v>b</v>
      </c>
      <c r="L100" s="3" t="str">
        <f>IF(GroupSizes!S100="NA","NA",IF(GroupSizes!S100=0,"a",IF(GroupSizes!S100=1,"b","c")))</f>
        <v>b</v>
      </c>
      <c r="M100" s="3">
        <v>4</v>
      </c>
      <c r="N100" s="3">
        <v>4</v>
      </c>
      <c r="O100" t="str">
        <f t="shared" si="5"/>
        <v>a</v>
      </c>
      <c r="P100" t="str">
        <f t="shared" si="6"/>
        <v>1</v>
      </c>
      <c r="Q100" s="3">
        <v>0</v>
      </c>
      <c r="R100" s="3" t="s">
        <v>178</v>
      </c>
      <c r="S100" t="str">
        <f t="shared" si="7"/>
        <v>1</v>
      </c>
      <c r="T100">
        <f t="shared" si="8"/>
        <v>0</v>
      </c>
      <c r="U100">
        <f t="shared" si="9"/>
        <v>1</v>
      </c>
      <c r="V100">
        <v>1</v>
      </c>
      <c r="W100">
        <v>0</v>
      </c>
      <c r="X100" s="6">
        <v>0.43829214001622313</v>
      </c>
      <c r="Y100" s="6">
        <v>0.43829214001622313</v>
      </c>
      <c r="Z100" s="6" t="s">
        <v>178</v>
      </c>
      <c r="AA100" s="6">
        <v>0.43829214001622313</v>
      </c>
    </row>
    <row r="101" spans="1:27" x14ac:dyDescent="0.25">
      <c r="A101" t="s">
        <v>101</v>
      </c>
      <c r="B101" t="s">
        <v>334</v>
      </c>
      <c r="C101" t="str">
        <f>IF(GroupSizes!D101="NA","NA",IF(GroupSizes!D101=0,"a",IF(GroupSizes!D101&lt;2,"b","c")))</f>
        <v>b</v>
      </c>
      <c r="D101" t="str">
        <f>IF(GroupSizes!E101="NA","NA",IF(GroupSizes!E101=0,"a",IF(GroupSizes!E101&lt;2,"b","c")))</f>
        <v>b</v>
      </c>
      <c r="E101" t="str">
        <f>IF(GroupSizes!F101="NA","NA",IF(GroupSizes!F101=0,"a",IF(GroupSizes!F101&lt;2,"b","c")))</f>
        <v>c</v>
      </c>
      <c r="F101" t="str">
        <f>IF(GroupSizes!G101="NA","NA",IF(GroupSizes!G101=0,"a",IF(GroupSizes!G101&lt;2,"b","c")))</f>
        <v>a</v>
      </c>
      <c r="G101" s="3">
        <v>6</v>
      </c>
      <c r="H101" s="3" t="s">
        <v>327</v>
      </c>
      <c r="I101" s="3" t="str">
        <f>IF(GroupSizes!P101="NA","NA",IF(GroupSizes!P101=0,"a",IF(GroupSizes!P101=1,"b","c")))</f>
        <v>c</v>
      </c>
      <c r="J101" s="3" t="str">
        <f>IF(GroupSizes!Q101="NA","NA",IF(GroupSizes!Q101=0,"a",IF(GroupSizes!Q101=1,"b","c")))</f>
        <v>a</v>
      </c>
      <c r="K101" s="3" t="str">
        <f>IF(GroupSizes!R101="NA","NA",IF(GroupSizes!R101=0,"a",IF(GroupSizes!R101=1,"b","c")))</f>
        <v>a</v>
      </c>
      <c r="L101" s="3" t="str">
        <f>IF(GroupSizes!S101="NA","NA",IF(GroupSizes!S101=0,"a",IF(GroupSizes!S101=1,"b","c")))</f>
        <v>a</v>
      </c>
      <c r="M101" s="3">
        <v>4</v>
      </c>
      <c r="N101" s="3">
        <v>4</v>
      </c>
      <c r="O101" t="str">
        <f t="shared" si="5"/>
        <v>a</v>
      </c>
      <c r="P101" t="str">
        <f t="shared" si="6"/>
        <v>1</v>
      </c>
      <c r="Q101" s="3">
        <v>0</v>
      </c>
      <c r="R101" s="3" t="s">
        <v>178</v>
      </c>
      <c r="S101" t="str">
        <f t="shared" si="7"/>
        <v>1</v>
      </c>
      <c r="T101">
        <f t="shared" si="8"/>
        <v>0</v>
      </c>
      <c r="U101">
        <f t="shared" si="9"/>
        <v>1</v>
      </c>
      <c r="V101">
        <v>0</v>
      </c>
      <c r="W101">
        <v>0</v>
      </c>
      <c r="X101" s="6">
        <v>0.9152595260361962</v>
      </c>
      <c r="Y101" s="6">
        <v>0.9152595260361962</v>
      </c>
      <c r="Z101" s="6" t="s">
        <v>178</v>
      </c>
      <c r="AA101" s="6">
        <v>0.9152595260361962</v>
      </c>
    </row>
    <row r="102" spans="1:27" x14ac:dyDescent="0.25">
      <c r="A102" t="s">
        <v>102</v>
      </c>
      <c r="B102" t="s">
        <v>335</v>
      </c>
      <c r="C102" t="str">
        <f>IF(GroupSizes!D102="NA","NA",IF(GroupSizes!D102=0,"a",IF(GroupSizes!D102&lt;2,"b","c")))</f>
        <v>c</v>
      </c>
      <c r="D102" t="str">
        <f>IF(GroupSizes!E102="NA","NA",IF(GroupSizes!E102=0,"a",IF(GroupSizes!E102&lt;2,"b","c")))</f>
        <v>a</v>
      </c>
      <c r="E102" t="str">
        <f>IF(GroupSizes!F102="NA","NA",IF(GroupSizes!F102=0,"a",IF(GroupSizes!F102&lt;2,"b","c")))</f>
        <v>c</v>
      </c>
      <c r="F102" t="str">
        <f>IF(GroupSizes!G102="NA","NA",IF(GroupSizes!G102=0,"a",IF(GroupSizes!G102&lt;2,"b","c")))</f>
        <v>b</v>
      </c>
      <c r="G102" s="3">
        <v>7</v>
      </c>
      <c r="H102" s="3" t="s">
        <v>227</v>
      </c>
      <c r="I102" s="3" t="str">
        <f>IF(GroupSizes!P102="NA","NA",IF(GroupSizes!P102=0,"a",IF(GroupSizes!P102=1,"b","c")))</f>
        <v>b</v>
      </c>
      <c r="J102" s="3" t="str">
        <f>IF(GroupSizes!Q102="NA","NA",IF(GroupSizes!Q102=0,"a",IF(GroupSizes!Q102=1,"b","c")))</f>
        <v>b</v>
      </c>
      <c r="K102" s="3" t="str">
        <f>IF(GroupSizes!R102="NA","NA",IF(GroupSizes!R102=0,"a",IF(GroupSizes!R102=1,"b","c")))</f>
        <v>a</v>
      </c>
      <c r="L102" s="3" t="str">
        <f>IF(GroupSizes!S102="NA","NA",IF(GroupSizes!S102=0,"a",IF(GroupSizes!S102=1,"b","c")))</f>
        <v>b</v>
      </c>
      <c r="M102" s="3">
        <v>4</v>
      </c>
      <c r="N102" s="3">
        <v>4</v>
      </c>
      <c r="O102" t="str">
        <f t="shared" si="5"/>
        <v>a</v>
      </c>
      <c r="P102" t="str">
        <f t="shared" si="6"/>
        <v>1</v>
      </c>
      <c r="Q102" s="3">
        <v>6</v>
      </c>
      <c r="R102" s="3">
        <v>6</v>
      </c>
      <c r="S102" t="str">
        <f t="shared" si="7"/>
        <v>0</v>
      </c>
      <c r="T102">
        <f t="shared" si="8"/>
        <v>0</v>
      </c>
      <c r="U102">
        <f t="shared" si="9"/>
        <v>0</v>
      </c>
      <c r="V102">
        <v>1</v>
      </c>
      <c r="W102">
        <v>1</v>
      </c>
      <c r="X102" s="6">
        <v>1.1808894952534725</v>
      </c>
      <c r="Y102" s="6">
        <v>0.46615448083226579</v>
      </c>
      <c r="Z102" s="6">
        <v>0.46615448083226579</v>
      </c>
      <c r="AA102" s="6">
        <v>0.70439948563933463</v>
      </c>
    </row>
    <row r="103" spans="1:27" x14ac:dyDescent="0.25">
      <c r="A103" t="s">
        <v>103</v>
      </c>
      <c r="B103" t="s">
        <v>336</v>
      </c>
      <c r="C103" t="str">
        <f>IF(GroupSizes!D103="NA","NA",IF(GroupSizes!D103=0,"a",IF(GroupSizes!D103&lt;2,"b","c")))</f>
        <v>c</v>
      </c>
      <c r="D103" t="str">
        <f>IF(GroupSizes!E103="NA","NA",IF(GroupSizes!E103=0,"a",IF(GroupSizes!E103&lt;2,"b","c")))</f>
        <v>b</v>
      </c>
      <c r="E103" t="str">
        <f>IF(GroupSizes!F103="NA","NA",IF(GroupSizes!F103=0,"a",IF(GroupSizes!F103&lt;2,"b","c")))</f>
        <v>b</v>
      </c>
      <c r="F103" t="str">
        <f>IF(GroupSizes!G103="NA","NA",IF(GroupSizes!G103=0,"a",IF(GroupSizes!G103&lt;2,"b","c")))</f>
        <v>b</v>
      </c>
      <c r="G103" s="3">
        <v>6</v>
      </c>
      <c r="H103" s="3" t="s">
        <v>327</v>
      </c>
      <c r="I103" s="3" t="str">
        <f>IF(GroupSizes!P103="NA","NA",IF(GroupSizes!P103=0,"a",IF(GroupSizes!P103=1,"b","c")))</f>
        <v>b</v>
      </c>
      <c r="J103" s="3" t="str">
        <f>IF(GroupSizes!Q103="NA","NA",IF(GroupSizes!Q103=0,"a",IF(GroupSizes!Q103=1,"b","c")))</f>
        <v>b</v>
      </c>
      <c r="K103" s="3" t="str">
        <f>IF(GroupSizes!R103="NA","NA",IF(GroupSizes!R103=0,"a",IF(GroupSizes!R103=1,"b","c")))</f>
        <v>a</v>
      </c>
      <c r="L103" s="3" t="str">
        <f>IF(GroupSizes!S103="NA","NA",IF(GroupSizes!S103=0,"a",IF(GroupSizes!S103=1,"b","c")))</f>
        <v>a</v>
      </c>
      <c r="M103" s="3">
        <v>4</v>
      </c>
      <c r="N103" s="3">
        <v>4</v>
      </c>
      <c r="O103" t="str">
        <f t="shared" si="5"/>
        <v>a</v>
      </c>
      <c r="P103" t="str">
        <f t="shared" si="6"/>
        <v>1</v>
      </c>
      <c r="Q103" s="3">
        <v>4</v>
      </c>
      <c r="R103" s="3">
        <v>4</v>
      </c>
      <c r="S103" t="str">
        <f t="shared" si="7"/>
        <v>0</v>
      </c>
      <c r="T103">
        <f t="shared" si="8"/>
        <v>0</v>
      </c>
      <c r="U103">
        <f t="shared" si="9"/>
        <v>0</v>
      </c>
      <c r="V103">
        <v>0</v>
      </c>
      <c r="W103">
        <v>1</v>
      </c>
      <c r="X103" s="6">
        <v>0.66483080554378604</v>
      </c>
      <c r="Y103" s="6">
        <v>0.66483080554378604</v>
      </c>
      <c r="Z103" s="6">
        <v>0.66483080554378604</v>
      </c>
      <c r="AA103" s="6">
        <v>0.66483080554378604</v>
      </c>
    </row>
    <row r="104" spans="1:27" x14ac:dyDescent="0.25">
      <c r="A104" t="s">
        <v>104</v>
      </c>
      <c r="B104" t="s">
        <v>337</v>
      </c>
      <c r="C104" t="str">
        <f>IF(GroupSizes!D104="NA","NA",IF(GroupSizes!D104=0,"a",IF(GroupSizes!D104&lt;2,"b","c")))</f>
        <v>b</v>
      </c>
      <c r="D104" t="str">
        <f>IF(GroupSizes!E104="NA","NA",IF(GroupSizes!E104=0,"a",IF(GroupSizes!E104&lt;2,"b","c")))</f>
        <v>c</v>
      </c>
      <c r="E104" t="str">
        <f>IF(GroupSizes!F104="NA","NA",IF(GroupSizes!F104=0,"a",IF(GroupSizes!F104&lt;2,"b","c")))</f>
        <v>a</v>
      </c>
      <c r="F104" t="str">
        <f>IF(GroupSizes!G104="NA","NA",IF(GroupSizes!G104=0,"a",IF(GroupSizes!G104&lt;2,"b","c")))</f>
        <v>a</v>
      </c>
      <c r="G104" s="3">
        <v>5</v>
      </c>
      <c r="H104" s="3" t="s">
        <v>327</v>
      </c>
      <c r="I104" s="3" t="str">
        <f>IF(GroupSizes!P104="NA","NA",IF(GroupSizes!P104=0,"a",IF(GroupSizes!P104=1,"b","c")))</f>
        <v>b</v>
      </c>
      <c r="J104" s="3" t="str">
        <f>IF(GroupSizes!Q104="NA","NA",IF(GroupSizes!Q104=0,"a",IF(GroupSizes!Q104=1,"b","c")))</f>
        <v>a</v>
      </c>
      <c r="K104" s="3" t="str">
        <f>IF(GroupSizes!R104="NA","NA",IF(GroupSizes!R104=0,"a",IF(GroupSizes!R104=1,"b","c")))</f>
        <v>b</v>
      </c>
      <c r="L104" s="3" t="str">
        <f>IF(GroupSizes!S104="NA","NA",IF(GroupSizes!S104=0,"a",IF(GroupSizes!S104=1,"b","c")))</f>
        <v>c</v>
      </c>
      <c r="M104" s="3">
        <v>4</v>
      </c>
      <c r="N104" s="3">
        <v>4</v>
      </c>
      <c r="O104" t="str">
        <f t="shared" si="5"/>
        <v>a</v>
      </c>
      <c r="P104" t="str">
        <f t="shared" si="6"/>
        <v>1</v>
      </c>
      <c r="Q104" s="3">
        <v>6</v>
      </c>
      <c r="R104" s="3">
        <v>6</v>
      </c>
      <c r="S104" t="str">
        <f t="shared" si="7"/>
        <v>0</v>
      </c>
      <c r="T104">
        <f t="shared" si="8"/>
        <v>0</v>
      </c>
      <c r="U104">
        <f t="shared" si="9"/>
        <v>0</v>
      </c>
      <c r="V104">
        <v>1</v>
      </c>
      <c r="W104">
        <v>1</v>
      </c>
      <c r="X104" s="6">
        <v>0.33060550509632908</v>
      </c>
      <c r="Y104" s="6">
        <v>0.33060550509632908</v>
      </c>
      <c r="Z104" s="6">
        <v>0.33060550509632908</v>
      </c>
      <c r="AA104" s="6">
        <v>0.33060550509632908</v>
      </c>
    </row>
    <row r="105" spans="1:27" x14ac:dyDescent="0.25">
      <c r="A105" t="s">
        <v>105</v>
      </c>
      <c r="B105" t="s">
        <v>177</v>
      </c>
      <c r="C105" t="str">
        <f>IF(GroupSizes!D105="NA","NA",IF(GroupSizes!D105=0,"a",IF(GroupSizes!D105&lt;2,"b","c")))</f>
        <v>c</v>
      </c>
      <c r="D105" t="str">
        <f>IF(GroupSizes!E105="NA","NA",IF(GroupSizes!E105=0,"a",IF(GroupSizes!E105&lt;2,"b","c")))</f>
        <v>b</v>
      </c>
      <c r="E105" t="str">
        <f>IF(GroupSizes!F105="NA","NA",IF(GroupSizes!F105=0,"a",IF(GroupSizes!F105&lt;2,"b","c")))</f>
        <v>c</v>
      </c>
      <c r="F105" t="str">
        <f>IF(GroupSizes!G105="NA","NA",IF(GroupSizes!G105=0,"a",IF(GroupSizes!G105&lt;2,"b","c")))</f>
        <v>b</v>
      </c>
      <c r="G105" s="3">
        <v>8</v>
      </c>
      <c r="H105" s="3" t="s">
        <v>227</v>
      </c>
      <c r="I105" s="3" t="str">
        <f>IF(GroupSizes!P105="NA","NA",IF(GroupSizes!P105=0,"a",IF(GroupSizes!P105=1,"b","c")))</f>
        <v>c</v>
      </c>
      <c r="J105" s="3" t="str">
        <f>IF(GroupSizes!Q105="NA","NA",IF(GroupSizes!Q105=0,"a",IF(GroupSizes!Q105=1,"b","c")))</f>
        <v>c</v>
      </c>
      <c r="K105" s="3" t="str">
        <f>IF(GroupSizes!R105="NA","NA",IF(GroupSizes!R105=0,"a",IF(GroupSizes!R105=1,"b","c")))</f>
        <v>c</v>
      </c>
      <c r="L105" s="3" t="str">
        <f>IF(GroupSizes!S105="NA","NA",IF(GroupSizes!S105=0,"a",IF(GroupSizes!S105=1,"b","c")))</f>
        <v>a</v>
      </c>
      <c r="M105" s="3">
        <v>11</v>
      </c>
      <c r="N105" s="3">
        <v>11</v>
      </c>
      <c r="O105" t="str">
        <f t="shared" si="5"/>
        <v>c</v>
      </c>
      <c r="P105" t="str">
        <f t="shared" si="6"/>
        <v>0</v>
      </c>
      <c r="Q105" s="3">
        <v>11</v>
      </c>
      <c r="R105" s="3">
        <v>11</v>
      </c>
      <c r="S105" t="str">
        <f t="shared" si="7"/>
        <v>0</v>
      </c>
      <c r="T105">
        <f t="shared" si="8"/>
        <v>0</v>
      </c>
      <c r="U105">
        <f t="shared" si="9"/>
        <v>0</v>
      </c>
      <c r="V105">
        <v>0</v>
      </c>
      <c r="W105">
        <v>1</v>
      </c>
      <c r="X105" s="6">
        <v>0.29546573405388277</v>
      </c>
      <c r="Y105" s="6">
        <v>0.29546573405388277</v>
      </c>
      <c r="Z105" s="6">
        <v>0.29546573405388277</v>
      </c>
      <c r="AA105" s="6">
        <v>0.29546573405388277</v>
      </c>
    </row>
    <row r="106" spans="1:27" x14ac:dyDescent="0.25">
      <c r="A106" t="s">
        <v>106</v>
      </c>
      <c r="B106" t="s">
        <v>338</v>
      </c>
      <c r="C106" t="str">
        <f>IF(GroupSizes!D106="NA","NA",IF(GroupSizes!D106=0,"a",IF(GroupSizes!D106&lt;2,"b","c")))</f>
        <v>b</v>
      </c>
      <c r="D106" t="str">
        <f>IF(GroupSizes!E106="NA","NA",IF(GroupSizes!E106=0,"a",IF(GroupSizes!E106&lt;2,"b","c")))</f>
        <v>b</v>
      </c>
      <c r="E106" t="str">
        <f>IF(GroupSizes!F106="NA","NA",IF(GroupSizes!F106=0,"a",IF(GroupSizes!F106&lt;2,"b","c")))</f>
        <v>c</v>
      </c>
      <c r="F106" t="str">
        <f>IF(GroupSizes!G106="NA","NA",IF(GroupSizes!G106=0,"a",IF(GroupSizes!G106&lt;2,"b","c")))</f>
        <v>a</v>
      </c>
      <c r="G106" s="3">
        <v>6</v>
      </c>
      <c r="H106" s="3" t="s">
        <v>327</v>
      </c>
      <c r="I106" s="3" t="str">
        <f>IF(GroupSizes!P106="NA","NA",IF(GroupSizes!P106=0,"a",IF(GroupSizes!P106=1,"b","c")))</f>
        <v>b</v>
      </c>
      <c r="J106" s="3" t="str">
        <f>IF(GroupSizes!Q106="NA","NA",IF(GroupSizes!Q106=0,"a",IF(GroupSizes!Q106=1,"b","c")))</f>
        <v>c</v>
      </c>
      <c r="K106" s="3" t="str">
        <f>IF(GroupSizes!R106="NA","NA",IF(GroupSizes!R106=0,"a",IF(GroupSizes!R106=1,"b","c")))</f>
        <v>c</v>
      </c>
      <c r="L106" s="3" t="str">
        <f>IF(GroupSizes!S106="NA","NA",IF(GroupSizes!S106=0,"a",IF(GroupSizes!S106=1,"b","c")))</f>
        <v>c</v>
      </c>
      <c r="M106" s="3">
        <v>7</v>
      </c>
      <c r="N106" s="3">
        <v>7</v>
      </c>
      <c r="O106" t="str">
        <f t="shared" si="5"/>
        <v>c</v>
      </c>
      <c r="P106" t="str">
        <f t="shared" si="6"/>
        <v>0</v>
      </c>
      <c r="Q106" s="3">
        <v>4</v>
      </c>
      <c r="R106" s="3">
        <v>4</v>
      </c>
      <c r="S106" t="str">
        <f t="shared" si="7"/>
        <v>1</v>
      </c>
      <c r="T106">
        <f t="shared" si="8"/>
        <v>0</v>
      </c>
      <c r="U106">
        <f t="shared" si="9"/>
        <v>0</v>
      </c>
      <c r="V106">
        <v>1</v>
      </c>
      <c r="W106">
        <v>1</v>
      </c>
      <c r="X106" s="6">
        <v>0.29546573405388277</v>
      </c>
      <c r="Y106" s="6">
        <v>0.29546573405388277</v>
      </c>
      <c r="Z106" s="6">
        <v>0.29546573405388277</v>
      </c>
      <c r="AA106" s="6">
        <v>0.29546573405388277</v>
      </c>
    </row>
    <row r="107" spans="1:27" x14ac:dyDescent="0.25">
      <c r="A107" t="s">
        <v>107</v>
      </c>
      <c r="B107" t="s">
        <v>326</v>
      </c>
      <c r="C107" t="str">
        <f>IF(GroupSizes!D107="NA","NA",IF(GroupSizes!D107=0,"a",IF(GroupSizes!D107&lt;2,"b","c")))</f>
        <v>c</v>
      </c>
      <c r="D107" t="str">
        <f>IF(GroupSizes!E107="NA","NA",IF(GroupSizes!E107=0,"a",IF(GroupSizes!E107&lt;2,"b","c")))</f>
        <v>c</v>
      </c>
      <c r="E107" t="str">
        <f>IF(GroupSizes!F107="NA","NA",IF(GroupSizes!F107=0,"a",IF(GroupSizes!F107&lt;2,"b","c")))</f>
        <v>c</v>
      </c>
      <c r="F107" t="str">
        <f>IF(GroupSizes!G107="NA","NA",IF(GroupSizes!G107=0,"a",IF(GroupSizes!G107&lt;2,"b","c")))</f>
        <v>a</v>
      </c>
      <c r="G107" s="3">
        <v>9</v>
      </c>
      <c r="H107" s="3" t="s">
        <v>227</v>
      </c>
      <c r="I107" s="3" t="str">
        <f>IF(GroupSizes!P107="NA","NA",IF(GroupSizes!P107=0,"a",IF(GroupSizes!P107=1,"b","c")))</f>
        <v>c</v>
      </c>
      <c r="J107" s="3" t="str">
        <f>IF(GroupSizes!Q107="NA","NA",IF(GroupSizes!Q107=0,"a",IF(GroupSizes!Q107=1,"b","c")))</f>
        <v>c</v>
      </c>
      <c r="K107" s="3" t="str">
        <f>IF(GroupSizes!R107="NA","NA",IF(GroupSizes!R107=0,"a",IF(GroupSizes!R107=1,"b","c")))</f>
        <v>c</v>
      </c>
      <c r="L107" s="3" t="str">
        <f>IF(GroupSizes!S107="NA","NA",IF(GroupSizes!S107=0,"a",IF(GroupSizes!S107=1,"b","c")))</f>
        <v>c</v>
      </c>
      <c r="M107" s="3">
        <v>9</v>
      </c>
      <c r="N107" s="3">
        <v>9</v>
      </c>
      <c r="O107" t="str">
        <f t="shared" si="5"/>
        <v>c</v>
      </c>
      <c r="P107" t="str">
        <f t="shared" si="6"/>
        <v>0</v>
      </c>
      <c r="Q107" s="3">
        <v>8</v>
      </c>
      <c r="R107" s="3">
        <v>8</v>
      </c>
      <c r="S107" t="str">
        <f t="shared" si="7"/>
        <v>1</v>
      </c>
      <c r="T107">
        <f t="shared" si="8"/>
        <v>0</v>
      </c>
      <c r="U107">
        <f t="shared" si="9"/>
        <v>0</v>
      </c>
      <c r="V107">
        <v>1</v>
      </c>
      <c r="W107">
        <v>1</v>
      </c>
      <c r="X107" s="6">
        <v>0.5015974481593779</v>
      </c>
      <c r="Y107" s="6">
        <v>0.16155494421403416</v>
      </c>
      <c r="Z107" s="6">
        <v>0.16155494421403416</v>
      </c>
      <c r="AA107" s="6">
        <v>0.27490244552914872</v>
      </c>
    </row>
    <row r="108" spans="1:27" x14ac:dyDescent="0.25">
      <c r="A108" t="s">
        <v>108</v>
      </c>
      <c r="B108" t="s">
        <v>327</v>
      </c>
      <c r="C108" t="str">
        <f>IF(GroupSizes!D108="NA","NA",IF(GroupSizes!D108=0,"a",IF(GroupSizes!D108&lt;2,"b","c")))</f>
        <v>b</v>
      </c>
      <c r="D108" t="str">
        <f>IF(GroupSizes!E108="NA","NA",IF(GroupSizes!E108=0,"a",IF(GroupSizes!E108&lt;2,"b","c")))</f>
        <v>b</v>
      </c>
      <c r="E108" t="str">
        <f>IF(GroupSizes!F108="NA","NA",IF(GroupSizes!F108=0,"a",IF(GroupSizes!F108&lt;2,"b","c")))</f>
        <v>c</v>
      </c>
      <c r="F108" t="str">
        <f>IF(GroupSizes!G108="NA","NA",IF(GroupSizes!G108=0,"a",IF(GroupSizes!G108&lt;2,"b","c")))</f>
        <v>b</v>
      </c>
      <c r="G108" s="3">
        <v>6</v>
      </c>
      <c r="H108" s="3" t="s">
        <v>327</v>
      </c>
      <c r="I108" s="3" t="str">
        <f>IF(GroupSizes!P108="NA","NA",IF(GroupSizes!P108=0,"a",IF(GroupSizes!P108=1,"b","c")))</f>
        <v>b</v>
      </c>
      <c r="J108" s="3" t="str">
        <f>IF(GroupSizes!Q108="NA","NA",IF(GroupSizes!Q108=0,"a",IF(GroupSizes!Q108=1,"b","c")))</f>
        <v>c</v>
      </c>
      <c r="K108" s="3" t="str">
        <f>IF(GroupSizes!R108="NA","NA",IF(GroupSizes!R108=0,"a",IF(GroupSizes!R108=1,"b","c")))</f>
        <v>c</v>
      </c>
      <c r="L108" s="3" t="str">
        <f>IF(GroupSizes!S108="NA","NA",IF(GroupSizes!S108=0,"a",IF(GroupSizes!S108=1,"b","c")))</f>
        <v>c</v>
      </c>
      <c r="M108" s="3">
        <v>8</v>
      </c>
      <c r="N108" s="3">
        <v>8</v>
      </c>
      <c r="O108" t="str">
        <f t="shared" si="5"/>
        <v>c</v>
      </c>
      <c r="P108" t="str">
        <f t="shared" si="6"/>
        <v>0</v>
      </c>
      <c r="Q108" s="3">
        <v>0</v>
      </c>
      <c r="R108" s="3" t="s">
        <v>178</v>
      </c>
      <c r="S108" t="str">
        <f t="shared" si="7"/>
        <v>1</v>
      </c>
      <c r="T108">
        <f t="shared" si="8"/>
        <v>0</v>
      </c>
      <c r="U108">
        <f t="shared" si="9"/>
        <v>1</v>
      </c>
      <c r="V108">
        <v>1</v>
      </c>
      <c r="W108">
        <v>0</v>
      </c>
      <c r="X108" s="6">
        <v>0.5015974481593779</v>
      </c>
      <c r="Y108" s="6">
        <v>0.36400549446402636</v>
      </c>
      <c r="Z108" s="6" t="s">
        <v>178</v>
      </c>
      <c r="AA108" s="6">
        <v>0.4328014713117021</v>
      </c>
    </row>
    <row r="109" spans="1:27" x14ac:dyDescent="0.25">
      <c r="A109" t="s">
        <v>109</v>
      </c>
      <c r="B109" t="s">
        <v>227</v>
      </c>
      <c r="C109" t="str">
        <f>IF(GroupSizes!D109="NA","NA",IF(GroupSizes!D109=0,"a",IF(GroupSizes!D109&lt;2,"b","c")))</f>
        <v>c</v>
      </c>
      <c r="D109" t="str">
        <f>IF(GroupSizes!E109="NA","NA",IF(GroupSizes!E109=0,"a",IF(GroupSizes!E109&lt;2,"b","c")))</f>
        <v>c</v>
      </c>
      <c r="E109" t="str">
        <f>IF(GroupSizes!F109="NA","NA",IF(GroupSizes!F109=0,"a",IF(GroupSizes!F109&lt;2,"b","c")))</f>
        <v>c</v>
      </c>
      <c r="F109" t="str">
        <f>IF(GroupSizes!G109="NA","NA",IF(GroupSizes!G109=0,"a",IF(GroupSizes!G109&lt;2,"b","c")))</f>
        <v>c</v>
      </c>
      <c r="G109" s="3">
        <v>11</v>
      </c>
      <c r="H109" s="3" t="s">
        <v>227</v>
      </c>
      <c r="I109" s="3" t="str">
        <f>IF(GroupSizes!P109="NA","NA",IF(GroupSizes!P109=0,"a",IF(GroupSizes!P109=1,"b","c")))</f>
        <v>c</v>
      </c>
      <c r="J109" s="3" t="str">
        <f>IF(GroupSizes!Q109="NA","NA",IF(GroupSizes!Q109=0,"a",IF(GroupSizes!Q109=1,"b","c")))</f>
        <v>c</v>
      </c>
      <c r="K109" s="3" t="str">
        <f>IF(GroupSizes!R109="NA","NA",IF(GroupSizes!R109=0,"a",IF(GroupSizes!R109=1,"b","c")))</f>
        <v>c</v>
      </c>
      <c r="L109" s="3" t="str">
        <f>IF(GroupSizes!S109="NA","NA",IF(GroupSizes!S109=0,"a",IF(GroupSizes!S109=1,"b","c")))</f>
        <v>c</v>
      </c>
      <c r="M109" s="3">
        <v>13</v>
      </c>
      <c r="N109" s="3">
        <v>13</v>
      </c>
      <c r="O109" t="str">
        <f t="shared" si="5"/>
        <v>c</v>
      </c>
      <c r="P109" t="str">
        <f t="shared" si="6"/>
        <v>0</v>
      </c>
      <c r="Q109" s="3">
        <v>8</v>
      </c>
      <c r="R109" s="3">
        <v>8</v>
      </c>
      <c r="S109" t="str">
        <f t="shared" si="7"/>
        <v>1</v>
      </c>
      <c r="T109">
        <f t="shared" si="8"/>
        <v>0</v>
      </c>
      <c r="U109">
        <f t="shared" si="9"/>
        <v>0</v>
      </c>
      <c r="V109">
        <v>1</v>
      </c>
      <c r="W109">
        <v>1</v>
      </c>
      <c r="X109" s="6">
        <v>0.70342021580275871</v>
      </c>
      <c r="Y109" s="6">
        <v>0.70342021580275871</v>
      </c>
      <c r="Z109" s="6">
        <v>0.7072481884034767</v>
      </c>
      <c r="AA109" s="6">
        <v>0.7046962066696647</v>
      </c>
    </row>
    <row r="110" spans="1:27" x14ac:dyDescent="0.25">
      <c r="A110" t="s">
        <v>110</v>
      </c>
      <c r="B110" t="s">
        <v>328</v>
      </c>
      <c r="C110" t="str">
        <f>IF(GroupSizes!D110="NA","NA",IF(GroupSizes!D110=0,"a",IF(GroupSizes!D110&lt;2,"b","c")))</f>
        <v>b</v>
      </c>
      <c r="D110" t="str">
        <f>IF(GroupSizes!E110="NA","NA",IF(GroupSizes!E110=0,"a",IF(GroupSizes!E110&lt;2,"b","c")))</f>
        <v>c</v>
      </c>
      <c r="E110" t="str">
        <f>IF(GroupSizes!F110="NA","NA",IF(GroupSizes!F110=0,"a",IF(GroupSizes!F110&lt;2,"b","c")))</f>
        <v>b</v>
      </c>
      <c r="F110" t="str">
        <f>IF(GroupSizes!G110="NA","NA",IF(GroupSizes!G110=0,"a",IF(GroupSizes!G110&lt;2,"b","c")))</f>
        <v>a</v>
      </c>
      <c r="G110" s="3">
        <v>6</v>
      </c>
      <c r="H110" s="3" t="s">
        <v>327</v>
      </c>
      <c r="I110" s="3" t="str">
        <f>IF(GroupSizes!P110="NA","NA",IF(GroupSizes!P110=0,"a",IF(GroupSizes!P110=1,"b","c")))</f>
        <v>c</v>
      </c>
      <c r="J110" s="3" t="str">
        <f>IF(GroupSizes!Q110="NA","NA",IF(GroupSizes!Q110=0,"a",IF(GroupSizes!Q110=1,"b","c")))</f>
        <v>b</v>
      </c>
      <c r="K110" s="3" t="str">
        <f>IF(GroupSizes!R110="NA","NA",IF(GroupSizes!R110=0,"a",IF(GroupSizes!R110=1,"b","c")))</f>
        <v>b</v>
      </c>
      <c r="L110" s="3" t="str">
        <f>IF(GroupSizes!S110="NA","NA",IF(GroupSizes!S110=0,"a",IF(GroupSizes!S110=1,"b","c")))</f>
        <v>b</v>
      </c>
      <c r="M110" s="3">
        <v>6</v>
      </c>
      <c r="N110" s="3">
        <v>6</v>
      </c>
      <c r="O110" t="str">
        <f t="shared" si="5"/>
        <v>b</v>
      </c>
      <c r="P110" t="str">
        <f t="shared" si="6"/>
        <v>0</v>
      </c>
      <c r="Q110" s="3">
        <v>7</v>
      </c>
      <c r="R110" s="3">
        <v>7</v>
      </c>
      <c r="S110" t="str">
        <f t="shared" si="7"/>
        <v>0</v>
      </c>
      <c r="T110">
        <f t="shared" si="8"/>
        <v>0</v>
      </c>
      <c r="U110">
        <f t="shared" si="9"/>
        <v>0</v>
      </c>
      <c r="V110">
        <v>1</v>
      </c>
      <c r="W110">
        <v>1</v>
      </c>
      <c r="X110" s="6">
        <v>0.3935733730830881</v>
      </c>
      <c r="Y110" s="6">
        <v>0.3935733730830881</v>
      </c>
      <c r="Z110" s="6">
        <v>0.3935733730830881</v>
      </c>
      <c r="AA110" s="6">
        <v>0.3935733730830881</v>
      </c>
    </row>
    <row r="111" spans="1:27" x14ac:dyDescent="0.25">
      <c r="A111" t="s">
        <v>111</v>
      </c>
      <c r="B111" t="s">
        <v>329</v>
      </c>
      <c r="C111" t="str">
        <f>IF(GroupSizes!D111="NA","NA",IF(GroupSizes!D111=0,"a",IF(GroupSizes!D111&lt;2,"b","c")))</f>
        <v>b</v>
      </c>
      <c r="D111" t="str">
        <f>IF(GroupSizes!E111="NA","NA",IF(GroupSizes!E111=0,"a",IF(GroupSizes!E111&lt;2,"b","c")))</f>
        <v>c</v>
      </c>
      <c r="E111" t="str">
        <f>IF(GroupSizes!F111="NA","NA",IF(GroupSizes!F111=0,"a",IF(GroupSizes!F111&lt;2,"b","c")))</f>
        <v>c</v>
      </c>
      <c r="F111" t="str">
        <f>IF(GroupSizes!G111="NA","NA",IF(GroupSizes!G111=0,"a",IF(GroupSizes!G111&lt;2,"b","c")))</f>
        <v>c</v>
      </c>
      <c r="G111" s="3">
        <v>9</v>
      </c>
      <c r="H111" s="3" t="s">
        <v>227</v>
      </c>
      <c r="I111" s="3" t="str">
        <f>IF(GroupSizes!P111="NA","NA",IF(GroupSizes!P111=0,"a",IF(GroupSizes!P111=1,"b","c")))</f>
        <v>c</v>
      </c>
      <c r="J111" s="3" t="str">
        <f>IF(GroupSizes!Q111="NA","NA",IF(GroupSizes!Q111=0,"a",IF(GroupSizes!Q111=1,"b","c")))</f>
        <v>b</v>
      </c>
      <c r="K111" s="3" t="str">
        <f>IF(GroupSizes!R111="NA","NA",IF(GroupSizes!R111=0,"a",IF(GroupSizes!R111=1,"b","c")))</f>
        <v>c</v>
      </c>
      <c r="L111" s="3" t="str">
        <f>IF(GroupSizes!S111="NA","NA",IF(GroupSizes!S111=0,"a",IF(GroupSizes!S111=1,"b","c")))</f>
        <v>a</v>
      </c>
      <c r="M111" s="3">
        <v>7</v>
      </c>
      <c r="N111" s="3">
        <v>7</v>
      </c>
      <c r="O111" t="str">
        <f t="shared" si="5"/>
        <v>c</v>
      </c>
      <c r="P111" t="str">
        <f t="shared" si="6"/>
        <v>1</v>
      </c>
      <c r="Q111" s="3">
        <v>7</v>
      </c>
      <c r="R111" s="3">
        <v>7</v>
      </c>
      <c r="S111" t="str">
        <f t="shared" si="7"/>
        <v>0</v>
      </c>
      <c r="T111">
        <f t="shared" si="8"/>
        <v>0</v>
      </c>
      <c r="U111">
        <f t="shared" si="9"/>
        <v>0</v>
      </c>
      <c r="V111">
        <v>0</v>
      </c>
      <c r="W111">
        <v>1</v>
      </c>
      <c r="X111" s="6">
        <v>0.57454329688892958</v>
      </c>
      <c r="Y111" s="6">
        <v>0.57454329688892958</v>
      </c>
      <c r="Z111" s="6">
        <v>0.57454329688892958</v>
      </c>
      <c r="AA111" s="6">
        <v>0.57454329688892958</v>
      </c>
    </row>
    <row r="112" spans="1:27" x14ac:dyDescent="0.25">
      <c r="A112" t="s">
        <v>112</v>
      </c>
      <c r="B112" t="s">
        <v>330</v>
      </c>
      <c r="C112" t="str">
        <f>IF(GroupSizes!D112="NA","NA",IF(GroupSizes!D112=0,"a",IF(GroupSizes!D112&lt;2,"b","c")))</f>
        <v>b</v>
      </c>
      <c r="D112" t="str">
        <f>IF(GroupSizes!E112="NA","NA",IF(GroupSizes!E112=0,"a",IF(GroupSizes!E112&lt;2,"b","c")))</f>
        <v>c</v>
      </c>
      <c r="E112" t="str">
        <f>IF(GroupSizes!F112="NA","NA",IF(GroupSizes!F112=0,"a",IF(GroupSizes!F112&lt;2,"b","c")))</f>
        <v>c</v>
      </c>
      <c r="F112" t="str">
        <f>IF(GroupSizes!G112="NA","NA",IF(GroupSizes!G112=0,"a",IF(GroupSizes!G112&lt;2,"b","c")))</f>
        <v>c</v>
      </c>
      <c r="G112" s="3">
        <v>10</v>
      </c>
      <c r="H112" s="3" t="s">
        <v>227</v>
      </c>
      <c r="I112" s="3" t="str">
        <f>IF(GroupSizes!P112="NA","NA",IF(GroupSizes!P112=0,"a",IF(GroupSizes!P112=1,"b","c")))</f>
        <v>a</v>
      </c>
      <c r="J112" s="3" t="str">
        <f>IF(GroupSizes!Q112="NA","NA",IF(GroupSizes!Q112=0,"a",IF(GroupSizes!Q112=1,"b","c")))</f>
        <v>c</v>
      </c>
      <c r="K112" s="3" t="str">
        <f>IF(GroupSizes!R112="NA","NA",IF(GroupSizes!R112=0,"a",IF(GroupSizes!R112=1,"b","c")))</f>
        <v>b</v>
      </c>
      <c r="L112" s="3" t="str">
        <f>IF(GroupSizes!S112="NA","NA",IF(GroupSizes!S112=0,"a",IF(GroupSizes!S112=1,"b","c")))</f>
        <v>b</v>
      </c>
      <c r="M112" s="3">
        <v>5</v>
      </c>
      <c r="N112" s="3">
        <v>5</v>
      </c>
      <c r="O112" t="str">
        <f t="shared" si="5"/>
        <v>b</v>
      </c>
      <c r="P112" t="str">
        <f t="shared" si="6"/>
        <v>1</v>
      </c>
      <c r="Q112" s="3">
        <v>4</v>
      </c>
      <c r="R112" s="3">
        <v>4</v>
      </c>
      <c r="S112" t="str">
        <f t="shared" si="7"/>
        <v>1</v>
      </c>
      <c r="T112">
        <f t="shared" si="8"/>
        <v>0</v>
      </c>
      <c r="U112">
        <f t="shared" si="9"/>
        <v>0</v>
      </c>
      <c r="V112">
        <v>1</v>
      </c>
      <c r="W112">
        <v>1</v>
      </c>
      <c r="X112" s="6">
        <v>0.3935733730830881</v>
      </c>
      <c r="Y112" s="6">
        <v>0.3935733730830881</v>
      </c>
      <c r="Z112" s="6">
        <v>0.3935733730830881</v>
      </c>
      <c r="AA112" s="6">
        <v>0.3935733730830881</v>
      </c>
    </row>
    <row r="113" spans="1:27" x14ac:dyDescent="0.25">
      <c r="A113" t="s">
        <v>113</v>
      </c>
      <c r="B113" t="s">
        <v>331</v>
      </c>
      <c r="C113" t="str">
        <f>IF(GroupSizes!D113="NA","NA",IF(GroupSizes!D113=0,"a",IF(GroupSizes!D113&lt;2,"b","c")))</f>
        <v>c</v>
      </c>
      <c r="D113" t="str">
        <f>IF(GroupSizes!E113="NA","NA",IF(GroupSizes!E113=0,"a",IF(GroupSizes!E113&lt;2,"b","c")))</f>
        <v>c</v>
      </c>
      <c r="E113" t="str">
        <f>IF(GroupSizes!F113="NA","NA",IF(GroupSizes!F113=0,"a",IF(GroupSizes!F113&lt;2,"b","c")))</f>
        <v>c</v>
      </c>
      <c r="F113" t="str">
        <f>IF(GroupSizes!G113="NA","NA",IF(GroupSizes!G113=0,"a",IF(GroupSizes!G113&lt;2,"b","c")))</f>
        <v>a</v>
      </c>
      <c r="G113" s="3">
        <v>13</v>
      </c>
      <c r="H113" s="3" t="s">
        <v>227</v>
      </c>
      <c r="I113" s="3" t="str">
        <f>IF(GroupSizes!P113="NA","NA",IF(GroupSizes!P113=0,"a",IF(GroupSizes!P113=1,"b","c")))</f>
        <v>b</v>
      </c>
      <c r="J113" s="3" t="str">
        <f>IF(GroupSizes!Q113="NA","NA",IF(GroupSizes!Q113=0,"a",IF(GroupSizes!Q113=1,"b","c")))</f>
        <v>b</v>
      </c>
      <c r="K113" s="3" t="str">
        <f>IF(GroupSizes!R113="NA","NA",IF(GroupSizes!R113=0,"a",IF(GroupSizes!R113=1,"b","c")))</f>
        <v>b</v>
      </c>
      <c r="L113" s="3" t="str">
        <f>IF(GroupSizes!S113="NA","NA",IF(GroupSizes!S113=0,"a",IF(GroupSizes!S113=1,"b","c")))</f>
        <v>a</v>
      </c>
      <c r="M113" s="3">
        <v>5</v>
      </c>
      <c r="N113" s="3">
        <v>5</v>
      </c>
      <c r="O113" t="str">
        <f t="shared" si="5"/>
        <v>b</v>
      </c>
      <c r="P113" t="str">
        <f t="shared" si="6"/>
        <v>1</v>
      </c>
      <c r="Q113" s="3">
        <v>6</v>
      </c>
      <c r="R113" s="3">
        <v>6</v>
      </c>
      <c r="S113" t="str">
        <f t="shared" si="7"/>
        <v>0</v>
      </c>
      <c r="T113">
        <f t="shared" si="8"/>
        <v>0</v>
      </c>
      <c r="U113">
        <f t="shared" si="9"/>
        <v>0</v>
      </c>
      <c r="V113">
        <v>1</v>
      </c>
      <c r="W113">
        <v>1</v>
      </c>
      <c r="X113" s="6">
        <v>0.40804411526206491</v>
      </c>
      <c r="Y113" s="6">
        <v>0.40804411526206491</v>
      </c>
      <c r="Z113" s="6">
        <v>0.40804411526206491</v>
      </c>
      <c r="AA113" s="6">
        <v>0.40804411526206491</v>
      </c>
    </row>
    <row r="114" spans="1:27" x14ac:dyDescent="0.25">
      <c r="A114" t="s">
        <v>114</v>
      </c>
      <c r="B114" t="s">
        <v>332</v>
      </c>
      <c r="C114" t="str">
        <f>IF(GroupSizes!D114="NA","NA",IF(GroupSizes!D114=0,"a",IF(GroupSizes!D114&lt;2,"b","c")))</f>
        <v>b</v>
      </c>
      <c r="D114" t="str">
        <f>IF(GroupSizes!E114="NA","NA",IF(GroupSizes!E114=0,"a",IF(GroupSizes!E114&lt;2,"b","c")))</f>
        <v>b</v>
      </c>
      <c r="E114" t="str">
        <f>IF(GroupSizes!F114="NA","NA",IF(GroupSizes!F114=0,"a",IF(GroupSizes!F114&lt;2,"b","c")))</f>
        <v>b</v>
      </c>
      <c r="F114" t="str">
        <f>IF(GroupSizes!G114="NA","NA",IF(GroupSizes!G114=0,"a",IF(GroupSizes!G114&lt;2,"b","c")))</f>
        <v>a</v>
      </c>
      <c r="G114" s="3">
        <v>5</v>
      </c>
      <c r="H114" s="3" t="s">
        <v>327</v>
      </c>
      <c r="I114" s="3" t="str">
        <f>IF(GroupSizes!P114="NA","NA",IF(GroupSizes!P114=0,"a",IF(GroupSizes!P114=1,"b","c")))</f>
        <v>a</v>
      </c>
      <c r="J114" s="3" t="str">
        <f>IF(GroupSizes!Q114="NA","NA",IF(GroupSizes!Q114=0,"a",IF(GroupSizes!Q114=1,"b","c")))</f>
        <v>b</v>
      </c>
      <c r="K114" s="3" t="str">
        <f>IF(GroupSizes!R114="NA","NA",IF(GroupSizes!R114=0,"a",IF(GroupSizes!R114=1,"b","c")))</f>
        <v>a</v>
      </c>
      <c r="L114" s="3" t="str">
        <f>IF(GroupSizes!S114="NA","NA",IF(GroupSizes!S114=0,"a",IF(GroupSizes!S114=1,"b","c")))</f>
        <v>a</v>
      </c>
      <c r="M114" s="3">
        <v>3</v>
      </c>
      <c r="N114" s="3">
        <v>3</v>
      </c>
      <c r="O114" t="str">
        <f t="shared" si="5"/>
        <v>a</v>
      </c>
      <c r="P114" t="str">
        <f t="shared" si="6"/>
        <v>1</v>
      </c>
      <c r="Q114" s="3">
        <v>4</v>
      </c>
      <c r="R114" s="3">
        <v>4</v>
      </c>
      <c r="S114" t="str">
        <f t="shared" si="7"/>
        <v>0</v>
      </c>
      <c r="T114">
        <f t="shared" si="8"/>
        <v>1</v>
      </c>
      <c r="U114">
        <f t="shared" si="9"/>
        <v>0</v>
      </c>
      <c r="V114">
        <v>0</v>
      </c>
      <c r="W114">
        <v>1</v>
      </c>
      <c r="X114" s="6">
        <v>0.56824290580701464</v>
      </c>
      <c r="Y114" s="6">
        <v>0.56824290580701464</v>
      </c>
      <c r="Z114" s="6">
        <v>0.56824290580701464</v>
      </c>
      <c r="AA114" s="6">
        <v>0.56824290580701464</v>
      </c>
    </row>
    <row r="115" spans="1:27" x14ac:dyDescent="0.25">
      <c r="A115" t="s">
        <v>115</v>
      </c>
      <c r="B115" t="s">
        <v>333</v>
      </c>
      <c r="C115" t="str">
        <f>IF(GroupSizes!D115="NA","NA",IF(GroupSizes!D115=0,"a",IF(GroupSizes!D115&lt;2,"b","c")))</f>
        <v>a</v>
      </c>
      <c r="D115" t="str">
        <f>IF(GroupSizes!E115="NA","NA",IF(GroupSizes!E115=0,"a",IF(GroupSizes!E115&lt;2,"b","c")))</f>
        <v>b</v>
      </c>
      <c r="E115" t="str">
        <f>IF(GroupSizes!F115="NA","NA",IF(GroupSizes!F115=0,"a",IF(GroupSizes!F115&lt;2,"b","c")))</f>
        <v>b</v>
      </c>
      <c r="F115" t="str">
        <f>IF(GroupSizes!G115="NA","NA",IF(GroupSizes!G115=0,"a",IF(GroupSizes!G115&lt;2,"b","c")))</f>
        <v>a</v>
      </c>
      <c r="G115" s="3">
        <v>4</v>
      </c>
      <c r="H115" s="3" t="s">
        <v>326</v>
      </c>
      <c r="I115" s="3" t="str">
        <f>IF(GroupSizes!P115="NA","NA",IF(GroupSizes!P115=0,"a",IF(GroupSizes!P115=1,"b","c")))</f>
        <v>b</v>
      </c>
      <c r="J115" s="3" t="str">
        <f>IF(GroupSizes!Q115="NA","NA",IF(GroupSizes!Q115=0,"a",IF(GroupSizes!Q115=1,"b","c")))</f>
        <v>b</v>
      </c>
      <c r="K115" s="3" t="str">
        <f>IF(GroupSizes!R115="NA","NA",IF(GroupSizes!R115=0,"a",IF(GroupSizes!R115=1,"b","c")))</f>
        <v>c</v>
      </c>
      <c r="L115" s="3" t="str">
        <f>IF(GroupSizes!S115="NA","NA",IF(GroupSizes!S115=0,"a",IF(GroupSizes!S115=1,"b","c")))</f>
        <v>a</v>
      </c>
      <c r="M115" s="3">
        <v>6</v>
      </c>
      <c r="N115" s="3">
        <v>6</v>
      </c>
      <c r="O115" t="str">
        <f t="shared" si="5"/>
        <v>b</v>
      </c>
      <c r="P115" t="str">
        <f t="shared" si="6"/>
        <v>0</v>
      </c>
      <c r="Q115" s="3">
        <v>4</v>
      </c>
      <c r="R115" s="3">
        <v>4</v>
      </c>
      <c r="S115" t="str">
        <f t="shared" si="7"/>
        <v>1</v>
      </c>
      <c r="T115">
        <f t="shared" si="8"/>
        <v>0</v>
      </c>
      <c r="U115">
        <f t="shared" si="9"/>
        <v>0</v>
      </c>
      <c r="V115">
        <v>1</v>
      </c>
      <c r="W115">
        <v>1</v>
      </c>
      <c r="X115" s="6">
        <v>0.41617304093369728</v>
      </c>
      <c r="Y115" s="6">
        <v>0.41617304093369728</v>
      </c>
      <c r="Z115" s="6">
        <v>0.41617304093369728</v>
      </c>
      <c r="AA115" s="6">
        <v>0.41617304093369728</v>
      </c>
    </row>
    <row r="116" spans="1:27" x14ac:dyDescent="0.25">
      <c r="A116" t="s">
        <v>116</v>
      </c>
      <c r="B116" t="s">
        <v>334</v>
      </c>
      <c r="C116" t="str">
        <f>IF(GroupSizes!D116="NA","NA",IF(GroupSizes!D116=0,"a",IF(GroupSizes!D116&lt;2,"b","c")))</f>
        <v>b</v>
      </c>
      <c r="D116" t="str">
        <f>IF(GroupSizes!E116="NA","NA",IF(GroupSizes!E116=0,"a",IF(GroupSizes!E116&lt;2,"b","c")))</f>
        <v>b</v>
      </c>
      <c r="E116" t="str">
        <f>IF(GroupSizes!F116="NA","NA",IF(GroupSizes!F116=0,"a",IF(GroupSizes!F116&lt;2,"b","c")))</f>
        <v>b</v>
      </c>
      <c r="F116" t="str">
        <f>IF(GroupSizes!G116="NA","NA",IF(GroupSizes!G116=0,"a",IF(GroupSizes!G116&lt;2,"b","c")))</f>
        <v>a</v>
      </c>
      <c r="G116" s="3">
        <v>5</v>
      </c>
      <c r="H116" s="3" t="s">
        <v>327</v>
      </c>
      <c r="I116" s="3" t="str">
        <f>IF(GroupSizes!P116="NA","NA",IF(GroupSizes!P116=0,"a",IF(GroupSizes!P116=1,"b","c")))</f>
        <v>c</v>
      </c>
      <c r="J116" s="3" t="str">
        <f>IF(GroupSizes!Q116="NA","NA",IF(GroupSizes!Q116=0,"a",IF(GroupSizes!Q116=1,"b","c")))</f>
        <v>a</v>
      </c>
      <c r="K116" s="3" t="str">
        <f>IF(GroupSizes!R116="NA","NA",IF(GroupSizes!R116=0,"a",IF(GroupSizes!R116=1,"b","c")))</f>
        <v>b</v>
      </c>
      <c r="L116" s="3" t="str">
        <f>IF(GroupSizes!S116="NA","NA",IF(GroupSizes!S116=0,"a",IF(GroupSizes!S116=1,"b","c")))</f>
        <v>a</v>
      </c>
      <c r="M116" s="3">
        <v>6</v>
      </c>
      <c r="N116" s="3">
        <v>6</v>
      </c>
      <c r="O116" t="str">
        <f t="shared" si="5"/>
        <v>b</v>
      </c>
      <c r="P116" t="str">
        <f t="shared" si="6"/>
        <v>0</v>
      </c>
      <c r="Q116" s="3">
        <v>5</v>
      </c>
      <c r="R116" s="3">
        <v>5</v>
      </c>
      <c r="S116" t="str">
        <f t="shared" si="7"/>
        <v>1</v>
      </c>
      <c r="T116">
        <f t="shared" si="8"/>
        <v>0</v>
      </c>
      <c r="U116">
        <f t="shared" si="9"/>
        <v>0</v>
      </c>
      <c r="V116">
        <v>1</v>
      </c>
      <c r="W116">
        <v>1</v>
      </c>
      <c r="X116" s="6">
        <v>0.51623637996561234</v>
      </c>
      <c r="Y116" s="6">
        <v>0.51623637996561234</v>
      </c>
      <c r="Z116" s="6">
        <v>0.51623637996561234</v>
      </c>
      <c r="AA116" s="6">
        <v>0.51623637996561234</v>
      </c>
    </row>
    <row r="117" spans="1:27" x14ac:dyDescent="0.25">
      <c r="A117" t="s">
        <v>117</v>
      </c>
      <c r="B117" t="s">
        <v>335</v>
      </c>
      <c r="C117" t="str">
        <f>IF(GroupSizes!D117="NA","NA",IF(GroupSizes!D117=0,"a",IF(GroupSizes!D117&lt;2,"b","c")))</f>
        <v>c</v>
      </c>
      <c r="D117" t="str">
        <f>IF(GroupSizes!E117="NA","NA",IF(GroupSizes!E117=0,"a",IF(GroupSizes!E117&lt;2,"b","c")))</f>
        <v>b</v>
      </c>
      <c r="E117" t="str">
        <f>IF(GroupSizes!F117="NA","NA",IF(GroupSizes!F117=0,"a",IF(GroupSizes!F117&lt;2,"b","c")))</f>
        <v>c</v>
      </c>
      <c r="F117" t="str">
        <f>IF(GroupSizes!G117="NA","NA",IF(GroupSizes!G117=0,"a",IF(GroupSizes!G117&lt;2,"b","c")))</f>
        <v>a</v>
      </c>
      <c r="G117" s="3">
        <v>8</v>
      </c>
      <c r="H117" s="3" t="s">
        <v>227</v>
      </c>
      <c r="I117" s="3" t="str">
        <f>IF(GroupSizes!P117="NA","NA",IF(GroupSizes!P117=0,"a",IF(GroupSizes!P117=1,"b","c")))</f>
        <v>b</v>
      </c>
      <c r="J117" s="3" t="str">
        <f>IF(GroupSizes!Q117="NA","NA",IF(GroupSizes!Q117=0,"a",IF(GroupSizes!Q117=1,"b","c")))</f>
        <v>c</v>
      </c>
      <c r="K117" s="3" t="str">
        <f>IF(GroupSizes!R117="NA","NA",IF(GroupSizes!R117=0,"a",IF(GroupSizes!R117=1,"b","c")))</f>
        <v>b</v>
      </c>
      <c r="L117" s="3" t="str">
        <f>IF(GroupSizes!S117="NA","NA",IF(GroupSizes!S117=0,"a",IF(GroupSizes!S117=1,"b","c")))</f>
        <v>c</v>
      </c>
      <c r="M117" s="3">
        <v>7</v>
      </c>
      <c r="N117" s="3">
        <v>7</v>
      </c>
      <c r="O117" t="str">
        <f t="shared" si="5"/>
        <v>c</v>
      </c>
      <c r="P117" t="str">
        <f t="shared" si="6"/>
        <v>1</v>
      </c>
      <c r="Q117" s="3">
        <v>7</v>
      </c>
      <c r="R117" s="3">
        <v>7</v>
      </c>
      <c r="S117" t="str">
        <f t="shared" si="7"/>
        <v>0</v>
      </c>
      <c r="T117">
        <f t="shared" si="8"/>
        <v>0</v>
      </c>
      <c r="U117">
        <f t="shared" si="9"/>
        <v>0</v>
      </c>
      <c r="V117">
        <v>1</v>
      </c>
      <c r="W117">
        <v>1</v>
      </c>
      <c r="X117" s="6">
        <v>0.65069193939989978</v>
      </c>
      <c r="Y117" s="6">
        <v>0.65069193939989978</v>
      </c>
      <c r="Z117" s="6">
        <v>0.65069193939989978</v>
      </c>
      <c r="AA117" s="6">
        <v>0.65069193939989978</v>
      </c>
    </row>
    <row r="118" spans="1:27" x14ac:dyDescent="0.25">
      <c r="A118" t="s">
        <v>118</v>
      </c>
      <c r="B118" t="s">
        <v>336</v>
      </c>
      <c r="C118" t="str">
        <f>IF(GroupSizes!D118="NA","NA",IF(GroupSizes!D118=0,"a",IF(GroupSizes!D118&lt;2,"b","c")))</f>
        <v>c</v>
      </c>
      <c r="D118" t="str">
        <f>IF(GroupSizes!E118="NA","NA",IF(GroupSizes!E118=0,"a",IF(GroupSizes!E118&lt;2,"b","c")))</f>
        <v>c</v>
      </c>
      <c r="E118" t="str">
        <f>IF(GroupSizes!F118="NA","NA",IF(GroupSizes!F118=0,"a",IF(GroupSizes!F118&lt;2,"b","c")))</f>
        <v>c</v>
      </c>
      <c r="F118" t="str">
        <f>IF(GroupSizes!G118="NA","NA",IF(GroupSizes!G118=0,"a",IF(GroupSizes!G118&lt;2,"b","c")))</f>
        <v>b</v>
      </c>
      <c r="G118" s="3">
        <v>10</v>
      </c>
      <c r="H118" s="3" t="s">
        <v>227</v>
      </c>
      <c r="I118" s="3" t="str">
        <f>IF(GroupSizes!P118="NA","NA",IF(GroupSizes!P118=0,"a",IF(GroupSizes!P118=1,"b","c")))</f>
        <v>a</v>
      </c>
      <c r="J118" s="3" t="str">
        <f>IF(GroupSizes!Q118="NA","NA",IF(GroupSizes!Q118=0,"a",IF(GroupSizes!Q118=1,"b","c")))</f>
        <v>c</v>
      </c>
      <c r="K118" s="3" t="str">
        <f>IF(GroupSizes!R118="NA","NA",IF(GroupSizes!R118=0,"a",IF(GroupSizes!R118=1,"b","c")))</f>
        <v>b</v>
      </c>
      <c r="L118" s="3" t="str">
        <f>IF(GroupSizes!S118="NA","NA",IF(GroupSizes!S118=0,"a",IF(GroupSizes!S118=1,"b","c")))</f>
        <v>a</v>
      </c>
      <c r="M118" s="3">
        <v>5</v>
      </c>
      <c r="N118" s="3">
        <v>5</v>
      </c>
      <c r="O118" t="str">
        <f t="shared" si="5"/>
        <v>b</v>
      </c>
      <c r="P118" t="str">
        <f t="shared" si="6"/>
        <v>1</v>
      </c>
      <c r="Q118" s="3">
        <v>9</v>
      </c>
      <c r="R118" s="3">
        <v>9</v>
      </c>
      <c r="S118" t="str">
        <f t="shared" si="7"/>
        <v>0</v>
      </c>
      <c r="T118">
        <f t="shared" si="8"/>
        <v>0</v>
      </c>
      <c r="U118">
        <f t="shared" si="9"/>
        <v>0</v>
      </c>
      <c r="V118">
        <v>0</v>
      </c>
      <c r="W118">
        <v>1</v>
      </c>
      <c r="X118" s="6">
        <v>0.43139309220245908</v>
      </c>
      <c r="Y118" s="6">
        <v>0.43139309220245908</v>
      </c>
      <c r="Z118" s="6">
        <v>0.43139309220245908</v>
      </c>
      <c r="AA118" s="6">
        <v>0.43139309220245908</v>
      </c>
    </row>
    <row r="119" spans="1:27" x14ac:dyDescent="0.25">
      <c r="A119" t="s">
        <v>119</v>
      </c>
      <c r="B119" t="s">
        <v>337</v>
      </c>
      <c r="C119" t="str">
        <f>IF(GroupSizes!D119="NA","NA",IF(GroupSizes!D119=0,"a",IF(GroupSizes!D119&lt;2,"b","c")))</f>
        <v>b</v>
      </c>
      <c r="D119" t="str">
        <f>IF(GroupSizes!E119="NA","NA",IF(GroupSizes!E119=0,"a",IF(GroupSizes!E119&lt;2,"b","c")))</f>
        <v>c</v>
      </c>
      <c r="E119" t="str">
        <f>IF(GroupSizes!F119="NA","NA",IF(GroupSizes!F119=0,"a",IF(GroupSizes!F119&lt;2,"b","c")))</f>
        <v>c</v>
      </c>
      <c r="F119" t="str">
        <f>IF(GroupSizes!G119="NA","NA",IF(GroupSizes!G119=0,"a",IF(GroupSizes!G119&lt;2,"b","c")))</f>
        <v>a</v>
      </c>
      <c r="G119" s="3">
        <v>8</v>
      </c>
      <c r="H119" s="3" t="s">
        <v>227</v>
      </c>
      <c r="I119" s="3" t="str">
        <f>IF(GroupSizes!P119="NA","NA",IF(GroupSizes!P119=0,"a",IF(GroupSizes!P119=1,"b","c")))</f>
        <v>b</v>
      </c>
      <c r="J119" s="3" t="str">
        <f>IF(GroupSizes!Q119="NA","NA",IF(GroupSizes!Q119=0,"a",IF(GroupSizes!Q119=1,"b","c")))</f>
        <v>b</v>
      </c>
      <c r="K119" s="3" t="str">
        <f>IF(GroupSizes!R119="NA","NA",IF(GroupSizes!R119=0,"a",IF(GroupSizes!R119=1,"b","c")))</f>
        <v>c</v>
      </c>
      <c r="L119" s="3" t="str">
        <f>IF(GroupSizes!S119="NA","NA",IF(GroupSizes!S119=0,"a",IF(GroupSizes!S119=1,"b","c")))</f>
        <v>c</v>
      </c>
      <c r="M119" s="3">
        <v>6</v>
      </c>
      <c r="N119" s="3">
        <v>6</v>
      </c>
      <c r="O119" t="str">
        <f t="shared" si="5"/>
        <v>b</v>
      </c>
      <c r="P119" t="str">
        <f t="shared" si="6"/>
        <v>1</v>
      </c>
      <c r="Q119" s="3">
        <v>8</v>
      </c>
      <c r="R119" s="3">
        <v>8</v>
      </c>
      <c r="S119" t="str">
        <f t="shared" si="7"/>
        <v>0</v>
      </c>
      <c r="T119">
        <f t="shared" si="8"/>
        <v>0</v>
      </c>
      <c r="U119">
        <f t="shared" si="9"/>
        <v>0</v>
      </c>
      <c r="V119">
        <v>1</v>
      </c>
      <c r="W119">
        <v>1</v>
      </c>
      <c r="X119" s="6">
        <v>0.51623637996561234</v>
      </c>
      <c r="Y119" s="6">
        <v>0.51623637996561234</v>
      </c>
      <c r="Z119" s="6">
        <v>0.51623637996561234</v>
      </c>
      <c r="AA119" s="6">
        <v>0.51623637996561234</v>
      </c>
    </row>
    <row r="120" spans="1:27" x14ac:dyDescent="0.25">
      <c r="A120" t="s">
        <v>120</v>
      </c>
      <c r="B120" t="s">
        <v>177</v>
      </c>
      <c r="C120" t="str">
        <f>IF(GroupSizes!D120="NA","NA",IF(GroupSizes!D120=0,"a",IF(GroupSizes!D120&lt;2,"b","c")))</f>
        <v>b</v>
      </c>
      <c r="D120" t="str">
        <f>IF(GroupSizes!E120="NA","NA",IF(GroupSizes!E120=0,"a",IF(GroupSizes!E120&lt;2,"b","c")))</f>
        <v>b</v>
      </c>
      <c r="E120" t="str">
        <f>IF(GroupSizes!F120="NA","NA",IF(GroupSizes!F120=0,"a",IF(GroupSizes!F120&lt;2,"b","c")))</f>
        <v>b</v>
      </c>
      <c r="F120" t="str">
        <f>IF(GroupSizes!G120="NA","NA",IF(GroupSizes!G120=0,"a",IF(GroupSizes!G120&lt;2,"b","c")))</f>
        <v>a</v>
      </c>
      <c r="G120" s="3">
        <v>5</v>
      </c>
      <c r="H120" s="3" t="s">
        <v>327</v>
      </c>
      <c r="I120" s="3" t="str">
        <f>IF(GroupSizes!P120="NA","NA",IF(GroupSizes!P120=0,"a",IF(GroupSizes!P120=1,"b","c")))</f>
        <v>a</v>
      </c>
      <c r="J120" s="3" t="str">
        <f>IF(GroupSizes!Q120="NA","NA",IF(GroupSizes!Q120=0,"a",IF(GroupSizes!Q120=1,"b","c")))</f>
        <v>b</v>
      </c>
      <c r="K120" s="3" t="str">
        <f>IF(GroupSizes!R120="NA","NA",IF(GroupSizes!R120=0,"a",IF(GroupSizes!R120=1,"b","c")))</f>
        <v>b</v>
      </c>
      <c r="L120" s="3" t="str">
        <f>IF(GroupSizes!S120="NA","NA",IF(GroupSizes!S120=0,"a",IF(GroupSizes!S120=1,"b","c")))</f>
        <v>a</v>
      </c>
      <c r="M120" s="3">
        <v>4</v>
      </c>
      <c r="N120" s="3">
        <v>4</v>
      </c>
      <c r="O120" t="str">
        <f t="shared" si="5"/>
        <v>a</v>
      </c>
      <c r="P120" t="str">
        <f t="shared" si="6"/>
        <v>1</v>
      </c>
      <c r="Q120" s="3">
        <v>5</v>
      </c>
      <c r="R120" s="3">
        <v>5</v>
      </c>
      <c r="S120" t="str">
        <f t="shared" si="7"/>
        <v>0</v>
      </c>
      <c r="T120">
        <f t="shared" si="8"/>
        <v>0</v>
      </c>
      <c r="U120">
        <f t="shared" si="9"/>
        <v>0</v>
      </c>
      <c r="V120">
        <v>0</v>
      </c>
      <c r="W120">
        <v>0</v>
      </c>
      <c r="X120" s="6">
        <v>1.32672529183701</v>
      </c>
      <c r="Y120" s="6">
        <v>1.32672529183701</v>
      </c>
      <c r="Z120" s="6">
        <v>1.32672529183701</v>
      </c>
      <c r="AA120" s="6">
        <v>1.32672529183701</v>
      </c>
    </row>
    <row r="121" spans="1:27" x14ac:dyDescent="0.25">
      <c r="A121" t="s">
        <v>121</v>
      </c>
      <c r="B121" t="s">
        <v>338</v>
      </c>
      <c r="C121" t="str">
        <f>IF(GroupSizes!D121="NA","NA",IF(GroupSizes!D121=0,"a",IF(GroupSizes!D121&lt;2,"b","c")))</f>
        <v>b</v>
      </c>
      <c r="D121" t="str">
        <f>IF(GroupSizes!E121="NA","NA",IF(GroupSizes!E121=0,"a",IF(GroupSizes!E121&lt;2,"b","c")))</f>
        <v>c</v>
      </c>
      <c r="E121" t="str">
        <f>IF(GroupSizes!F121="NA","NA",IF(GroupSizes!F121=0,"a",IF(GroupSizes!F121&lt;2,"b","c")))</f>
        <v>c</v>
      </c>
      <c r="F121" t="str">
        <f>IF(GroupSizes!G121="NA","NA",IF(GroupSizes!G121=0,"a",IF(GroupSizes!G121&lt;2,"b","c")))</f>
        <v>a</v>
      </c>
      <c r="G121" s="3">
        <v>7</v>
      </c>
      <c r="H121" s="3" t="s">
        <v>227</v>
      </c>
      <c r="I121" s="3" t="str">
        <f>IF(GroupSizes!P121="NA","NA",IF(GroupSizes!P121=0,"a",IF(GroupSizes!P121=1,"b","c")))</f>
        <v>c</v>
      </c>
      <c r="J121" s="3" t="str">
        <f>IF(GroupSizes!Q121="NA","NA",IF(GroupSizes!Q121=0,"a",IF(GroupSizes!Q121=1,"b","c")))</f>
        <v>a</v>
      </c>
      <c r="K121" s="3" t="str">
        <f>IF(GroupSizes!R121="NA","NA",IF(GroupSizes!R121=0,"a",IF(GroupSizes!R121=1,"b","c")))</f>
        <v>c</v>
      </c>
      <c r="L121" s="3" t="str">
        <f>IF(GroupSizes!S121="NA","NA",IF(GroupSizes!S121=0,"a",IF(GroupSizes!S121=1,"b","c")))</f>
        <v>b</v>
      </c>
      <c r="M121" s="3">
        <v>6</v>
      </c>
      <c r="N121" s="3">
        <v>6</v>
      </c>
      <c r="O121" t="str">
        <f t="shared" si="5"/>
        <v>b</v>
      </c>
      <c r="P121" t="str">
        <f t="shared" si="6"/>
        <v>1</v>
      </c>
      <c r="Q121" s="3">
        <v>6</v>
      </c>
      <c r="R121" s="3">
        <v>6</v>
      </c>
      <c r="S121" t="str">
        <f t="shared" si="7"/>
        <v>0</v>
      </c>
      <c r="T121">
        <f t="shared" si="8"/>
        <v>0</v>
      </c>
      <c r="U121">
        <f t="shared" si="9"/>
        <v>0</v>
      </c>
      <c r="V121">
        <v>1</v>
      </c>
      <c r="W121">
        <v>1</v>
      </c>
      <c r="X121" s="6">
        <v>1.4020698984002196</v>
      </c>
      <c r="Y121" s="6">
        <v>1.4020698984002196</v>
      </c>
      <c r="Z121" s="6">
        <v>1.4020698984002196</v>
      </c>
      <c r="AA121" s="6">
        <v>1.4020698984002198</v>
      </c>
    </row>
    <row r="122" spans="1:27" x14ac:dyDescent="0.25">
      <c r="A122" t="s">
        <v>122</v>
      </c>
      <c r="B122" t="s">
        <v>326</v>
      </c>
      <c r="C122" t="str">
        <f>IF(GroupSizes!D122="NA","NA",IF(GroupSizes!D122=0,"a",IF(GroupSizes!D122&lt;2,"b","c")))</f>
        <v>c</v>
      </c>
      <c r="D122" t="str">
        <f>IF(GroupSizes!E122="NA","NA",IF(GroupSizes!E122=0,"a",IF(GroupSizes!E122&lt;2,"b","c")))</f>
        <v>c</v>
      </c>
      <c r="E122" t="str">
        <f>IF(GroupSizes!F122="NA","NA",IF(GroupSizes!F122=0,"a",IF(GroupSizes!F122&lt;2,"b","c")))</f>
        <v>a</v>
      </c>
      <c r="F122" t="str">
        <f>IF(GroupSizes!G122="NA","NA",IF(GroupSizes!G122=0,"a",IF(GroupSizes!G122&lt;2,"b","c")))</f>
        <v>a</v>
      </c>
      <c r="G122" s="3">
        <v>6</v>
      </c>
      <c r="H122" s="3" t="s">
        <v>327</v>
      </c>
      <c r="I122" s="3" t="str">
        <f>IF(GroupSizes!P122="NA","NA",IF(GroupSizes!P122=0,"a",IF(GroupSizes!P122=1,"b","c")))</f>
        <v>b</v>
      </c>
      <c r="J122" s="3" t="str">
        <f>IF(GroupSizes!Q122="NA","NA",IF(GroupSizes!Q122=0,"a",IF(GroupSizes!Q122=1,"b","c")))</f>
        <v>c</v>
      </c>
      <c r="K122" s="3" t="str">
        <f>IF(GroupSizes!R122="NA","NA",IF(GroupSizes!R122=0,"a",IF(GroupSizes!R122=1,"b","c")))</f>
        <v>b</v>
      </c>
      <c r="L122" s="3" t="str">
        <f>IF(GroupSizes!S122="NA","NA",IF(GroupSizes!S122=0,"a",IF(GroupSizes!S122=1,"b","c")))</f>
        <v>a</v>
      </c>
      <c r="M122" s="3">
        <v>6</v>
      </c>
      <c r="N122" s="3">
        <v>6</v>
      </c>
      <c r="O122" t="str">
        <f t="shared" si="5"/>
        <v>b</v>
      </c>
      <c r="P122" t="str">
        <f t="shared" si="6"/>
        <v>0</v>
      </c>
      <c r="Q122" s="3">
        <v>4</v>
      </c>
      <c r="R122" s="3">
        <v>4</v>
      </c>
      <c r="S122" t="str">
        <f t="shared" si="7"/>
        <v>1</v>
      </c>
      <c r="T122">
        <f t="shared" si="8"/>
        <v>0</v>
      </c>
      <c r="U122">
        <f t="shared" si="9"/>
        <v>0</v>
      </c>
      <c r="V122">
        <v>0</v>
      </c>
      <c r="W122">
        <v>1</v>
      </c>
      <c r="X122" s="6">
        <v>0.51156622249714623</v>
      </c>
      <c r="Y122" s="6">
        <v>0.51156622249714623</v>
      </c>
      <c r="Z122" s="6">
        <v>0.51156622249714623</v>
      </c>
      <c r="AA122" s="6">
        <v>0.51156622249714623</v>
      </c>
    </row>
    <row r="123" spans="1:27" x14ac:dyDescent="0.25">
      <c r="A123" t="s">
        <v>123</v>
      </c>
      <c r="B123" t="s">
        <v>327</v>
      </c>
      <c r="C123" t="str">
        <f>IF(GroupSizes!D123="NA","NA",IF(GroupSizes!D123=0,"a",IF(GroupSizes!D123&lt;2,"b","c")))</f>
        <v>b</v>
      </c>
      <c r="D123" t="str">
        <f>IF(GroupSizes!E123="NA","NA",IF(GroupSizes!E123=0,"a",IF(GroupSizes!E123&lt;2,"b","c")))</f>
        <v>c</v>
      </c>
      <c r="E123" t="str">
        <f>IF(GroupSizes!F123="NA","NA",IF(GroupSizes!F123=0,"a",IF(GroupSizes!F123&lt;2,"b","c")))</f>
        <v>b</v>
      </c>
      <c r="F123" t="str">
        <f>IF(GroupSizes!G123="NA","NA",IF(GroupSizes!G123=0,"a",IF(GroupSizes!G123&lt;2,"b","c")))</f>
        <v>a</v>
      </c>
      <c r="G123" s="3">
        <v>7</v>
      </c>
      <c r="H123" s="3" t="s">
        <v>227</v>
      </c>
      <c r="I123" s="3" t="str">
        <f>IF(GroupSizes!P123="NA","NA",IF(GroupSizes!P123=0,"a",IF(GroupSizes!P123=1,"b","c")))</f>
        <v>a</v>
      </c>
      <c r="J123" s="3" t="str">
        <f>IF(GroupSizes!Q123="NA","NA",IF(GroupSizes!Q123=0,"a",IF(GroupSizes!Q123=1,"b","c")))</f>
        <v>b</v>
      </c>
      <c r="K123" s="3" t="str">
        <f>IF(GroupSizes!R123="NA","NA",IF(GroupSizes!R123=0,"a",IF(GroupSizes!R123=1,"b","c")))</f>
        <v>b</v>
      </c>
      <c r="L123" s="3" t="str">
        <f>IF(GroupSizes!S123="NA","NA",IF(GroupSizes!S123=0,"a",IF(GroupSizes!S123=1,"b","c")))</f>
        <v>c</v>
      </c>
      <c r="M123" s="3">
        <v>4</v>
      </c>
      <c r="N123" s="3">
        <v>4</v>
      </c>
      <c r="O123" t="str">
        <f t="shared" si="5"/>
        <v>a</v>
      </c>
      <c r="P123" t="str">
        <f t="shared" si="6"/>
        <v>1</v>
      </c>
      <c r="Q123" s="3">
        <v>5</v>
      </c>
      <c r="R123" s="3">
        <v>5</v>
      </c>
      <c r="S123" t="str">
        <f t="shared" si="7"/>
        <v>0</v>
      </c>
      <c r="T123">
        <f t="shared" si="8"/>
        <v>0</v>
      </c>
      <c r="U123">
        <f t="shared" si="9"/>
        <v>0</v>
      </c>
      <c r="V123">
        <v>1</v>
      </c>
      <c r="W123">
        <v>1</v>
      </c>
      <c r="X123" s="6">
        <v>0.32649655434628955</v>
      </c>
      <c r="Y123" s="6">
        <v>0.19104973174542833</v>
      </c>
      <c r="Z123" s="6">
        <v>0.19104973174542833</v>
      </c>
      <c r="AA123" s="6">
        <v>0.23619867261238206</v>
      </c>
    </row>
    <row r="124" spans="1:27" x14ac:dyDescent="0.25">
      <c r="A124" t="s">
        <v>124</v>
      </c>
      <c r="B124" t="s">
        <v>227</v>
      </c>
      <c r="C124" t="str">
        <f>IF(GroupSizes!D124="NA","NA",IF(GroupSizes!D124=0,"a",IF(GroupSizes!D124&lt;2,"b","c")))</f>
        <v>b</v>
      </c>
      <c r="D124" t="str">
        <f>IF(GroupSizes!E124="NA","NA",IF(GroupSizes!E124=0,"a",IF(GroupSizes!E124&lt;2,"b","c")))</f>
        <v>c</v>
      </c>
      <c r="E124" t="str">
        <f>IF(GroupSizes!F124="NA","NA",IF(GroupSizes!F124=0,"a",IF(GroupSizes!F124&lt;2,"b","c")))</f>
        <v>c</v>
      </c>
      <c r="F124" t="str">
        <f>IF(GroupSizes!G124="NA","NA",IF(GroupSizes!G124=0,"a",IF(GroupSizes!G124&lt;2,"b","c")))</f>
        <v>a</v>
      </c>
      <c r="G124" s="3">
        <v>9</v>
      </c>
      <c r="H124" s="3" t="s">
        <v>227</v>
      </c>
      <c r="I124" s="3" t="str">
        <f>IF(GroupSizes!P124="NA","NA",IF(GroupSizes!P124=0,"a",IF(GroupSizes!P124=1,"b","c")))</f>
        <v>a</v>
      </c>
      <c r="J124" s="3" t="str">
        <f>IF(GroupSizes!Q124="NA","NA",IF(GroupSizes!Q124=0,"a",IF(GroupSizes!Q124=1,"b","c")))</f>
        <v>b</v>
      </c>
      <c r="K124" s="3" t="str">
        <f>IF(GroupSizes!R124="NA","NA",IF(GroupSizes!R124=0,"a",IF(GroupSizes!R124=1,"b","c")))</f>
        <v>b</v>
      </c>
      <c r="L124" s="3" t="str">
        <f>IF(GroupSizes!S124="NA","NA",IF(GroupSizes!S124=0,"a",IF(GroupSizes!S124=1,"b","c")))</f>
        <v>c</v>
      </c>
      <c r="M124" s="3">
        <v>4</v>
      </c>
      <c r="N124" s="3">
        <v>4</v>
      </c>
      <c r="O124" t="str">
        <f t="shared" si="5"/>
        <v>a</v>
      </c>
      <c r="P124" t="str">
        <f t="shared" si="6"/>
        <v>1</v>
      </c>
      <c r="Q124" s="3">
        <v>6</v>
      </c>
      <c r="R124" s="3">
        <v>6</v>
      </c>
      <c r="S124" t="str">
        <f t="shared" si="7"/>
        <v>0</v>
      </c>
      <c r="T124">
        <f t="shared" si="8"/>
        <v>0</v>
      </c>
      <c r="U124">
        <f t="shared" si="9"/>
        <v>0</v>
      </c>
      <c r="V124">
        <v>1</v>
      </c>
      <c r="W124">
        <v>1</v>
      </c>
      <c r="X124" s="6">
        <v>0.33837848631377254</v>
      </c>
      <c r="Y124" s="6">
        <v>0.33837848631377254</v>
      </c>
      <c r="Z124" s="6">
        <v>0.33837848631377254</v>
      </c>
      <c r="AA124" s="6">
        <v>0.3383784863137726</v>
      </c>
    </row>
    <row r="125" spans="1:27" x14ac:dyDescent="0.25">
      <c r="A125" t="s">
        <v>125</v>
      </c>
      <c r="B125" t="s">
        <v>328</v>
      </c>
      <c r="C125" t="str">
        <f>IF(GroupSizes!D125="NA","NA",IF(GroupSizes!D125=0,"a",IF(GroupSizes!D125&lt;2,"b","c")))</f>
        <v>b</v>
      </c>
      <c r="D125" t="str">
        <f>IF(GroupSizes!E125="NA","NA",IF(GroupSizes!E125=0,"a",IF(GroupSizes!E125&lt;2,"b","c")))</f>
        <v>c</v>
      </c>
      <c r="E125" t="str">
        <f>IF(GroupSizes!F125="NA","NA",IF(GroupSizes!F125=0,"a",IF(GroupSizes!F125&lt;2,"b","c")))</f>
        <v>b</v>
      </c>
      <c r="F125" t="str">
        <f>IF(GroupSizes!G125="NA","NA",IF(GroupSizes!G125=0,"a",IF(GroupSizes!G125&lt;2,"b","c")))</f>
        <v>a</v>
      </c>
      <c r="G125" s="3">
        <v>6</v>
      </c>
      <c r="H125" s="3" t="s">
        <v>327</v>
      </c>
      <c r="I125" s="3" t="str">
        <f>IF(GroupSizes!P125="NA","NA",IF(GroupSizes!P125=0,"a",IF(GroupSizes!P125=1,"b","c")))</f>
        <v>c</v>
      </c>
      <c r="J125" s="3" t="str">
        <f>IF(GroupSizes!Q125="NA","NA",IF(GroupSizes!Q125=0,"a",IF(GroupSizes!Q125=1,"b","c")))</f>
        <v>b</v>
      </c>
      <c r="K125" s="3" t="str">
        <f>IF(GroupSizes!R125="NA","NA",IF(GroupSizes!R125=0,"a",IF(GroupSizes!R125=1,"b","c")))</f>
        <v>b</v>
      </c>
      <c r="L125" s="3" t="str">
        <f>IF(GroupSizes!S125="NA","NA",IF(GroupSizes!S125=0,"a",IF(GroupSizes!S125=1,"b","c")))</f>
        <v>b</v>
      </c>
      <c r="M125" s="3">
        <v>6</v>
      </c>
      <c r="N125" s="3">
        <v>6</v>
      </c>
      <c r="O125" t="str">
        <f t="shared" si="5"/>
        <v>b</v>
      </c>
      <c r="P125" t="str">
        <f t="shared" si="6"/>
        <v>0</v>
      </c>
      <c r="Q125" s="3">
        <v>5</v>
      </c>
      <c r="R125" s="3">
        <v>5</v>
      </c>
      <c r="S125" t="str">
        <f t="shared" si="7"/>
        <v>1</v>
      </c>
      <c r="T125">
        <f t="shared" si="8"/>
        <v>0</v>
      </c>
      <c r="U125">
        <f t="shared" si="9"/>
        <v>0</v>
      </c>
      <c r="V125">
        <v>1</v>
      </c>
      <c r="W125">
        <v>1</v>
      </c>
      <c r="X125" s="6">
        <v>0.38470768123342675</v>
      </c>
      <c r="Y125" s="6">
        <v>0.38470768123342675</v>
      </c>
      <c r="Z125" s="6">
        <v>0.38470768123342675</v>
      </c>
      <c r="AA125" s="6">
        <v>0.38470768123342675</v>
      </c>
    </row>
    <row r="126" spans="1:27" x14ac:dyDescent="0.25">
      <c r="A126" t="s">
        <v>126</v>
      </c>
      <c r="B126" t="s">
        <v>329</v>
      </c>
      <c r="C126" t="str">
        <f>IF(GroupSizes!D126="NA","NA",IF(GroupSizes!D126=0,"a",IF(GroupSizes!D126&lt;2,"b","c")))</f>
        <v>b</v>
      </c>
      <c r="D126" t="str">
        <f>IF(GroupSizes!E126="NA","NA",IF(GroupSizes!E126=0,"a",IF(GroupSizes!E126&lt;2,"b","c")))</f>
        <v>a</v>
      </c>
      <c r="E126" t="str">
        <f>IF(GroupSizes!F126="NA","NA",IF(GroupSizes!F126=0,"a",IF(GroupSizes!F126&lt;2,"b","c")))</f>
        <v>a</v>
      </c>
      <c r="F126" t="str">
        <f>IF(GroupSizes!G126="NA","NA",IF(GroupSizes!G126=0,"a",IF(GroupSizes!G126&lt;2,"b","c")))</f>
        <v>a</v>
      </c>
      <c r="G126" s="3">
        <v>3</v>
      </c>
      <c r="H126" s="3" t="s">
        <v>326</v>
      </c>
      <c r="I126" s="3" t="str">
        <f>IF(GroupSizes!P126="NA","NA",IF(GroupSizes!P126=0,"a",IF(GroupSizes!P126=1,"b","c")))</f>
        <v>a</v>
      </c>
      <c r="J126" s="3" t="str">
        <f>IF(GroupSizes!Q126="NA","NA",IF(GroupSizes!Q126=0,"a",IF(GroupSizes!Q126=1,"b","c")))</f>
        <v>c</v>
      </c>
      <c r="K126" s="3" t="str">
        <f>IF(GroupSizes!R126="NA","NA",IF(GroupSizes!R126=0,"a",IF(GroupSizes!R126=1,"b","c")))</f>
        <v>b</v>
      </c>
      <c r="L126" s="3" t="str">
        <f>IF(GroupSizes!S126="NA","NA",IF(GroupSizes!S126=0,"a",IF(GroupSizes!S126=1,"b","c")))</f>
        <v>a</v>
      </c>
      <c r="M126" s="3">
        <v>6</v>
      </c>
      <c r="N126" s="3">
        <v>6</v>
      </c>
      <c r="O126" t="str">
        <f t="shared" si="5"/>
        <v>b</v>
      </c>
      <c r="P126" t="str">
        <f t="shared" si="6"/>
        <v>0</v>
      </c>
      <c r="Q126" s="3">
        <v>4</v>
      </c>
      <c r="R126" s="3">
        <v>4</v>
      </c>
      <c r="S126" t="str">
        <f t="shared" si="7"/>
        <v>1</v>
      </c>
      <c r="T126">
        <f t="shared" si="8"/>
        <v>0</v>
      </c>
      <c r="U126">
        <f t="shared" si="9"/>
        <v>0</v>
      </c>
      <c r="V126">
        <v>0</v>
      </c>
      <c r="W126">
        <v>1</v>
      </c>
      <c r="X126" s="6">
        <v>0.8381527307120098</v>
      </c>
      <c r="Y126" s="6">
        <v>0.8381527307120098</v>
      </c>
      <c r="Z126" s="6">
        <v>0.8381527307120098</v>
      </c>
      <c r="AA126" s="6">
        <v>0.83815273071200969</v>
      </c>
    </row>
    <row r="127" spans="1:27" x14ac:dyDescent="0.25">
      <c r="A127" t="s">
        <v>127</v>
      </c>
      <c r="B127" t="s">
        <v>330</v>
      </c>
      <c r="C127" t="str">
        <f>IF(GroupSizes!D127="NA","NA",IF(GroupSizes!D127=0,"a",IF(GroupSizes!D127&lt;2,"b","c")))</f>
        <v>b</v>
      </c>
      <c r="D127" t="str">
        <f>IF(GroupSizes!E127="NA","NA",IF(GroupSizes!E127=0,"a",IF(GroupSizes!E127&lt;2,"b","c")))</f>
        <v>b</v>
      </c>
      <c r="E127" t="str">
        <f>IF(GroupSizes!F127="NA","NA",IF(GroupSizes!F127=0,"a",IF(GroupSizes!F127&lt;2,"b","c")))</f>
        <v>c</v>
      </c>
      <c r="F127" t="str">
        <f>IF(GroupSizes!G127="NA","NA",IF(GroupSizes!G127=0,"a",IF(GroupSizes!G127&lt;2,"b","c")))</f>
        <v>a</v>
      </c>
      <c r="G127" s="3">
        <v>8</v>
      </c>
      <c r="H127" s="3" t="s">
        <v>227</v>
      </c>
      <c r="I127" s="3" t="str">
        <f>IF(GroupSizes!P127="NA","NA",IF(GroupSizes!P127=0,"a",IF(GroupSizes!P127=1,"b","c")))</f>
        <v>c</v>
      </c>
      <c r="J127" s="3" t="str">
        <f>IF(GroupSizes!Q127="NA","NA",IF(GroupSizes!Q127=0,"a",IF(GroupSizes!Q127=1,"b","c")))</f>
        <v>c</v>
      </c>
      <c r="K127" s="3" t="str">
        <f>IF(GroupSizes!R127="NA","NA",IF(GroupSizes!R127=0,"a",IF(GroupSizes!R127=1,"b","c")))</f>
        <v>b</v>
      </c>
      <c r="L127" s="3" t="str">
        <f>IF(GroupSizes!S127="NA","NA",IF(GroupSizes!S127=0,"a",IF(GroupSizes!S127=1,"b","c")))</f>
        <v>c</v>
      </c>
      <c r="M127" s="3">
        <v>7</v>
      </c>
      <c r="N127" s="3">
        <v>7</v>
      </c>
      <c r="O127" t="str">
        <f t="shared" si="5"/>
        <v>c</v>
      </c>
      <c r="P127" t="str">
        <f t="shared" si="6"/>
        <v>1</v>
      </c>
      <c r="Q127" s="3">
        <v>7</v>
      </c>
      <c r="R127" s="3">
        <v>7</v>
      </c>
      <c r="S127" t="str">
        <f t="shared" si="7"/>
        <v>0</v>
      </c>
      <c r="T127">
        <f t="shared" si="8"/>
        <v>0</v>
      </c>
      <c r="U127">
        <f t="shared" si="9"/>
        <v>0</v>
      </c>
      <c r="V127">
        <v>1</v>
      </c>
      <c r="W127">
        <v>1</v>
      </c>
      <c r="X127" s="6">
        <v>0.44045431091090476</v>
      </c>
      <c r="Y127" s="6">
        <v>0.44045431091090476</v>
      </c>
      <c r="Z127" s="6">
        <v>0.44045431091090476</v>
      </c>
      <c r="AA127" s="6">
        <v>0.44045431091090476</v>
      </c>
    </row>
    <row r="128" spans="1:27" x14ac:dyDescent="0.25">
      <c r="A128" t="s">
        <v>128</v>
      </c>
      <c r="B128" t="s">
        <v>331</v>
      </c>
      <c r="C128" t="str">
        <f>IF(GroupSizes!D128="NA","NA",IF(GroupSizes!D128=0,"a",IF(GroupSizes!D128&lt;2,"b","c")))</f>
        <v>b</v>
      </c>
      <c r="D128" t="str">
        <f>IF(GroupSizes!E128="NA","NA",IF(GroupSizes!E128=0,"a",IF(GroupSizes!E128&lt;2,"b","c")))</f>
        <v>b</v>
      </c>
      <c r="E128" t="str">
        <f>IF(GroupSizes!F128="NA","NA",IF(GroupSizes!F128=0,"a",IF(GroupSizes!F128&lt;2,"b","c")))</f>
        <v>c</v>
      </c>
      <c r="F128" t="str">
        <f>IF(GroupSizes!G128="NA","NA",IF(GroupSizes!G128=0,"a",IF(GroupSizes!G128&lt;2,"b","c")))</f>
        <v>a</v>
      </c>
      <c r="G128" s="3">
        <v>6</v>
      </c>
      <c r="H128" s="3" t="s">
        <v>327</v>
      </c>
      <c r="I128" s="3" t="str">
        <f>IF(GroupSizes!P128="NA","NA",IF(GroupSizes!P128=0,"a",IF(GroupSizes!P128=1,"b","c")))</f>
        <v>a</v>
      </c>
      <c r="J128" s="3" t="str">
        <f>IF(GroupSizes!Q128="NA","NA",IF(GroupSizes!Q128=0,"a",IF(GroupSizes!Q128=1,"b","c")))</f>
        <v>b</v>
      </c>
      <c r="K128" s="3" t="str">
        <f>IF(GroupSizes!R128="NA","NA",IF(GroupSizes!R128=0,"a",IF(GroupSizes!R128=1,"b","c")))</f>
        <v>b</v>
      </c>
      <c r="L128" s="3" t="str">
        <f>IF(GroupSizes!S128="NA","NA",IF(GroupSizes!S128=0,"a",IF(GroupSizes!S128=1,"b","c")))</f>
        <v>a</v>
      </c>
      <c r="M128" s="3">
        <v>4</v>
      </c>
      <c r="N128" s="3">
        <v>4</v>
      </c>
      <c r="O128" t="str">
        <f t="shared" si="5"/>
        <v>a</v>
      </c>
      <c r="P128" t="str">
        <f t="shared" si="6"/>
        <v>1</v>
      </c>
      <c r="Q128" s="3">
        <v>1</v>
      </c>
      <c r="R128" s="3">
        <v>1</v>
      </c>
      <c r="S128" t="str">
        <f t="shared" si="7"/>
        <v>1</v>
      </c>
      <c r="T128">
        <f t="shared" si="8"/>
        <v>0</v>
      </c>
      <c r="U128">
        <f t="shared" si="9"/>
        <v>1</v>
      </c>
      <c r="V128">
        <v>0</v>
      </c>
      <c r="W128">
        <v>0</v>
      </c>
      <c r="X128" s="6">
        <v>0.44407206622348988</v>
      </c>
      <c r="Y128" s="6">
        <v>0.44407206622348988</v>
      </c>
      <c r="Z128" s="6">
        <v>0.44407206622348988</v>
      </c>
      <c r="AA128" s="6">
        <v>0.44407206622348988</v>
      </c>
    </row>
    <row r="129" spans="1:27" x14ac:dyDescent="0.25">
      <c r="A129" t="s">
        <v>129</v>
      </c>
      <c r="B129" t="s">
        <v>332</v>
      </c>
      <c r="C129" t="str">
        <f>IF(GroupSizes!D129="NA","NA",IF(GroupSizes!D129=0,"a",IF(GroupSizes!D129&lt;2,"b","c")))</f>
        <v>c</v>
      </c>
      <c r="D129" t="str">
        <f>IF(GroupSizes!E129="NA","NA",IF(GroupSizes!E129=0,"a",IF(GroupSizes!E129&lt;2,"b","c")))</f>
        <v>c</v>
      </c>
      <c r="E129" t="str">
        <f>IF(GroupSizes!F129="NA","NA",IF(GroupSizes!F129=0,"a",IF(GroupSizes!F129&lt;2,"b","c")))</f>
        <v>c</v>
      </c>
      <c r="F129" t="str">
        <f>IF(GroupSizes!G129="NA","NA",IF(GroupSizes!G129=0,"a",IF(GroupSizes!G129&lt;2,"b","c")))</f>
        <v>b</v>
      </c>
      <c r="G129" s="3">
        <v>9</v>
      </c>
      <c r="H129" s="3" t="s">
        <v>227</v>
      </c>
      <c r="I129" s="3" t="str">
        <f>IF(GroupSizes!P129="NA","NA",IF(GroupSizes!P129=0,"a",IF(GroupSizes!P129=1,"b","c")))</f>
        <v>c</v>
      </c>
      <c r="J129" s="3" t="str">
        <f>IF(GroupSizes!Q129="NA","NA",IF(GroupSizes!Q129=0,"a",IF(GroupSizes!Q129=1,"b","c")))</f>
        <v>b</v>
      </c>
      <c r="K129" s="3" t="str">
        <f>IF(GroupSizes!R129="NA","NA",IF(GroupSizes!R129=0,"a",IF(GroupSizes!R129=1,"b","c")))</f>
        <v>c</v>
      </c>
      <c r="L129" s="3" t="str">
        <f>IF(GroupSizes!S129="NA","NA",IF(GroupSizes!S129=0,"a",IF(GroupSizes!S129=1,"b","c")))</f>
        <v>c</v>
      </c>
      <c r="M129" s="3">
        <v>7</v>
      </c>
      <c r="N129" s="3">
        <v>7</v>
      </c>
      <c r="O129" t="str">
        <f t="shared" si="5"/>
        <v>c</v>
      </c>
      <c r="P129" t="str">
        <f t="shared" si="6"/>
        <v>1</v>
      </c>
      <c r="Q129" s="3">
        <v>6</v>
      </c>
      <c r="R129" s="3">
        <v>6</v>
      </c>
      <c r="S129" t="str">
        <f t="shared" si="7"/>
        <v>1</v>
      </c>
      <c r="T129">
        <f t="shared" si="8"/>
        <v>0</v>
      </c>
      <c r="U129">
        <f t="shared" si="9"/>
        <v>0</v>
      </c>
      <c r="V129">
        <v>1</v>
      </c>
      <c r="W129">
        <v>1</v>
      </c>
      <c r="X129" s="6">
        <v>0.44045431091090476</v>
      </c>
      <c r="Y129" s="6">
        <v>0.44045431091090476</v>
      </c>
      <c r="Z129" s="6">
        <v>0.3640054944640253</v>
      </c>
      <c r="AA129" s="6">
        <v>0.41497137209527829</v>
      </c>
    </row>
    <row r="130" spans="1:27" x14ac:dyDescent="0.25">
      <c r="A130" t="s">
        <v>130</v>
      </c>
      <c r="B130" t="s">
        <v>333</v>
      </c>
      <c r="C130" t="str">
        <f>IF(GroupSizes!D130="NA","NA",IF(GroupSizes!D130=0,"a",IF(GroupSizes!D130&lt;2,"b","c")))</f>
        <v>b</v>
      </c>
      <c r="D130" t="str">
        <f>IF(GroupSizes!E130="NA","NA",IF(GroupSizes!E130=0,"a",IF(GroupSizes!E130&lt;2,"b","c")))</f>
        <v>b</v>
      </c>
      <c r="E130" t="str">
        <f>IF(GroupSizes!F130="NA","NA",IF(GroupSizes!F130=0,"a",IF(GroupSizes!F130&lt;2,"b","c")))</f>
        <v>b</v>
      </c>
      <c r="F130" t="str">
        <f>IF(GroupSizes!G130="NA","NA",IF(GroupSizes!G130=0,"a",IF(GroupSizes!G130&lt;2,"b","c")))</f>
        <v>a</v>
      </c>
      <c r="G130" s="3">
        <v>5</v>
      </c>
      <c r="H130" s="3" t="s">
        <v>327</v>
      </c>
      <c r="I130" s="3" t="str">
        <f>IF(GroupSizes!P130="NA","NA",IF(GroupSizes!P130=0,"a",IF(GroupSizes!P130=1,"b","c")))</f>
        <v>b</v>
      </c>
      <c r="J130" s="3" t="str">
        <f>IF(GroupSizes!Q130="NA","NA",IF(GroupSizes!Q130=0,"a",IF(GroupSizes!Q130=1,"b","c")))</f>
        <v>c</v>
      </c>
      <c r="K130" s="3" t="str">
        <f>IF(GroupSizes!R130="NA","NA",IF(GroupSizes!R130=0,"a",IF(GroupSizes!R130=1,"b","c")))</f>
        <v>c</v>
      </c>
      <c r="L130" s="3" t="str">
        <f>IF(GroupSizes!S130="NA","NA",IF(GroupSizes!S130=0,"a",IF(GroupSizes!S130=1,"b","c")))</f>
        <v>c</v>
      </c>
      <c r="M130" s="3">
        <v>8</v>
      </c>
      <c r="N130" s="3">
        <v>8</v>
      </c>
      <c r="O130" t="str">
        <f t="shared" si="5"/>
        <v>c</v>
      </c>
      <c r="P130" t="str">
        <f t="shared" si="6"/>
        <v>0</v>
      </c>
      <c r="Q130" s="3">
        <v>9</v>
      </c>
      <c r="R130" s="3">
        <v>9</v>
      </c>
      <c r="S130" t="str">
        <f t="shared" si="7"/>
        <v>0</v>
      </c>
      <c r="T130">
        <f t="shared" si="8"/>
        <v>0</v>
      </c>
      <c r="U130">
        <f t="shared" si="9"/>
        <v>0</v>
      </c>
      <c r="V130">
        <v>1</v>
      </c>
      <c r="W130">
        <v>1</v>
      </c>
      <c r="X130" s="6">
        <v>0.5</v>
      </c>
      <c r="Y130" s="6">
        <v>0.5</v>
      </c>
      <c r="Z130" s="6">
        <v>0.5</v>
      </c>
      <c r="AA130" s="6">
        <v>0.5</v>
      </c>
    </row>
    <row r="131" spans="1:27" x14ac:dyDescent="0.25">
      <c r="A131" t="s">
        <v>131</v>
      </c>
      <c r="B131" t="s">
        <v>334</v>
      </c>
      <c r="C131" t="str">
        <f>IF(GroupSizes!D131="NA","NA",IF(GroupSizes!D131=0,"a",IF(GroupSizes!D131&lt;2,"b","c")))</f>
        <v>c</v>
      </c>
      <c r="D131" t="str">
        <f>IF(GroupSizes!E131="NA","NA",IF(GroupSizes!E131=0,"a",IF(GroupSizes!E131&lt;2,"b","c")))</f>
        <v>a</v>
      </c>
      <c r="E131" t="str">
        <f>IF(GroupSizes!F131="NA","NA",IF(GroupSizes!F131=0,"a",IF(GroupSizes!F131&lt;2,"b","c")))</f>
        <v>a</v>
      </c>
      <c r="F131" t="str">
        <f>IF(GroupSizes!G131="NA","NA",IF(GroupSizes!G131=0,"a",IF(GroupSizes!G131&lt;2,"b","c")))</f>
        <v>a</v>
      </c>
      <c r="G131" s="3">
        <v>4</v>
      </c>
      <c r="H131" s="3" t="s">
        <v>326</v>
      </c>
      <c r="I131" s="3" t="str">
        <f>IF(GroupSizes!P131="NA","NA",IF(GroupSizes!P131=0,"a",IF(GroupSizes!P131=1,"b","c")))</f>
        <v>c</v>
      </c>
      <c r="J131" s="3" t="str">
        <f>IF(GroupSizes!Q131="NA","NA",IF(GroupSizes!Q131=0,"a",IF(GroupSizes!Q131=1,"b","c")))</f>
        <v>a</v>
      </c>
      <c r="K131" s="3" t="str">
        <f>IF(GroupSizes!R131="NA","NA",IF(GroupSizes!R131=0,"a",IF(GroupSizes!R131=1,"b","c")))</f>
        <v>c</v>
      </c>
      <c r="L131" s="3" t="str">
        <f>IF(GroupSizes!S131="NA","NA",IF(GroupSizes!S131=0,"a",IF(GroupSizes!S131=1,"b","c")))</f>
        <v>b</v>
      </c>
      <c r="M131" s="3">
        <v>7</v>
      </c>
      <c r="N131" s="3">
        <v>7</v>
      </c>
      <c r="O131" t="str">
        <f t="shared" ref="O131:O167" si="10">IF(M131="NA","NA",IF(M131&lt;5,"a",IF(M131&lt;7,"b","c")))</f>
        <v>c</v>
      </c>
      <c r="P131" t="str">
        <f t="shared" ref="P131:P167" si="11">IF(OR(G131="NA"),"NA",IF(M131-G131&lt;0,"1","0"))</f>
        <v>0</v>
      </c>
      <c r="Q131" s="3">
        <v>7</v>
      </c>
      <c r="R131" s="3">
        <v>7</v>
      </c>
      <c r="S131" t="str">
        <f t="shared" ref="S131:S167" si="12">IF(OR(M131="NA",Q131="NA"),"NA",IF(Q131-M131&lt;0,"1","0"))</f>
        <v>0</v>
      </c>
      <c r="T131">
        <f t="shared" ref="T131:T167" si="13">IF(OR(M131="NA",G131="NA"),"NA",IF(M131&lt;4,1,0))</f>
        <v>0</v>
      </c>
      <c r="U131">
        <f t="shared" ref="U131:U167" si="14">IF(OR(M131=0,Q131="NA"),"NA",IF(Q131&lt;4,1,0))</f>
        <v>0</v>
      </c>
      <c r="V131">
        <v>1</v>
      </c>
      <c r="W131">
        <v>1</v>
      </c>
      <c r="X131" s="6">
        <v>0.56859475903318213</v>
      </c>
      <c r="Y131" s="6">
        <v>0.56859475903318213</v>
      </c>
      <c r="Z131" s="6">
        <v>0.56859475903318213</v>
      </c>
      <c r="AA131" s="6">
        <v>0.56859475903318213</v>
      </c>
    </row>
    <row r="132" spans="1:27" x14ac:dyDescent="0.25">
      <c r="A132" t="s">
        <v>132</v>
      </c>
      <c r="B132" t="s">
        <v>335</v>
      </c>
      <c r="C132" t="str">
        <f>IF(GroupSizes!D132="NA","NA",IF(GroupSizes!D132=0,"a",IF(GroupSizes!D132&lt;2,"b","c")))</f>
        <v>b</v>
      </c>
      <c r="D132" t="str">
        <f>IF(GroupSizes!E132="NA","NA",IF(GroupSizes!E132=0,"a",IF(GroupSizes!E132&lt;2,"b","c")))</f>
        <v>c</v>
      </c>
      <c r="E132" t="str">
        <f>IF(GroupSizes!F132="NA","NA",IF(GroupSizes!F132=0,"a",IF(GroupSizes!F132&lt;2,"b","c")))</f>
        <v>c</v>
      </c>
      <c r="F132" t="str">
        <f>IF(GroupSizes!G132="NA","NA",IF(GroupSizes!G132=0,"a",IF(GroupSizes!G132&lt;2,"b","c")))</f>
        <v>a</v>
      </c>
      <c r="G132" s="3">
        <v>9</v>
      </c>
      <c r="H132" s="3" t="s">
        <v>227</v>
      </c>
      <c r="I132" s="3" t="str">
        <f>IF(GroupSizes!P132="NA","NA",IF(GroupSizes!P132=0,"a",IF(GroupSizes!P132=1,"b","c")))</f>
        <v>a</v>
      </c>
      <c r="J132" s="3" t="str">
        <f>IF(GroupSizes!Q132="NA","NA",IF(GroupSizes!Q132=0,"a",IF(GroupSizes!Q132=1,"b","c")))</f>
        <v>a</v>
      </c>
      <c r="K132" s="3" t="str">
        <f>IF(GroupSizes!R132="NA","NA",IF(GroupSizes!R132=0,"a",IF(GroupSizes!R132=1,"b","c")))</f>
        <v>b</v>
      </c>
      <c r="L132" s="3" t="str">
        <f>IF(GroupSizes!S132="NA","NA",IF(GroupSizes!S132=0,"a",IF(GroupSizes!S132=1,"b","c")))</f>
        <v>c</v>
      </c>
      <c r="M132" s="3">
        <v>3</v>
      </c>
      <c r="N132" s="3">
        <v>3</v>
      </c>
      <c r="O132" t="str">
        <f t="shared" si="10"/>
        <v>a</v>
      </c>
      <c r="P132" t="str">
        <f t="shared" si="11"/>
        <v>1</v>
      </c>
      <c r="Q132" s="3">
        <v>10</v>
      </c>
      <c r="R132" s="3">
        <v>10</v>
      </c>
      <c r="S132" t="str">
        <f t="shared" si="12"/>
        <v>0</v>
      </c>
      <c r="T132">
        <f t="shared" si="13"/>
        <v>1</v>
      </c>
      <c r="U132">
        <f t="shared" si="14"/>
        <v>0</v>
      </c>
      <c r="V132">
        <v>1</v>
      </c>
      <c r="W132">
        <v>1</v>
      </c>
      <c r="X132" s="6">
        <v>0.47507894080878743</v>
      </c>
      <c r="Y132" s="6">
        <v>0.47507894080878743</v>
      </c>
      <c r="Z132" s="6">
        <v>0.47507894080878743</v>
      </c>
      <c r="AA132" s="6">
        <v>0.47507894080878743</v>
      </c>
    </row>
    <row r="133" spans="1:27" x14ac:dyDescent="0.25">
      <c r="A133" t="s">
        <v>133</v>
      </c>
      <c r="B133" t="s">
        <v>336</v>
      </c>
      <c r="C133" t="str">
        <f>IF(GroupSizes!D133="NA","NA",IF(GroupSizes!D133=0,"a",IF(GroupSizes!D133&lt;2,"b","c")))</f>
        <v>a</v>
      </c>
      <c r="D133" t="str">
        <f>IF(GroupSizes!E133="NA","NA",IF(GroupSizes!E133=0,"a",IF(GroupSizes!E133&lt;2,"b","c")))</f>
        <v>b</v>
      </c>
      <c r="E133" t="str">
        <f>IF(GroupSizes!F133="NA","NA",IF(GroupSizes!F133=0,"a",IF(GroupSizes!F133&lt;2,"b","c")))</f>
        <v>c</v>
      </c>
      <c r="F133" t="str">
        <f>IF(GroupSizes!G133="NA","NA",IF(GroupSizes!G133=0,"a",IF(GroupSizes!G133&lt;2,"b","c")))</f>
        <v>a</v>
      </c>
      <c r="G133" s="3">
        <v>6</v>
      </c>
      <c r="H133" s="3" t="s">
        <v>327</v>
      </c>
      <c r="I133" s="3" t="str">
        <f>IF(GroupSizes!P133="NA","NA",IF(GroupSizes!P133=0,"a",IF(GroupSizes!P133=1,"b","c")))</f>
        <v>b</v>
      </c>
      <c r="J133" s="3" t="str">
        <f>IF(GroupSizes!Q133="NA","NA",IF(GroupSizes!Q133=0,"a",IF(GroupSizes!Q133=1,"b","c")))</f>
        <v>a</v>
      </c>
      <c r="K133" s="3" t="str">
        <f>IF(GroupSizes!R133="NA","NA",IF(GroupSizes!R133=0,"a",IF(GroupSizes!R133=1,"b","c")))</f>
        <v>c</v>
      </c>
      <c r="L133" s="3" t="str">
        <f>IF(GroupSizes!S133="NA","NA",IF(GroupSizes!S133=0,"a",IF(GroupSizes!S133=1,"b","c")))</f>
        <v>b</v>
      </c>
      <c r="M133" s="3">
        <v>5</v>
      </c>
      <c r="N133" s="3">
        <v>5</v>
      </c>
      <c r="O133" t="str">
        <f t="shared" si="10"/>
        <v>b</v>
      </c>
      <c r="P133" t="str">
        <f t="shared" si="11"/>
        <v>1</v>
      </c>
      <c r="Q133" s="3">
        <v>7</v>
      </c>
      <c r="R133" s="3">
        <v>7</v>
      </c>
      <c r="S133" t="str">
        <f t="shared" si="12"/>
        <v>0</v>
      </c>
      <c r="T133">
        <f t="shared" si="13"/>
        <v>0</v>
      </c>
      <c r="U133">
        <f t="shared" si="14"/>
        <v>0</v>
      </c>
      <c r="V133">
        <v>1</v>
      </c>
      <c r="W133">
        <v>1</v>
      </c>
      <c r="X133" s="6">
        <v>0.40718546143004669</v>
      </c>
      <c r="Y133" s="6">
        <v>0.40718546143004669</v>
      </c>
      <c r="Z133" s="6">
        <v>0.40718546143004669</v>
      </c>
      <c r="AA133" s="6">
        <v>0.40718546143004669</v>
      </c>
    </row>
    <row r="134" spans="1:27" x14ac:dyDescent="0.25">
      <c r="A134" t="s">
        <v>134</v>
      </c>
      <c r="B134" t="s">
        <v>337</v>
      </c>
      <c r="C134" t="str">
        <f>IF(GroupSizes!D134="NA","NA",IF(GroupSizes!D134=0,"a",IF(GroupSizes!D134&lt;2,"b","c")))</f>
        <v>b</v>
      </c>
      <c r="D134" t="str">
        <f>IF(GroupSizes!E134="NA","NA",IF(GroupSizes!E134=0,"a",IF(GroupSizes!E134&lt;2,"b","c")))</f>
        <v>b</v>
      </c>
      <c r="E134" t="str">
        <f>IF(GroupSizes!F134="NA","NA",IF(GroupSizes!F134=0,"a",IF(GroupSizes!F134&lt;2,"b","c")))</f>
        <v>a</v>
      </c>
      <c r="F134" t="str">
        <f>IF(GroupSizes!G134="NA","NA",IF(GroupSizes!G134=0,"a",IF(GroupSizes!G134&lt;2,"b","c")))</f>
        <v>a</v>
      </c>
      <c r="G134" s="3">
        <v>4</v>
      </c>
      <c r="H134" s="3" t="s">
        <v>326</v>
      </c>
      <c r="I134" s="3" t="str">
        <f>IF(GroupSizes!P134="NA","NA",IF(GroupSizes!P134=0,"a",IF(GroupSizes!P134=1,"b","c")))</f>
        <v>b</v>
      </c>
      <c r="J134" s="3" t="str">
        <f>IF(GroupSizes!Q134="NA","NA",IF(GroupSizes!Q134=0,"a",IF(GroupSizes!Q134=1,"b","c")))</f>
        <v>b</v>
      </c>
      <c r="K134" s="3" t="str">
        <f>IF(GroupSizes!R134="NA","NA",IF(GroupSizes!R134=0,"a",IF(GroupSizes!R134=1,"b","c")))</f>
        <v>b</v>
      </c>
      <c r="L134" s="3" t="str">
        <f>IF(GroupSizes!S134="NA","NA",IF(GroupSizes!S134=0,"a",IF(GroupSizes!S134=1,"b","c")))</f>
        <v>b</v>
      </c>
      <c r="M134" s="3">
        <v>5</v>
      </c>
      <c r="N134" s="3">
        <v>5</v>
      </c>
      <c r="O134" t="str">
        <f t="shared" si="10"/>
        <v>b</v>
      </c>
      <c r="P134" t="str">
        <f t="shared" si="11"/>
        <v>0</v>
      </c>
      <c r="Q134" s="3">
        <v>5</v>
      </c>
      <c r="R134" s="3">
        <v>5</v>
      </c>
      <c r="S134" t="str">
        <f t="shared" si="12"/>
        <v>0</v>
      </c>
      <c r="T134">
        <f t="shared" si="13"/>
        <v>0</v>
      </c>
      <c r="U134">
        <f t="shared" si="14"/>
        <v>0</v>
      </c>
      <c r="V134">
        <v>1</v>
      </c>
      <c r="W134">
        <v>1</v>
      </c>
      <c r="X134" s="6">
        <v>0.40804411526206491</v>
      </c>
      <c r="Y134" s="6">
        <v>0.40804411526206491</v>
      </c>
      <c r="Z134" s="6">
        <v>0.40804411526206491</v>
      </c>
      <c r="AA134" s="6">
        <v>0.40804411526206491</v>
      </c>
    </row>
    <row r="135" spans="1:27" x14ac:dyDescent="0.25">
      <c r="A135" t="s">
        <v>135</v>
      </c>
      <c r="B135" t="s">
        <v>177</v>
      </c>
      <c r="C135" t="str">
        <f>IF(GroupSizes!D135="NA","NA",IF(GroupSizes!D135=0,"a",IF(GroupSizes!D135&lt;2,"b","c")))</f>
        <v>b</v>
      </c>
      <c r="D135" t="str">
        <f>IF(GroupSizes!E135="NA","NA",IF(GroupSizes!E135=0,"a",IF(GroupSizes!E135&lt;2,"b","c")))</f>
        <v>b</v>
      </c>
      <c r="E135" t="str">
        <f>IF(GroupSizes!F135="NA","NA",IF(GroupSizes!F135=0,"a",IF(GroupSizes!F135&lt;2,"b","c")))</f>
        <v>b</v>
      </c>
      <c r="F135" t="str">
        <f>IF(GroupSizes!G135="NA","NA",IF(GroupSizes!G135=0,"a",IF(GroupSizes!G135&lt;2,"b","c")))</f>
        <v>a</v>
      </c>
      <c r="G135" s="3">
        <v>5</v>
      </c>
      <c r="H135" s="3" t="s">
        <v>327</v>
      </c>
      <c r="I135" s="3" t="str">
        <f>IF(GroupSizes!P135="NA","NA",IF(GroupSizes!P135=0,"a",IF(GroupSizes!P135=1,"b","c")))</f>
        <v>c</v>
      </c>
      <c r="J135" s="3" t="str">
        <f>IF(GroupSizes!Q135="NA","NA",IF(GroupSizes!Q135=0,"a",IF(GroupSizes!Q135=1,"b","c")))</f>
        <v>c</v>
      </c>
      <c r="K135" s="3" t="str">
        <f>IF(GroupSizes!R135="NA","NA",IF(GroupSizes!R135=0,"a",IF(GroupSizes!R135=1,"b","c")))</f>
        <v>c</v>
      </c>
      <c r="L135" s="3" t="str">
        <f>IF(GroupSizes!S135="NA","NA",IF(GroupSizes!S135=0,"a",IF(GroupSizes!S135=1,"b","c")))</f>
        <v>a</v>
      </c>
      <c r="M135" s="3">
        <v>12</v>
      </c>
      <c r="N135" s="3">
        <v>12</v>
      </c>
      <c r="O135" t="str">
        <f t="shared" si="10"/>
        <v>c</v>
      </c>
      <c r="P135" t="str">
        <f t="shared" si="11"/>
        <v>0</v>
      </c>
      <c r="Q135" s="3">
        <v>6</v>
      </c>
      <c r="R135" s="3">
        <v>6</v>
      </c>
      <c r="S135" t="str">
        <f t="shared" si="12"/>
        <v>1</v>
      </c>
      <c r="T135">
        <f t="shared" si="13"/>
        <v>0</v>
      </c>
      <c r="U135">
        <f t="shared" si="14"/>
        <v>0</v>
      </c>
      <c r="V135">
        <v>1</v>
      </c>
      <c r="W135">
        <v>0</v>
      </c>
      <c r="X135" s="6">
        <v>0.50990195135927951</v>
      </c>
      <c r="Y135" s="6">
        <v>0.50990195135927951</v>
      </c>
      <c r="Z135" s="6">
        <v>0.50990195135927951</v>
      </c>
      <c r="AA135" s="6">
        <v>0.50990195135927951</v>
      </c>
    </row>
    <row r="136" spans="1:27" x14ac:dyDescent="0.25">
      <c r="A136" t="s">
        <v>136</v>
      </c>
      <c r="B136" t="s">
        <v>338</v>
      </c>
      <c r="C136" t="str">
        <f>IF(GroupSizes!D136="NA","NA",IF(GroupSizes!D136=0,"a",IF(GroupSizes!D136&lt;2,"b","c")))</f>
        <v>c</v>
      </c>
      <c r="D136" t="str">
        <f>IF(GroupSizes!E136="NA","NA",IF(GroupSizes!E136=0,"a",IF(GroupSizes!E136&lt;2,"b","c")))</f>
        <v>b</v>
      </c>
      <c r="E136" t="str">
        <f>IF(GroupSizes!F136="NA","NA",IF(GroupSizes!F136=0,"a",IF(GroupSizes!F136&lt;2,"b","c")))</f>
        <v>b</v>
      </c>
      <c r="F136" t="str">
        <f>IF(GroupSizes!G136="NA","NA",IF(GroupSizes!G136=0,"a",IF(GroupSizes!G136&lt;2,"b","c")))</f>
        <v>a</v>
      </c>
      <c r="G136" s="3">
        <v>6</v>
      </c>
      <c r="H136" s="3" t="s">
        <v>327</v>
      </c>
      <c r="I136" s="3" t="str">
        <f>IF(GroupSizes!P136="NA","NA",IF(GroupSizes!P136=0,"a",IF(GroupSizes!P136=1,"b","c")))</f>
        <v>c</v>
      </c>
      <c r="J136" s="3" t="str">
        <f>IF(GroupSizes!Q136="NA","NA",IF(GroupSizes!Q136=0,"a",IF(GroupSizes!Q136=1,"b","c")))</f>
        <v>c</v>
      </c>
      <c r="K136" s="3" t="str">
        <f>IF(GroupSizes!R136="NA","NA",IF(GroupSizes!R136=0,"a",IF(GroupSizes!R136=1,"b","c")))</f>
        <v>a</v>
      </c>
      <c r="L136" s="3" t="str">
        <f>IF(GroupSizes!S136="NA","NA",IF(GroupSizes!S136=0,"a",IF(GroupSizes!S136=1,"b","c")))</f>
        <v>c</v>
      </c>
      <c r="M136" s="3">
        <v>7</v>
      </c>
      <c r="N136" s="3">
        <v>7</v>
      </c>
      <c r="O136" t="str">
        <f t="shared" si="10"/>
        <v>c</v>
      </c>
      <c r="P136" t="str">
        <f t="shared" si="11"/>
        <v>0</v>
      </c>
      <c r="Q136" s="3">
        <v>5</v>
      </c>
      <c r="R136" s="3">
        <v>5</v>
      </c>
      <c r="S136" t="str">
        <f t="shared" si="12"/>
        <v>1</v>
      </c>
      <c r="T136">
        <f t="shared" si="13"/>
        <v>0</v>
      </c>
      <c r="U136">
        <f t="shared" si="14"/>
        <v>0</v>
      </c>
      <c r="V136">
        <v>1</v>
      </c>
      <c r="W136">
        <v>1</v>
      </c>
      <c r="X136" s="6">
        <v>0.55009090157900209</v>
      </c>
      <c r="Y136" s="6">
        <v>0.55009090157900209</v>
      </c>
      <c r="Z136" s="6">
        <v>0.55009090157900209</v>
      </c>
      <c r="AA136" s="6">
        <v>0.55009090157900209</v>
      </c>
    </row>
    <row r="137" spans="1:27" x14ac:dyDescent="0.25">
      <c r="A137" t="s">
        <v>137</v>
      </c>
      <c r="B137" t="s">
        <v>326</v>
      </c>
      <c r="C137" t="str">
        <f>IF(GroupSizes!D137="NA","NA",IF(GroupSizes!D137=0,"a",IF(GroupSizes!D137&lt;2,"b","c")))</f>
        <v>NA</v>
      </c>
      <c r="D137" t="str">
        <f>IF(GroupSizes!E137="NA","NA",IF(GroupSizes!E137=0,"a",IF(GroupSizes!E137&lt;2,"b","c")))</f>
        <v>NA</v>
      </c>
      <c r="E137" t="str">
        <f>IF(GroupSizes!F137="NA","NA",IF(GroupSizes!F137=0,"a",IF(GroupSizes!F137&lt;2,"b","c")))</f>
        <v>NA</v>
      </c>
      <c r="F137" t="str">
        <f>IF(GroupSizes!G137="NA","NA",IF(GroupSizes!G137=0,"a",IF(GroupSizes!G137&lt;2,"b","c")))</f>
        <v>NA</v>
      </c>
      <c r="G137" s="3" t="s">
        <v>178</v>
      </c>
      <c r="H137" s="3" t="s">
        <v>178</v>
      </c>
      <c r="I137" s="3" t="str">
        <f>IF(GroupSizes!P137="NA","NA",IF(GroupSizes!P137=0,"a",IF(GroupSizes!P137=1,"b","c")))</f>
        <v>a</v>
      </c>
      <c r="J137" s="3" t="str">
        <f>IF(GroupSizes!Q137="NA","NA",IF(GroupSizes!Q137=0,"a",IF(GroupSizes!Q137=1,"b","c")))</f>
        <v>a</v>
      </c>
      <c r="K137" s="3" t="str">
        <f>IF(GroupSizes!R137="NA","NA",IF(GroupSizes!R137=0,"a",IF(GroupSizes!R137=1,"b","c")))</f>
        <v>a</v>
      </c>
      <c r="L137" s="3" t="str">
        <f>IF(GroupSizes!S137="NA","NA",IF(GroupSizes!S137=0,"a",IF(GroupSizes!S137=1,"b","c")))</f>
        <v>a</v>
      </c>
      <c r="M137" s="3">
        <v>2</v>
      </c>
      <c r="N137" s="3">
        <v>2</v>
      </c>
      <c r="O137" t="str">
        <f t="shared" si="10"/>
        <v>a</v>
      </c>
      <c r="P137" t="str">
        <f t="shared" si="11"/>
        <v>NA</v>
      </c>
      <c r="Q137" s="3">
        <v>2</v>
      </c>
      <c r="R137" s="3">
        <v>2</v>
      </c>
      <c r="S137" t="str">
        <f t="shared" si="12"/>
        <v>0</v>
      </c>
      <c r="T137" t="str">
        <f t="shared" si="13"/>
        <v>NA</v>
      </c>
      <c r="U137">
        <f t="shared" si="14"/>
        <v>1</v>
      </c>
      <c r="V137">
        <v>0</v>
      </c>
      <c r="W137">
        <v>0</v>
      </c>
      <c r="X137" s="6" t="s">
        <v>178</v>
      </c>
      <c r="Y137" s="6">
        <v>1.7267889274604464</v>
      </c>
      <c r="Z137" s="6">
        <v>1.7267889274604464</v>
      </c>
      <c r="AA137" s="6">
        <v>1.7267889274604464</v>
      </c>
    </row>
    <row r="138" spans="1:27" x14ac:dyDescent="0.25">
      <c r="A138" t="s">
        <v>138</v>
      </c>
      <c r="B138" t="s">
        <v>327</v>
      </c>
      <c r="C138" t="str">
        <f>IF(GroupSizes!D138="NA","NA",IF(GroupSizes!D138=0,"a",IF(GroupSizes!D138&lt;2,"b","c")))</f>
        <v>NA</v>
      </c>
      <c r="D138" t="str">
        <f>IF(GroupSizes!E138="NA","NA",IF(GroupSizes!E138=0,"a",IF(GroupSizes!E138&lt;2,"b","c")))</f>
        <v>NA</v>
      </c>
      <c r="E138" t="str">
        <f>IF(GroupSizes!F138="NA","NA",IF(GroupSizes!F138=0,"a",IF(GroupSizes!F138&lt;2,"b","c")))</f>
        <v>NA</v>
      </c>
      <c r="F138" t="str">
        <f>IF(GroupSizes!G138="NA","NA",IF(GroupSizes!G138=0,"a",IF(GroupSizes!G138&lt;2,"b","c")))</f>
        <v>NA</v>
      </c>
      <c r="G138" s="3" t="s">
        <v>178</v>
      </c>
      <c r="H138" s="3" t="s">
        <v>178</v>
      </c>
      <c r="I138" s="3" t="str">
        <f>IF(GroupSizes!P138="NA","NA",IF(GroupSizes!P138=0,"a",IF(GroupSizes!P138=1,"b","c")))</f>
        <v>a</v>
      </c>
      <c r="J138" s="3" t="str">
        <f>IF(GroupSizes!Q138="NA","NA",IF(GroupSizes!Q138=0,"a",IF(GroupSizes!Q138=1,"b","c")))</f>
        <v>a</v>
      </c>
      <c r="K138" s="3" t="str">
        <f>IF(GroupSizes!R138="NA","NA",IF(GroupSizes!R138=0,"a",IF(GroupSizes!R138=1,"b","c")))</f>
        <v>b</v>
      </c>
      <c r="L138" s="3" t="str">
        <f>IF(GroupSizes!S138="NA","NA",IF(GroupSizes!S138=0,"a",IF(GroupSizes!S138=1,"b","c")))</f>
        <v>a</v>
      </c>
      <c r="M138" s="3">
        <v>3</v>
      </c>
      <c r="N138" s="3">
        <v>3</v>
      </c>
      <c r="O138" t="str">
        <f t="shared" si="10"/>
        <v>a</v>
      </c>
      <c r="P138" t="str">
        <f t="shared" si="11"/>
        <v>NA</v>
      </c>
      <c r="Q138" s="3">
        <v>6</v>
      </c>
      <c r="R138" s="3">
        <v>6</v>
      </c>
      <c r="S138" t="str">
        <f t="shared" si="12"/>
        <v>0</v>
      </c>
      <c r="T138" t="str">
        <f t="shared" si="13"/>
        <v>NA</v>
      </c>
      <c r="U138">
        <f t="shared" si="14"/>
        <v>0</v>
      </c>
      <c r="V138">
        <v>0</v>
      </c>
      <c r="W138">
        <v>1</v>
      </c>
      <c r="X138" s="6" t="s">
        <v>178</v>
      </c>
      <c r="Y138" s="6">
        <v>2.061771083316478</v>
      </c>
      <c r="Z138" s="6">
        <v>1.6443843832875589</v>
      </c>
      <c r="AA138" s="6">
        <v>1.8530777333020185</v>
      </c>
    </row>
    <row r="139" spans="1:27" x14ac:dyDescent="0.25">
      <c r="A139" t="s">
        <v>139</v>
      </c>
      <c r="B139" t="s">
        <v>227</v>
      </c>
      <c r="C139" t="str">
        <f>IF(GroupSizes!D139="NA","NA",IF(GroupSizes!D139=0,"a",IF(GroupSizes!D139&lt;2,"b","c")))</f>
        <v>NA</v>
      </c>
      <c r="D139" t="str">
        <f>IF(GroupSizes!E139="NA","NA",IF(GroupSizes!E139=0,"a",IF(GroupSizes!E139&lt;2,"b","c")))</f>
        <v>NA</v>
      </c>
      <c r="E139" t="str">
        <f>IF(GroupSizes!F139="NA","NA",IF(GroupSizes!F139=0,"a",IF(GroupSizes!F139&lt;2,"b","c")))</f>
        <v>NA</v>
      </c>
      <c r="F139" t="str">
        <f>IF(GroupSizes!G139="NA","NA",IF(GroupSizes!G139=0,"a",IF(GroupSizes!G139&lt;2,"b","c")))</f>
        <v>NA</v>
      </c>
      <c r="G139" s="3" t="s">
        <v>178</v>
      </c>
      <c r="H139" s="3" t="s">
        <v>178</v>
      </c>
      <c r="I139" s="3" t="str">
        <f>IF(GroupSizes!P139="NA","NA",IF(GroupSizes!P139=0,"a",IF(GroupSizes!P139=1,"b","c")))</f>
        <v>c</v>
      </c>
      <c r="J139" s="3" t="str">
        <f>IF(GroupSizes!Q139="NA","NA",IF(GroupSizes!Q139=0,"a",IF(GroupSizes!Q139=1,"b","c")))</f>
        <v>b</v>
      </c>
      <c r="K139" s="3" t="str">
        <f>IF(GroupSizes!R139="NA","NA",IF(GroupSizes!R139=0,"a",IF(GroupSizes!R139=1,"b","c")))</f>
        <v>a</v>
      </c>
      <c r="L139" s="3" t="str">
        <f>IF(GroupSizes!S139="NA","NA",IF(GroupSizes!S139=0,"a",IF(GroupSizes!S139=1,"b","c")))</f>
        <v>a</v>
      </c>
      <c r="M139" s="3">
        <v>5</v>
      </c>
      <c r="N139" s="3">
        <v>5</v>
      </c>
      <c r="O139" t="str">
        <f t="shared" si="10"/>
        <v>b</v>
      </c>
      <c r="P139" t="str">
        <f t="shared" si="11"/>
        <v>NA</v>
      </c>
      <c r="Q139" s="3">
        <v>6</v>
      </c>
      <c r="R139" s="3">
        <v>6</v>
      </c>
      <c r="S139" t="str">
        <f t="shared" si="12"/>
        <v>0</v>
      </c>
      <c r="T139" t="str">
        <f t="shared" si="13"/>
        <v>NA</v>
      </c>
      <c r="U139">
        <f t="shared" si="14"/>
        <v>0</v>
      </c>
      <c r="V139">
        <v>1</v>
      </c>
      <c r="W139">
        <v>1</v>
      </c>
      <c r="X139" s="6" t="s">
        <v>178</v>
      </c>
      <c r="Y139" s="6">
        <v>0.5818934610390456</v>
      </c>
      <c r="Z139" s="6">
        <v>0.5818934610390456</v>
      </c>
      <c r="AA139" s="6">
        <v>0.5818934610390456</v>
      </c>
    </row>
    <row r="140" spans="1:27" x14ac:dyDescent="0.25">
      <c r="A140" t="s">
        <v>140</v>
      </c>
      <c r="B140" t="s">
        <v>328</v>
      </c>
      <c r="C140" t="str">
        <f>IF(GroupSizes!D140="NA","NA",IF(GroupSizes!D140=0,"a",IF(GroupSizes!D140&lt;2,"b","c")))</f>
        <v>NA</v>
      </c>
      <c r="D140" t="str">
        <f>IF(GroupSizes!E140="NA","NA",IF(GroupSizes!E140=0,"a",IF(GroupSizes!E140&lt;2,"b","c")))</f>
        <v>NA</v>
      </c>
      <c r="E140" t="str">
        <f>IF(GroupSizes!F140="NA","NA",IF(GroupSizes!F140=0,"a",IF(GroupSizes!F140&lt;2,"b","c")))</f>
        <v>NA</v>
      </c>
      <c r="F140" t="str">
        <f>IF(GroupSizes!G140="NA","NA",IF(GroupSizes!G140=0,"a",IF(GroupSizes!G140&lt;2,"b","c")))</f>
        <v>NA</v>
      </c>
      <c r="G140" s="3" t="s">
        <v>178</v>
      </c>
      <c r="H140" s="3" t="s">
        <v>178</v>
      </c>
      <c r="I140" s="3" t="str">
        <f>IF(GroupSizes!P140="NA","NA",IF(GroupSizes!P140=0,"a",IF(GroupSizes!P140=1,"b","c")))</f>
        <v>a</v>
      </c>
      <c r="J140" s="3" t="str">
        <f>IF(GroupSizes!Q140="NA","NA",IF(GroupSizes!Q140=0,"a",IF(GroupSizes!Q140=1,"b","c")))</f>
        <v>b</v>
      </c>
      <c r="K140" s="3" t="str">
        <f>IF(GroupSizes!R140="NA","NA",IF(GroupSizes!R140=0,"a",IF(GroupSizes!R140=1,"b","c")))</f>
        <v>b</v>
      </c>
      <c r="L140" s="3" t="str">
        <f>IF(GroupSizes!S140="NA","NA",IF(GroupSizes!S140=0,"a",IF(GroupSizes!S140=1,"b","c")))</f>
        <v>a</v>
      </c>
      <c r="M140" s="3">
        <v>4</v>
      </c>
      <c r="N140" s="3">
        <v>4</v>
      </c>
      <c r="O140" t="str">
        <f t="shared" si="10"/>
        <v>a</v>
      </c>
      <c r="P140" t="str">
        <f t="shared" si="11"/>
        <v>NA</v>
      </c>
      <c r="Q140" s="3">
        <v>5</v>
      </c>
      <c r="R140" s="3">
        <v>5</v>
      </c>
      <c r="S140" t="str">
        <f t="shared" si="12"/>
        <v>0</v>
      </c>
      <c r="T140" t="str">
        <f t="shared" si="13"/>
        <v>NA</v>
      </c>
      <c r="U140">
        <f t="shared" si="14"/>
        <v>0</v>
      </c>
      <c r="V140">
        <v>1</v>
      </c>
      <c r="W140">
        <v>1</v>
      </c>
      <c r="X140" s="6" t="s">
        <v>178</v>
      </c>
      <c r="Y140" s="6">
        <v>0.46615448083226579</v>
      </c>
      <c r="Z140" s="6">
        <v>0.46615448083226579</v>
      </c>
      <c r="AA140" s="6">
        <v>0.46615448083226579</v>
      </c>
    </row>
    <row r="141" spans="1:27" x14ac:dyDescent="0.25">
      <c r="A141" t="s">
        <v>141</v>
      </c>
      <c r="B141" t="s">
        <v>329</v>
      </c>
      <c r="C141" t="str">
        <f>IF(GroupSizes!D141="NA","NA",IF(GroupSizes!D141=0,"a",IF(GroupSizes!D141&lt;2,"b","c")))</f>
        <v>NA</v>
      </c>
      <c r="D141" t="str">
        <f>IF(GroupSizes!E141="NA","NA",IF(GroupSizes!E141=0,"a",IF(GroupSizes!E141&lt;2,"b","c")))</f>
        <v>NA</v>
      </c>
      <c r="E141" t="str">
        <f>IF(GroupSizes!F141="NA","NA",IF(GroupSizes!F141=0,"a",IF(GroupSizes!F141&lt;2,"b","c")))</f>
        <v>NA</v>
      </c>
      <c r="F141" t="str">
        <f>IF(GroupSizes!G141="NA","NA",IF(GroupSizes!G141=0,"a",IF(GroupSizes!G141&lt;2,"b","c")))</f>
        <v>NA</v>
      </c>
      <c r="G141" s="3" t="s">
        <v>178</v>
      </c>
      <c r="H141" s="3" t="s">
        <v>178</v>
      </c>
      <c r="I141" s="3" t="str">
        <f>IF(GroupSizes!P141="NA","NA",IF(GroupSizes!P141=0,"a",IF(GroupSizes!P141=1,"b","c")))</f>
        <v>a</v>
      </c>
      <c r="J141" s="3" t="str">
        <f>IF(GroupSizes!Q141="NA","NA",IF(GroupSizes!Q141=0,"a",IF(GroupSizes!Q141=1,"b","c")))</f>
        <v>c</v>
      </c>
      <c r="K141" s="3" t="str">
        <f>IF(GroupSizes!R141="NA","NA",IF(GroupSizes!R141=0,"a",IF(GroupSizes!R141=1,"b","c")))</f>
        <v>b</v>
      </c>
      <c r="L141" s="3" t="str">
        <f>IF(GroupSizes!S141="NA","NA",IF(GroupSizes!S141=0,"a",IF(GroupSizes!S141=1,"b","c")))</f>
        <v>c</v>
      </c>
      <c r="M141" s="3">
        <v>5</v>
      </c>
      <c r="N141" s="3">
        <v>5</v>
      </c>
      <c r="O141" t="str">
        <f t="shared" si="10"/>
        <v>b</v>
      </c>
      <c r="P141" t="str">
        <f t="shared" si="11"/>
        <v>NA</v>
      </c>
      <c r="Q141" s="3">
        <v>3</v>
      </c>
      <c r="R141" s="3">
        <v>3</v>
      </c>
      <c r="S141" t="str">
        <f t="shared" si="12"/>
        <v>1</v>
      </c>
      <c r="T141" t="str">
        <f t="shared" si="13"/>
        <v>NA</v>
      </c>
      <c r="U141">
        <f t="shared" si="14"/>
        <v>1</v>
      </c>
      <c r="V141">
        <v>1</v>
      </c>
      <c r="W141">
        <v>0</v>
      </c>
      <c r="X141" s="6" t="s">
        <v>178</v>
      </c>
      <c r="Y141" s="6">
        <v>0.77987178433381044</v>
      </c>
      <c r="Z141" s="6">
        <v>0.77987178433381044</v>
      </c>
      <c r="AA141" s="6">
        <v>0.77987178433381044</v>
      </c>
    </row>
    <row r="142" spans="1:27" x14ac:dyDescent="0.25">
      <c r="A142" t="s">
        <v>142</v>
      </c>
      <c r="B142" t="s">
        <v>330</v>
      </c>
      <c r="C142" t="str">
        <f>IF(GroupSizes!D142="NA","NA",IF(GroupSizes!D142=0,"a",IF(GroupSizes!D142&lt;2,"b","c")))</f>
        <v>NA</v>
      </c>
      <c r="D142" t="str">
        <f>IF(GroupSizes!E142="NA","NA",IF(GroupSizes!E142=0,"a",IF(GroupSizes!E142&lt;2,"b","c")))</f>
        <v>NA</v>
      </c>
      <c r="E142" t="str">
        <f>IF(GroupSizes!F142="NA","NA",IF(GroupSizes!F142=0,"a",IF(GroupSizes!F142&lt;2,"b","c")))</f>
        <v>NA</v>
      </c>
      <c r="F142" t="str">
        <f>IF(GroupSizes!G142="NA","NA",IF(GroupSizes!G142=0,"a",IF(GroupSizes!G142&lt;2,"b","c")))</f>
        <v>NA</v>
      </c>
      <c r="G142" s="3" t="s">
        <v>178</v>
      </c>
      <c r="H142" s="3" t="s">
        <v>178</v>
      </c>
      <c r="I142" s="3" t="str">
        <f>IF(GroupSizes!P142="NA","NA",IF(GroupSizes!P142=0,"a",IF(GroupSizes!P142=1,"b","c")))</f>
        <v>c</v>
      </c>
      <c r="J142" s="3" t="str">
        <f>IF(GroupSizes!Q142="NA","NA",IF(GroupSizes!Q142=0,"a",IF(GroupSizes!Q142=1,"b","c")))</f>
        <v>b</v>
      </c>
      <c r="K142" s="3" t="str">
        <f>IF(GroupSizes!R142="NA","NA",IF(GroupSizes!R142=0,"a",IF(GroupSizes!R142=1,"b","c")))</f>
        <v>c</v>
      </c>
      <c r="L142" s="3" t="str">
        <f>IF(GroupSizes!S142="NA","NA",IF(GroupSizes!S142=0,"a",IF(GroupSizes!S142=1,"b","c")))</f>
        <v>c</v>
      </c>
      <c r="M142" s="3">
        <v>9</v>
      </c>
      <c r="N142" s="3">
        <v>9</v>
      </c>
      <c r="O142" t="str">
        <f t="shared" si="10"/>
        <v>c</v>
      </c>
      <c r="P142" t="str">
        <f t="shared" si="11"/>
        <v>NA</v>
      </c>
      <c r="Q142" s="3">
        <v>6</v>
      </c>
      <c r="R142" s="3">
        <v>6</v>
      </c>
      <c r="S142" t="str">
        <f t="shared" si="12"/>
        <v>1</v>
      </c>
      <c r="T142" t="str">
        <f t="shared" si="13"/>
        <v>NA</v>
      </c>
      <c r="U142">
        <f t="shared" si="14"/>
        <v>0</v>
      </c>
      <c r="V142">
        <v>1</v>
      </c>
      <c r="W142">
        <v>1</v>
      </c>
      <c r="X142" s="6" t="s">
        <v>178</v>
      </c>
      <c r="Y142" s="6">
        <v>0.49648766349225787</v>
      </c>
      <c r="Z142" s="6">
        <v>0.49648766349225787</v>
      </c>
      <c r="AA142" s="6">
        <v>0.49648766349225787</v>
      </c>
    </row>
    <row r="143" spans="1:27" x14ac:dyDescent="0.25">
      <c r="A143" t="s">
        <v>143</v>
      </c>
      <c r="B143" t="s">
        <v>331</v>
      </c>
      <c r="C143" t="str">
        <f>IF(GroupSizes!D143="NA","NA",IF(GroupSizes!D143=0,"a",IF(GroupSizes!D143&lt;2,"b","c")))</f>
        <v>NA</v>
      </c>
      <c r="D143" t="str">
        <f>IF(GroupSizes!E143="NA","NA",IF(GroupSizes!E143=0,"a",IF(GroupSizes!E143&lt;2,"b","c")))</f>
        <v>NA</v>
      </c>
      <c r="E143" t="str">
        <f>IF(GroupSizes!F143="NA","NA",IF(GroupSizes!F143=0,"a",IF(GroupSizes!F143&lt;2,"b","c")))</f>
        <v>NA</v>
      </c>
      <c r="F143" t="str">
        <f>IF(GroupSizes!G143="NA","NA",IF(GroupSizes!G143=0,"a",IF(GroupSizes!G143&lt;2,"b","c")))</f>
        <v>NA</v>
      </c>
      <c r="G143" s="3" t="s">
        <v>178</v>
      </c>
      <c r="H143" s="3" t="s">
        <v>178</v>
      </c>
      <c r="I143" s="3" t="str">
        <f>IF(GroupSizes!P143="NA","NA",IF(GroupSizes!P143=0,"a",IF(GroupSizes!P143=1,"b","c")))</f>
        <v>a</v>
      </c>
      <c r="J143" s="3" t="str">
        <f>IF(GroupSizes!Q143="NA","NA",IF(GroupSizes!Q143=0,"a",IF(GroupSizes!Q143=1,"b","c")))</f>
        <v>b</v>
      </c>
      <c r="K143" s="3" t="str">
        <f>IF(GroupSizes!R143="NA","NA",IF(GroupSizes!R143=0,"a",IF(GroupSizes!R143=1,"b","c")))</f>
        <v>a</v>
      </c>
      <c r="L143" s="3" t="str">
        <f>IF(GroupSizes!S143="NA","NA",IF(GroupSizes!S143=0,"a",IF(GroupSizes!S143=1,"b","c")))</f>
        <v>c</v>
      </c>
      <c r="M143" s="3">
        <v>3</v>
      </c>
      <c r="N143" s="3">
        <v>3</v>
      </c>
      <c r="O143" t="str">
        <f t="shared" si="10"/>
        <v>a</v>
      </c>
      <c r="P143" t="str">
        <f t="shared" si="11"/>
        <v>NA</v>
      </c>
      <c r="Q143" s="3">
        <v>4</v>
      </c>
      <c r="R143" s="3">
        <v>4</v>
      </c>
      <c r="S143" t="str">
        <f t="shared" si="12"/>
        <v>0</v>
      </c>
      <c r="T143" t="str">
        <f t="shared" si="13"/>
        <v>NA</v>
      </c>
      <c r="U143">
        <f t="shared" si="14"/>
        <v>0</v>
      </c>
      <c r="V143">
        <v>1</v>
      </c>
      <c r="W143">
        <v>1</v>
      </c>
      <c r="X143" s="6" t="s">
        <v>178</v>
      </c>
      <c r="Y143" s="6">
        <v>0.43600458713183238</v>
      </c>
      <c r="Z143" s="6">
        <v>0.43600458713183238</v>
      </c>
      <c r="AA143" s="6">
        <v>0.43600458713183238</v>
      </c>
    </row>
    <row r="144" spans="1:27" x14ac:dyDescent="0.25">
      <c r="A144" t="s">
        <v>144</v>
      </c>
      <c r="B144" t="s">
        <v>332</v>
      </c>
      <c r="C144" t="str">
        <f>IF(GroupSizes!D144="NA","NA",IF(GroupSizes!D144=0,"a",IF(GroupSizes!D144&lt;2,"b","c")))</f>
        <v>NA</v>
      </c>
      <c r="D144" t="str">
        <f>IF(GroupSizes!E144="NA","NA",IF(GroupSizes!E144=0,"a",IF(GroupSizes!E144&lt;2,"b","c")))</f>
        <v>NA</v>
      </c>
      <c r="E144" t="str">
        <f>IF(GroupSizes!F144="NA","NA",IF(GroupSizes!F144=0,"a",IF(GroupSizes!F144&lt;2,"b","c")))</f>
        <v>NA</v>
      </c>
      <c r="F144" t="str">
        <f>IF(GroupSizes!G144="NA","NA",IF(GroupSizes!G144=0,"a",IF(GroupSizes!G144&lt;2,"b","c")))</f>
        <v>NA</v>
      </c>
      <c r="G144" s="3" t="s">
        <v>178</v>
      </c>
      <c r="H144" s="3" t="s">
        <v>178</v>
      </c>
      <c r="I144" s="3" t="str">
        <f>IF(GroupSizes!P144="NA","NA",IF(GroupSizes!P144=0,"a",IF(GroupSizes!P144=1,"b","c")))</f>
        <v>a</v>
      </c>
      <c r="J144" s="3" t="str">
        <f>IF(GroupSizes!Q144="NA","NA",IF(GroupSizes!Q144=0,"a",IF(GroupSizes!Q144=1,"b","c")))</f>
        <v>b</v>
      </c>
      <c r="K144" s="3" t="str">
        <f>IF(GroupSizes!R144="NA","NA",IF(GroupSizes!R144=0,"a",IF(GroupSizes!R144=1,"b","c")))</f>
        <v>b</v>
      </c>
      <c r="L144" s="3" t="str">
        <f>IF(GroupSizes!S144="NA","NA",IF(GroupSizes!S144=0,"a",IF(GroupSizes!S144=1,"b","c")))</f>
        <v>c</v>
      </c>
      <c r="M144" s="3">
        <v>4</v>
      </c>
      <c r="N144" s="3">
        <v>4</v>
      </c>
      <c r="O144" t="str">
        <f t="shared" si="10"/>
        <v>a</v>
      </c>
      <c r="P144" t="str">
        <f t="shared" si="11"/>
        <v>NA</v>
      </c>
      <c r="Q144" s="3">
        <v>7</v>
      </c>
      <c r="R144" s="3">
        <v>7</v>
      </c>
      <c r="S144" t="str">
        <f t="shared" si="12"/>
        <v>0</v>
      </c>
      <c r="T144" t="str">
        <f t="shared" si="13"/>
        <v>NA</v>
      </c>
      <c r="U144">
        <f t="shared" si="14"/>
        <v>0</v>
      </c>
      <c r="V144">
        <v>1</v>
      </c>
      <c r="W144">
        <v>1</v>
      </c>
      <c r="X144" s="6" t="s">
        <v>178</v>
      </c>
      <c r="Y144" s="6">
        <v>0.36055512754639901</v>
      </c>
      <c r="Z144" s="6">
        <v>0.36055512754639901</v>
      </c>
      <c r="AA144" s="6">
        <v>0.36055512754639901</v>
      </c>
    </row>
    <row r="145" spans="1:27" x14ac:dyDescent="0.25">
      <c r="A145" t="s">
        <v>145</v>
      </c>
      <c r="B145" t="s">
        <v>333</v>
      </c>
      <c r="C145" t="str">
        <f>IF(GroupSizes!D145="NA","NA",IF(GroupSizes!D145=0,"a",IF(GroupSizes!D145&lt;2,"b","c")))</f>
        <v>NA</v>
      </c>
      <c r="D145" t="str">
        <f>IF(GroupSizes!E145="NA","NA",IF(GroupSizes!E145=0,"a",IF(GroupSizes!E145&lt;2,"b","c")))</f>
        <v>NA</v>
      </c>
      <c r="E145" t="str">
        <f>IF(GroupSizes!F145="NA","NA",IF(GroupSizes!F145=0,"a",IF(GroupSizes!F145&lt;2,"b","c")))</f>
        <v>NA</v>
      </c>
      <c r="F145" t="str">
        <f>IF(GroupSizes!G145="NA","NA",IF(GroupSizes!G145=0,"a",IF(GroupSizes!G145&lt;2,"b","c")))</f>
        <v>NA</v>
      </c>
      <c r="G145" s="3" t="s">
        <v>178</v>
      </c>
      <c r="H145" s="3" t="s">
        <v>178</v>
      </c>
      <c r="I145" s="3" t="str">
        <f>IF(GroupSizes!P145="NA","NA",IF(GroupSizes!P145=0,"a",IF(GroupSizes!P145=1,"b","c")))</f>
        <v>a</v>
      </c>
      <c r="J145" s="3" t="str">
        <f>IF(GroupSizes!Q145="NA","NA",IF(GroupSizes!Q145=0,"a",IF(GroupSizes!Q145=1,"b","c")))</f>
        <v>b</v>
      </c>
      <c r="K145" s="3" t="str">
        <f>IF(GroupSizes!R145="NA","NA",IF(GroupSizes!R145=0,"a",IF(GroupSizes!R145=1,"b","c")))</f>
        <v>c</v>
      </c>
      <c r="L145" s="3" t="str">
        <f>IF(GroupSizes!S145="NA","NA",IF(GroupSizes!S145=0,"a",IF(GroupSizes!S145=1,"b","c")))</f>
        <v>a</v>
      </c>
      <c r="M145" s="3">
        <v>6</v>
      </c>
      <c r="N145" s="3">
        <v>6</v>
      </c>
      <c r="O145" t="str">
        <f t="shared" si="10"/>
        <v>b</v>
      </c>
      <c r="P145" t="str">
        <f t="shared" si="11"/>
        <v>NA</v>
      </c>
      <c r="Q145" s="3">
        <v>5</v>
      </c>
      <c r="R145" s="3">
        <v>5</v>
      </c>
      <c r="S145" t="str">
        <f t="shared" si="12"/>
        <v>1</v>
      </c>
      <c r="T145" t="str">
        <f t="shared" si="13"/>
        <v>NA</v>
      </c>
      <c r="U145">
        <f t="shared" si="14"/>
        <v>0</v>
      </c>
      <c r="V145">
        <v>1</v>
      </c>
      <c r="W145">
        <v>1</v>
      </c>
      <c r="X145" s="6" t="s">
        <v>178</v>
      </c>
      <c r="Y145" s="6">
        <v>0.16155494421403416</v>
      </c>
      <c r="Z145" s="6">
        <v>0.16155494421403416</v>
      </c>
      <c r="AA145" s="6">
        <v>0.16155494421403416</v>
      </c>
    </row>
    <row r="146" spans="1:27" x14ac:dyDescent="0.25">
      <c r="A146" t="s">
        <v>146</v>
      </c>
      <c r="B146" t="s">
        <v>334</v>
      </c>
      <c r="C146" t="str">
        <f>IF(GroupSizes!D146="NA","NA",IF(GroupSizes!D146=0,"a",IF(GroupSizes!D146&lt;2,"b","c")))</f>
        <v>NA</v>
      </c>
      <c r="D146" t="str">
        <f>IF(GroupSizes!E146="NA","NA",IF(GroupSizes!E146=0,"a",IF(GroupSizes!E146&lt;2,"b","c")))</f>
        <v>NA</v>
      </c>
      <c r="E146" t="str">
        <f>IF(GroupSizes!F146="NA","NA",IF(GroupSizes!F146=0,"a",IF(GroupSizes!F146&lt;2,"b","c")))</f>
        <v>NA</v>
      </c>
      <c r="F146" t="str">
        <f>IF(GroupSizes!G146="NA","NA",IF(GroupSizes!G146=0,"a",IF(GroupSizes!G146&lt;2,"b","c")))</f>
        <v>NA</v>
      </c>
      <c r="G146" s="3" t="s">
        <v>178</v>
      </c>
      <c r="H146" s="3" t="s">
        <v>178</v>
      </c>
      <c r="I146" s="3" t="str">
        <f>IF(GroupSizes!P146="NA","NA",IF(GroupSizes!P146=0,"a",IF(GroupSizes!P146=1,"b","c")))</f>
        <v>b</v>
      </c>
      <c r="J146" s="3" t="str">
        <f>IF(GroupSizes!Q146="NA","NA",IF(GroupSizes!Q146=0,"a",IF(GroupSizes!Q146=1,"b","c")))</f>
        <v>a</v>
      </c>
      <c r="K146" s="3" t="str">
        <f>IF(GroupSizes!R146="NA","NA",IF(GroupSizes!R146=0,"a",IF(GroupSizes!R146=1,"b","c")))</f>
        <v>b</v>
      </c>
      <c r="L146" s="3" t="str">
        <f>IF(GroupSizes!S146="NA","NA",IF(GroupSizes!S146=0,"a",IF(GroupSizes!S146=1,"b","c")))</f>
        <v>b</v>
      </c>
      <c r="M146" s="3">
        <v>4</v>
      </c>
      <c r="N146" s="3">
        <v>4</v>
      </c>
      <c r="O146" t="str">
        <f t="shared" si="10"/>
        <v>a</v>
      </c>
      <c r="P146" t="str">
        <f t="shared" si="11"/>
        <v>NA</v>
      </c>
      <c r="Q146" s="3">
        <v>4</v>
      </c>
      <c r="R146" s="3">
        <v>4</v>
      </c>
      <c r="S146" t="str">
        <f t="shared" si="12"/>
        <v>0</v>
      </c>
      <c r="T146" t="str">
        <f t="shared" si="13"/>
        <v>NA</v>
      </c>
      <c r="U146">
        <f t="shared" si="14"/>
        <v>0</v>
      </c>
      <c r="V146">
        <v>1</v>
      </c>
      <c r="W146">
        <v>1</v>
      </c>
      <c r="X146" s="6" t="s">
        <v>178</v>
      </c>
      <c r="Y146" s="6">
        <v>0.29410882339705352</v>
      </c>
      <c r="Z146" s="6">
        <v>0.29410882339705352</v>
      </c>
      <c r="AA146" s="6">
        <v>0.29410882339705352</v>
      </c>
    </row>
    <row r="147" spans="1:27" x14ac:dyDescent="0.25">
      <c r="A147" t="s">
        <v>147</v>
      </c>
      <c r="B147" t="s">
        <v>335</v>
      </c>
      <c r="C147" t="str">
        <f>IF(GroupSizes!D147="NA","NA",IF(GroupSizes!D147=0,"a",IF(GroupSizes!D147&lt;2,"b","c")))</f>
        <v>NA</v>
      </c>
      <c r="D147" t="str">
        <f>IF(GroupSizes!E147="NA","NA",IF(GroupSizes!E147=0,"a",IF(GroupSizes!E147&lt;2,"b","c")))</f>
        <v>NA</v>
      </c>
      <c r="E147" t="str">
        <f>IF(GroupSizes!F147="NA","NA",IF(GroupSizes!F147=0,"a",IF(GroupSizes!F147&lt;2,"b","c")))</f>
        <v>NA</v>
      </c>
      <c r="F147" t="str">
        <f>IF(GroupSizes!G147="NA","NA",IF(GroupSizes!G147=0,"a",IF(GroupSizes!G147&lt;2,"b","c")))</f>
        <v>NA</v>
      </c>
      <c r="G147" s="3" t="s">
        <v>178</v>
      </c>
      <c r="H147" s="3" t="s">
        <v>178</v>
      </c>
      <c r="I147" s="3" t="str">
        <f>IF(GroupSizes!P147="NA","NA",IF(GroupSizes!P147=0,"a",IF(GroupSizes!P147=1,"b","c")))</f>
        <v>b</v>
      </c>
      <c r="J147" s="3" t="str">
        <f>IF(GroupSizes!Q147="NA","NA",IF(GroupSizes!Q147=0,"a",IF(GroupSizes!Q147=1,"b","c")))</f>
        <v>a</v>
      </c>
      <c r="K147" s="3" t="str">
        <f>IF(GroupSizes!R147="NA","NA",IF(GroupSizes!R147=0,"a",IF(GroupSizes!R147=1,"b","c")))</f>
        <v>c</v>
      </c>
      <c r="L147" s="3" t="str">
        <f>IF(GroupSizes!S147="NA","NA",IF(GroupSizes!S147=0,"a",IF(GroupSizes!S147=1,"b","c")))</f>
        <v>c</v>
      </c>
      <c r="M147" s="3">
        <v>6</v>
      </c>
      <c r="N147" s="3">
        <v>6</v>
      </c>
      <c r="O147" t="str">
        <f t="shared" si="10"/>
        <v>b</v>
      </c>
      <c r="P147" t="str">
        <f t="shared" si="11"/>
        <v>NA</v>
      </c>
      <c r="Q147" s="3">
        <v>7</v>
      </c>
      <c r="R147" s="3">
        <v>7</v>
      </c>
      <c r="S147" t="str">
        <f t="shared" si="12"/>
        <v>0</v>
      </c>
      <c r="T147" t="str">
        <f t="shared" si="13"/>
        <v>NA</v>
      </c>
      <c r="U147">
        <f t="shared" si="14"/>
        <v>0</v>
      </c>
      <c r="V147">
        <v>1</v>
      </c>
      <c r="W147">
        <v>1</v>
      </c>
      <c r="X147" s="6" t="s">
        <v>178</v>
      </c>
      <c r="Y147" s="6">
        <v>0.42579337712087534</v>
      </c>
      <c r="Z147" s="6">
        <v>0.42579337712087534</v>
      </c>
      <c r="AA147" s="6">
        <v>0.42579337712087534</v>
      </c>
    </row>
    <row r="148" spans="1:27" x14ac:dyDescent="0.25">
      <c r="A148" t="s">
        <v>148</v>
      </c>
      <c r="B148" t="s">
        <v>336</v>
      </c>
      <c r="C148" t="str">
        <f>IF(GroupSizes!D148="NA","NA",IF(GroupSizes!D148=0,"a",IF(GroupSizes!D148&lt;2,"b","c")))</f>
        <v>NA</v>
      </c>
      <c r="D148" t="str">
        <f>IF(GroupSizes!E148="NA","NA",IF(GroupSizes!E148=0,"a",IF(GroupSizes!E148&lt;2,"b","c")))</f>
        <v>NA</v>
      </c>
      <c r="E148" t="str">
        <f>IF(GroupSizes!F148="NA","NA",IF(GroupSizes!F148=0,"a",IF(GroupSizes!F148&lt;2,"b","c")))</f>
        <v>NA</v>
      </c>
      <c r="F148" t="str">
        <f>IF(GroupSizes!G148="NA","NA",IF(GroupSizes!G148=0,"a",IF(GroupSizes!G148&lt;2,"b","c")))</f>
        <v>NA</v>
      </c>
      <c r="G148" s="3" t="s">
        <v>178</v>
      </c>
      <c r="H148" s="3" t="s">
        <v>178</v>
      </c>
      <c r="I148" s="3" t="str">
        <f>IF(GroupSizes!P148="NA","NA",IF(GroupSizes!P148=0,"a",IF(GroupSizes!P148=1,"b","c")))</f>
        <v>a</v>
      </c>
      <c r="J148" s="3" t="str">
        <f>IF(GroupSizes!Q148="NA","NA",IF(GroupSizes!Q148=0,"a",IF(GroupSizes!Q148=1,"b","c")))</f>
        <v>b</v>
      </c>
      <c r="K148" s="3" t="str">
        <f>IF(GroupSizes!R148="NA","NA",IF(GroupSizes!R148=0,"a",IF(GroupSizes!R148=1,"b","c")))</f>
        <v>c</v>
      </c>
      <c r="L148" s="3" t="str">
        <f>IF(GroupSizes!S148="NA","NA",IF(GroupSizes!S148=0,"a",IF(GroupSizes!S148=1,"b","c")))</f>
        <v>b</v>
      </c>
      <c r="M148" s="3">
        <v>5</v>
      </c>
      <c r="N148" s="3">
        <v>5</v>
      </c>
      <c r="O148" t="str">
        <f t="shared" si="10"/>
        <v>b</v>
      </c>
      <c r="P148" t="str">
        <f t="shared" si="11"/>
        <v>NA</v>
      </c>
      <c r="Q148" s="3">
        <v>3</v>
      </c>
      <c r="R148" s="3">
        <v>3</v>
      </c>
      <c r="S148" t="str">
        <f t="shared" si="12"/>
        <v>1</v>
      </c>
      <c r="T148" t="str">
        <f t="shared" si="13"/>
        <v>NA</v>
      </c>
      <c r="U148">
        <f t="shared" si="14"/>
        <v>1</v>
      </c>
      <c r="V148">
        <v>1</v>
      </c>
      <c r="W148">
        <v>0</v>
      </c>
      <c r="X148" s="6" t="s">
        <v>178</v>
      </c>
      <c r="Y148" s="6">
        <v>0.19104973174542833</v>
      </c>
      <c r="Z148" s="6">
        <v>0.19104973174542833</v>
      </c>
      <c r="AA148" s="6">
        <v>0.19104973174542833</v>
      </c>
    </row>
    <row r="149" spans="1:27" x14ac:dyDescent="0.25">
      <c r="A149" t="s">
        <v>149</v>
      </c>
      <c r="B149" t="s">
        <v>337</v>
      </c>
      <c r="C149" t="str">
        <f>IF(GroupSizes!D149="NA","NA",IF(GroupSizes!D149=0,"a",IF(GroupSizes!D149&lt;2,"b","c")))</f>
        <v>NA</v>
      </c>
      <c r="D149" t="str">
        <f>IF(GroupSizes!E149="NA","NA",IF(GroupSizes!E149=0,"a",IF(GroupSizes!E149&lt;2,"b","c")))</f>
        <v>NA</v>
      </c>
      <c r="E149" t="str">
        <f>IF(GroupSizes!F149="NA","NA",IF(GroupSizes!F149=0,"a",IF(GroupSizes!F149&lt;2,"b","c")))</f>
        <v>NA</v>
      </c>
      <c r="F149" t="str">
        <f>IF(GroupSizes!G149="NA","NA",IF(GroupSizes!G149=0,"a",IF(GroupSizes!G149&lt;2,"b","c")))</f>
        <v>NA</v>
      </c>
      <c r="G149" s="3" t="s">
        <v>178</v>
      </c>
      <c r="H149" s="3" t="s">
        <v>178</v>
      </c>
      <c r="I149" s="3" t="str">
        <f>IF(GroupSizes!P149="NA","NA",IF(GroupSizes!P149=0,"a",IF(GroupSizes!P149=1,"b","c")))</f>
        <v>a</v>
      </c>
      <c r="J149" s="3" t="str">
        <f>IF(GroupSizes!Q149="NA","NA",IF(GroupSizes!Q149=0,"a",IF(GroupSizes!Q149=1,"b","c")))</f>
        <v>b</v>
      </c>
      <c r="K149" s="3" t="str">
        <f>IF(GroupSizes!R149="NA","NA",IF(GroupSizes!R149=0,"a",IF(GroupSizes!R149=1,"b","c")))</f>
        <v>a</v>
      </c>
      <c r="L149" s="3" t="str">
        <f>IF(GroupSizes!S149="NA","NA",IF(GroupSizes!S149=0,"a",IF(GroupSizes!S149=1,"b","c")))</f>
        <v>a</v>
      </c>
      <c r="M149" s="3">
        <v>3</v>
      </c>
      <c r="N149" s="3">
        <v>3</v>
      </c>
      <c r="O149" t="str">
        <f t="shared" si="10"/>
        <v>a</v>
      </c>
      <c r="P149" t="str">
        <f t="shared" si="11"/>
        <v>NA</v>
      </c>
      <c r="Q149" s="3">
        <v>4</v>
      </c>
      <c r="R149" s="3">
        <v>4</v>
      </c>
      <c r="S149" t="str">
        <f t="shared" si="12"/>
        <v>0</v>
      </c>
      <c r="T149" t="str">
        <f t="shared" si="13"/>
        <v>NA</v>
      </c>
      <c r="U149">
        <f t="shared" si="14"/>
        <v>0</v>
      </c>
      <c r="V149">
        <v>0</v>
      </c>
      <c r="W149">
        <v>1</v>
      </c>
      <c r="X149" s="6" t="s">
        <v>178</v>
      </c>
      <c r="Y149" s="6">
        <v>0.33941125496954189</v>
      </c>
      <c r="Z149" s="6">
        <v>0.33941125496954189</v>
      </c>
      <c r="AA149" s="6">
        <v>0.33941125496954189</v>
      </c>
    </row>
    <row r="150" spans="1:27" x14ac:dyDescent="0.25">
      <c r="A150" t="s">
        <v>150</v>
      </c>
      <c r="B150" t="s">
        <v>177</v>
      </c>
      <c r="C150" t="str">
        <f>IF(GroupSizes!D150="NA","NA",IF(GroupSizes!D150=0,"a",IF(GroupSizes!D150&lt;2,"b","c")))</f>
        <v>NA</v>
      </c>
      <c r="D150" t="str">
        <f>IF(GroupSizes!E150="NA","NA",IF(GroupSizes!E150=0,"a",IF(GroupSizes!E150&lt;2,"b","c")))</f>
        <v>NA</v>
      </c>
      <c r="E150" t="str">
        <f>IF(GroupSizes!F150="NA","NA",IF(GroupSizes!F150=0,"a",IF(GroupSizes!F150&lt;2,"b","c")))</f>
        <v>NA</v>
      </c>
      <c r="F150" t="str">
        <f>IF(GroupSizes!G150="NA","NA",IF(GroupSizes!G150=0,"a",IF(GroupSizes!G150&lt;2,"b","c")))</f>
        <v>NA</v>
      </c>
      <c r="G150" s="3" t="s">
        <v>178</v>
      </c>
      <c r="H150" s="3" t="s">
        <v>178</v>
      </c>
      <c r="I150" s="3" t="str">
        <f>IF(GroupSizes!P150="NA","NA",IF(GroupSizes!P150=0,"a",IF(GroupSizes!P150=1,"b","c")))</f>
        <v>a</v>
      </c>
      <c r="J150" s="3" t="str">
        <f>IF(GroupSizes!Q150="NA","NA",IF(GroupSizes!Q150=0,"a",IF(GroupSizes!Q150=1,"b","c")))</f>
        <v>c</v>
      </c>
      <c r="K150" s="3" t="str">
        <f>IF(GroupSizes!R150="NA","NA",IF(GroupSizes!R150=0,"a",IF(GroupSizes!R150=1,"b","c")))</f>
        <v>a</v>
      </c>
      <c r="L150" s="3" t="str">
        <f>IF(GroupSizes!S150="NA","NA",IF(GroupSizes!S150=0,"a",IF(GroupSizes!S150=1,"b","c")))</f>
        <v>b</v>
      </c>
      <c r="M150" s="3">
        <v>4</v>
      </c>
      <c r="N150" s="3">
        <v>4</v>
      </c>
      <c r="O150" t="str">
        <f t="shared" si="10"/>
        <v>a</v>
      </c>
      <c r="P150" t="str">
        <f t="shared" si="11"/>
        <v>NA</v>
      </c>
      <c r="Q150" s="3">
        <v>4</v>
      </c>
      <c r="R150" s="3">
        <v>4</v>
      </c>
      <c r="S150" t="str">
        <f t="shared" si="12"/>
        <v>0</v>
      </c>
      <c r="T150" t="str">
        <f t="shared" si="13"/>
        <v>NA</v>
      </c>
      <c r="U150">
        <f t="shared" si="14"/>
        <v>0</v>
      </c>
      <c r="V150">
        <v>1</v>
      </c>
      <c r="W150">
        <v>1</v>
      </c>
      <c r="X150" s="6" t="s">
        <v>178</v>
      </c>
      <c r="Y150" s="6">
        <v>0.33941125496954189</v>
      </c>
      <c r="Z150" s="6">
        <v>0.33941125496954189</v>
      </c>
      <c r="AA150" s="6">
        <v>0.33941125496954189</v>
      </c>
    </row>
    <row r="151" spans="1:27" x14ac:dyDescent="0.25">
      <c r="A151" t="s">
        <v>151</v>
      </c>
      <c r="B151" t="s">
        <v>338</v>
      </c>
      <c r="C151" t="str">
        <f>IF(GroupSizes!D151="NA","NA",IF(GroupSizes!D151=0,"a",IF(GroupSizes!D151&lt;2,"b","c")))</f>
        <v>NA</v>
      </c>
      <c r="D151" t="str">
        <f>IF(GroupSizes!E151="NA","NA",IF(GroupSizes!E151=0,"a",IF(GroupSizes!E151&lt;2,"b","c")))</f>
        <v>NA</v>
      </c>
      <c r="E151" t="str">
        <f>IF(GroupSizes!F151="NA","NA",IF(GroupSizes!F151=0,"a",IF(GroupSizes!F151&lt;2,"b","c")))</f>
        <v>NA</v>
      </c>
      <c r="F151" t="str">
        <f>IF(GroupSizes!G151="NA","NA",IF(GroupSizes!G151=0,"a",IF(GroupSizes!G151&lt;2,"b","c")))</f>
        <v>NA</v>
      </c>
      <c r="G151" s="3" t="s">
        <v>178</v>
      </c>
      <c r="H151" s="3" t="s">
        <v>178</v>
      </c>
      <c r="I151" s="3" t="str">
        <f>IF(GroupSizes!P151="NA","NA",IF(GroupSizes!P151=0,"a",IF(GroupSizes!P151=1,"b","c")))</f>
        <v>b</v>
      </c>
      <c r="J151" s="3" t="str">
        <f>IF(GroupSizes!Q151="NA","NA",IF(GroupSizes!Q151=0,"a",IF(GroupSizes!Q151=1,"b","c")))</f>
        <v>b</v>
      </c>
      <c r="K151" s="3" t="str">
        <f>IF(GroupSizes!R151="NA","NA",IF(GroupSizes!R151=0,"a",IF(GroupSizes!R151=1,"b","c")))</f>
        <v>a</v>
      </c>
      <c r="L151" s="3" t="str">
        <f>IF(GroupSizes!S151="NA","NA",IF(GroupSizes!S151=0,"a",IF(GroupSizes!S151=1,"b","c")))</f>
        <v>b</v>
      </c>
      <c r="M151" s="3">
        <v>4</v>
      </c>
      <c r="N151" s="3">
        <v>4</v>
      </c>
      <c r="O151" t="str">
        <f t="shared" si="10"/>
        <v>a</v>
      </c>
      <c r="P151" t="str">
        <f t="shared" si="11"/>
        <v>NA</v>
      </c>
      <c r="Q151" s="3">
        <v>4</v>
      </c>
      <c r="R151" s="3">
        <v>4</v>
      </c>
      <c r="S151" t="str">
        <f t="shared" si="12"/>
        <v>0</v>
      </c>
      <c r="T151" t="str">
        <f t="shared" si="13"/>
        <v>NA</v>
      </c>
      <c r="U151">
        <f t="shared" si="14"/>
        <v>0</v>
      </c>
      <c r="V151">
        <v>1</v>
      </c>
      <c r="W151">
        <v>1</v>
      </c>
      <c r="X151" s="6" t="s">
        <v>178</v>
      </c>
      <c r="Y151" s="6">
        <v>0.46010868281309447</v>
      </c>
      <c r="Z151" s="6">
        <v>0.46010868281309447</v>
      </c>
      <c r="AA151" s="6">
        <v>0.46010868281309447</v>
      </c>
    </row>
    <row r="152" spans="1:27" x14ac:dyDescent="0.25">
      <c r="A152" t="s">
        <v>152</v>
      </c>
      <c r="B152" t="s">
        <v>326</v>
      </c>
      <c r="C152" t="str">
        <f>IF(GroupSizes!D152="NA","NA",IF(GroupSizes!D152=0,"a",IF(GroupSizes!D152&lt;2,"b","c")))</f>
        <v>NA</v>
      </c>
      <c r="D152" t="str">
        <f>IF(GroupSizes!E152="NA","NA",IF(GroupSizes!E152=0,"a",IF(GroupSizes!E152&lt;2,"b","c")))</f>
        <v>NA</v>
      </c>
      <c r="E152" t="str">
        <f>IF(GroupSizes!F152="NA","NA",IF(GroupSizes!F152=0,"a",IF(GroupSizes!F152&lt;2,"b","c")))</f>
        <v>NA</v>
      </c>
      <c r="F152" t="str">
        <f>IF(GroupSizes!G152="NA","NA",IF(GroupSizes!G152=0,"a",IF(GroupSizes!G152&lt;2,"b","c")))</f>
        <v>NA</v>
      </c>
      <c r="G152" s="3" t="s">
        <v>178</v>
      </c>
      <c r="H152" s="3" t="s">
        <v>178</v>
      </c>
      <c r="I152" s="3" t="str">
        <f>IF(GroupSizes!P152="NA","NA",IF(GroupSizes!P152=0,"a",IF(GroupSizes!P152=1,"b","c")))</f>
        <v>a</v>
      </c>
      <c r="J152" s="3" t="str">
        <f>IF(GroupSizes!Q152="NA","NA",IF(GroupSizes!Q152=0,"a",IF(GroupSizes!Q152=1,"b","c")))</f>
        <v>c</v>
      </c>
      <c r="K152" s="3" t="str">
        <f>IF(GroupSizes!R152="NA","NA",IF(GroupSizes!R152=0,"a",IF(GroupSizes!R152=1,"b","c")))</f>
        <v>b</v>
      </c>
      <c r="L152" s="3" t="str">
        <f>IF(GroupSizes!S152="NA","NA",IF(GroupSizes!S152=0,"a",IF(GroupSizes!S152=1,"b","c")))</f>
        <v>c</v>
      </c>
      <c r="M152" s="3">
        <v>5</v>
      </c>
      <c r="N152" s="3">
        <v>5</v>
      </c>
      <c r="O152" t="str">
        <f t="shared" si="10"/>
        <v>b</v>
      </c>
      <c r="P152" t="str">
        <f t="shared" si="11"/>
        <v>NA</v>
      </c>
      <c r="Q152" s="3">
        <v>3</v>
      </c>
      <c r="R152" s="3">
        <v>3</v>
      </c>
      <c r="S152" t="str">
        <f t="shared" si="12"/>
        <v>1</v>
      </c>
      <c r="T152" t="str">
        <f t="shared" si="13"/>
        <v>NA</v>
      </c>
      <c r="U152">
        <f t="shared" si="14"/>
        <v>1</v>
      </c>
      <c r="V152">
        <v>1</v>
      </c>
      <c r="W152">
        <v>1</v>
      </c>
      <c r="X152" s="6" t="s">
        <v>178</v>
      </c>
      <c r="Y152" s="6">
        <v>0.46324939287601796</v>
      </c>
      <c r="Z152" s="6">
        <v>0.46324939287601796</v>
      </c>
      <c r="AA152" s="6">
        <v>0.46324939287601796</v>
      </c>
    </row>
    <row r="153" spans="1:27" x14ac:dyDescent="0.25">
      <c r="A153" t="s">
        <v>153</v>
      </c>
      <c r="B153" t="s">
        <v>327</v>
      </c>
      <c r="C153" t="str">
        <f>IF(GroupSizes!D153="NA","NA",IF(GroupSizes!D153=0,"a",IF(GroupSizes!D153&lt;2,"b","c")))</f>
        <v>NA</v>
      </c>
      <c r="D153" t="str">
        <f>IF(GroupSizes!E153="NA","NA",IF(GroupSizes!E153=0,"a",IF(GroupSizes!E153&lt;2,"b","c")))</f>
        <v>NA</v>
      </c>
      <c r="E153" t="str">
        <f>IF(GroupSizes!F153="NA","NA",IF(GroupSizes!F153=0,"a",IF(GroupSizes!F153&lt;2,"b","c")))</f>
        <v>NA</v>
      </c>
      <c r="F153" t="str">
        <f>IF(GroupSizes!G153="NA","NA",IF(GroupSizes!G153=0,"a",IF(GroupSizes!G153&lt;2,"b","c")))</f>
        <v>NA</v>
      </c>
      <c r="G153" s="3" t="s">
        <v>178</v>
      </c>
      <c r="H153" s="3" t="s">
        <v>178</v>
      </c>
      <c r="I153" s="3" t="str">
        <f>IF(GroupSizes!P153="NA","NA",IF(GroupSizes!P153=0,"a",IF(GroupSizes!P153=1,"b","c")))</f>
        <v>a</v>
      </c>
      <c r="J153" s="3" t="str">
        <f>IF(GroupSizes!Q153="NA","NA",IF(GroupSizes!Q153=0,"a",IF(GroupSizes!Q153=1,"b","c")))</f>
        <v>a</v>
      </c>
      <c r="K153" s="3" t="str">
        <f>IF(GroupSizes!R153="NA","NA",IF(GroupSizes!R153=0,"a",IF(GroupSizes!R153=1,"b","c")))</f>
        <v>b</v>
      </c>
      <c r="L153" s="3" t="str">
        <f>IF(GroupSizes!S153="NA","NA",IF(GroupSizes!S153=0,"a",IF(GroupSizes!S153=1,"b","c")))</f>
        <v>c</v>
      </c>
      <c r="M153" s="3">
        <v>3</v>
      </c>
      <c r="N153" s="3">
        <v>3</v>
      </c>
      <c r="O153" t="str">
        <f t="shared" si="10"/>
        <v>a</v>
      </c>
      <c r="P153" t="str">
        <f t="shared" si="11"/>
        <v>NA</v>
      </c>
      <c r="Q153" s="3">
        <v>7</v>
      </c>
      <c r="R153" s="3">
        <v>7</v>
      </c>
      <c r="S153" t="str">
        <f t="shared" si="12"/>
        <v>0</v>
      </c>
      <c r="T153" t="str">
        <f t="shared" si="13"/>
        <v>NA</v>
      </c>
      <c r="U153">
        <f t="shared" si="14"/>
        <v>0</v>
      </c>
      <c r="V153">
        <v>1</v>
      </c>
      <c r="W153">
        <v>1</v>
      </c>
      <c r="X153" s="6" t="s">
        <v>178</v>
      </c>
      <c r="Y153" s="6">
        <v>0.44721359549995754</v>
      </c>
      <c r="Z153" s="6">
        <v>0.39924929555354349</v>
      </c>
      <c r="AA153" s="6">
        <v>0.42323144552675052</v>
      </c>
    </row>
    <row r="154" spans="1:27" x14ac:dyDescent="0.25">
      <c r="A154" t="s">
        <v>154</v>
      </c>
      <c r="B154" t="s">
        <v>227</v>
      </c>
      <c r="C154" t="str">
        <f>IF(GroupSizes!D154="NA","NA",IF(GroupSizes!D154=0,"a",IF(GroupSizes!D154&lt;2,"b","c")))</f>
        <v>NA</v>
      </c>
      <c r="D154" t="str">
        <f>IF(GroupSizes!E154="NA","NA",IF(GroupSizes!E154=0,"a",IF(GroupSizes!E154&lt;2,"b","c")))</f>
        <v>NA</v>
      </c>
      <c r="E154" t="str">
        <f>IF(GroupSizes!F154="NA","NA",IF(GroupSizes!F154=0,"a",IF(GroupSizes!F154&lt;2,"b","c")))</f>
        <v>NA</v>
      </c>
      <c r="F154" t="str">
        <f>IF(GroupSizes!G154="NA","NA",IF(GroupSizes!G154=0,"a",IF(GroupSizes!G154&lt;2,"b","c")))</f>
        <v>NA</v>
      </c>
      <c r="G154" s="3" t="s">
        <v>178</v>
      </c>
      <c r="H154" s="3" t="s">
        <v>178</v>
      </c>
      <c r="I154" s="3" t="str">
        <f>IF(GroupSizes!P154="NA","NA",IF(GroupSizes!P154=0,"a",IF(GroupSizes!P154=1,"b","c")))</f>
        <v>c</v>
      </c>
      <c r="J154" s="3" t="str">
        <f>IF(GroupSizes!Q154="NA","NA",IF(GroupSizes!Q154=0,"a",IF(GroupSizes!Q154=1,"b","c")))</f>
        <v>c</v>
      </c>
      <c r="K154" s="3" t="str">
        <f>IF(GroupSizes!R154="NA","NA",IF(GroupSizes!R154=0,"a",IF(GroupSizes!R154=1,"b","c")))</f>
        <v>c</v>
      </c>
      <c r="L154" s="3" t="str">
        <f>IF(GroupSizes!S154="NA","NA",IF(GroupSizes!S154=0,"a",IF(GroupSizes!S154=1,"b","c")))</f>
        <v>a</v>
      </c>
      <c r="M154" s="3">
        <v>10</v>
      </c>
      <c r="N154" s="3">
        <v>10</v>
      </c>
      <c r="O154" t="str">
        <f t="shared" si="10"/>
        <v>c</v>
      </c>
      <c r="P154" t="str">
        <f t="shared" si="11"/>
        <v>NA</v>
      </c>
      <c r="Q154" s="3">
        <v>4</v>
      </c>
      <c r="R154" s="3">
        <v>4</v>
      </c>
      <c r="S154" t="str">
        <f t="shared" si="12"/>
        <v>1</v>
      </c>
      <c r="T154" t="str">
        <f t="shared" si="13"/>
        <v>NA</v>
      </c>
      <c r="U154">
        <f t="shared" si="14"/>
        <v>0</v>
      </c>
      <c r="V154">
        <v>0</v>
      </c>
      <c r="W154">
        <v>1</v>
      </c>
      <c r="X154" s="6" t="s">
        <v>178</v>
      </c>
      <c r="Y154" s="6">
        <v>0.31622776601683822</v>
      </c>
      <c r="Z154" s="6">
        <v>0.31622776601683822</v>
      </c>
      <c r="AA154" s="6">
        <v>0.31622776601683822</v>
      </c>
    </row>
    <row r="155" spans="1:27" x14ac:dyDescent="0.25">
      <c r="A155" t="s">
        <v>155</v>
      </c>
      <c r="B155" t="s">
        <v>328</v>
      </c>
      <c r="C155" t="str">
        <f>IF(GroupSizes!D155="NA","NA",IF(GroupSizes!D155=0,"a",IF(GroupSizes!D155&lt;2,"b","c")))</f>
        <v>NA</v>
      </c>
      <c r="D155" t="str">
        <f>IF(GroupSizes!E155="NA","NA",IF(GroupSizes!E155=0,"a",IF(GroupSizes!E155&lt;2,"b","c")))</f>
        <v>NA</v>
      </c>
      <c r="E155" t="str">
        <f>IF(GroupSizes!F155="NA","NA",IF(GroupSizes!F155=0,"a",IF(GroupSizes!F155&lt;2,"b","c")))</f>
        <v>NA</v>
      </c>
      <c r="F155" t="str">
        <f>IF(GroupSizes!G155="NA","NA",IF(GroupSizes!G155=0,"a",IF(GroupSizes!G155&lt;2,"b","c")))</f>
        <v>NA</v>
      </c>
      <c r="G155" s="3" t="s">
        <v>178</v>
      </c>
      <c r="H155" s="3" t="s">
        <v>178</v>
      </c>
      <c r="I155" s="3" t="str">
        <f>IF(GroupSizes!P155="NA","NA",IF(GroupSizes!P155=0,"a",IF(GroupSizes!P155=1,"b","c")))</f>
        <v>NA</v>
      </c>
      <c r="J155" s="3" t="str">
        <f>IF(GroupSizes!Q155="NA","NA",IF(GroupSizes!Q155=0,"a",IF(GroupSizes!Q155=1,"b","c")))</f>
        <v>NA</v>
      </c>
      <c r="K155" s="3" t="str">
        <f>IF(GroupSizes!R155="NA","NA",IF(GroupSizes!R155=0,"a",IF(GroupSizes!R155=1,"b","c")))</f>
        <v>NA</v>
      </c>
      <c r="L155" s="3" t="str">
        <f>IF(GroupSizes!S155="NA","NA",IF(GroupSizes!S155=0,"a",IF(GroupSizes!S155=1,"b","c")))</f>
        <v>NA</v>
      </c>
      <c r="M155" s="3" t="s">
        <v>178</v>
      </c>
      <c r="N155" s="3" t="s">
        <v>178</v>
      </c>
      <c r="O155" t="str">
        <f t="shared" si="10"/>
        <v>NA</v>
      </c>
      <c r="P155" t="str">
        <f t="shared" si="11"/>
        <v>NA</v>
      </c>
      <c r="Q155" s="3">
        <v>3</v>
      </c>
      <c r="R155" s="3">
        <v>3</v>
      </c>
      <c r="S155" t="str">
        <f t="shared" si="12"/>
        <v>NA</v>
      </c>
      <c r="T155" t="str">
        <f t="shared" si="13"/>
        <v>NA</v>
      </c>
      <c r="U155">
        <f t="shared" si="14"/>
        <v>1</v>
      </c>
      <c r="V155" t="s">
        <v>178</v>
      </c>
      <c r="W155">
        <v>1</v>
      </c>
      <c r="X155" s="6" t="s">
        <v>178</v>
      </c>
      <c r="Y155" s="6" t="s">
        <v>178</v>
      </c>
      <c r="Z155" s="6">
        <v>1.6443843832875589</v>
      </c>
      <c r="AA155" s="6">
        <v>1.6443843832875589</v>
      </c>
    </row>
    <row r="156" spans="1:27" x14ac:dyDescent="0.25">
      <c r="A156" t="s">
        <v>156</v>
      </c>
      <c r="B156" t="s">
        <v>329</v>
      </c>
      <c r="C156" t="str">
        <f>IF(GroupSizes!D156="NA","NA",IF(GroupSizes!D156=0,"a",IF(GroupSizes!D156&lt;2,"b","c")))</f>
        <v>NA</v>
      </c>
      <c r="D156" t="str">
        <f>IF(GroupSizes!E156="NA","NA",IF(GroupSizes!E156=0,"a",IF(GroupSizes!E156&lt;2,"b","c")))</f>
        <v>NA</v>
      </c>
      <c r="E156" t="str">
        <f>IF(GroupSizes!F156="NA","NA",IF(GroupSizes!F156=0,"a",IF(GroupSizes!F156&lt;2,"b","c")))</f>
        <v>NA</v>
      </c>
      <c r="F156" t="str">
        <f>IF(GroupSizes!G156="NA","NA",IF(GroupSizes!G156=0,"a",IF(GroupSizes!G156&lt;2,"b","c")))</f>
        <v>NA</v>
      </c>
      <c r="G156" s="3" t="s">
        <v>178</v>
      </c>
      <c r="H156" s="3" t="s">
        <v>178</v>
      </c>
      <c r="I156" s="3" t="str">
        <f>IF(GroupSizes!P156="NA","NA",IF(GroupSizes!P156=0,"a",IF(GroupSizes!P156=1,"b","c")))</f>
        <v>NA</v>
      </c>
      <c r="J156" s="3" t="str">
        <f>IF(GroupSizes!Q156="NA","NA",IF(GroupSizes!Q156=0,"a",IF(GroupSizes!Q156=1,"b","c")))</f>
        <v>NA</v>
      </c>
      <c r="K156" s="3" t="str">
        <f>IF(GroupSizes!R156="NA","NA",IF(GroupSizes!R156=0,"a",IF(GroupSizes!R156=1,"b","c")))</f>
        <v>NA</v>
      </c>
      <c r="L156" s="3" t="str">
        <f>IF(GroupSizes!S156="NA","NA",IF(GroupSizes!S156=0,"a",IF(GroupSizes!S156=1,"b","c")))</f>
        <v>NA</v>
      </c>
      <c r="M156" s="3" t="s">
        <v>178</v>
      </c>
      <c r="N156" s="3" t="s">
        <v>178</v>
      </c>
      <c r="O156" t="str">
        <f t="shared" si="10"/>
        <v>NA</v>
      </c>
      <c r="P156" t="str">
        <f t="shared" si="11"/>
        <v>NA</v>
      </c>
      <c r="Q156" s="3">
        <v>1</v>
      </c>
      <c r="R156" s="3">
        <v>1</v>
      </c>
      <c r="S156" t="str">
        <f t="shared" si="12"/>
        <v>NA</v>
      </c>
      <c r="T156" t="str">
        <f t="shared" si="13"/>
        <v>NA</v>
      </c>
      <c r="U156">
        <f t="shared" si="14"/>
        <v>1</v>
      </c>
      <c r="V156" t="s">
        <v>178</v>
      </c>
      <c r="W156">
        <v>0</v>
      </c>
      <c r="X156" s="6" t="s">
        <v>178</v>
      </c>
      <c r="Y156" s="6" t="s">
        <v>178</v>
      </c>
      <c r="Z156" s="6">
        <v>1.1088733020503281</v>
      </c>
      <c r="AA156" s="6">
        <v>1.1088733020503281</v>
      </c>
    </row>
    <row r="157" spans="1:27" x14ac:dyDescent="0.25">
      <c r="A157" t="s">
        <v>157</v>
      </c>
      <c r="B157" t="s">
        <v>330</v>
      </c>
      <c r="C157" t="str">
        <f>IF(GroupSizes!D157="NA","NA",IF(GroupSizes!D157=0,"a",IF(GroupSizes!D157&lt;2,"b","c")))</f>
        <v>NA</v>
      </c>
      <c r="D157" t="str">
        <f>IF(GroupSizes!E157="NA","NA",IF(GroupSizes!E157=0,"a",IF(GroupSizes!E157&lt;2,"b","c")))</f>
        <v>NA</v>
      </c>
      <c r="E157" t="str">
        <f>IF(GroupSizes!F157="NA","NA",IF(GroupSizes!F157=0,"a",IF(GroupSizes!F157&lt;2,"b","c")))</f>
        <v>NA</v>
      </c>
      <c r="F157" t="str">
        <f>IF(GroupSizes!G157="NA","NA",IF(GroupSizes!G157=0,"a",IF(GroupSizes!G157&lt;2,"b","c")))</f>
        <v>NA</v>
      </c>
      <c r="G157" s="3" t="s">
        <v>178</v>
      </c>
      <c r="H157" s="3" t="s">
        <v>178</v>
      </c>
      <c r="I157" s="3" t="str">
        <f>IF(GroupSizes!P157="NA","NA",IF(GroupSizes!P157=0,"a",IF(GroupSizes!P157=1,"b","c")))</f>
        <v>NA</v>
      </c>
      <c r="J157" s="3" t="str">
        <f>IF(GroupSizes!Q157="NA","NA",IF(GroupSizes!Q157=0,"a",IF(GroupSizes!Q157=1,"b","c")))</f>
        <v>NA</v>
      </c>
      <c r="K157" s="3" t="str">
        <f>IF(GroupSizes!R157="NA","NA",IF(GroupSizes!R157=0,"a",IF(GroupSizes!R157=1,"b","c")))</f>
        <v>NA</v>
      </c>
      <c r="L157" s="3" t="str">
        <f>IF(GroupSizes!S157="NA","NA",IF(GroupSizes!S157=0,"a",IF(GroupSizes!S157=1,"b","c")))</f>
        <v>NA</v>
      </c>
      <c r="M157" s="3" t="s">
        <v>178</v>
      </c>
      <c r="N157" s="3" t="s">
        <v>178</v>
      </c>
      <c r="O157" t="str">
        <f t="shared" si="10"/>
        <v>NA</v>
      </c>
      <c r="P157" t="str">
        <f t="shared" si="11"/>
        <v>NA</v>
      </c>
      <c r="Q157" s="3">
        <v>6</v>
      </c>
      <c r="R157" s="3">
        <v>6</v>
      </c>
      <c r="S157" t="str">
        <f t="shared" si="12"/>
        <v>NA</v>
      </c>
      <c r="T157" t="str">
        <f t="shared" si="13"/>
        <v>NA</v>
      </c>
      <c r="U157">
        <f t="shared" si="14"/>
        <v>0</v>
      </c>
      <c r="V157" t="s">
        <v>178</v>
      </c>
      <c r="W157">
        <v>1</v>
      </c>
      <c r="X157" s="6" t="s">
        <v>178</v>
      </c>
      <c r="Y157" s="6" t="s">
        <v>178</v>
      </c>
      <c r="Z157" s="6">
        <v>0.83630138108220253</v>
      </c>
      <c r="AA157" s="6">
        <v>0.83630138108220253</v>
      </c>
    </row>
    <row r="158" spans="1:27" x14ac:dyDescent="0.25">
      <c r="A158" t="s">
        <v>158</v>
      </c>
      <c r="B158" t="s">
        <v>331</v>
      </c>
      <c r="C158" t="str">
        <f>IF(GroupSizes!D158="NA","NA",IF(GroupSizes!D158=0,"a",IF(GroupSizes!D158&lt;2,"b","c")))</f>
        <v>NA</v>
      </c>
      <c r="D158" t="str">
        <f>IF(GroupSizes!E158="NA","NA",IF(GroupSizes!E158=0,"a",IF(GroupSizes!E158&lt;2,"b","c")))</f>
        <v>NA</v>
      </c>
      <c r="E158" t="str">
        <f>IF(GroupSizes!F158="NA","NA",IF(GroupSizes!F158=0,"a",IF(GroupSizes!F158&lt;2,"b","c")))</f>
        <v>NA</v>
      </c>
      <c r="F158" t="str">
        <f>IF(GroupSizes!G158="NA","NA",IF(GroupSizes!G158=0,"a",IF(GroupSizes!G158&lt;2,"b","c")))</f>
        <v>NA</v>
      </c>
      <c r="G158" s="3" t="s">
        <v>178</v>
      </c>
      <c r="H158" s="3" t="s">
        <v>178</v>
      </c>
      <c r="I158" s="3" t="str">
        <f>IF(GroupSizes!P158="NA","NA",IF(GroupSizes!P158=0,"a",IF(GroupSizes!P158=1,"b","c")))</f>
        <v>NA</v>
      </c>
      <c r="J158" s="3" t="str">
        <f>IF(GroupSizes!Q158="NA","NA",IF(GroupSizes!Q158=0,"a",IF(GroupSizes!Q158=1,"b","c")))</f>
        <v>NA</v>
      </c>
      <c r="K158" s="3" t="str">
        <f>IF(GroupSizes!R158="NA","NA",IF(GroupSizes!R158=0,"a",IF(GroupSizes!R158=1,"b","c")))</f>
        <v>NA</v>
      </c>
      <c r="L158" s="3" t="str">
        <f>IF(GroupSizes!S158="NA","NA",IF(GroupSizes!S158=0,"a",IF(GroupSizes!S158=1,"b","c")))</f>
        <v>NA</v>
      </c>
      <c r="M158" s="3" t="s">
        <v>178</v>
      </c>
      <c r="N158" s="3" t="s">
        <v>178</v>
      </c>
      <c r="O158" t="str">
        <f t="shared" si="10"/>
        <v>NA</v>
      </c>
      <c r="P158" t="str">
        <f t="shared" si="11"/>
        <v>NA</v>
      </c>
      <c r="Q158" s="3">
        <v>5</v>
      </c>
      <c r="R158" s="3">
        <v>5</v>
      </c>
      <c r="S158" t="str">
        <f t="shared" si="12"/>
        <v>NA</v>
      </c>
      <c r="T158" t="str">
        <f t="shared" si="13"/>
        <v>NA</v>
      </c>
      <c r="U158">
        <f t="shared" si="14"/>
        <v>0</v>
      </c>
      <c r="V158" t="s">
        <v>178</v>
      </c>
      <c r="W158">
        <v>1</v>
      </c>
      <c r="X158" s="6" t="s">
        <v>178</v>
      </c>
      <c r="Y158" s="6" t="s">
        <v>178</v>
      </c>
      <c r="Z158" s="6">
        <v>0.22561028345356843</v>
      </c>
      <c r="AA158" s="6">
        <v>0.22561028345356843</v>
      </c>
    </row>
    <row r="159" spans="1:27" x14ac:dyDescent="0.25">
      <c r="A159" t="s">
        <v>159</v>
      </c>
      <c r="B159" t="s">
        <v>332</v>
      </c>
      <c r="C159" t="str">
        <f>IF(GroupSizes!D159="NA","NA",IF(GroupSizes!D159=0,"a",IF(GroupSizes!D159&lt;2,"b","c")))</f>
        <v>NA</v>
      </c>
      <c r="D159" t="str">
        <f>IF(GroupSizes!E159="NA","NA",IF(GroupSizes!E159=0,"a",IF(GroupSizes!E159&lt;2,"b","c")))</f>
        <v>NA</v>
      </c>
      <c r="E159" t="str">
        <f>IF(GroupSizes!F159="NA","NA",IF(GroupSizes!F159=0,"a",IF(GroupSizes!F159&lt;2,"b","c")))</f>
        <v>NA</v>
      </c>
      <c r="F159" t="str">
        <f>IF(GroupSizes!G159="NA","NA",IF(GroupSizes!G159=0,"a",IF(GroupSizes!G159&lt;2,"b","c")))</f>
        <v>NA</v>
      </c>
      <c r="G159" s="3" t="s">
        <v>178</v>
      </c>
      <c r="H159" s="3" t="s">
        <v>178</v>
      </c>
      <c r="I159" s="3" t="str">
        <f>IF(GroupSizes!P159="NA","NA",IF(GroupSizes!P159=0,"a",IF(GroupSizes!P159=1,"b","c")))</f>
        <v>NA</v>
      </c>
      <c r="J159" s="3" t="str">
        <f>IF(GroupSizes!Q159="NA","NA",IF(GroupSizes!Q159=0,"a",IF(GroupSizes!Q159=1,"b","c")))</f>
        <v>NA</v>
      </c>
      <c r="K159" s="3" t="str">
        <f>IF(GroupSizes!R159="NA","NA",IF(GroupSizes!R159=0,"a",IF(GroupSizes!R159=1,"b","c")))</f>
        <v>NA</v>
      </c>
      <c r="L159" s="3" t="str">
        <f>IF(GroupSizes!S159="NA","NA",IF(GroupSizes!S159=0,"a",IF(GroupSizes!S159=1,"b","c")))</f>
        <v>NA</v>
      </c>
      <c r="M159" s="3" t="s">
        <v>178</v>
      </c>
      <c r="N159" s="3" t="s">
        <v>178</v>
      </c>
      <c r="O159" t="str">
        <f t="shared" si="10"/>
        <v>NA</v>
      </c>
      <c r="P159" t="str">
        <f t="shared" si="11"/>
        <v>NA</v>
      </c>
      <c r="Q159" s="3">
        <v>6</v>
      </c>
      <c r="R159" s="3">
        <v>6</v>
      </c>
      <c r="S159" t="str">
        <f t="shared" si="12"/>
        <v>NA</v>
      </c>
      <c r="T159" t="str">
        <f t="shared" si="13"/>
        <v>NA</v>
      </c>
      <c r="U159">
        <f t="shared" si="14"/>
        <v>0</v>
      </c>
      <c r="V159" t="s">
        <v>178</v>
      </c>
      <c r="W159">
        <v>0</v>
      </c>
      <c r="X159" s="6" t="s">
        <v>178</v>
      </c>
      <c r="Y159" s="6" t="s">
        <v>178</v>
      </c>
      <c r="Z159" s="6">
        <v>0.22561028345356843</v>
      </c>
      <c r="AA159" s="6">
        <v>0.22561028345356843</v>
      </c>
    </row>
    <row r="160" spans="1:27" x14ac:dyDescent="0.25">
      <c r="A160" t="s">
        <v>160</v>
      </c>
      <c r="B160" t="s">
        <v>333</v>
      </c>
      <c r="C160" t="str">
        <f>IF(GroupSizes!D160="NA","NA",IF(GroupSizes!D160=0,"a",IF(GroupSizes!D160&lt;2,"b","c")))</f>
        <v>NA</v>
      </c>
      <c r="D160" t="str">
        <f>IF(GroupSizes!E160="NA","NA",IF(GroupSizes!E160=0,"a",IF(GroupSizes!E160&lt;2,"b","c")))</f>
        <v>NA</v>
      </c>
      <c r="E160" t="str">
        <f>IF(GroupSizes!F160="NA","NA",IF(GroupSizes!F160=0,"a",IF(GroupSizes!F160&lt;2,"b","c")))</f>
        <v>NA</v>
      </c>
      <c r="F160" t="str">
        <f>IF(GroupSizes!G160="NA","NA",IF(GroupSizes!G160=0,"a",IF(GroupSizes!G160&lt;2,"b","c")))</f>
        <v>NA</v>
      </c>
      <c r="G160" s="3" t="s">
        <v>178</v>
      </c>
      <c r="H160" s="3" t="s">
        <v>178</v>
      </c>
      <c r="I160" s="3" t="str">
        <f>IF(GroupSizes!P160="NA","NA",IF(GroupSizes!P160=0,"a",IF(GroupSizes!P160=1,"b","c")))</f>
        <v>NA</v>
      </c>
      <c r="J160" s="3" t="str">
        <f>IF(GroupSizes!Q160="NA","NA",IF(GroupSizes!Q160=0,"a",IF(GroupSizes!Q160=1,"b","c")))</f>
        <v>NA</v>
      </c>
      <c r="K160" s="3" t="str">
        <f>IF(GroupSizes!R160="NA","NA",IF(GroupSizes!R160=0,"a",IF(GroupSizes!R160=1,"b","c")))</f>
        <v>NA</v>
      </c>
      <c r="L160" s="3" t="str">
        <f>IF(GroupSizes!S160="NA","NA",IF(GroupSizes!S160=0,"a",IF(GroupSizes!S160=1,"b","c")))</f>
        <v>NA</v>
      </c>
      <c r="M160" s="3" t="s">
        <v>178</v>
      </c>
      <c r="N160" s="3" t="s">
        <v>178</v>
      </c>
      <c r="O160" t="str">
        <f t="shared" si="10"/>
        <v>NA</v>
      </c>
      <c r="P160" t="str">
        <f t="shared" si="11"/>
        <v>NA</v>
      </c>
      <c r="Q160" s="3">
        <v>3</v>
      </c>
      <c r="R160" s="3">
        <v>3</v>
      </c>
      <c r="S160" t="str">
        <f t="shared" si="12"/>
        <v>NA</v>
      </c>
      <c r="T160" t="str">
        <f t="shared" si="13"/>
        <v>NA</v>
      </c>
      <c r="U160">
        <f t="shared" si="14"/>
        <v>1</v>
      </c>
      <c r="V160" t="s">
        <v>178</v>
      </c>
      <c r="W160">
        <v>0</v>
      </c>
      <c r="X160" s="6" t="s">
        <v>178</v>
      </c>
      <c r="Y160" s="6" t="s">
        <v>178</v>
      </c>
      <c r="Z160" s="6">
        <v>0.7433034373659273</v>
      </c>
      <c r="AA160" s="6">
        <v>0.7433034373659273</v>
      </c>
    </row>
    <row r="161" spans="1:27" x14ac:dyDescent="0.25">
      <c r="A161" t="s">
        <v>161</v>
      </c>
      <c r="B161" t="s">
        <v>334</v>
      </c>
      <c r="C161" t="str">
        <f>IF(GroupSizes!D161="NA","NA",IF(GroupSizes!D161=0,"a",IF(GroupSizes!D161&lt;2,"b","c")))</f>
        <v>NA</v>
      </c>
      <c r="D161" t="str">
        <f>IF(GroupSizes!E161="NA","NA",IF(GroupSizes!E161=0,"a",IF(GroupSizes!E161&lt;2,"b","c")))</f>
        <v>NA</v>
      </c>
      <c r="E161" t="str">
        <f>IF(GroupSizes!F161="NA","NA",IF(GroupSizes!F161=0,"a",IF(GroupSizes!F161&lt;2,"b","c")))</f>
        <v>NA</v>
      </c>
      <c r="F161" t="str">
        <f>IF(GroupSizes!G161="NA","NA",IF(GroupSizes!G161=0,"a",IF(GroupSizes!G161&lt;2,"b","c")))</f>
        <v>NA</v>
      </c>
      <c r="G161" s="3" t="s">
        <v>178</v>
      </c>
      <c r="H161" s="3" t="s">
        <v>178</v>
      </c>
      <c r="I161" s="3" t="str">
        <f>IF(GroupSizes!P161="NA","NA",IF(GroupSizes!P161=0,"a",IF(GroupSizes!P161=1,"b","c")))</f>
        <v>NA</v>
      </c>
      <c r="J161" s="3" t="str">
        <f>IF(GroupSizes!Q161="NA","NA",IF(GroupSizes!Q161=0,"a",IF(GroupSizes!Q161=1,"b","c")))</f>
        <v>NA</v>
      </c>
      <c r="K161" s="3" t="str">
        <f>IF(GroupSizes!R161="NA","NA",IF(GroupSizes!R161=0,"a",IF(GroupSizes!R161=1,"b","c")))</f>
        <v>NA</v>
      </c>
      <c r="L161" s="3" t="str">
        <f>IF(GroupSizes!S161="NA","NA",IF(GroupSizes!S161=0,"a",IF(GroupSizes!S161=1,"b","c")))</f>
        <v>NA</v>
      </c>
      <c r="M161" s="3" t="s">
        <v>178</v>
      </c>
      <c r="N161" s="3" t="s">
        <v>178</v>
      </c>
      <c r="O161" t="str">
        <f t="shared" si="10"/>
        <v>NA</v>
      </c>
      <c r="P161" t="str">
        <f t="shared" si="11"/>
        <v>NA</v>
      </c>
      <c r="Q161" s="3">
        <v>6</v>
      </c>
      <c r="R161" s="3">
        <v>6</v>
      </c>
      <c r="S161" t="str">
        <f t="shared" si="12"/>
        <v>NA</v>
      </c>
      <c r="T161" t="str">
        <f t="shared" si="13"/>
        <v>NA</v>
      </c>
      <c r="U161">
        <f t="shared" si="14"/>
        <v>0</v>
      </c>
      <c r="V161" t="s">
        <v>178</v>
      </c>
      <c r="W161">
        <v>1</v>
      </c>
      <c r="X161" s="6" t="s">
        <v>178</v>
      </c>
      <c r="Y161" s="6" t="s">
        <v>178</v>
      </c>
      <c r="Z161" s="6">
        <v>0.39924929555354349</v>
      </c>
      <c r="AA161" s="6">
        <v>0.39924929555354349</v>
      </c>
    </row>
    <row r="162" spans="1:27" x14ac:dyDescent="0.25">
      <c r="A162" t="s">
        <v>162</v>
      </c>
      <c r="B162" t="s">
        <v>335</v>
      </c>
      <c r="C162" t="str">
        <f>IF(GroupSizes!D162="NA","NA",IF(GroupSizes!D162=0,"a",IF(GroupSizes!D162&lt;2,"b","c")))</f>
        <v>NA</v>
      </c>
      <c r="D162" t="str">
        <f>IF(GroupSizes!E162="NA","NA",IF(GroupSizes!E162=0,"a",IF(GroupSizes!E162&lt;2,"b","c")))</f>
        <v>NA</v>
      </c>
      <c r="E162" t="str">
        <f>IF(GroupSizes!F162="NA","NA",IF(GroupSizes!F162=0,"a",IF(GroupSizes!F162&lt;2,"b","c")))</f>
        <v>NA</v>
      </c>
      <c r="F162" t="str">
        <f>IF(GroupSizes!G162="NA","NA",IF(GroupSizes!G162=0,"a",IF(GroupSizes!G162&lt;2,"b","c")))</f>
        <v>NA</v>
      </c>
      <c r="G162" s="3" t="s">
        <v>178</v>
      </c>
      <c r="H162" s="3" t="s">
        <v>178</v>
      </c>
      <c r="I162" s="3" t="str">
        <f>IF(GroupSizes!P162="NA","NA",IF(GroupSizes!P162=0,"a",IF(GroupSizes!P162=1,"b","c")))</f>
        <v>NA</v>
      </c>
      <c r="J162" s="3" t="str">
        <f>IF(GroupSizes!Q162="NA","NA",IF(GroupSizes!Q162=0,"a",IF(GroupSizes!Q162=1,"b","c")))</f>
        <v>NA</v>
      </c>
      <c r="K162" s="3" t="str">
        <f>IF(GroupSizes!R162="NA","NA",IF(GroupSizes!R162=0,"a",IF(GroupSizes!R162=1,"b","c")))</f>
        <v>NA</v>
      </c>
      <c r="L162" s="3" t="str">
        <f>IF(GroupSizes!S162="NA","NA",IF(GroupSizes!S162=0,"a",IF(GroupSizes!S162=1,"b","c")))</f>
        <v>NA</v>
      </c>
      <c r="M162" s="3" t="s">
        <v>178</v>
      </c>
      <c r="N162" s="3" t="s">
        <v>178</v>
      </c>
      <c r="O162" t="str">
        <f t="shared" si="10"/>
        <v>NA</v>
      </c>
      <c r="P162" t="str">
        <f t="shared" si="11"/>
        <v>NA</v>
      </c>
      <c r="Q162" s="3">
        <v>5</v>
      </c>
      <c r="R162" s="3">
        <v>5</v>
      </c>
      <c r="S162" t="str">
        <f t="shared" si="12"/>
        <v>NA</v>
      </c>
      <c r="T162" t="str">
        <f t="shared" si="13"/>
        <v>NA</v>
      </c>
      <c r="U162">
        <f t="shared" si="14"/>
        <v>0</v>
      </c>
      <c r="V162" t="s">
        <v>178</v>
      </c>
      <c r="W162">
        <v>1</v>
      </c>
      <c r="X162" s="6" t="s">
        <v>178</v>
      </c>
      <c r="Y162" s="6" t="s">
        <v>178</v>
      </c>
      <c r="Z162" s="6">
        <v>0.77781745930520174</v>
      </c>
      <c r="AA162" s="6">
        <v>0.77781745930520174</v>
      </c>
    </row>
    <row r="163" spans="1:27" x14ac:dyDescent="0.25">
      <c r="A163" t="s">
        <v>163</v>
      </c>
      <c r="B163" t="s">
        <v>336</v>
      </c>
      <c r="C163" t="str">
        <f>IF(GroupSizes!D163="NA","NA",IF(GroupSizes!D163=0,"a",IF(GroupSizes!D163&lt;2,"b","c")))</f>
        <v>NA</v>
      </c>
      <c r="D163" t="str">
        <f>IF(GroupSizes!E163="NA","NA",IF(GroupSizes!E163=0,"a",IF(GroupSizes!E163&lt;2,"b","c")))</f>
        <v>NA</v>
      </c>
      <c r="E163" t="str">
        <f>IF(GroupSizes!F163="NA","NA",IF(GroupSizes!F163=0,"a",IF(GroupSizes!F163&lt;2,"b","c")))</f>
        <v>NA</v>
      </c>
      <c r="F163" t="str">
        <f>IF(GroupSizes!G163="NA","NA",IF(GroupSizes!G163=0,"a",IF(GroupSizes!G163&lt;2,"b","c")))</f>
        <v>NA</v>
      </c>
      <c r="G163" s="3" t="s">
        <v>178</v>
      </c>
      <c r="H163" s="3" t="s">
        <v>178</v>
      </c>
      <c r="I163" s="3" t="str">
        <f>IF(GroupSizes!P163="NA","NA",IF(GroupSizes!P163=0,"a",IF(GroupSizes!P163=1,"b","c")))</f>
        <v>NA</v>
      </c>
      <c r="J163" s="3" t="str">
        <f>IF(GroupSizes!Q163="NA","NA",IF(GroupSizes!Q163=0,"a",IF(GroupSizes!Q163=1,"b","c")))</f>
        <v>NA</v>
      </c>
      <c r="K163" s="3" t="str">
        <f>IF(GroupSizes!R163="NA","NA",IF(GroupSizes!R163=0,"a",IF(GroupSizes!R163=1,"b","c")))</f>
        <v>NA</v>
      </c>
      <c r="L163" s="3" t="str">
        <f>IF(GroupSizes!S163="NA","NA",IF(GroupSizes!S163=0,"a",IF(GroupSizes!S163=1,"b","c")))</f>
        <v>NA</v>
      </c>
      <c r="M163" s="3" t="s">
        <v>178</v>
      </c>
      <c r="N163" s="3" t="s">
        <v>178</v>
      </c>
      <c r="O163" t="str">
        <f t="shared" si="10"/>
        <v>NA</v>
      </c>
      <c r="P163" t="str">
        <f t="shared" si="11"/>
        <v>NA</v>
      </c>
      <c r="Q163" s="3">
        <v>5</v>
      </c>
      <c r="R163" s="3">
        <v>5</v>
      </c>
      <c r="S163" t="str">
        <f t="shared" si="12"/>
        <v>NA</v>
      </c>
      <c r="T163" t="str">
        <f t="shared" si="13"/>
        <v>NA</v>
      </c>
      <c r="U163">
        <f t="shared" si="14"/>
        <v>0</v>
      </c>
      <c r="V163" t="s">
        <v>178</v>
      </c>
      <c r="W163">
        <v>1</v>
      </c>
      <c r="X163" s="6" t="s">
        <v>178</v>
      </c>
      <c r="Y163" s="6" t="s">
        <v>178</v>
      </c>
      <c r="Z163" s="6">
        <v>0.77781745930520174</v>
      </c>
      <c r="AA163" s="6">
        <v>0.77781745930520174</v>
      </c>
    </row>
    <row r="164" spans="1:27" x14ac:dyDescent="0.25">
      <c r="A164" t="s">
        <v>164</v>
      </c>
      <c r="B164" t="s">
        <v>337</v>
      </c>
      <c r="C164" t="str">
        <f>IF(GroupSizes!D164="NA","NA",IF(GroupSizes!D164=0,"a",IF(GroupSizes!D164&lt;2,"b","c")))</f>
        <v>NA</v>
      </c>
      <c r="D164" t="str">
        <f>IF(GroupSizes!E164="NA","NA",IF(GroupSizes!E164=0,"a",IF(GroupSizes!E164&lt;2,"b","c")))</f>
        <v>NA</v>
      </c>
      <c r="E164" t="str">
        <f>IF(GroupSizes!F164="NA","NA",IF(GroupSizes!F164=0,"a",IF(GroupSizes!F164&lt;2,"b","c")))</f>
        <v>NA</v>
      </c>
      <c r="F164" t="str">
        <f>IF(GroupSizes!G164="NA","NA",IF(GroupSizes!G164=0,"a",IF(GroupSizes!G164&lt;2,"b","c")))</f>
        <v>NA</v>
      </c>
      <c r="G164" s="3" t="s">
        <v>178</v>
      </c>
      <c r="H164" s="3" t="s">
        <v>178</v>
      </c>
      <c r="I164" s="3" t="str">
        <f>IF(GroupSizes!P164="NA","NA",IF(GroupSizes!P164=0,"a",IF(GroupSizes!P164=1,"b","c")))</f>
        <v>NA</v>
      </c>
      <c r="J164" s="3" t="str">
        <f>IF(GroupSizes!Q164="NA","NA",IF(GroupSizes!Q164=0,"a",IF(GroupSizes!Q164=1,"b","c")))</f>
        <v>NA</v>
      </c>
      <c r="K164" s="3" t="str">
        <f>IF(GroupSizes!R164="NA","NA",IF(GroupSizes!R164=0,"a",IF(GroupSizes!R164=1,"b","c")))</f>
        <v>NA</v>
      </c>
      <c r="L164" s="3" t="str">
        <f>IF(GroupSizes!S164="NA","NA",IF(GroupSizes!S164=0,"a",IF(GroupSizes!S164=1,"b","c")))</f>
        <v>NA</v>
      </c>
      <c r="M164" s="3" t="s">
        <v>178</v>
      </c>
      <c r="N164" s="3" t="s">
        <v>178</v>
      </c>
      <c r="O164" t="str">
        <f t="shared" si="10"/>
        <v>NA</v>
      </c>
      <c r="P164" t="str">
        <f t="shared" si="11"/>
        <v>NA</v>
      </c>
      <c r="Q164" s="3">
        <v>7</v>
      </c>
      <c r="R164" s="3">
        <v>7</v>
      </c>
      <c r="S164" t="str">
        <f t="shared" si="12"/>
        <v>NA</v>
      </c>
      <c r="T164" t="str">
        <f t="shared" si="13"/>
        <v>NA</v>
      </c>
      <c r="U164">
        <f t="shared" si="14"/>
        <v>0</v>
      </c>
      <c r="V164" t="s">
        <v>178</v>
      </c>
      <c r="W164">
        <v>1</v>
      </c>
      <c r="X164" s="6" t="s">
        <v>178</v>
      </c>
      <c r="Y164" s="6" t="s">
        <v>178</v>
      </c>
      <c r="Z164" s="6">
        <v>0.68818602136341023</v>
      </c>
      <c r="AA164" s="6">
        <v>0.68818602136341023</v>
      </c>
    </row>
    <row r="165" spans="1:27" x14ac:dyDescent="0.25">
      <c r="A165" t="s">
        <v>165</v>
      </c>
      <c r="B165" t="s">
        <v>177</v>
      </c>
      <c r="C165" t="str">
        <f>IF(GroupSizes!D165="NA","NA",IF(GroupSizes!D165=0,"a",IF(GroupSizes!D165&lt;2,"b","c")))</f>
        <v>NA</v>
      </c>
      <c r="D165" t="str">
        <f>IF(GroupSizes!E165="NA","NA",IF(GroupSizes!E165=0,"a",IF(GroupSizes!E165&lt;2,"b","c")))</f>
        <v>NA</v>
      </c>
      <c r="E165" t="str">
        <f>IF(GroupSizes!F165="NA","NA",IF(GroupSizes!F165=0,"a",IF(GroupSizes!F165&lt;2,"b","c")))</f>
        <v>NA</v>
      </c>
      <c r="F165" t="str">
        <f>IF(GroupSizes!G165="NA","NA",IF(GroupSizes!G165=0,"a",IF(GroupSizes!G165&lt;2,"b","c")))</f>
        <v>NA</v>
      </c>
      <c r="G165" s="3" t="s">
        <v>178</v>
      </c>
      <c r="H165" s="3" t="s">
        <v>178</v>
      </c>
      <c r="I165" s="3" t="str">
        <f>IF(GroupSizes!P165="NA","NA",IF(GroupSizes!P165=0,"a",IF(GroupSizes!P165=1,"b","c")))</f>
        <v>NA</v>
      </c>
      <c r="J165" s="3" t="str">
        <f>IF(GroupSizes!Q165="NA","NA",IF(GroupSizes!Q165=0,"a",IF(GroupSizes!Q165=1,"b","c")))</f>
        <v>NA</v>
      </c>
      <c r="K165" s="3" t="str">
        <f>IF(GroupSizes!R165="NA","NA",IF(GroupSizes!R165=0,"a",IF(GroupSizes!R165=1,"b","c")))</f>
        <v>NA</v>
      </c>
      <c r="L165" s="3" t="str">
        <f>IF(GroupSizes!S165="NA","NA",IF(GroupSizes!S165=0,"a",IF(GroupSizes!S165=1,"b","c")))</f>
        <v>NA</v>
      </c>
      <c r="M165" s="3" t="s">
        <v>178</v>
      </c>
      <c r="N165" s="3" t="s">
        <v>178</v>
      </c>
      <c r="O165" t="str">
        <f t="shared" si="10"/>
        <v>NA</v>
      </c>
      <c r="P165" t="str">
        <f t="shared" si="11"/>
        <v>NA</v>
      </c>
      <c r="Q165" s="3">
        <v>5</v>
      </c>
      <c r="R165" s="3">
        <v>5</v>
      </c>
      <c r="S165" t="str">
        <f t="shared" si="12"/>
        <v>NA</v>
      </c>
      <c r="T165" t="str">
        <f t="shared" si="13"/>
        <v>NA</v>
      </c>
      <c r="U165">
        <f t="shared" si="14"/>
        <v>0</v>
      </c>
      <c r="V165" t="s">
        <v>178</v>
      </c>
      <c r="W165">
        <v>1</v>
      </c>
      <c r="X165" s="6" t="s">
        <v>178</v>
      </c>
      <c r="Y165" s="6" t="s">
        <v>178</v>
      </c>
      <c r="Z165" s="6">
        <v>0.68818602136341023</v>
      </c>
      <c r="AA165" s="6">
        <v>0.68818602136341023</v>
      </c>
    </row>
    <row r="166" spans="1:27" x14ac:dyDescent="0.25">
      <c r="A166" t="s">
        <v>166</v>
      </c>
      <c r="B166" t="s">
        <v>338</v>
      </c>
      <c r="C166" t="str">
        <f>IF(GroupSizes!D166="NA","NA",IF(GroupSizes!D166=0,"a",IF(GroupSizes!D166&lt;2,"b","c")))</f>
        <v>NA</v>
      </c>
      <c r="D166" t="str">
        <f>IF(GroupSizes!E166="NA","NA",IF(GroupSizes!E166=0,"a",IF(GroupSizes!E166&lt;2,"b","c")))</f>
        <v>NA</v>
      </c>
      <c r="E166" t="str">
        <f>IF(GroupSizes!F166="NA","NA",IF(GroupSizes!F166=0,"a",IF(GroupSizes!F166&lt;2,"b","c")))</f>
        <v>NA</v>
      </c>
      <c r="F166" t="str">
        <f>IF(GroupSizes!G166="NA","NA",IF(GroupSizes!G166=0,"a",IF(GroupSizes!G166&lt;2,"b","c")))</f>
        <v>NA</v>
      </c>
      <c r="G166" s="3" t="s">
        <v>178</v>
      </c>
      <c r="H166" s="3" t="s">
        <v>178</v>
      </c>
      <c r="I166" s="3" t="str">
        <f>IF(GroupSizes!P166="NA","NA",IF(GroupSizes!P166=0,"a",IF(GroupSizes!P166=1,"b","c")))</f>
        <v>NA</v>
      </c>
      <c r="J166" s="3" t="str">
        <f>IF(GroupSizes!Q166="NA","NA",IF(GroupSizes!Q166=0,"a",IF(GroupSizes!Q166=1,"b","c")))</f>
        <v>NA</v>
      </c>
      <c r="K166" s="3" t="str">
        <f>IF(GroupSizes!R166="NA","NA",IF(GroupSizes!R166=0,"a",IF(GroupSizes!R166=1,"b","c")))</f>
        <v>NA</v>
      </c>
      <c r="L166" s="3" t="str">
        <f>IF(GroupSizes!S166="NA","NA",IF(GroupSizes!S166=0,"a",IF(GroupSizes!S166=1,"b","c")))</f>
        <v>NA</v>
      </c>
      <c r="M166" s="3" t="s">
        <v>178</v>
      </c>
      <c r="N166" s="3" t="s">
        <v>178</v>
      </c>
      <c r="O166" t="str">
        <f t="shared" si="10"/>
        <v>NA</v>
      </c>
      <c r="P166" t="str">
        <f t="shared" si="11"/>
        <v>NA</v>
      </c>
      <c r="Q166" s="3">
        <v>3</v>
      </c>
      <c r="R166" s="3">
        <v>3</v>
      </c>
      <c r="S166" t="str">
        <f t="shared" si="12"/>
        <v>NA</v>
      </c>
      <c r="T166" t="str">
        <f t="shared" si="13"/>
        <v>NA</v>
      </c>
      <c r="U166">
        <f t="shared" si="14"/>
        <v>1</v>
      </c>
      <c r="V166" t="s">
        <v>178</v>
      </c>
      <c r="W166">
        <v>1</v>
      </c>
      <c r="X166" s="6" t="s">
        <v>178</v>
      </c>
      <c r="Y166" s="6" t="s">
        <v>178</v>
      </c>
      <c r="Z166" s="6">
        <v>0.68731361109758471</v>
      </c>
      <c r="AA166" s="6">
        <v>0.68731361109758471</v>
      </c>
    </row>
    <row r="167" spans="1:27" x14ac:dyDescent="0.25">
      <c r="A167" t="s">
        <v>167</v>
      </c>
      <c r="B167" t="s">
        <v>326</v>
      </c>
      <c r="C167" t="str">
        <f>IF(GroupSizes!D167="NA","NA",IF(GroupSizes!D167=0,"a",IF(GroupSizes!D167&lt;2,"b","c")))</f>
        <v>NA</v>
      </c>
      <c r="D167" t="str">
        <f>IF(GroupSizes!E167="NA","NA",IF(GroupSizes!E167=0,"a",IF(GroupSizes!E167&lt;2,"b","c")))</f>
        <v>NA</v>
      </c>
      <c r="E167" t="str">
        <f>IF(GroupSizes!F167="NA","NA",IF(GroupSizes!F167=0,"a",IF(GroupSizes!F167&lt;2,"b","c")))</f>
        <v>NA</v>
      </c>
      <c r="F167" t="str">
        <f>IF(GroupSizes!G167="NA","NA",IF(GroupSizes!G167=0,"a",IF(GroupSizes!G167&lt;2,"b","c")))</f>
        <v>NA</v>
      </c>
      <c r="G167" s="3" t="s">
        <v>178</v>
      </c>
      <c r="H167" s="3" t="s">
        <v>178</v>
      </c>
      <c r="I167" s="3" t="str">
        <f>IF(GroupSizes!P167="NA","NA",IF(GroupSizes!P167=0,"a",IF(GroupSizes!P167=1,"b","c")))</f>
        <v>NA</v>
      </c>
      <c r="J167" s="3" t="str">
        <f>IF(GroupSizes!Q167="NA","NA",IF(GroupSizes!Q167=0,"a",IF(GroupSizes!Q167=1,"b","c")))</f>
        <v>NA</v>
      </c>
      <c r="K167" s="3" t="str">
        <f>IF(GroupSizes!R167="NA","NA",IF(GroupSizes!R167=0,"a",IF(GroupSizes!R167=1,"b","c")))</f>
        <v>NA</v>
      </c>
      <c r="L167" s="3" t="str">
        <f>IF(GroupSizes!S167="NA","NA",IF(GroupSizes!S167=0,"a",IF(GroupSizes!S167=1,"b","c")))</f>
        <v>NA</v>
      </c>
      <c r="M167" s="3" t="s">
        <v>178</v>
      </c>
      <c r="N167" s="3" t="s">
        <v>178</v>
      </c>
      <c r="O167" t="str">
        <f t="shared" si="10"/>
        <v>NA</v>
      </c>
      <c r="P167" t="str">
        <f t="shared" si="11"/>
        <v>NA</v>
      </c>
      <c r="Q167" s="3">
        <v>4</v>
      </c>
      <c r="R167" s="3">
        <v>4</v>
      </c>
      <c r="S167" t="str">
        <f t="shared" si="12"/>
        <v>NA</v>
      </c>
      <c r="T167" t="str">
        <f t="shared" si="13"/>
        <v>NA</v>
      </c>
      <c r="U167">
        <f t="shared" si="14"/>
        <v>0</v>
      </c>
      <c r="V167" t="s">
        <v>178</v>
      </c>
      <c r="W167">
        <v>1</v>
      </c>
      <c r="X167" s="6" t="s">
        <v>178</v>
      </c>
      <c r="Y167" s="6" t="s">
        <v>178</v>
      </c>
      <c r="Z167" s="6">
        <v>0.3</v>
      </c>
      <c r="AA167" s="6">
        <v>0.3</v>
      </c>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99"/>
  <sheetViews>
    <sheetView topLeftCell="D1" workbookViewId="0">
      <selection activeCell="J32" sqref="J32"/>
    </sheetView>
  </sheetViews>
  <sheetFormatPr defaultRowHeight="15" x14ac:dyDescent="0.25"/>
  <sheetData>
    <row r="1" spans="1:19" x14ac:dyDescent="0.25">
      <c r="A1" t="s">
        <v>0</v>
      </c>
      <c r="B1" t="s">
        <v>198</v>
      </c>
      <c r="C1" s="1" t="s">
        <v>396</v>
      </c>
      <c r="D1" s="1" t="s">
        <v>402</v>
      </c>
      <c r="E1" s="6" t="s">
        <v>400</v>
      </c>
      <c r="F1" s="6" t="s">
        <v>401</v>
      </c>
      <c r="G1" t="s">
        <v>397</v>
      </c>
      <c r="H1" s="2" t="s">
        <v>476</v>
      </c>
      <c r="I1" s="14" t="s">
        <v>471</v>
      </c>
      <c r="J1" t="s">
        <v>472</v>
      </c>
      <c r="K1" t="s">
        <v>473</v>
      </c>
      <c r="L1" t="s">
        <v>485</v>
      </c>
      <c r="M1" s="4" t="s">
        <v>474</v>
      </c>
      <c r="N1" s="4" t="s">
        <v>475</v>
      </c>
      <c r="O1" s="3" t="s">
        <v>482</v>
      </c>
      <c r="P1" s="3" t="s">
        <v>483</v>
      </c>
      <c r="Q1" s="3" t="s">
        <v>486</v>
      </c>
      <c r="R1" s="3" t="s">
        <v>487</v>
      </c>
      <c r="S1" s="3" t="s">
        <v>488</v>
      </c>
    </row>
    <row r="2" spans="1:19" x14ac:dyDescent="0.25">
      <c r="A2" t="s">
        <v>2</v>
      </c>
      <c r="B2">
        <v>2011</v>
      </c>
      <c r="C2" s="1">
        <v>4</v>
      </c>
      <c r="D2" s="1">
        <v>7</v>
      </c>
      <c r="E2" s="6">
        <v>1.4878844041120944</v>
      </c>
      <c r="F2" s="6">
        <v>1.4878844041120944</v>
      </c>
      <c r="G2">
        <f>IF(C2="NA","NA",IF(D2="NA",0,1))</f>
        <v>1</v>
      </c>
      <c r="H2" s="2">
        <v>1</v>
      </c>
      <c r="I2" s="5">
        <v>1</v>
      </c>
      <c r="J2">
        <v>2</v>
      </c>
      <c r="K2">
        <v>5</v>
      </c>
      <c r="L2">
        <v>0</v>
      </c>
      <c r="M2" s="4">
        <v>0</v>
      </c>
      <c r="N2" s="4">
        <v>2</v>
      </c>
      <c r="O2">
        <v>1</v>
      </c>
      <c r="P2">
        <v>0.5</v>
      </c>
      <c r="Q2" t="str">
        <f>IF(L2=0,"NA",IF(L2&gt;1,((((4.8+2.7+10.2+7.3+3.7)/5)/100)*M2)/(0.5*L2),((((4.8+2.7+10.2+7.3+3.7)/5)/100)*M2)))</f>
        <v>NA</v>
      </c>
      <c r="R2" t="str">
        <f>IF(L2=0,"NA",IF(L2&gt;1,((((2.5+8+0+18.7+7.8+5.4)/6)/100)*M2)/(0.5*L2),((((2.5+8+0+18.7+7.8+5.4)/6)/100)*M2)))</f>
        <v>NA</v>
      </c>
      <c r="S2" t="str">
        <f>IF(L2=0,"NA",0.25*M2*0.1)</f>
        <v>NA</v>
      </c>
    </row>
    <row r="3" spans="1:19" x14ac:dyDescent="0.25">
      <c r="A3" t="s">
        <v>3</v>
      </c>
      <c r="B3">
        <v>2011</v>
      </c>
      <c r="C3" s="1">
        <v>6</v>
      </c>
      <c r="D3" s="1">
        <v>7</v>
      </c>
      <c r="E3" s="6">
        <v>1.0771258050942794</v>
      </c>
      <c r="F3" s="6">
        <v>1.0771258050942794</v>
      </c>
      <c r="G3">
        <f t="shared" ref="G3:G66" si="0">IF(C3="NA","NA",IF(D3="NA",0,1))</f>
        <v>1</v>
      </c>
      <c r="H3" s="2">
        <v>1</v>
      </c>
      <c r="I3" s="5">
        <v>2</v>
      </c>
      <c r="J3">
        <v>4</v>
      </c>
      <c r="K3">
        <v>5</v>
      </c>
      <c r="L3">
        <v>1</v>
      </c>
      <c r="M3" s="4">
        <v>0</v>
      </c>
      <c r="N3" s="4">
        <v>4</v>
      </c>
      <c r="O3">
        <v>1</v>
      </c>
      <c r="P3">
        <v>0.5714285714285714</v>
      </c>
      <c r="Q3">
        <v>0</v>
      </c>
      <c r="R3">
        <v>0</v>
      </c>
      <c r="S3">
        <v>0</v>
      </c>
    </row>
    <row r="4" spans="1:19" x14ac:dyDescent="0.25">
      <c r="A4" t="s">
        <v>4</v>
      </c>
      <c r="B4">
        <v>2011</v>
      </c>
      <c r="C4" s="1">
        <v>4</v>
      </c>
      <c r="D4" s="1">
        <v>3</v>
      </c>
      <c r="E4" s="6">
        <v>1.0771258050942794</v>
      </c>
      <c r="F4" s="6">
        <v>1.0771258050942794</v>
      </c>
      <c r="G4">
        <f t="shared" si="0"/>
        <v>1</v>
      </c>
      <c r="H4" s="2">
        <v>1</v>
      </c>
      <c r="I4" s="5">
        <v>1</v>
      </c>
      <c r="J4">
        <v>2</v>
      </c>
      <c r="K4">
        <v>1</v>
      </c>
      <c r="L4">
        <v>1</v>
      </c>
      <c r="M4" s="4">
        <v>1</v>
      </c>
      <c r="N4" s="4">
        <v>3</v>
      </c>
      <c r="O4">
        <v>1.5</v>
      </c>
      <c r="P4">
        <v>0.5</v>
      </c>
      <c r="Q4">
        <v>5.74E-2</v>
      </c>
      <c r="R4">
        <v>7.0666666666666669E-2</v>
      </c>
      <c r="S4">
        <v>2.5000000000000001E-2</v>
      </c>
    </row>
    <row r="5" spans="1:19" x14ac:dyDescent="0.25">
      <c r="A5" t="s">
        <v>5</v>
      </c>
      <c r="B5">
        <v>2011</v>
      </c>
      <c r="C5" s="1">
        <v>8</v>
      </c>
      <c r="D5" s="1">
        <v>5</v>
      </c>
      <c r="E5" s="6">
        <v>2.0894257584322067</v>
      </c>
      <c r="F5" s="6">
        <v>1.7267889274604464</v>
      </c>
      <c r="G5">
        <f t="shared" si="0"/>
        <v>1</v>
      </c>
      <c r="H5" s="2">
        <v>1</v>
      </c>
      <c r="I5" s="5">
        <v>0</v>
      </c>
      <c r="J5">
        <v>6</v>
      </c>
      <c r="K5">
        <v>3</v>
      </c>
      <c r="L5">
        <v>1</v>
      </c>
      <c r="M5" s="4">
        <v>0</v>
      </c>
      <c r="N5" s="4">
        <v>1</v>
      </c>
      <c r="O5">
        <v>0.6</v>
      </c>
      <c r="P5">
        <v>0.5</v>
      </c>
      <c r="Q5">
        <v>0</v>
      </c>
      <c r="R5">
        <v>0</v>
      </c>
      <c r="S5">
        <v>0</v>
      </c>
    </row>
    <row r="6" spans="1:19" x14ac:dyDescent="0.25">
      <c r="A6" t="s">
        <v>6</v>
      </c>
      <c r="B6">
        <v>2011</v>
      </c>
      <c r="C6" s="1">
        <v>8</v>
      </c>
      <c r="D6" s="1">
        <v>8</v>
      </c>
      <c r="E6" s="6">
        <v>0.83934498270973201</v>
      </c>
      <c r="F6" s="6">
        <v>0.83934498270973201</v>
      </c>
      <c r="G6">
        <f t="shared" si="0"/>
        <v>1</v>
      </c>
      <c r="H6" s="2">
        <v>1</v>
      </c>
      <c r="I6" s="5">
        <v>3</v>
      </c>
      <c r="J6">
        <v>6</v>
      </c>
      <c r="K6">
        <v>6</v>
      </c>
      <c r="L6">
        <v>2</v>
      </c>
      <c r="M6" s="4">
        <v>1</v>
      </c>
      <c r="N6" s="4">
        <v>3</v>
      </c>
      <c r="O6">
        <v>0.8</v>
      </c>
      <c r="P6">
        <v>0.5714285714285714</v>
      </c>
      <c r="Q6">
        <v>5.74E-2</v>
      </c>
      <c r="R6">
        <v>7.0666666666666669E-2</v>
      </c>
      <c r="S6">
        <v>2.5000000000000001E-2</v>
      </c>
    </row>
    <row r="7" spans="1:19" x14ac:dyDescent="0.25">
      <c r="A7" t="s">
        <v>7</v>
      </c>
      <c r="B7">
        <v>2011</v>
      </c>
      <c r="C7" s="1">
        <v>9</v>
      </c>
      <c r="D7" s="1">
        <v>9</v>
      </c>
      <c r="E7" s="6">
        <v>0.83934498270973201</v>
      </c>
      <c r="F7" s="6">
        <v>0.83934498270973201</v>
      </c>
      <c r="G7">
        <f t="shared" si="0"/>
        <v>1</v>
      </c>
      <c r="H7" s="2">
        <v>0</v>
      </c>
      <c r="I7" s="5">
        <v>3</v>
      </c>
      <c r="J7">
        <v>7</v>
      </c>
      <c r="K7">
        <v>7</v>
      </c>
      <c r="L7">
        <v>2</v>
      </c>
      <c r="M7" s="4">
        <v>0</v>
      </c>
      <c r="N7" s="4">
        <v>0</v>
      </c>
      <c r="O7">
        <v>0.8</v>
      </c>
      <c r="P7">
        <v>0.2857142857142857</v>
      </c>
      <c r="Q7">
        <v>0</v>
      </c>
      <c r="R7">
        <v>0</v>
      </c>
      <c r="S7">
        <v>0</v>
      </c>
    </row>
    <row r="8" spans="1:19" x14ac:dyDescent="0.25">
      <c r="A8" t="s">
        <v>8</v>
      </c>
      <c r="B8">
        <v>2011</v>
      </c>
      <c r="C8" s="1">
        <v>9</v>
      </c>
      <c r="D8" s="1">
        <v>11</v>
      </c>
      <c r="E8" s="6">
        <v>0.89560035730229537</v>
      </c>
      <c r="F8" s="6">
        <v>0.89560035730229537</v>
      </c>
      <c r="G8">
        <f t="shared" si="0"/>
        <v>1</v>
      </c>
      <c r="H8" s="2">
        <v>1</v>
      </c>
      <c r="I8" s="5">
        <v>3</v>
      </c>
      <c r="J8">
        <v>7</v>
      </c>
      <c r="K8">
        <v>9</v>
      </c>
      <c r="L8">
        <v>1</v>
      </c>
      <c r="M8" s="4">
        <v>0</v>
      </c>
      <c r="N8" s="4">
        <v>12</v>
      </c>
      <c r="O8">
        <v>0.5</v>
      </c>
      <c r="P8">
        <v>0.15</v>
      </c>
      <c r="Q8">
        <v>0</v>
      </c>
      <c r="R8">
        <v>0</v>
      </c>
      <c r="S8">
        <v>0</v>
      </c>
    </row>
    <row r="9" spans="1:19" x14ac:dyDescent="0.25">
      <c r="A9" t="s">
        <v>9</v>
      </c>
      <c r="B9">
        <v>2011</v>
      </c>
      <c r="C9" s="1">
        <v>6</v>
      </c>
      <c r="D9" s="1">
        <v>8</v>
      </c>
      <c r="E9" s="6">
        <v>0.29154759474226444</v>
      </c>
      <c r="F9" s="6">
        <v>0.29154759474226444</v>
      </c>
      <c r="G9">
        <f t="shared" si="0"/>
        <v>1</v>
      </c>
      <c r="H9" s="2">
        <v>1</v>
      </c>
      <c r="I9" s="5">
        <v>1</v>
      </c>
      <c r="J9">
        <v>4</v>
      </c>
      <c r="K9">
        <v>6</v>
      </c>
      <c r="L9">
        <v>1</v>
      </c>
      <c r="M9" s="4">
        <v>0</v>
      </c>
      <c r="N9" s="4">
        <v>3</v>
      </c>
      <c r="O9">
        <v>1</v>
      </c>
      <c r="P9">
        <v>0.375</v>
      </c>
      <c r="Q9">
        <v>0</v>
      </c>
      <c r="R9">
        <v>0</v>
      </c>
      <c r="S9">
        <v>0</v>
      </c>
    </row>
    <row r="10" spans="1:19" x14ac:dyDescent="0.25">
      <c r="A10" t="s">
        <v>10</v>
      </c>
      <c r="B10">
        <v>2011</v>
      </c>
      <c r="C10" s="1">
        <v>8</v>
      </c>
      <c r="D10" s="1">
        <v>5</v>
      </c>
      <c r="E10" s="6">
        <v>1.7023806859806649</v>
      </c>
      <c r="F10" s="6">
        <v>1.7023806859806649</v>
      </c>
      <c r="G10">
        <f t="shared" si="0"/>
        <v>1</v>
      </c>
      <c r="H10" s="2">
        <v>1</v>
      </c>
      <c r="I10" s="5">
        <v>1</v>
      </c>
      <c r="J10">
        <v>6</v>
      </c>
      <c r="K10">
        <v>3</v>
      </c>
      <c r="L10">
        <v>2</v>
      </c>
      <c r="M10" s="4">
        <v>2</v>
      </c>
      <c r="N10" s="4">
        <v>1</v>
      </c>
      <c r="O10">
        <v>0.66666666666666663</v>
      </c>
      <c r="P10">
        <v>1</v>
      </c>
      <c r="Q10">
        <v>0.1148</v>
      </c>
      <c r="R10">
        <v>0.14133333333333334</v>
      </c>
      <c r="S10">
        <v>0.05</v>
      </c>
    </row>
    <row r="11" spans="1:19" x14ac:dyDescent="0.25">
      <c r="A11" t="s">
        <v>11</v>
      </c>
      <c r="B11">
        <v>2011</v>
      </c>
      <c r="C11" s="1">
        <v>12</v>
      </c>
      <c r="D11" s="1">
        <v>6</v>
      </c>
      <c r="E11" s="6">
        <v>1.5120846537148649</v>
      </c>
      <c r="F11" s="6">
        <v>1.5120846537148649</v>
      </c>
      <c r="G11">
        <f t="shared" si="0"/>
        <v>1</v>
      </c>
      <c r="H11" s="2">
        <v>0</v>
      </c>
      <c r="I11" s="5">
        <v>2</v>
      </c>
      <c r="J11">
        <v>10</v>
      </c>
      <c r="K11">
        <v>4</v>
      </c>
      <c r="L11">
        <v>2</v>
      </c>
      <c r="M11" s="4">
        <v>2</v>
      </c>
      <c r="N11" s="4">
        <v>0</v>
      </c>
      <c r="O11">
        <v>0.4</v>
      </c>
      <c r="P11">
        <v>0.5</v>
      </c>
      <c r="Q11">
        <v>0.1148</v>
      </c>
      <c r="R11">
        <v>0.14133333333333334</v>
      </c>
      <c r="S11">
        <v>0.05</v>
      </c>
    </row>
    <row r="12" spans="1:19" x14ac:dyDescent="0.25">
      <c r="A12" t="s">
        <v>12</v>
      </c>
      <c r="B12">
        <v>2011</v>
      </c>
      <c r="C12" s="1">
        <v>11</v>
      </c>
      <c r="D12" s="1">
        <v>7</v>
      </c>
      <c r="E12" s="6">
        <v>0.46097722286464166</v>
      </c>
      <c r="F12" s="6">
        <v>0.46097722286464166</v>
      </c>
      <c r="G12">
        <f t="shared" si="0"/>
        <v>1</v>
      </c>
      <c r="H12" s="2">
        <v>1</v>
      </c>
      <c r="I12" s="5">
        <v>9</v>
      </c>
      <c r="J12">
        <v>9</v>
      </c>
      <c r="K12">
        <v>5</v>
      </c>
      <c r="L12">
        <v>4</v>
      </c>
      <c r="M12" s="4">
        <v>0</v>
      </c>
      <c r="N12" s="4">
        <v>3</v>
      </c>
      <c r="O12">
        <v>1.2</v>
      </c>
      <c r="P12">
        <v>0.66666666666666663</v>
      </c>
      <c r="Q12">
        <v>0</v>
      </c>
      <c r="R12">
        <v>0</v>
      </c>
      <c r="S12">
        <v>0</v>
      </c>
    </row>
    <row r="13" spans="1:19" x14ac:dyDescent="0.25">
      <c r="A13" t="s">
        <v>13</v>
      </c>
      <c r="B13">
        <v>2011</v>
      </c>
      <c r="C13" s="1">
        <v>9</v>
      </c>
      <c r="D13" s="1">
        <v>4</v>
      </c>
      <c r="E13" s="6">
        <v>0.63134776470658449</v>
      </c>
      <c r="F13" s="6">
        <v>0.63134776470658449</v>
      </c>
      <c r="G13">
        <f t="shared" si="0"/>
        <v>1</v>
      </c>
      <c r="H13" s="2">
        <v>1</v>
      </c>
      <c r="I13" s="5">
        <v>10</v>
      </c>
      <c r="J13">
        <v>7</v>
      </c>
      <c r="K13">
        <v>2</v>
      </c>
      <c r="L13">
        <v>2</v>
      </c>
      <c r="M13" s="4">
        <v>5</v>
      </c>
      <c r="N13" s="4">
        <v>1</v>
      </c>
      <c r="O13">
        <v>0.4</v>
      </c>
      <c r="P13">
        <v>0.66666666666666663</v>
      </c>
      <c r="Q13">
        <v>0.28699999999999998</v>
      </c>
      <c r="R13">
        <v>0.35333333333333333</v>
      </c>
      <c r="S13">
        <v>0.125</v>
      </c>
    </row>
    <row r="14" spans="1:19" x14ac:dyDescent="0.25">
      <c r="A14" t="s">
        <v>14</v>
      </c>
      <c r="B14">
        <v>2011</v>
      </c>
      <c r="C14" s="1">
        <v>10</v>
      </c>
      <c r="D14" s="1">
        <v>5</v>
      </c>
      <c r="E14" s="6">
        <v>0.87132083643168035</v>
      </c>
      <c r="F14" s="6">
        <v>0.87132083643168035</v>
      </c>
      <c r="G14">
        <f t="shared" si="0"/>
        <v>1</v>
      </c>
      <c r="H14" s="2">
        <v>1</v>
      </c>
      <c r="I14" s="5">
        <v>5</v>
      </c>
      <c r="J14">
        <v>8</v>
      </c>
      <c r="K14">
        <v>3</v>
      </c>
      <c r="L14">
        <v>2</v>
      </c>
      <c r="M14" s="4">
        <v>3</v>
      </c>
      <c r="N14" s="4">
        <v>4</v>
      </c>
      <c r="O14">
        <v>0.44444444444444442</v>
      </c>
      <c r="P14">
        <v>0.2857142857142857</v>
      </c>
      <c r="Q14">
        <v>0.17219999999999999</v>
      </c>
      <c r="R14">
        <v>0.21200000000000002</v>
      </c>
      <c r="S14">
        <v>7.5000000000000011E-2</v>
      </c>
    </row>
    <row r="15" spans="1:19" x14ac:dyDescent="0.25">
      <c r="A15" t="s">
        <v>15</v>
      </c>
      <c r="B15">
        <v>2011</v>
      </c>
      <c r="C15" s="1">
        <v>11</v>
      </c>
      <c r="D15" s="1">
        <v>7</v>
      </c>
      <c r="E15" s="6">
        <v>0.44407206622348988</v>
      </c>
      <c r="F15" s="6">
        <v>0.44407206622348988</v>
      </c>
      <c r="G15">
        <f t="shared" si="0"/>
        <v>1</v>
      </c>
      <c r="H15" s="2">
        <v>1</v>
      </c>
      <c r="I15" s="5">
        <v>11</v>
      </c>
      <c r="J15">
        <v>9</v>
      </c>
      <c r="K15">
        <v>5</v>
      </c>
      <c r="L15">
        <v>3</v>
      </c>
      <c r="M15" s="4">
        <v>0</v>
      </c>
      <c r="N15" s="4">
        <v>1</v>
      </c>
      <c r="O15">
        <v>0.83333333333333337</v>
      </c>
      <c r="P15">
        <v>0.33333333333333331</v>
      </c>
      <c r="Q15">
        <v>0</v>
      </c>
      <c r="R15">
        <v>0</v>
      </c>
      <c r="S15">
        <v>0</v>
      </c>
    </row>
    <row r="16" spans="1:19" x14ac:dyDescent="0.25">
      <c r="A16" t="s">
        <v>16</v>
      </c>
      <c r="B16">
        <v>2011</v>
      </c>
      <c r="C16" s="1">
        <v>18</v>
      </c>
      <c r="D16" s="1">
        <v>14</v>
      </c>
      <c r="E16" s="6">
        <v>0.53450912059571232</v>
      </c>
      <c r="F16" s="6">
        <v>0.53450912059571232</v>
      </c>
      <c r="G16">
        <f t="shared" si="0"/>
        <v>1</v>
      </c>
      <c r="H16" s="2">
        <v>1</v>
      </c>
      <c r="I16" s="5">
        <v>13</v>
      </c>
      <c r="J16">
        <v>16</v>
      </c>
      <c r="K16">
        <v>12</v>
      </c>
      <c r="L16">
        <v>2</v>
      </c>
      <c r="M16" s="4">
        <v>1</v>
      </c>
      <c r="N16" s="4">
        <v>3</v>
      </c>
      <c r="O16">
        <v>0.26666666666666666</v>
      </c>
      <c r="P16">
        <v>0.30769230769230771</v>
      </c>
      <c r="Q16">
        <v>5.74E-2</v>
      </c>
      <c r="R16">
        <v>7.0666666666666669E-2</v>
      </c>
      <c r="S16">
        <v>2.5000000000000001E-2</v>
      </c>
    </row>
    <row r="17" spans="1:19" x14ac:dyDescent="0.25">
      <c r="A17" t="s">
        <v>17</v>
      </c>
      <c r="B17">
        <v>2011</v>
      </c>
      <c r="C17" s="1">
        <v>4</v>
      </c>
      <c r="D17" s="1">
        <v>7</v>
      </c>
      <c r="E17" s="6">
        <v>0.61846584384265046</v>
      </c>
      <c r="F17" s="6">
        <v>0.61846584384265046</v>
      </c>
      <c r="G17">
        <f t="shared" si="0"/>
        <v>1</v>
      </c>
      <c r="H17" s="2">
        <v>0</v>
      </c>
      <c r="I17" s="5">
        <v>7</v>
      </c>
      <c r="J17">
        <v>2</v>
      </c>
      <c r="K17">
        <v>5</v>
      </c>
      <c r="L17">
        <v>0</v>
      </c>
      <c r="M17" s="4">
        <v>0</v>
      </c>
      <c r="N17" s="4">
        <v>0</v>
      </c>
      <c r="O17">
        <v>1</v>
      </c>
      <c r="P17">
        <v>0.75</v>
      </c>
      <c r="Q17" t="s">
        <v>178</v>
      </c>
      <c r="R17" t="s">
        <v>178</v>
      </c>
      <c r="S17" t="s">
        <v>178</v>
      </c>
    </row>
    <row r="18" spans="1:19" x14ac:dyDescent="0.25">
      <c r="A18" t="s">
        <v>18</v>
      </c>
      <c r="B18">
        <v>2011</v>
      </c>
      <c r="C18" s="1">
        <v>6</v>
      </c>
      <c r="D18" s="1">
        <v>7</v>
      </c>
      <c r="E18" s="6">
        <v>0.70342021580275904</v>
      </c>
      <c r="F18" s="6">
        <v>0.70342021580275904</v>
      </c>
      <c r="G18">
        <f t="shared" si="0"/>
        <v>1</v>
      </c>
      <c r="H18" s="2">
        <v>1</v>
      </c>
      <c r="I18" s="5">
        <v>10</v>
      </c>
      <c r="J18">
        <v>4</v>
      </c>
      <c r="K18">
        <v>5</v>
      </c>
      <c r="L18">
        <v>1</v>
      </c>
      <c r="M18" s="4">
        <v>0</v>
      </c>
      <c r="N18" s="4">
        <v>1</v>
      </c>
      <c r="O18">
        <v>1</v>
      </c>
      <c r="P18">
        <v>0.6</v>
      </c>
      <c r="Q18">
        <v>0</v>
      </c>
      <c r="R18">
        <v>0</v>
      </c>
      <c r="S18">
        <v>0</v>
      </c>
    </row>
    <row r="19" spans="1:19" x14ac:dyDescent="0.25">
      <c r="A19" t="s">
        <v>19</v>
      </c>
      <c r="B19">
        <v>2011</v>
      </c>
      <c r="C19" s="1">
        <v>2</v>
      </c>
      <c r="D19" s="1">
        <v>6</v>
      </c>
      <c r="E19" s="6">
        <v>0.89560035730229537</v>
      </c>
      <c r="F19" s="6">
        <v>0.89560035730229537</v>
      </c>
      <c r="G19">
        <f t="shared" si="0"/>
        <v>1</v>
      </c>
      <c r="H19" s="2">
        <v>0</v>
      </c>
      <c r="I19" s="5">
        <v>3</v>
      </c>
      <c r="J19">
        <v>1</v>
      </c>
      <c r="K19">
        <v>4</v>
      </c>
      <c r="L19">
        <v>0</v>
      </c>
      <c r="M19" s="4">
        <v>0</v>
      </c>
      <c r="N19" s="4">
        <v>0</v>
      </c>
      <c r="O19">
        <v>1</v>
      </c>
      <c r="P19">
        <v>1</v>
      </c>
      <c r="Q19" t="s">
        <v>178</v>
      </c>
      <c r="R19" t="s">
        <v>178</v>
      </c>
      <c r="S19" t="s">
        <v>178</v>
      </c>
    </row>
    <row r="20" spans="1:19" x14ac:dyDescent="0.25">
      <c r="A20" t="s">
        <v>20</v>
      </c>
      <c r="B20">
        <v>2011</v>
      </c>
      <c r="C20" s="1">
        <v>8</v>
      </c>
      <c r="D20" s="1">
        <v>6</v>
      </c>
      <c r="E20" s="6">
        <v>0.52038447325030746</v>
      </c>
      <c r="F20" s="6">
        <v>0.44721359549995754</v>
      </c>
      <c r="G20">
        <f t="shared" si="0"/>
        <v>1</v>
      </c>
      <c r="H20" s="2">
        <v>1</v>
      </c>
      <c r="I20" s="5">
        <v>13</v>
      </c>
      <c r="J20">
        <v>6</v>
      </c>
      <c r="K20">
        <v>4</v>
      </c>
      <c r="L20">
        <v>2</v>
      </c>
      <c r="M20" s="4">
        <v>6</v>
      </c>
      <c r="N20" s="4">
        <v>2</v>
      </c>
      <c r="O20">
        <v>0.4</v>
      </c>
      <c r="P20">
        <v>0.33333333333333331</v>
      </c>
      <c r="Q20">
        <v>0.34439999999999998</v>
      </c>
      <c r="R20">
        <v>0.42400000000000004</v>
      </c>
      <c r="S20">
        <v>0.15000000000000002</v>
      </c>
    </row>
    <row r="21" spans="1:19" x14ac:dyDescent="0.25">
      <c r="A21" t="s">
        <v>21</v>
      </c>
      <c r="B21">
        <v>2011</v>
      </c>
      <c r="C21" s="1">
        <v>8</v>
      </c>
      <c r="D21" s="1">
        <v>6</v>
      </c>
      <c r="E21" s="6">
        <v>0.46690470119715033</v>
      </c>
      <c r="F21" s="6">
        <v>0.46690470119715033</v>
      </c>
      <c r="G21">
        <f t="shared" si="0"/>
        <v>1</v>
      </c>
      <c r="H21" s="2">
        <v>0</v>
      </c>
      <c r="I21" s="5">
        <v>12</v>
      </c>
      <c r="J21">
        <v>6</v>
      </c>
      <c r="K21">
        <v>4</v>
      </c>
      <c r="L21">
        <v>1</v>
      </c>
      <c r="M21" s="4">
        <v>0</v>
      </c>
      <c r="N21" s="4">
        <v>0</v>
      </c>
      <c r="O21">
        <v>0.6</v>
      </c>
      <c r="P21">
        <v>0.5</v>
      </c>
      <c r="Q21">
        <v>0</v>
      </c>
      <c r="R21">
        <v>0</v>
      </c>
      <c r="S21">
        <v>0</v>
      </c>
    </row>
    <row r="22" spans="1:19" x14ac:dyDescent="0.25">
      <c r="A22" t="s">
        <v>22</v>
      </c>
      <c r="B22">
        <v>2011</v>
      </c>
      <c r="C22" s="1">
        <v>8</v>
      </c>
      <c r="D22" s="1">
        <v>6</v>
      </c>
      <c r="E22" s="6">
        <v>0.46690470119715033</v>
      </c>
      <c r="F22" s="6">
        <v>0.46690470119715033</v>
      </c>
      <c r="G22">
        <f t="shared" si="0"/>
        <v>1</v>
      </c>
      <c r="H22" s="2">
        <v>1</v>
      </c>
      <c r="I22" s="5">
        <v>8</v>
      </c>
      <c r="J22">
        <v>6</v>
      </c>
      <c r="K22">
        <v>4</v>
      </c>
      <c r="L22">
        <v>1</v>
      </c>
      <c r="M22" s="4">
        <v>0</v>
      </c>
      <c r="N22" s="4">
        <v>1</v>
      </c>
      <c r="O22">
        <v>0.6</v>
      </c>
      <c r="P22">
        <v>0.4</v>
      </c>
      <c r="Q22">
        <v>0</v>
      </c>
      <c r="R22">
        <v>0</v>
      </c>
      <c r="S22">
        <v>0</v>
      </c>
    </row>
    <row r="23" spans="1:19" x14ac:dyDescent="0.25">
      <c r="A23" t="s">
        <v>23</v>
      </c>
      <c r="B23">
        <v>2011</v>
      </c>
      <c r="C23" s="1">
        <v>4</v>
      </c>
      <c r="D23" s="1" t="s">
        <v>178</v>
      </c>
      <c r="E23" s="6">
        <v>1.9617339269126184</v>
      </c>
      <c r="F23" s="6" t="s">
        <v>178</v>
      </c>
      <c r="G23">
        <f t="shared" si="0"/>
        <v>0</v>
      </c>
      <c r="H23" s="2">
        <v>0</v>
      </c>
      <c r="I23" s="5">
        <v>1</v>
      </c>
      <c r="J23">
        <v>2</v>
      </c>
      <c r="K23">
        <v>0</v>
      </c>
      <c r="L23">
        <v>2</v>
      </c>
      <c r="M23" s="4">
        <v>0</v>
      </c>
      <c r="N23" s="4" t="s">
        <v>178</v>
      </c>
      <c r="O23" t="s">
        <v>178</v>
      </c>
      <c r="P23" t="s">
        <v>178</v>
      </c>
      <c r="Q23">
        <v>0</v>
      </c>
      <c r="R23">
        <v>0</v>
      </c>
      <c r="S23">
        <v>0</v>
      </c>
    </row>
    <row r="24" spans="1:19" x14ac:dyDescent="0.25">
      <c r="A24" t="s">
        <v>24</v>
      </c>
      <c r="B24">
        <v>2011</v>
      </c>
      <c r="C24" s="1">
        <v>10</v>
      </c>
      <c r="D24" s="1">
        <v>6</v>
      </c>
      <c r="E24" s="6">
        <v>1.9617339269126184</v>
      </c>
      <c r="F24" s="6">
        <v>3.1840383163523645</v>
      </c>
      <c r="G24">
        <f t="shared" si="0"/>
        <v>1</v>
      </c>
      <c r="H24" s="2">
        <v>1</v>
      </c>
      <c r="I24" s="5">
        <v>1</v>
      </c>
      <c r="J24">
        <v>8</v>
      </c>
      <c r="K24">
        <v>4</v>
      </c>
      <c r="L24">
        <v>3</v>
      </c>
      <c r="M24" s="4">
        <v>2</v>
      </c>
      <c r="N24" s="4">
        <v>3</v>
      </c>
      <c r="O24">
        <v>0.7142857142857143</v>
      </c>
      <c r="P24">
        <v>0.8</v>
      </c>
      <c r="Q24">
        <v>7.6533333333333328E-2</v>
      </c>
      <c r="R24">
        <v>9.4222222222222221E-2</v>
      </c>
      <c r="S24">
        <v>0.05</v>
      </c>
    </row>
    <row r="25" spans="1:19" x14ac:dyDescent="0.25">
      <c r="A25" t="s">
        <v>25</v>
      </c>
      <c r="B25">
        <v>2011</v>
      </c>
      <c r="C25" s="1">
        <v>14</v>
      </c>
      <c r="D25" s="1">
        <v>8</v>
      </c>
      <c r="E25" s="6">
        <v>0.68249542123006379</v>
      </c>
      <c r="F25" s="6">
        <v>0.68249542123006379</v>
      </c>
      <c r="G25">
        <f t="shared" si="0"/>
        <v>1</v>
      </c>
      <c r="H25" s="2">
        <v>0</v>
      </c>
      <c r="I25" s="5">
        <v>6</v>
      </c>
      <c r="J25">
        <v>12</v>
      </c>
      <c r="K25">
        <v>6</v>
      </c>
      <c r="L25">
        <v>3</v>
      </c>
      <c r="M25" s="4">
        <v>1</v>
      </c>
      <c r="N25" s="4">
        <v>0</v>
      </c>
      <c r="O25">
        <v>0.5</v>
      </c>
      <c r="P25">
        <v>0.33333333333333331</v>
      </c>
      <c r="Q25">
        <v>3.8266666666666664E-2</v>
      </c>
      <c r="R25">
        <v>4.7111111111111111E-2</v>
      </c>
      <c r="S25">
        <v>2.5000000000000001E-2</v>
      </c>
    </row>
    <row r="26" spans="1:19" x14ac:dyDescent="0.25">
      <c r="A26" t="s">
        <v>26</v>
      </c>
      <c r="B26">
        <v>2011</v>
      </c>
      <c r="C26" s="1">
        <v>6</v>
      </c>
      <c r="D26" s="1">
        <v>4</v>
      </c>
      <c r="E26" s="6">
        <v>0.3584689665786987</v>
      </c>
      <c r="F26" s="6">
        <v>0.3584689665786987</v>
      </c>
      <c r="G26">
        <f t="shared" si="0"/>
        <v>1</v>
      </c>
      <c r="H26" s="2">
        <v>1</v>
      </c>
      <c r="I26" s="5">
        <v>15</v>
      </c>
      <c r="J26">
        <v>4</v>
      </c>
      <c r="K26">
        <v>2</v>
      </c>
      <c r="L26">
        <v>1</v>
      </c>
      <c r="M26" s="4">
        <v>3</v>
      </c>
      <c r="N26" s="4">
        <v>3</v>
      </c>
      <c r="O26">
        <v>0.5</v>
      </c>
      <c r="P26">
        <v>0.75</v>
      </c>
      <c r="Q26">
        <v>0.17219999999999999</v>
      </c>
      <c r="R26">
        <v>0.21200000000000002</v>
      </c>
      <c r="S26">
        <v>7.5000000000000011E-2</v>
      </c>
    </row>
    <row r="27" spans="1:19" x14ac:dyDescent="0.25">
      <c r="A27" t="s">
        <v>27</v>
      </c>
      <c r="B27">
        <v>2011</v>
      </c>
      <c r="C27" s="1">
        <v>8</v>
      </c>
      <c r="D27" s="1">
        <v>5</v>
      </c>
      <c r="E27" s="6">
        <v>0.33060550509632908</v>
      </c>
      <c r="F27" s="6">
        <v>0.33060550509632908</v>
      </c>
      <c r="G27">
        <f t="shared" si="0"/>
        <v>1</v>
      </c>
      <c r="H27" s="2">
        <v>0</v>
      </c>
      <c r="I27" s="5">
        <v>18</v>
      </c>
      <c r="J27">
        <v>6</v>
      </c>
      <c r="K27">
        <v>3</v>
      </c>
      <c r="L27">
        <v>2</v>
      </c>
      <c r="M27" s="4">
        <v>0</v>
      </c>
      <c r="N27" s="4">
        <v>0</v>
      </c>
      <c r="O27">
        <v>1</v>
      </c>
      <c r="P27">
        <v>4</v>
      </c>
      <c r="Q27">
        <v>0</v>
      </c>
      <c r="R27">
        <v>0</v>
      </c>
      <c r="S27">
        <v>0</v>
      </c>
    </row>
    <row r="28" spans="1:19" x14ac:dyDescent="0.25">
      <c r="A28" t="s">
        <v>28</v>
      </c>
      <c r="B28">
        <v>2011</v>
      </c>
      <c r="C28" s="1">
        <v>13</v>
      </c>
      <c r="D28" s="1">
        <v>7</v>
      </c>
      <c r="E28" s="6">
        <v>0.32649655434628955</v>
      </c>
      <c r="F28" s="6">
        <v>0.32649655434628955</v>
      </c>
      <c r="G28">
        <f t="shared" si="0"/>
        <v>1</v>
      </c>
      <c r="H28" s="2">
        <v>1</v>
      </c>
      <c r="I28" s="5">
        <v>17</v>
      </c>
      <c r="J28">
        <v>11</v>
      </c>
      <c r="K28">
        <v>5</v>
      </c>
      <c r="L28">
        <v>4</v>
      </c>
      <c r="M28" s="4">
        <v>0</v>
      </c>
      <c r="N28" s="4">
        <v>1</v>
      </c>
      <c r="O28">
        <v>0.8571428571428571</v>
      </c>
      <c r="P28">
        <v>1</v>
      </c>
      <c r="Q28">
        <v>0</v>
      </c>
      <c r="R28">
        <v>0</v>
      </c>
      <c r="S28">
        <v>0</v>
      </c>
    </row>
    <row r="29" spans="1:19" x14ac:dyDescent="0.25">
      <c r="A29" t="s">
        <v>29</v>
      </c>
      <c r="B29">
        <v>2011</v>
      </c>
      <c r="C29" s="1">
        <v>5</v>
      </c>
      <c r="D29" s="1">
        <v>4</v>
      </c>
      <c r="E29" s="6">
        <v>0.50990195135927951</v>
      </c>
      <c r="F29" s="6">
        <v>0.50990195135927951</v>
      </c>
      <c r="G29">
        <f t="shared" si="0"/>
        <v>1</v>
      </c>
      <c r="H29" s="2">
        <v>0</v>
      </c>
      <c r="I29" s="5">
        <v>13</v>
      </c>
      <c r="J29">
        <v>3</v>
      </c>
      <c r="K29">
        <v>2</v>
      </c>
      <c r="L29">
        <v>1</v>
      </c>
      <c r="M29" s="4">
        <v>0</v>
      </c>
      <c r="N29" s="4">
        <v>0</v>
      </c>
      <c r="O29">
        <v>1.5</v>
      </c>
      <c r="P29">
        <v>3</v>
      </c>
      <c r="Q29">
        <v>0</v>
      </c>
      <c r="R29">
        <v>0</v>
      </c>
      <c r="S29">
        <v>0</v>
      </c>
    </row>
    <row r="30" spans="1:19" x14ac:dyDescent="0.25">
      <c r="A30" t="s">
        <v>30</v>
      </c>
      <c r="B30">
        <v>2011</v>
      </c>
      <c r="C30" s="1">
        <v>6</v>
      </c>
      <c r="D30" s="1">
        <v>5</v>
      </c>
      <c r="E30" s="6">
        <v>1.4020698984002196</v>
      </c>
      <c r="F30" s="6">
        <v>1.4020698984002196</v>
      </c>
      <c r="G30">
        <f t="shared" si="0"/>
        <v>1</v>
      </c>
      <c r="H30" s="2">
        <v>0</v>
      </c>
      <c r="I30" s="5">
        <v>1</v>
      </c>
      <c r="J30">
        <v>4</v>
      </c>
      <c r="K30">
        <v>3</v>
      </c>
      <c r="L30">
        <v>3</v>
      </c>
      <c r="M30" s="4">
        <v>0</v>
      </c>
      <c r="N30" s="4">
        <v>0</v>
      </c>
      <c r="O30">
        <v>5</v>
      </c>
      <c r="P30">
        <v>1.5</v>
      </c>
      <c r="Q30">
        <v>0</v>
      </c>
      <c r="R30">
        <v>0</v>
      </c>
      <c r="S30">
        <v>0</v>
      </c>
    </row>
    <row r="31" spans="1:19" x14ac:dyDescent="0.25">
      <c r="A31" t="s">
        <v>31</v>
      </c>
      <c r="B31">
        <v>2011</v>
      </c>
      <c r="C31" s="1">
        <v>11</v>
      </c>
      <c r="D31" s="1">
        <v>3</v>
      </c>
      <c r="E31" s="6">
        <v>0.74330343736592619</v>
      </c>
      <c r="F31" s="6">
        <v>0.74330343736592619</v>
      </c>
      <c r="G31">
        <f t="shared" si="0"/>
        <v>1</v>
      </c>
      <c r="H31" s="2">
        <v>1</v>
      </c>
      <c r="I31" s="5">
        <v>3</v>
      </c>
      <c r="J31">
        <v>9</v>
      </c>
      <c r="K31">
        <v>1</v>
      </c>
      <c r="L31">
        <v>4</v>
      </c>
      <c r="M31" s="4">
        <v>0</v>
      </c>
      <c r="N31" s="4">
        <v>2</v>
      </c>
      <c r="O31">
        <v>1.2</v>
      </c>
      <c r="P31">
        <v>0.66666666666666663</v>
      </c>
      <c r="Q31">
        <v>0</v>
      </c>
      <c r="R31">
        <v>0</v>
      </c>
      <c r="S31">
        <v>0</v>
      </c>
    </row>
    <row r="32" spans="1:19" x14ac:dyDescent="0.25">
      <c r="A32" t="s">
        <v>32</v>
      </c>
      <c r="B32">
        <v>2011</v>
      </c>
      <c r="C32" s="1">
        <v>2</v>
      </c>
      <c r="D32" s="1">
        <v>1</v>
      </c>
      <c r="E32" s="6">
        <v>0.84504437753292183</v>
      </c>
      <c r="F32" s="6">
        <v>0.63007936008093712</v>
      </c>
      <c r="G32">
        <f t="shared" si="0"/>
        <v>1</v>
      </c>
      <c r="H32" s="2">
        <v>0</v>
      </c>
      <c r="I32" s="5">
        <v>8</v>
      </c>
      <c r="J32">
        <v>0</v>
      </c>
      <c r="K32">
        <v>0</v>
      </c>
      <c r="L32">
        <v>0</v>
      </c>
      <c r="M32" s="4">
        <v>0</v>
      </c>
      <c r="N32" s="4">
        <v>0</v>
      </c>
      <c r="O32" t="s">
        <v>178</v>
      </c>
      <c r="P32" t="s">
        <v>178</v>
      </c>
      <c r="Q32" t="s">
        <v>178</v>
      </c>
      <c r="R32" t="s">
        <v>178</v>
      </c>
      <c r="S32" t="s">
        <v>178</v>
      </c>
    </row>
    <row r="33" spans="1:19" x14ac:dyDescent="0.25">
      <c r="A33" t="s">
        <v>33</v>
      </c>
      <c r="B33">
        <v>2011</v>
      </c>
      <c r="C33" s="1">
        <v>7</v>
      </c>
      <c r="D33" s="1">
        <v>2</v>
      </c>
      <c r="E33" s="6">
        <v>0.74330343736592619</v>
      </c>
      <c r="F33" s="6">
        <v>0.74330343736592619</v>
      </c>
      <c r="G33">
        <f t="shared" si="0"/>
        <v>1</v>
      </c>
      <c r="H33" s="2">
        <v>1</v>
      </c>
      <c r="I33" s="5">
        <v>2</v>
      </c>
      <c r="J33">
        <v>5</v>
      </c>
      <c r="K33">
        <v>0</v>
      </c>
      <c r="L33">
        <v>2</v>
      </c>
      <c r="M33" s="4">
        <v>0</v>
      </c>
      <c r="N33" s="4">
        <v>1</v>
      </c>
      <c r="O33">
        <v>1.3333333333333333</v>
      </c>
      <c r="P33">
        <v>2</v>
      </c>
      <c r="Q33">
        <v>0</v>
      </c>
      <c r="R33">
        <v>0</v>
      </c>
      <c r="S33">
        <v>0</v>
      </c>
    </row>
    <row r="34" spans="1:19" x14ac:dyDescent="0.25">
      <c r="A34" t="s">
        <v>34</v>
      </c>
      <c r="B34">
        <v>2011</v>
      </c>
      <c r="C34" s="1">
        <v>3</v>
      </c>
      <c r="D34" s="1" t="s">
        <v>178</v>
      </c>
      <c r="E34" s="6">
        <v>1.4076931483814206</v>
      </c>
      <c r="F34" s="6" t="s">
        <v>178</v>
      </c>
      <c r="G34">
        <f t="shared" si="0"/>
        <v>0</v>
      </c>
      <c r="H34" s="2">
        <v>0</v>
      </c>
      <c r="I34" s="5">
        <v>1</v>
      </c>
      <c r="J34">
        <v>1</v>
      </c>
      <c r="K34">
        <v>0</v>
      </c>
      <c r="L34">
        <v>1</v>
      </c>
      <c r="M34" s="4">
        <v>0</v>
      </c>
      <c r="N34" s="4" t="s">
        <v>178</v>
      </c>
      <c r="O34" t="s">
        <v>178</v>
      </c>
      <c r="P34" t="s">
        <v>178</v>
      </c>
      <c r="Q34">
        <v>0</v>
      </c>
      <c r="R34">
        <v>0</v>
      </c>
      <c r="S34">
        <v>0</v>
      </c>
    </row>
    <row r="35" spans="1:19" x14ac:dyDescent="0.25">
      <c r="A35" t="s">
        <v>35</v>
      </c>
      <c r="B35">
        <v>2011</v>
      </c>
      <c r="C35" s="1">
        <v>5</v>
      </c>
      <c r="D35" s="1">
        <v>5</v>
      </c>
      <c r="E35" s="6">
        <v>0.81043198357419144</v>
      </c>
      <c r="F35" s="6">
        <v>0.81043198357419144</v>
      </c>
      <c r="G35">
        <f t="shared" si="0"/>
        <v>1</v>
      </c>
      <c r="H35" s="2">
        <v>1</v>
      </c>
      <c r="I35" s="5">
        <v>2</v>
      </c>
      <c r="J35">
        <v>3</v>
      </c>
      <c r="K35">
        <v>3</v>
      </c>
      <c r="L35">
        <v>1</v>
      </c>
      <c r="M35" s="4">
        <v>1</v>
      </c>
      <c r="N35" s="4">
        <v>1</v>
      </c>
      <c r="O35">
        <v>1</v>
      </c>
      <c r="P35">
        <v>0.5</v>
      </c>
      <c r="Q35">
        <v>5.74E-2</v>
      </c>
      <c r="R35">
        <v>7.0666666666666669E-2</v>
      </c>
      <c r="S35">
        <v>2.5000000000000001E-2</v>
      </c>
    </row>
    <row r="36" spans="1:19" x14ac:dyDescent="0.25">
      <c r="A36" t="s">
        <v>36</v>
      </c>
      <c r="B36">
        <v>2011</v>
      </c>
      <c r="C36" s="1">
        <v>5</v>
      </c>
      <c r="D36" s="1">
        <v>4</v>
      </c>
      <c r="E36" s="6">
        <v>0.40718546143004669</v>
      </c>
      <c r="F36" s="6">
        <v>0.40718546143004669</v>
      </c>
      <c r="G36">
        <f t="shared" si="0"/>
        <v>1</v>
      </c>
      <c r="H36" s="2">
        <v>0</v>
      </c>
      <c r="I36" s="5">
        <v>6</v>
      </c>
      <c r="J36">
        <v>3</v>
      </c>
      <c r="K36">
        <v>2</v>
      </c>
      <c r="L36">
        <v>0</v>
      </c>
      <c r="M36" s="4">
        <v>0</v>
      </c>
      <c r="N36" s="4">
        <v>0</v>
      </c>
      <c r="O36">
        <v>0.66666666666666663</v>
      </c>
      <c r="P36">
        <v>3</v>
      </c>
      <c r="Q36" t="s">
        <v>178</v>
      </c>
      <c r="R36" t="s">
        <v>178</v>
      </c>
      <c r="S36" t="s">
        <v>178</v>
      </c>
    </row>
    <row r="37" spans="1:19" x14ac:dyDescent="0.25">
      <c r="A37" t="s">
        <v>37</v>
      </c>
      <c r="B37">
        <v>2011</v>
      </c>
      <c r="C37" s="1">
        <v>4</v>
      </c>
      <c r="D37" s="1" t="s">
        <v>178</v>
      </c>
      <c r="E37" s="6">
        <v>0.77175125526298938</v>
      </c>
      <c r="F37" s="6" t="s">
        <v>178</v>
      </c>
      <c r="G37">
        <f t="shared" si="0"/>
        <v>0</v>
      </c>
      <c r="H37" s="2">
        <v>0</v>
      </c>
      <c r="I37" s="5">
        <v>4</v>
      </c>
      <c r="J37">
        <v>2</v>
      </c>
      <c r="K37">
        <v>0</v>
      </c>
      <c r="L37">
        <v>2</v>
      </c>
      <c r="M37" s="4">
        <v>0</v>
      </c>
      <c r="N37" s="4" t="s">
        <v>178</v>
      </c>
      <c r="O37" t="s">
        <v>178</v>
      </c>
      <c r="P37" t="s">
        <v>178</v>
      </c>
      <c r="Q37">
        <v>0</v>
      </c>
      <c r="R37">
        <v>0</v>
      </c>
      <c r="S37">
        <v>0</v>
      </c>
    </row>
    <row r="38" spans="1:19" x14ac:dyDescent="0.25">
      <c r="A38" t="s">
        <v>38</v>
      </c>
      <c r="B38">
        <v>2011</v>
      </c>
      <c r="C38" s="1">
        <v>8</v>
      </c>
      <c r="D38" s="1">
        <v>7</v>
      </c>
      <c r="E38" s="6">
        <v>0.655515064662895</v>
      </c>
      <c r="F38" s="6">
        <v>0.655515064662895</v>
      </c>
      <c r="G38">
        <f t="shared" si="0"/>
        <v>1</v>
      </c>
      <c r="H38" s="2">
        <v>0</v>
      </c>
      <c r="I38" s="5">
        <v>7</v>
      </c>
      <c r="J38">
        <v>6</v>
      </c>
      <c r="K38">
        <v>5</v>
      </c>
      <c r="L38">
        <v>3</v>
      </c>
      <c r="M38" s="4">
        <v>0</v>
      </c>
      <c r="N38" s="4">
        <v>0</v>
      </c>
      <c r="O38">
        <v>1.6666666666666667</v>
      </c>
      <c r="P38">
        <v>1.3333333333333333</v>
      </c>
      <c r="Q38">
        <v>0</v>
      </c>
      <c r="R38">
        <v>0</v>
      </c>
      <c r="S38">
        <v>0</v>
      </c>
    </row>
    <row r="39" spans="1:19" x14ac:dyDescent="0.25">
      <c r="A39" t="s">
        <v>39</v>
      </c>
      <c r="B39">
        <v>2011</v>
      </c>
      <c r="C39" s="1">
        <v>1</v>
      </c>
      <c r="D39" s="1" t="s">
        <v>178</v>
      </c>
      <c r="E39" s="6">
        <v>1.1020889256316837</v>
      </c>
      <c r="F39" s="6" t="s">
        <v>178</v>
      </c>
      <c r="G39">
        <f t="shared" si="0"/>
        <v>0</v>
      </c>
      <c r="H39" s="2">
        <v>0</v>
      </c>
      <c r="I39" s="5">
        <v>3</v>
      </c>
      <c r="J39">
        <v>1</v>
      </c>
      <c r="K39">
        <v>0</v>
      </c>
      <c r="L39">
        <v>0</v>
      </c>
      <c r="M39" s="4">
        <v>0</v>
      </c>
      <c r="N39" s="4" t="s">
        <v>178</v>
      </c>
      <c r="O39">
        <v>0</v>
      </c>
      <c r="P39" t="s">
        <v>178</v>
      </c>
      <c r="Q39" t="s">
        <v>178</v>
      </c>
      <c r="R39" t="s">
        <v>178</v>
      </c>
      <c r="S39" t="s">
        <v>178</v>
      </c>
    </row>
    <row r="40" spans="1:19" x14ac:dyDescent="0.25">
      <c r="A40" t="s">
        <v>40</v>
      </c>
      <c r="B40">
        <v>2011</v>
      </c>
      <c r="C40" s="1">
        <v>5</v>
      </c>
      <c r="D40" s="1">
        <v>3</v>
      </c>
      <c r="E40" s="6">
        <v>1.1020889256316837</v>
      </c>
      <c r="F40" s="6">
        <v>1.4142135623730945</v>
      </c>
      <c r="G40">
        <f t="shared" si="0"/>
        <v>1</v>
      </c>
      <c r="H40" s="2">
        <v>1</v>
      </c>
      <c r="I40" s="5">
        <v>3</v>
      </c>
      <c r="J40">
        <v>3</v>
      </c>
      <c r="K40">
        <v>1</v>
      </c>
      <c r="L40">
        <v>1</v>
      </c>
      <c r="M40" s="4">
        <v>0</v>
      </c>
      <c r="N40" s="4">
        <v>2</v>
      </c>
      <c r="O40">
        <v>1.5</v>
      </c>
      <c r="P40">
        <v>0.66666666666666663</v>
      </c>
      <c r="Q40">
        <v>0</v>
      </c>
      <c r="R40">
        <v>0</v>
      </c>
      <c r="S40">
        <v>0</v>
      </c>
    </row>
    <row r="41" spans="1:19" x14ac:dyDescent="0.25">
      <c r="A41" t="s">
        <v>41</v>
      </c>
      <c r="B41">
        <v>2011</v>
      </c>
      <c r="C41" s="1">
        <v>4</v>
      </c>
      <c r="D41" s="1">
        <v>4</v>
      </c>
      <c r="E41" s="6">
        <v>0.900888450364417</v>
      </c>
      <c r="F41" s="6">
        <v>1.4142135623730945</v>
      </c>
      <c r="G41">
        <f t="shared" si="0"/>
        <v>1</v>
      </c>
      <c r="H41" s="2">
        <v>0</v>
      </c>
      <c r="I41" s="5">
        <v>6</v>
      </c>
      <c r="J41">
        <v>2</v>
      </c>
      <c r="K41">
        <v>2</v>
      </c>
      <c r="L41">
        <v>1</v>
      </c>
      <c r="M41" s="4">
        <v>0</v>
      </c>
      <c r="N41" s="4">
        <v>0</v>
      </c>
      <c r="O41">
        <v>3</v>
      </c>
      <c r="P41">
        <v>3</v>
      </c>
      <c r="Q41">
        <v>0</v>
      </c>
      <c r="R41">
        <v>0</v>
      </c>
      <c r="S41">
        <v>0</v>
      </c>
    </row>
    <row r="42" spans="1:19" x14ac:dyDescent="0.25">
      <c r="A42" t="s">
        <v>42</v>
      </c>
      <c r="B42">
        <v>2011</v>
      </c>
      <c r="C42" s="1">
        <v>10</v>
      </c>
      <c r="D42" s="1">
        <v>8</v>
      </c>
      <c r="E42" s="6">
        <v>0.38470768123342675</v>
      </c>
      <c r="F42" s="6">
        <v>0.38470768123342675</v>
      </c>
      <c r="G42">
        <f t="shared" si="0"/>
        <v>1</v>
      </c>
      <c r="H42" s="2">
        <v>1</v>
      </c>
      <c r="I42" s="5">
        <v>8</v>
      </c>
      <c r="J42">
        <v>8</v>
      </c>
      <c r="K42">
        <v>6</v>
      </c>
      <c r="L42">
        <v>2</v>
      </c>
      <c r="M42" s="4">
        <v>0</v>
      </c>
      <c r="N42" s="4">
        <v>3</v>
      </c>
      <c r="O42">
        <v>0.66666666666666663</v>
      </c>
      <c r="P42">
        <v>0.5714285714285714</v>
      </c>
      <c r="Q42">
        <v>0</v>
      </c>
      <c r="R42">
        <v>0</v>
      </c>
      <c r="S42">
        <v>0</v>
      </c>
    </row>
    <row r="43" spans="1:19" x14ac:dyDescent="0.25">
      <c r="A43" t="s">
        <v>43</v>
      </c>
      <c r="B43">
        <v>2011</v>
      </c>
      <c r="C43" s="1">
        <v>1</v>
      </c>
      <c r="D43" s="1" t="s">
        <v>178</v>
      </c>
      <c r="E43" s="6">
        <v>0.900888450364417</v>
      </c>
      <c r="F43" s="6" t="s">
        <v>178</v>
      </c>
      <c r="G43">
        <f t="shared" si="0"/>
        <v>0</v>
      </c>
      <c r="H43" s="2">
        <v>0</v>
      </c>
      <c r="I43" s="5">
        <v>4</v>
      </c>
      <c r="J43">
        <v>1</v>
      </c>
      <c r="K43">
        <v>0</v>
      </c>
      <c r="L43">
        <v>1</v>
      </c>
      <c r="M43" s="4">
        <v>0</v>
      </c>
      <c r="N43" s="4" t="s">
        <v>178</v>
      </c>
      <c r="O43" t="s">
        <v>178</v>
      </c>
      <c r="P43" t="s">
        <v>178</v>
      </c>
      <c r="Q43" t="s">
        <v>178</v>
      </c>
      <c r="R43" t="s">
        <v>178</v>
      </c>
      <c r="S43">
        <v>0</v>
      </c>
    </row>
    <row r="44" spans="1:19" x14ac:dyDescent="0.25">
      <c r="A44" t="s">
        <v>44</v>
      </c>
      <c r="B44">
        <v>2011</v>
      </c>
      <c r="C44" s="1">
        <v>7</v>
      </c>
      <c r="D44" s="1">
        <v>7</v>
      </c>
      <c r="E44" s="6">
        <v>0.86884981440983278</v>
      </c>
      <c r="F44" s="6">
        <v>0.43600458713183238</v>
      </c>
      <c r="G44">
        <f t="shared" si="0"/>
        <v>1</v>
      </c>
      <c r="H44" s="2">
        <v>1</v>
      </c>
      <c r="I44" s="5">
        <v>5</v>
      </c>
      <c r="J44">
        <v>5</v>
      </c>
      <c r="K44">
        <v>5</v>
      </c>
      <c r="L44">
        <v>1</v>
      </c>
      <c r="M44" s="4">
        <v>0</v>
      </c>
      <c r="N44" s="4">
        <v>5</v>
      </c>
      <c r="O44">
        <v>0.75</v>
      </c>
      <c r="P44">
        <v>0.33333333333333331</v>
      </c>
      <c r="Q44">
        <v>0</v>
      </c>
      <c r="R44">
        <v>0</v>
      </c>
      <c r="S44">
        <v>0</v>
      </c>
    </row>
    <row r="45" spans="1:19" x14ac:dyDescent="0.25">
      <c r="A45" t="s">
        <v>45</v>
      </c>
      <c r="B45">
        <v>2011</v>
      </c>
      <c r="C45" s="1">
        <v>14</v>
      </c>
      <c r="D45" s="1">
        <v>9</v>
      </c>
      <c r="E45" s="6">
        <v>0.33837848631377254</v>
      </c>
      <c r="F45" s="6">
        <v>0.33837848631377254</v>
      </c>
      <c r="G45">
        <f t="shared" si="0"/>
        <v>1</v>
      </c>
      <c r="H45" s="2">
        <v>1</v>
      </c>
      <c r="I45" s="5">
        <v>9</v>
      </c>
      <c r="J45">
        <v>12</v>
      </c>
      <c r="K45">
        <v>7</v>
      </c>
      <c r="L45">
        <v>3</v>
      </c>
      <c r="M45" s="4">
        <v>0</v>
      </c>
      <c r="N45" s="4">
        <v>5</v>
      </c>
      <c r="O45">
        <v>0.55555555555555558</v>
      </c>
      <c r="P45">
        <v>0.4</v>
      </c>
      <c r="Q45">
        <v>0</v>
      </c>
      <c r="R45">
        <v>0</v>
      </c>
      <c r="S45">
        <v>0</v>
      </c>
    </row>
    <row r="46" spans="1:19" x14ac:dyDescent="0.25">
      <c r="A46" t="s">
        <v>46</v>
      </c>
      <c r="B46">
        <v>2011</v>
      </c>
      <c r="C46" s="1">
        <v>7</v>
      </c>
      <c r="D46" s="1">
        <v>5</v>
      </c>
      <c r="E46" s="6">
        <v>0.655515064662895</v>
      </c>
      <c r="F46" s="6">
        <v>0.655515064662895</v>
      </c>
      <c r="G46">
        <f t="shared" si="0"/>
        <v>1</v>
      </c>
      <c r="H46" s="2">
        <v>1</v>
      </c>
      <c r="I46" s="5">
        <v>8</v>
      </c>
      <c r="J46">
        <v>5</v>
      </c>
      <c r="K46">
        <v>3</v>
      </c>
      <c r="L46">
        <v>1</v>
      </c>
      <c r="M46" s="4">
        <v>0</v>
      </c>
      <c r="N46" s="4">
        <v>2</v>
      </c>
      <c r="O46">
        <v>0.75</v>
      </c>
      <c r="P46">
        <v>0.4</v>
      </c>
      <c r="Q46">
        <v>0</v>
      </c>
      <c r="R46">
        <v>0</v>
      </c>
      <c r="S46">
        <v>0</v>
      </c>
    </row>
    <row r="47" spans="1:19" x14ac:dyDescent="0.25">
      <c r="A47" t="s">
        <v>47</v>
      </c>
      <c r="B47">
        <v>2011</v>
      </c>
      <c r="C47" s="1">
        <v>1</v>
      </c>
      <c r="D47" s="1" t="s">
        <v>178</v>
      </c>
      <c r="E47" s="6">
        <v>1.4632839779072275</v>
      </c>
      <c r="F47" s="6" t="s">
        <v>178</v>
      </c>
      <c r="G47">
        <f t="shared" si="0"/>
        <v>0</v>
      </c>
      <c r="H47" s="2">
        <v>0</v>
      </c>
      <c r="I47" s="5">
        <v>1</v>
      </c>
      <c r="J47">
        <v>0</v>
      </c>
      <c r="K47">
        <v>0</v>
      </c>
      <c r="L47">
        <v>0</v>
      </c>
      <c r="M47" s="4">
        <v>0</v>
      </c>
      <c r="N47" s="4" t="s">
        <v>178</v>
      </c>
      <c r="O47" t="s">
        <v>178</v>
      </c>
      <c r="P47" t="s">
        <v>178</v>
      </c>
      <c r="Q47" t="s">
        <v>178</v>
      </c>
      <c r="R47" t="s">
        <v>178</v>
      </c>
      <c r="S47" t="s">
        <v>178</v>
      </c>
    </row>
    <row r="48" spans="1:19" x14ac:dyDescent="0.25">
      <c r="A48" t="s">
        <v>48</v>
      </c>
      <c r="B48">
        <v>2011</v>
      </c>
      <c r="C48" s="1">
        <v>5</v>
      </c>
      <c r="D48" s="1">
        <v>6</v>
      </c>
      <c r="E48" s="6">
        <v>1.4632839779072275</v>
      </c>
      <c r="F48" s="6">
        <v>2.6086203249994049</v>
      </c>
      <c r="G48">
        <f t="shared" si="0"/>
        <v>1</v>
      </c>
      <c r="H48" s="2">
        <v>1</v>
      </c>
      <c r="I48" s="5">
        <v>1</v>
      </c>
      <c r="J48">
        <v>3</v>
      </c>
      <c r="K48">
        <v>4</v>
      </c>
      <c r="L48">
        <v>2</v>
      </c>
      <c r="M48" s="4">
        <v>0</v>
      </c>
      <c r="N48" s="4">
        <v>4</v>
      </c>
      <c r="O48">
        <v>4</v>
      </c>
      <c r="P48">
        <v>0.66666666666666663</v>
      </c>
      <c r="Q48">
        <v>0</v>
      </c>
      <c r="R48">
        <v>0</v>
      </c>
      <c r="S48">
        <v>0</v>
      </c>
    </row>
    <row r="49" spans="1:19" x14ac:dyDescent="0.25">
      <c r="A49" t="s">
        <v>49</v>
      </c>
      <c r="B49">
        <v>2011</v>
      </c>
      <c r="C49" s="1">
        <v>7</v>
      </c>
      <c r="D49" s="1">
        <v>4</v>
      </c>
      <c r="E49" s="6">
        <v>2.6086203249994049</v>
      </c>
      <c r="F49" s="6">
        <v>2.6086203249994049</v>
      </c>
      <c r="G49">
        <f t="shared" si="0"/>
        <v>1</v>
      </c>
      <c r="H49" s="2">
        <v>1</v>
      </c>
      <c r="I49" s="5">
        <v>0</v>
      </c>
      <c r="J49">
        <v>5</v>
      </c>
      <c r="K49">
        <v>2</v>
      </c>
      <c r="L49">
        <v>0</v>
      </c>
      <c r="M49" s="4">
        <v>1</v>
      </c>
      <c r="N49" s="4">
        <v>2</v>
      </c>
      <c r="O49">
        <v>0.33333333333333331</v>
      </c>
      <c r="P49">
        <v>2</v>
      </c>
      <c r="Q49" t="s">
        <v>178</v>
      </c>
      <c r="R49" t="s">
        <v>178</v>
      </c>
      <c r="S49" t="s">
        <v>178</v>
      </c>
    </row>
    <row r="50" spans="1:19" x14ac:dyDescent="0.25">
      <c r="A50" t="s">
        <v>50</v>
      </c>
      <c r="B50">
        <v>2011</v>
      </c>
      <c r="C50" s="1">
        <v>9</v>
      </c>
      <c r="D50" s="1">
        <v>7</v>
      </c>
      <c r="E50" s="6">
        <v>1.0683164325236223</v>
      </c>
      <c r="F50" s="6">
        <v>1.0683164325236223</v>
      </c>
      <c r="G50">
        <f t="shared" si="0"/>
        <v>1</v>
      </c>
      <c r="H50" s="2">
        <v>1</v>
      </c>
      <c r="I50" s="5">
        <v>4</v>
      </c>
      <c r="J50">
        <v>7</v>
      </c>
      <c r="K50">
        <v>5</v>
      </c>
      <c r="L50">
        <v>2</v>
      </c>
      <c r="M50" s="4">
        <v>0</v>
      </c>
      <c r="N50" s="4">
        <v>6</v>
      </c>
      <c r="O50">
        <v>0.8</v>
      </c>
      <c r="P50">
        <v>0.44444444444444442</v>
      </c>
      <c r="Q50">
        <v>0</v>
      </c>
      <c r="R50">
        <v>0</v>
      </c>
      <c r="S50">
        <v>0</v>
      </c>
    </row>
    <row r="51" spans="1:19" x14ac:dyDescent="0.25">
      <c r="A51" t="s">
        <v>51</v>
      </c>
      <c r="B51">
        <v>2011</v>
      </c>
      <c r="C51" s="1">
        <v>5</v>
      </c>
      <c r="D51" s="1">
        <v>7</v>
      </c>
      <c r="E51" s="6">
        <v>1.0683164325236223</v>
      </c>
      <c r="F51" s="6">
        <v>1.0683164325236223</v>
      </c>
      <c r="G51">
        <f t="shared" si="0"/>
        <v>1</v>
      </c>
      <c r="H51" s="2">
        <v>1</v>
      </c>
      <c r="I51" s="5">
        <v>5</v>
      </c>
      <c r="J51">
        <v>3</v>
      </c>
      <c r="K51">
        <v>5</v>
      </c>
      <c r="L51">
        <v>1</v>
      </c>
      <c r="M51" s="4">
        <v>0</v>
      </c>
      <c r="N51" s="4">
        <v>2</v>
      </c>
      <c r="O51">
        <v>1.5</v>
      </c>
      <c r="P51">
        <v>0.8</v>
      </c>
      <c r="Q51">
        <v>0</v>
      </c>
      <c r="R51">
        <v>0</v>
      </c>
      <c r="S51">
        <v>0</v>
      </c>
    </row>
    <row r="52" spans="1:19" x14ac:dyDescent="0.25">
      <c r="A52" t="s">
        <v>52</v>
      </c>
      <c r="B52">
        <v>2011</v>
      </c>
      <c r="C52" s="1">
        <v>8</v>
      </c>
      <c r="D52" s="1">
        <v>6</v>
      </c>
      <c r="E52" s="6">
        <v>0.87091905479211973</v>
      </c>
      <c r="F52" s="6">
        <v>0.36055512754639901</v>
      </c>
      <c r="G52">
        <f t="shared" si="0"/>
        <v>1</v>
      </c>
      <c r="H52" s="2">
        <v>1</v>
      </c>
      <c r="I52" s="5">
        <v>7</v>
      </c>
      <c r="J52">
        <v>6</v>
      </c>
      <c r="K52">
        <v>4</v>
      </c>
      <c r="L52">
        <v>4</v>
      </c>
      <c r="M52" s="4">
        <v>0</v>
      </c>
      <c r="N52" s="4">
        <v>3</v>
      </c>
      <c r="O52">
        <v>3</v>
      </c>
      <c r="P52">
        <v>0.5</v>
      </c>
      <c r="Q52">
        <v>0</v>
      </c>
      <c r="R52">
        <v>0</v>
      </c>
      <c r="S52">
        <v>0</v>
      </c>
    </row>
    <row r="53" spans="1:19" x14ac:dyDescent="0.25">
      <c r="A53" t="s">
        <v>53</v>
      </c>
      <c r="B53">
        <v>2011</v>
      </c>
      <c r="C53" s="1">
        <v>8</v>
      </c>
      <c r="D53" s="1">
        <v>6</v>
      </c>
      <c r="E53" s="6">
        <v>0.43139309220245908</v>
      </c>
      <c r="F53" s="6">
        <v>0.43139309220245908</v>
      </c>
      <c r="G53">
        <f t="shared" si="0"/>
        <v>1</v>
      </c>
      <c r="H53" s="2">
        <v>1</v>
      </c>
      <c r="I53" s="5">
        <v>5</v>
      </c>
      <c r="J53">
        <v>6</v>
      </c>
      <c r="K53">
        <v>4</v>
      </c>
      <c r="L53">
        <v>2</v>
      </c>
      <c r="M53" s="4">
        <v>0</v>
      </c>
      <c r="N53" s="4">
        <v>4</v>
      </c>
      <c r="O53">
        <v>1</v>
      </c>
      <c r="P53">
        <v>0.66666666666666663</v>
      </c>
      <c r="Q53">
        <v>0</v>
      </c>
      <c r="R53">
        <v>0</v>
      </c>
      <c r="S53">
        <v>0</v>
      </c>
    </row>
    <row r="54" spans="1:19" x14ac:dyDescent="0.25">
      <c r="A54" t="s">
        <v>54</v>
      </c>
      <c r="B54">
        <v>2011</v>
      </c>
      <c r="C54" s="1">
        <v>9</v>
      </c>
      <c r="D54" s="1">
        <v>8</v>
      </c>
      <c r="E54" s="6">
        <v>0.82879430499973805</v>
      </c>
      <c r="F54" s="6">
        <v>0.82879430499973805</v>
      </c>
      <c r="G54">
        <f t="shared" si="0"/>
        <v>1</v>
      </c>
      <c r="H54" s="2">
        <v>1</v>
      </c>
      <c r="I54" s="5">
        <v>5</v>
      </c>
      <c r="J54">
        <v>7</v>
      </c>
      <c r="K54">
        <v>6</v>
      </c>
      <c r="L54">
        <v>1</v>
      </c>
      <c r="M54" s="4">
        <v>0</v>
      </c>
      <c r="N54" s="4">
        <v>4</v>
      </c>
      <c r="O54">
        <v>0.5</v>
      </c>
      <c r="P54">
        <v>0.33333333333333331</v>
      </c>
      <c r="Q54">
        <v>0</v>
      </c>
      <c r="R54">
        <v>0</v>
      </c>
      <c r="S54">
        <v>0</v>
      </c>
    </row>
    <row r="55" spans="1:19" x14ac:dyDescent="0.25">
      <c r="A55" t="s">
        <v>55</v>
      </c>
      <c r="B55">
        <v>2011</v>
      </c>
      <c r="C55" s="1">
        <v>4</v>
      </c>
      <c r="D55" s="1">
        <v>3</v>
      </c>
      <c r="E55" s="6">
        <v>0.50606323715519996</v>
      </c>
      <c r="F55" s="6">
        <v>0.50606323715519996</v>
      </c>
      <c r="G55">
        <f t="shared" si="0"/>
        <v>1</v>
      </c>
      <c r="H55" s="2">
        <v>0</v>
      </c>
      <c r="I55" s="5">
        <v>6</v>
      </c>
      <c r="J55">
        <v>2</v>
      </c>
      <c r="K55">
        <v>1</v>
      </c>
      <c r="L55">
        <v>1</v>
      </c>
      <c r="M55" s="4">
        <v>0</v>
      </c>
      <c r="N55" s="4">
        <v>0</v>
      </c>
      <c r="O55">
        <v>3</v>
      </c>
      <c r="P55">
        <v>2</v>
      </c>
      <c r="Q55">
        <v>0</v>
      </c>
      <c r="R55">
        <v>0</v>
      </c>
      <c r="S55">
        <v>0</v>
      </c>
    </row>
    <row r="56" spans="1:19" x14ac:dyDescent="0.25">
      <c r="A56" t="s">
        <v>56</v>
      </c>
      <c r="B56">
        <v>2011</v>
      </c>
      <c r="C56" s="1">
        <v>5</v>
      </c>
      <c r="D56" s="1">
        <v>4</v>
      </c>
      <c r="E56" s="6">
        <v>0.50606323715519996</v>
      </c>
      <c r="F56" s="6">
        <v>0.50606323715519996</v>
      </c>
      <c r="G56">
        <f t="shared" si="0"/>
        <v>1</v>
      </c>
      <c r="H56" s="2">
        <v>1</v>
      </c>
      <c r="I56" s="5">
        <v>4</v>
      </c>
      <c r="J56">
        <v>3</v>
      </c>
      <c r="K56">
        <v>2</v>
      </c>
      <c r="L56">
        <v>1</v>
      </c>
      <c r="M56" s="4">
        <v>0</v>
      </c>
      <c r="N56" s="4">
        <v>1</v>
      </c>
      <c r="O56">
        <v>1.5</v>
      </c>
      <c r="P56">
        <v>1.5</v>
      </c>
      <c r="Q56">
        <v>0</v>
      </c>
      <c r="R56">
        <v>0</v>
      </c>
      <c r="S56">
        <v>0</v>
      </c>
    </row>
    <row r="57" spans="1:19" x14ac:dyDescent="0.25">
      <c r="A57" t="s">
        <v>57</v>
      </c>
      <c r="B57">
        <v>2011</v>
      </c>
      <c r="C57" s="1">
        <v>7</v>
      </c>
      <c r="D57" s="1">
        <v>3</v>
      </c>
      <c r="E57" s="6">
        <v>0.64498061986388422</v>
      </c>
      <c r="F57" s="6">
        <v>0.64498061986388422</v>
      </c>
      <c r="G57">
        <f t="shared" si="0"/>
        <v>1</v>
      </c>
      <c r="H57" s="2">
        <v>1</v>
      </c>
      <c r="I57" s="5">
        <v>8</v>
      </c>
      <c r="J57">
        <v>5</v>
      </c>
      <c r="K57">
        <v>1</v>
      </c>
      <c r="L57">
        <v>2</v>
      </c>
      <c r="M57" s="4">
        <v>0</v>
      </c>
      <c r="N57" s="4">
        <v>1</v>
      </c>
      <c r="O57">
        <v>1.3333333333333333</v>
      </c>
      <c r="P57">
        <v>3</v>
      </c>
      <c r="Q57">
        <v>0</v>
      </c>
      <c r="R57">
        <v>0</v>
      </c>
      <c r="S57">
        <v>0</v>
      </c>
    </row>
    <row r="58" spans="1:19" x14ac:dyDescent="0.25">
      <c r="A58" t="s">
        <v>58</v>
      </c>
      <c r="B58">
        <v>2011</v>
      </c>
      <c r="C58" s="1">
        <v>4</v>
      </c>
      <c r="D58" s="1">
        <v>3</v>
      </c>
      <c r="E58" s="6">
        <v>0.63071388124885897</v>
      </c>
      <c r="F58" s="6">
        <v>0.63071388124885897</v>
      </c>
      <c r="G58">
        <f t="shared" si="0"/>
        <v>1</v>
      </c>
      <c r="H58" s="2">
        <v>1</v>
      </c>
      <c r="I58" s="5">
        <v>8</v>
      </c>
      <c r="J58">
        <v>2</v>
      </c>
      <c r="K58">
        <v>1</v>
      </c>
      <c r="L58">
        <v>0</v>
      </c>
      <c r="M58" s="4">
        <v>1</v>
      </c>
      <c r="N58" s="4">
        <v>2</v>
      </c>
      <c r="O58">
        <v>0.66666666666666663</v>
      </c>
      <c r="P58">
        <v>0.66666666666666663</v>
      </c>
      <c r="Q58" t="s">
        <v>178</v>
      </c>
      <c r="R58" t="s">
        <v>178</v>
      </c>
      <c r="S58" t="s">
        <v>178</v>
      </c>
    </row>
    <row r="59" spans="1:19" x14ac:dyDescent="0.25">
      <c r="A59" t="s">
        <v>59</v>
      </c>
      <c r="B59">
        <v>2011</v>
      </c>
      <c r="C59" s="1">
        <v>8</v>
      </c>
      <c r="D59" s="1">
        <v>5</v>
      </c>
      <c r="E59" s="6">
        <v>0.63071388124885897</v>
      </c>
      <c r="F59" s="6">
        <v>0.63071388124885897</v>
      </c>
      <c r="G59">
        <f t="shared" si="0"/>
        <v>1</v>
      </c>
      <c r="H59" s="2">
        <v>1</v>
      </c>
      <c r="I59" s="5">
        <v>5</v>
      </c>
      <c r="J59">
        <v>6</v>
      </c>
      <c r="K59">
        <v>3</v>
      </c>
      <c r="L59">
        <v>3</v>
      </c>
      <c r="M59" s="4">
        <v>1</v>
      </c>
      <c r="N59" s="4">
        <v>1</v>
      </c>
      <c r="O59">
        <v>1.25</v>
      </c>
      <c r="P59">
        <v>1</v>
      </c>
      <c r="Q59">
        <v>3.8266666666666664E-2</v>
      </c>
      <c r="R59">
        <v>4.7111111111111111E-2</v>
      </c>
      <c r="S59">
        <v>2.5000000000000001E-2</v>
      </c>
    </row>
    <row r="60" spans="1:19" x14ac:dyDescent="0.25">
      <c r="A60" t="s">
        <v>60</v>
      </c>
      <c r="B60">
        <v>2011</v>
      </c>
      <c r="C60" s="1">
        <v>7</v>
      </c>
      <c r="D60" s="1">
        <v>5</v>
      </c>
      <c r="E60" s="6">
        <v>0.45254833995939053</v>
      </c>
      <c r="F60" s="6">
        <v>0.45254833995939053</v>
      </c>
      <c r="G60">
        <f t="shared" si="0"/>
        <v>1</v>
      </c>
      <c r="H60" s="2">
        <v>1</v>
      </c>
      <c r="I60" s="5">
        <v>9</v>
      </c>
      <c r="J60">
        <v>5</v>
      </c>
      <c r="K60">
        <v>3</v>
      </c>
      <c r="L60">
        <v>1</v>
      </c>
      <c r="M60" s="4">
        <v>0</v>
      </c>
      <c r="N60" s="4">
        <v>3</v>
      </c>
      <c r="O60">
        <v>0.75</v>
      </c>
      <c r="P60">
        <v>0.6</v>
      </c>
      <c r="Q60">
        <v>0</v>
      </c>
      <c r="R60">
        <v>0</v>
      </c>
      <c r="S60">
        <v>0</v>
      </c>
    </row>
    <row r="61" spans="1:19" x14ac:dyDescent="0.25">
      <c r="A61" t="s">
        <v>61</v>
      </c>
      <c r="B61">
        <v>2011</v>
      </c>
      <c r="C61" s="1">
        <v>9</v>
      </c>
      <c r="D61" s="1">
        <v>6</v>
      </c>
      <c r="E61" s="6">
        <v>0.45254833995939053</v>
      </c>
      <c r="F61" s="6">
        <v>0.29410882339705352</v>
      </c>
      <c r="G61">
        <f t="shared" si="0"/>
        <v>1</v>
      </c>
      <c r="H61" s="2">
        <v>1</v>
      </c>
      <c r="I61" s="5">
        <v>11</v>
      </c>
      <c r="J61">
        <v>7</v>
      </c>
      <c r="K61">
        <v>4</v>
      </c>
      <c r="L61">
        <v>4</v>
      </c>
      <c r="M61" s="4">
        <v>0</v>
      </c>
      <c r="N61" s="4">
        <v>2</v>
      </c>
      <c r="O61">
        <v>2</v>
      </c>
      <c r="P61">
        <v>0.6</v>
      </c>
      <c r="Q61">
        <v>0</v>
      </c>
      <c r="R61">
        <v>0</v>
      </c>
      <c r="S61">
        <v>0</v>
      </c>
    </row>
    <row r="62" spans="1:19" x14ac:dyDescent="0.25">
      <c r="A62" t="s">
        <v>62</v>
      </c>
      <c r="B62">
        <v>2011</v>
      </c>
      <c r="C62" s="1">
        <v>4</v>
      </c>
      <c r="D62" s="1">
        <v>4</v>
      </c>
      <c r="E62" s="6">
        <v>0.67082039324993503</v>
      </c>
      <c r="F62" s="6">
        <v>0.88141930997681295</v>
      </c>
      <c r="G62">
        <f t="shared" si="0"/>
        <v>1</v>
      </c>
      <c r="H62" s="2">
        <v>0</v>
      </c>
      <c r="I62" s="5">
        <v>6</v>
      </c>
      <c r="J62">
        <v>3</v>
      </c>
      <c r="K62">
        <v>2</v>
      </c>
      <c r="L62">
        <v>1</v>
      </c>
      <c r="M62" s="4">
        <v>1</v>
      </c>
      <c r="N62" s="4">
        <v>0</v>
      </c>
      <c r="O62">
        <v>0.66666666666666663</v>
      </c>
      <c r="P62">
        <v>1</v>
      </c>
      <c r="Q62">
        <v>5.74E-2</v>
      </c>
      <c r="R62">
        <v>7.0666666666666669E-2</v>
      </c>
      <c r="S62">
        <v>2.5000000000000001E-2</v>
      </c>
    </row>
    <row r="63" spans="1:19" x14ac:dyDescent="0.25">
      <c r="A63" t="s">
        <v>63</v>
      </c>
      <c r="B63">
        <v>2011</v>
      </c>
      <c r="C63" s="1">
        <v>5</v>
      </c>
      <c r="D63" s="1">
        <v>6</v>
      </c>
      <c r="E63" s="6">
        <v>0.69921384425653443</v>
      </c>
      <c r="F63" s="6">
        <v>0.88141930997681295</v>
      </c>
      <c r="G63">
        <f t="shared" si="0"/>
        <v>1</v>
      </c>
      <c r="H63" s="2">
        <v>1</v>
      </c>
      <c r="I63" s="5">
        <v>4</v>
      </c>
      <c r="J63">
        <v>3</v>
      </c>
      <c r="K63">
        <v>4</v>
      </c>
      <c r="L63">
        <v>1</v>
      </c>
      <c r="M63" s="4">
        <v>2</v>
      </c>
      <c r="N63" s="4">
        <v>3</v>
      </c>
      <c r="O63">
        <v>0.75</v>
      </c>
      <c r="P63">
        <v>0.2857142857142857</v>
      </c>
      <c r="Q63">
        <v>0.1148</v>
      </c>
      <c r="R63">
        <v>0.14133333333333334</v>
      </c>
      <c r="S63">
        <v>0.05</v>
      </c>
    </row>
    <row r="64" spans="1:19" x14ac:dyDescent="0.25">
      <c r="A64" t="s">
        <v>64</v>
      </c>
      <c r="B64">
        <v>2011</v>
      </c>
      <c r="C64" s="1">
        <v>2</v>
      </c>
      <c r="D64" s="1" t="s">
        <v>178</v>
      </c>
      <c r="E64" s="6">
        <v>0.67082039324993503</v>
      </c>
      <c r="F64" s="6" t="s">
        <v>178</v>
      </c>
      <c r="G64">
        <f t="shared" si="0"/>
        <v>0</v>
      </c>
      <c r="H64" s="2">
        <v>0</v>
      </c>
      <c r="I64" s="5">
        <v>4</v>
      </c>
      <c r="J64">
        <v>0</v>
      </c>
      <c r="K64">
        <v>0</v>
      </c>
      <c r="L64">
        <v>0</v>
      </c>
      <c r="M64" s="4">
        <v>0</v>
      </c>
      <c r="N64" s="4" t="s">
        <v>178</v>
      </c>
      <c r="O64" t="s">
        <v>178</v>
      </c>
      <c r="P64" t="s">
        <v>178</v>
      </c>
      <c r="Q64" t="s">
        <v>178</v>
      </c>
      <c r="R64" t="s">
        <v>178</v>
      </c>
      <c r="S64" t="s">
        <v>178</v>
      </c>
    </row>
    <row r="65" spans="1:19" x14ac:dyDescent="0.25">
      <c r="A65" t="s">
        <v>65</v>
      </c>
      <c r="B65">
        <v>2011</v>
      </c>
      <c r="C65" s="1">
        <v>7</v>
      </c>
      <c r="D65" s="1">
        <v>5</v>
      </c>
      <c r="E65" s="6">
        <v>0.82024386617639533</v>
      </c>
      <c r="F65" s="6">
        <v>0.46010868281309447</v>
      </c>
      <c r="G65">
        <f t="shared" si="0"/>
        <v>1</v>
      </c>
      <c r="H65" s="2">
        <v>1</v>
      </c>
      <c r="I65" s="5">
        <v>5</v>
      </c>
      <c r="J65">
        <v>5</v>
      </c>
      <c r="K65">
        <v>3</v>
      </c>
      <c r="L65">
        <v>2</v>
      </c>
      <c r="M65" s="4">
        <v>0</v>
      </c>
      <c r="N65" s="4">
        <v>2</v>
      </c>
      <c r="O65">
        <v>1.3333333333333333</v>
      </c>
      <c r="P65">
        <v>0.75</v>
      </c>
      <c r="Q65">
        <v>0</v>
      </c>
      <c r="R65">
        <v>0</v>
      </c>
      <c r="S65">
        <v>0</v>
      </c>
    </row>
    <row r="66" spans="1:19" x14ac:dyDescent="0.25">
      <c r="A66" t="s">
        <v>66</v>
      </c>
      <c r="B66">
        <v>2011</v>
      </c>
      <c r="C66" s="1">
        <v>11</v>
      </c>
      <c r="D66" s="1">
        <v>6</v>
      </c>
      <c r="E66" s="6">
        <v>0.82024386617639533</v>
      </c>
      <c r="F66" s="6">
        <v>0.82024386617639533</v>
      </c>
      <c r="G66">
        <f t="shared" si="0"/>
        <v>1</v>
      </c>
      <c r="H66" s="2">
        <v>1</v>
      </c>
      <c r="I66" s="5">
        <v>5</v>
      </c>
      <c r="J66">
        <v>9</v>
      </c>
      <c r="K66">
        <v>4</v>
      </c>
      <c r="L66">
        <v>3</v>
      </c>
      <c r="M66" s="4">
        <v>8</v>
      </c>
      <c r="N66" s="4">
        <v>5</v>
      </c>
      <c r="O66">
        <v>0.35714285714285715</v>
      </c>
      <c r="P66">
        <v>0.22222222222222221</v>
      </c>
      <c r="Q66">
        <v>0.30613333333333331</v>
      </c>
      <c r="R66">
        <v>0.37688888888888888</v>
      </c>
      <c r="S66">
        <v>0.2</v>
      </c>
    </row>
    <row r="67" spans="1:19" x14ac:dyDescent="0.25">
      <c r="A67" t="s">
        <v>67</v>
      </c>
      <c r="B67">
        <v>2011</v>
      </c>
      <c r="C67" s="1">
        <v>4</v>
      </c>
      <c r="D67" s="1">
        <v>6</v>
      </c>
      <c r="E67" s="6">
        <v>1.5426276284314355</v>
      </c>
      <c r="F67" s="6">
        <v>1.5426276284314355</v>
      </c>
      <c r="G67">
        <f t="shared" ref="G67:G130" si="1">IF(C67="NA","NA",IF(D67="NA",0,1))</f>
        <v>1</v>
      </c>
      <c r="H67" s="2">
        <v>1</v>
      </c>
      <c r="I67" s="5">
        <v>2</v>
      </c>
      <c r="J67">
        <v>2</v>
      </c>
      <c r="K67">
        <v>4</v>
      </c>
      <c r="L67">
        <v>0</v>
      </c>
      <c r="M67" s="4">
        <v>0</v>
      </c>
      <c r="N67" s="4">
        <v>1</v>
      </c>
      <c r="O67">
        <v>1</v>
      </c>
      <c r="P67">
        <v>0.75</v>
      </c>
      <c r="Q67" t="s">
        <v>178</v>
      </c>
      <c r="R67" t="s">
        <v>178</v>
      </c>
      <c r="S67" t="s">
        <v>178</v>
      </c>
    </row>
    <row r="68" spans="1:19" x14ac:dyDescent="0.25">
      <c r="A68" t="s">
        <v>68</v>
      </c>
      <c r="B68">
        <v>2011</v>
      </c>
      <c r="C68" s="1">
        <v>2</v>
      </c>
      <c r="D68" s="1">
        <v>2</v>
      </c>
      <c r="E68" s="6">
        <v>1.2901550294441353</v>
      </c>
      <c r="F68" s="6">
        <v>1.2901550294441353</v>
      </c>
      <c r="G68">
        <f t="shared" si="1"/>
        <v>1</v>
      </c>
      <c r="H68" s="2">
        <v>0</v>
      </c>
      <c r="I68" s="5">
        <v>3</v>
      </c>
      <c r="J68">
        <v>0</v>
      </c>
      <c r="K68">
        <v>0</v>
      </c>
      <c r="L68">
        <v>0</v>
      </c>
      <c r="M68" s="4">
        <v>0</v>
      </c>
      <c r="N68" s="4">
        <v>0</v>
      </c>
      <c r="O68" t="s">
        <v>178</v>
      </c>
      <c r="P68" t="s">
        <v>178</v>
      </c>
      <c r="Q68" t="s">
        <v>178</v>
      </c>
      <c r="R68" t="s">
        <v>178</v>
      </c>
      <c r="S68" t="s">
        <v>178</v>
      </c>
    </row>
    <row r="69" spans="1:19" x14ac:dyDescent="0.25">
      <c r="A69" t="s">
        <v>69</v>
      </c>
      <c r="B69">
        <v>2011</v>
      </c>
      <c r="C69" s="1">
        <v>8</v>
      </c>
      <c r="D69" s="1">
        <v>4</v>
      </c>
      <c r="E69" s="6">
        <v>1.0700000000000003</v>
      </c>
      <c r="F69" s="6">
        <v>1.0700000000000003</v>
      </c>
      <c r="G69">
        <f t="shared" si="1"/>
        <v>1</v>
      </c>
      <c r="H69" s="2">
        <v>1</v>
      </c>
      <c r="I69" s="5">
        <v>2</v>
      </c>
      <c r="J69">
        <v>6</v>
      </c>
      <c r="K69">
        <v>2</v>
      </c>
      <c r="L69">
        <v>2</v>
      </c>
      <c r="M69" s="4">
        <v>0</v>
      </c>
      <c r="N69" s="4">
        <v>6</v>
      </c>
      <c r="O69">
        <v>1</v>
      </c>
      <c r="P69">
        <v>0.42857142857142855</v>
      </c>
      <c r="Q69">
        <v>0</v>
      </c>
      <c r="R69">
        <v>0</v>
      </c>
      <c r="S69">
        <v>0</v>
      </c>
    </row>
    <row r="70" spans="1:19" x14ac:dyDescent="0.25">
      <c r="A70" t="s">
        <v>70</v>
      </c>
      <c r="B70">
        <v>2011</v>
      </c>
      <c r="C70" s="1">
        <v>7</v>
      </c>
      <c r="D70" s="1">
        <v>5</v>
      </c>
      <c r="E70" s="6">
        <v>1.0700000000000003</v>
      </c>
      <c r="F70" s="6">
        <v>1.0700000000000003</v>
      </c>
      <c r="G70">
        <f t="shared" si="1"/>
        <v>1</v>
      </c>
      <c r="H70" s="2">
        <v>1</v>
      </c>
      <c r="I70" s="5">
        <v>3</v>
      </c>
      <c r="J70">
        <v>5</v>
      </c>
      <c r="K70">
        <v>3</v>
      </c>
      <c r="L70">
        <v>1</v>
      </c>
      <c r="M70" s="4">
        <v>0</v>
      </c>
      <c r="N70" s="4">
        <v>5</v>
      </c>
      <c r="O70">
        <v>0.75</v>
      </c>
      <c r="P70">
        <v>0.25</v>
      </c>
      <c r="Q70">
        <v>0</v>
      </c>
      <c r="R70">
        <v>0</v>
      </c>
      <c r="S70">
        <v>0</v>
      </c>
    </row>
    <row r="71" spans="1:19" x14ac:dyDescent="0.25">
      <c r="A71" t="s">
        <v>71</v>
      </c>
      <c r="B71">
        <v>2011</v>
      </c>
      <c r="C71" s="1">
        <v>4</v>
      </c>
      <c r="D71" s="1">
        <v>7</v>
      </c>
      <c r="E71" s="6">
        <v>0.99488692824863223</v>
      </c>
      <c r="F71" s="6">
        <v>0.99488692824863223</v>
      </c>
      <c r="G71">
        <f t="shared" si="1"/>
        <v>1</v>
      </c>
      <c r="H71" s="2">
        <v>1</v>
      </c>
      <c r="I71" s="5">
        <v>6</v>
      </c>
      <c r="J71">
        <v>2</v>
      </c>
      <c r="K71">
        <v>5</v>
      </c>
      <c r="L71">
        <v>1</v>
      </c>
      <c r="M71" s="4">
        <v>0</v>
      </c>
      <c r="N71" s="4">
        <v>4</v>
      </c>
      <c r="O71">
        <v>3</v>
      </c>
      <c r="P71">
        <v>0.375</v>
      </c>
      <c r="Q71">
        <v>0</v>
      </c>
      <c r="R71">
        <v>0</v>
      </c>
      <c r="S71">
        <v>0</v>
      </c>
    </row>
    <row r="72" spans="1:19" x14ac:dyDescent="0.25">
      <c r="A72" t="s">
        <v>72</v>
      </c>
      <c r="B72">
        <v>2011</v>
      </c>
      <c r="C72" s="1">
        <v>4</v>
      </c>
      <c r="D72" s="1">
        <v>5</v>
      </c>
      <c r="E72" s="6">
        <v>0.68680419334771214</v>
      </c>
      <c r="F72" s="6">
        <v>0.68680419334771214</v>
      </c>
      <c r="G72">
        <f t="shared" si="1"/>
        <v>1</v>
      </c>
      <c r="H72" s="2">
        <v>1</v>
      </c>
      <c r="I72" s="5">
        <v>6</v>
      </c>
      <c r="J72">
        <v>2</v>
      </c>
      <c r="K72">
        <v>3</v>
      </c>
      <c r="L72">
        <v>1</v>
      </c>
      <c r="M72" s="4">
        <v>0</v>
      </c>
      <c r="N72" s="4">
        <v>2</v>
      </c>
      <c r="O72">
        <v>3</v>
      </c>
      <c r="P72">
        <v>0.75</v>
      </c>
      <c r="Q72">
        <v>0</v>
      </c>
      <c r="R72">
        <v>0</v>
      </c>
      <c r="S72">
        <v>0</v>
      </c>
    </row>
    <row r="73" spans="1:19" x14ac:dyDescent="0.25">
      <c r="A73" t="s">
        <v>73</v>
      </c>
      <c r="B73">
        <v>2011</v>
      </c>
      <c r="C73" s="1">
        <v>5</v>
      </c>
      <c r="D73" s="1">
        <v>5</v>
      </c>
      <c r="E73" s="6">
        <v>0.65741919655574388</v>
      </c>
      <c r="F73" s="6">
        <v>0.65741919655574388</v>
      </c>
      <c r="G73">
        <f t="shared" si="1"/>
        <v>1</v>
      </c>
      <c r="H73" s="2">
        <v>0</v>
      </c>
      <c r="I73" s="5">
        <v>6</v>
      </c>
      <c r="J73">
        <v>3</v>
      </c>
      <c r="K73">
        <v>3</v>
      </c>
      <c r="L73">
        <v>2</v>
      </c>
      <c r="M73" s="4">
        <v>0</v>
      </c>
      <c r="N73" s="4">
        <v>0</v>
      </c>
      <c r="O73">
        <v>4</v>
      </c>
      <c r="P73">
        <v>0.66666666666666663</v>
      </c>
      <c r="Q73">
        <v>0</v>
      </c>
      <c r="R73">
        <v>0</v>
      </c>
      <c r="S73">
        <v>0</v>
      </c>
    </row>
    <row r="74" spans="1:19" x14ac:dyDescent="0.25">
      <c r="A74" t="s">
        <v>74</v>
      </c>
      <c r="B74">
        <v>2011</v>
      </c>
      <c r="C74" s="1">
        <v>12</v>
      </c>
      <c r="D74" s="1">
        <v>7</v>
      </c>
      <c r="E74" s="6">
        <v>0.68680419334771214</v>
      </c>
      <c r="F74" s="6">
        <v>0.4622769732530484</v>
      </c>
      <c r="G74">
        <f t="shared" si="1"/>
        <v>1</v>
      </c>
      <c r="H74" s="2">
        <v>1</v>
      </c>
      <c r="I74" s="5">
        <v>7</v>
      </c>
      <c r="J74">
        <v>10</v>
      </c>
      <c r="K74">
        <v>5</v>
      </c>
      <c r="L74">
        <v>4</v>
      </c>
      <c r="M74" s="4">
        <v>0</v>
      </c>
      <c r="N74" s="4">
        <v>0</v>
      </c>
      <c r="O74">
        <v>1</v>
      </c>
      <c r="P74">
        <v>0.75</v>
      </c>
      <c r="Q74">
        <v>0</v>
      </c>
      <c r="R74">
        <v>0</v>
      </c>
      <c r="S74">
        <v>0</v>
      </c>
    </row>
    <row r="75" spans="1:19" x14ac:dyDescent="0.25">
      <c r="A75" t="s">
        <v>75</v>
      </c>
      <c r="B75">
        <v>2011</v>
      </c>
      <c r="C75" s="1">
        <v>6</v>
      </c>
      <c r="D75" s="1">
        <v>6</v>
      </c>
      <c r="E75" s="6">
        <v>0.65741919655574388</v>
      </c>
      <c r="F75" s="6">
        <v>0.65741919655574388</v>
      </c>
      <c r="G75">
        <f t="shared" si="1"/>
        <v>1</v>
      </c>
      <c r="H75" s="2">
        <v>1</v>
      </c>
      <c r="I75" s="5">
        <v>7</v>
      </c>
      <c r="J75">
        <v>4</v>
      </c>
      <c r="K75">
        <v>4</v>
      </c>
      <c r="L75">
        <v>2</v>
      </c>
      <c r="M75" s="4">
        <v>0</v>
      </c>
      <c r="N75" s="4">
        <v>5</v>
      </c>
      <c r="O75">
        <v>2</v>
      </c>
      <c r="P75">
        <v>0.375</v>
      </c>
      <c r="Q75">
        <v>0</v>
      </c>
      <c r="R75">
        <v>0</v>
      </c>
      <c r="S75">
        <v>0</v>
      </c>
    </row>
    <row r="76" spans="1:19" x14ac:dyDescent="0.25">
      <c r="A76" t="s">
        <v>76</v>
      </c>
      <c r="B76">
        <v>2011</v>
      </c>
      <c r="C76" s="1">
        <v>4</v>
      </c>
      <c r="D76" s="1">
        <v>5</v>
      </c>
      <c r="E76" s="6">
        <v>1.6559287424282489</v>
      </c>
      <c r="F76" s="6">
        <v>1.1552056094046637</v>
      </c>
      <c r="G76">
        <f t="shared" si="1"/>
        <v>1</v>
      </c>
      <c r="H76" s="2">
        <v>1</v>
      </c>
      <c r="I76" s="5">
        <v>2</v>
      </c>
      <c r="J76">
        <v>3</v>
      </c>
      <c r="K76">
        <v>3</v>
      </c>
      <c r="L76">
        <v>2</v>
      </c>
      <c r="M76" s="4">
        <v>0</v>
      </c>
      <c r="N76" s="4">
        <v>2</v>
      </c>
      <c r="O76">
        <v>3</v>
      </c>
      <c r="P76">
        <v>0.75</v>
      </c>
      <c r="Q76">
        <v>0</v>
      </c>
      <c r="R76">
        <v>0</v>
      </c>
      <c r="S76">
        <v>0</v>
      </c>
    </row>
    <row r="77" spans="1:19" x14ac:dyDescent="0.25">
      <c r="A77" t="s">
        <v>77</v>
      </c>
      <c r="B77">
        <v>2011</v>
      </c>
      <c r="C77" s="1">
        <v>8</v>
      </c>
      <c r="D77" s="1">
        <v>12</v>
      </c>
      <c r="E77" s="6">
        <v>0.90210864090751197</v>
      </c>
      <c r="F77" s="6">
        <v>0.77987178433381044</v>
      </c>
      <c r="G77">
        <f t="shared" si="1"/>
        <v>1</v>
      </c>
      <c r="H77" s="2">
        <v>1</v>
      </c>
      <c r="I77" s="5">
        <v>7</v>
      </c>
      <c r="J77">
        <v>6</v>
      </c>
      <c r="K77">
        <v>10</v>
      </c>
      <c r="L77">
        <v>2</v>
      </c>
      <c r="M77" s="4">
        <v>1</v>
      </c>
      <c r="N77" s="4">
        <v>9</v>
      </c>
      <c r="O77">
        <v>0.8</v>
      </c>
      <c r="P77">
        <v>0.23529411764705882</v>
      </c>
      <c r="Q77">
        <v>5.74E-2</v>
      </c>
      <c r="R77">
        <v>7.0666666666666669E-2</v>
      </c>
      <c r="S77">
        <v>2.5000000000000001E-2</v>
      </c>
    </row>
    <row r="78" spans="1:19" x14ac:dyDescent="0.25">
      <c r="A78" t="s">
        <v>78</v>
      </c>
      <c r="B78">
        <v>2011</v>
      </c>
      <c r="C78" s="1">
        <v>8</v>
      </c>
      <c r="D78" s="1">
        <v>11</v>
      </c>
      <c r="E78" s="6">
        <v>0.40199502484483624</v>
      </c>
      <c r="F78" s="6">
        <v>0.40199502484483624</v>
      </c>
      <c r="G78">
        <f t="shared" si="1"/>
        <v>1</v>
      </c>
      <c r="H78" s="2">
        <v>0</v>
      </c>
      <c r="I78" s="5">
        <v>7</v>
      </c>
      <c r="J78">
        <v>6</v>
      </c>
      <c r="K78">
        <v>9</v>
      </c>
      <c r="L78">
        <v>2</v>
      </c>
      <c r="M78" s="4">
        <v>2</v>
      </c>
      <c r="N78" s="4">
        <v>0</v>
      </c>
      <c r="O78">
        <v>0.66666666666666663</v>
      </c>
      <c r="P78">
        <v>0.5714285714285714</v>
      </c>
      <c r="Q78">
        <v>0.1148</v>
      </c>
      <c r="R78">
        <v>0.14133333333333334</v>
      </c>
      <c r="S78">
        <v>0.05</v>
      </c>
    </row>
    <row r="79" spans="1:19" x14ac:dyDescent="0.25">
      <c r="A79" t="s">
        <v>79</v>
      </c>
      <c r="B79">
        <v>2011</v>
      </c>
      <c r="C79" s="1">
        <v>5</v>
      </c>
      <c r="D79" s="1">
        <v>5</v>
      </c>
      <c r="E79" s="6">
        <v>1.0107423014794645</v>
      </c>
      <c r="F79" s="6">
        <v>1.0107423014794645</v>
      </c>
      <c r="G79">
        <f t="shared" si="1"/>
        <v>1</v>
      </c>
      <c r="H79" s="2">
        <v>0</v>
      </c>
      <c r="I79" s="5">
        <v>7</v>
      </c>
      <c r="J79">
        <v>4</v>
      </c>
      <c r="K79">
        <v>3</v>
      </c>
      <c r="L79">
        <v>3</v>
      </c>
      <c r="M79" s="4">
        <v>0</v>
      </c>
      <c r="N79" s="4">
        <v>0</v>
      </c>
      <c r="O79">
        <v>4</v>
      </c>
      <c r="P79">
        <v>1.5</v>
      </c>
      <c r="Q79">
        <v>0</v>
      </c>
      <c r="R79">
        <v>0</v>
      </c>
      <c r="S79">
        <v>0</v>
      </c>
    </row>
    <row r="80" spans="1:19" x14ac:dyDescent="0.25">
      <c r="A80" t="s">
        <v>80</v>
      </c>
      <c r="B80">
        <v>2011</v>
      </c>
      <c r="C80" s="1">
        <v>5</v>
      </c>
      <c r="D80" s="1">
        <v>7</v>
      </c>
      <c r="E80" s="6">
        <v>0.98671171068352215</v>
      </c>
      <c r="F80" s="6">
        <v>0.4924428900898043</v>
      </c>
      <c r="G80">
        <f t="shared" si="1"/>
        <v>1</v>
      </c>
      <c r="H80" s="2">
        <v>1</v>
      </c>
      <c r="I80" s="5">
        <v>10</v>
      </c>
      <c r="J80">
        <v>3</v>
      </c>
      <c r="K80">
        <v>5</v>
      </c>
      <c r="L80">
        <v>1</v>
      </c>
      <c r="M80" s="4">
        <v>0</v>
      </c>
      <c r="N80" s="4">
        <v>1</v>
      </c>
      <c r="O80">
        <v>1.5</v>
      </c>
      <c r="P80">
        <v>1</v>
      </c>
      <c r="Q80">
        <v>0</v>
      </c>
      <c r="R80">
        <v>0</v>
      </c>
      <c r="S80">
        <v>0</v>
      </c>
    </row>
    <row r="81" spans="1:19" x14ac:dyDescent="0.25">
      <c r="A81" t="s">
        <v>81</v>
      </c>
      <c r="B81">
        <v>2011</v>
      </c>
      <c r="C81" s="1">
        <v>4</v>
      </c>
      <c r="D81" s="1">
        <v>5</v>
      </c>
      <c r="E81" s="6">
        <v>1.1962023240238258</v>
      </c>
      <c r="F81" s="6">
        <v>0.5818934610390456</v>
      </c>
      <c r="G81">
        <f t="shared" si="1"/>
        <v>1</v>
      </c>
      <c r="H81" s="2">
        <v>0</v>
      </c>
      <c r="I81" s="5">
        <v>8</v>
      </c>
      <c r="J81">
        <v>3</v>
      </c>
      <c r="K81">
        <v>3</v>
      </c>
      <c r="L81">
        <v>2</v>
      </c>
      <c r="M81" s="4">
        <v>0</v>
      </c>
      <c r="N81" s="4">
        <v>0</v>
      </c>
      <c r="O81">
        <v>3</v>
      </c>
      <c r="P81">
        <v>0.66666666666666663</v>
      </c>
      <c r="Q81">
        <v>0</v>
      </c>
      <c r="R81">
        <v>0</v>
      </c>
      <c r="S81">
        <v>0</v>
      </c>
    </row>
    <row r="82" spans="1:19" x14ac:dyDescent="0.25">
      <c r="A82" t="s">
        <v>82</v>
      </c>
      <c r="B82">
        <v>2011</v>
      </c>
      <c r="C82" s="1">
        <v>9</v>
      </c>
      <c r="D82" s="1">
        <v>12</v>
      </c>
      <c r="E82" s="6">
        <v>0.16124515496597305</v>
      </c>
      <c r="F82" s="6">
        <v>0.16124515496597305</v>
      </c>
      <c r="G82">
        <f t="shared" si="1"/>
        <v>1</v>
      </c>
      <c r="H82" s="2">
        <v>0</v>
      </c>
      <c r="I82" s="5">
        <v>4</v>
      </c>
      <c r="J82">
        <v>7</v>
      </c>
      <c r="K82">
        <v>10</v>
      </c>
      <c r="L82">
        <v>4</v>
      </c>
      <c r="M82" s="4">
        <v>0</v>
      </c>
      <c r="N82" s="4">
        <v>0</v>
      </c>
      <c r="O82">
        <v>2</v>
      </c>
      <c r="P82">
        <v>1.4</v>
      </c>
      <c r="Q82">
        <v>0</v>
      </c>
      <c r="R82">
        <v>0</v>
      </c>
      <c r="S82">
        <v>0</v>
      </c>
    </row>
    <row r="83" spans="1:19" x14ac:dyDescent="0.25">
      <c r="A83" t="s">
        <v>83</v>
      </c>
      <c r="B83">
        <v>2011</v>
      </c>
      <c r="C83" s="1">
        <v>9</v>
      </c>
      <c r="D83" s="1">
        <v>7</v>
      </c>
      <c r="E83" s="6">
        <v>0.16124515496597305</v>
      </c>
      <c r="F83" s="6">
        <v>0.16124515496597305</v>
      </c>
      <c r="G83">
        <f t="shared" si="1"/>
        <v>1</v>
      </c>
      <c r="H83" s="2">
        <v>0</v>
      </c>
      <c r="I83" s="5">
        <v>4</v>
      </c>
      <c r="J83">
        <v>7</v>
      </c>
      <c r="K83">
        <v>5</v>
      </c>
      <c r="L83">
        <v>3</v>
      </c>
      <c r="M83" s="4">
        <v>3</v>
      </c>
      <c r="N83" s="4">
        <v>0</v>
      </c>
      <c r="O83">
        <v>0.7142857142857143</v>
      </c>
      <c r="P83">
        <v>1.3333333333333333</v>
      </c>
      <c r="Q83">
        <v>0.1148</v>
      </c>
      <c r="R83">
        <v>0.14133333333333334</v>
      </c>
      <c r="S83">
        <v>7.5000000000000011E-2</v>
      </c>
    </row>
    <row r="84" spans="1:19" x14ac:dyDescent="0.25">
      <c r="A84" t="s">
        <v>84</v>
      </c>
      <c r="B84">
        <v>2011</v>
      </c>
      <c r="C84" s="1">
        <v>5</v>
      </c>
      <c r="D84" s="1">
        <v>5</v>
      </c>
      <c r="E84" s="6">
        <v>0.62769419305900898</v>
      </c>
      <c r="F84" s="6">
        <v>0.62769419305900898</v>
      </c>
      <c r="G84">
        <f t="shared" si="1"/>
        <v>1</v>
      </c>
      <c r="H84" s="2">
        <v>0</v>
      </c>
      <c r="I84" s="5">
        <v>5</v>
      </c>
      <c r="J84">
        <v>4</v>
      </c>
      <c r="K84">
        <v>3</v>
      </c>
      <c r="L84">
        <v>3</v>
      </c>
      <c r="M84" s="4">
        <v>0</v>
      </c>
      <c r="N84" s="4">
        <v>0</v>
      </c>
      <c r="O84">
        <v>4</v>
      </c>
      <c r="P84">
        <v>1.5</v>
      </c>
      <c r="Q84">
        <v>0</v>
      </c>
      <c r="R84">
        <v>0</v>
      </c>
      <c r="S84">
        <v>0</v>
      </c>
    </row>
    <row r="85" spans="1:19" x14ac:dyDescent="0.25">
      <c r="A85" t="s">
        <v>85</v>
      </c>
      <c r="B85">
        <v>2011</v>
      </c>
      <c r="C85" s="1">
        <v>5</v>
      </c>
      <c r="D85" s="1">
        <v>3</v>
      </c>
      <c r="E85" s="6">
        <v>2.1006903627141238</v>
      </c>
      <c r="F85" s="6">
        <v>2.1006903627141238</v>
      </c>
      <c r="G85">
        <f t="shared" si="1"/>
        <v>1</v>
      </c>
      <c r="H85" s="2">
        <v>1</v>
      </c>
      <c r="I85" s="5">
        <v>0</v>
      </c>
      <c r="J85">
        <v>3</v>
      </c>
      <c r="K85">
        <v>1</v>
      </c>
      <c r="L85">
        <v>1</v>
      </c>
      <c r="M85" s="4">
        <v>0</v>
      </c>
      <c r="N85" s="4">
        <v>3</v>
      </c>
      <c r="O85">
        <v>1.5</v>
      </c>
      <c r="P85">
        <v>1</v>
      </c>
      <c r="Q85">
        <v>0</v>
      </c>
      <c r="R85">
        <v>0</v>
      </c>
      <c r="S85">
        <v>0</v>
      </c>
    </row>
    <row r="86" spans="1:19" x14ac:dyDescent="0.25">
      <c r="A86" t="s">
        <v>86</v>
      </c>
      <c r="B86">
        <v>2011</v>
      </c>
      <c r="C86" s="1">
        <v>5</v>
      </c>
      <c r="D86" s="1">
        <v>6</v>
      </c>
      <c r="E86" s="6">
        <v>0.34058772731852577</v>
      </c>
      <c r="F86" s="6">
        <v>0.34058772731852577</v>
      </c>
      <c r="G86">
        <f t="shared" si="1"/>
        <v>1</v>
      </c>
      <c r="H86" s="2">
        <v>1</v>
      </c>
      <c r="I86" s="5">
        <v>6</v>
      </c>
      <c r="J86">
        <v>3</v>
      </c>
      <c r="K86">
        <v>4</v>
      </c>
      <c r="L86">
        <v>2</v>
      </c>
      <c r="M86" s="4">
        <v>0</v>
      </c>
      <c r="N86" s="4">
        <v>1</v>
      </c>
      <c r="O86">
        <v>4</v>
      </c>
      <c r="P86">
        <v>1.3333333333333333</v>
      </c>
      <c r="Q86">
        <v>0</v>
      </c>
      <c r="R86">
        <v>0</v>
      </c>
      <c r="S86">
        <v>0</v>
      </c>
    </row>
    <row r="87" spans="1:19" x14ac:dyDescent="0.25">
      <c r="A87" t="s">
        <v>87</v>
      </c>
      <c r="B87">
        <v>2011</v>
      </c>
      <c r="C87" s="1">
        <v>5</v>
      </c>
      <c r="D87" s="1">
        <v>1</v>
      </c>
      <c r="E87" s="6">
        <v>0.34058772731852577</v>
      </c>
      <c r="F87" s="6">
        <v>0.34058772731852577</v>
      </c>
      <c r="G87">
        <f t="shared" si="1"/>
        <v>1</v>
      </c>
      <c r="H87" s="2">
        <v>0</v>
      </c>
      <c r="I87" s="5">
        <v>6</v>
      </c>
      <c r="J87">
        <v>4</v>
      </c>
      <c r="K87">
        <v>0</v>
      </c>
      <c r="L87">
        <v>2</v>
      </c>
      <c r="M87" s="4">
        <v>0</v>
      </c>
      <c r="N87" s="4">
        <v>0</v>
      </c>
      <c r="O87">
        <v>1.5</v>
      </c>
      <c r="P87" t="s">
        <v>178</v>
      </c>
      <c r="Q87">
        <v>0</v>
      </c>
      <c r="R87">
        <v>0</v>
      </c>
      <c r="S87">
        <v>0</v>
      </c>
    </row>
    <row r="88" spans="1:19" x14ac:dyDescent="0.25">
      <c r="A88" t="s">
        <v>88</v>
      </c>
      <c r="B88">
        <v>2011</v>
      </c>
      <c r="C88" s="1">
        <v>4</v>
      </c>
      <c r="D88" s="1">
        <v>3</v>
      </c>
      <c r="E88" s="6">
        <v>0.75690157880665054</v>
      </c>
      <c r="F88" s="6">
        <v>0.75690157880665054</v>
      </c>
      <c r="G88">
        <f t="shared" si="1"/>
        <v>1</v>
      </c>
      <c r="H88" s="2">
        <v>0</v>
      </c>
      <c r="I88" s="5">
        <v>4</v>
      </c>
      <c r="J88">
        <v>2</v>
      </c>
      <c r="K88">
        <v>1</v>
      </c>
      <c r="L88">
        <v>1</v>
      </c>
      <c r="M88" s="4">
        <v>0</v>
      </c>
      <c r="N88" s="4">
        <v>0</v>
      </c>
      <c r="O88">
        <v>3</v>
      </c>
      <c r="P88">
        <v>2</v>
      </c>
      <c r="Q88">
        <v>0</v>
      </c>
      <c r="R88">
        <v>0</v>
      </c>
      <c r="S88">
        <v>0</v>
      </c>
    </row>
    <row r="89" spans="1:19" x14ac:dyDescent="0.25">
      <c r="A89" t="s">
        <v>89</v>
      </c>
      <c r="B89">
        <v>2011</v>
      </c>
      <c r="C89" s="1">
        <v>4</v>
      </c>
      <c r="D89" s="1">
        <v>8</v>
      </c>
      <c r="E89" s="6">
        <v>0.75690157880665054</v>
      </c>
      <c r="F89" s="6">
        <v>0.75690157880665054</v>
      </c>
      <c r="G89">
        <f t="shared" si="1"/>
        <v>1</v>
      </c>
      <c r="H89" s="2">
        <v>1</v>
      </c>
      <c r="I89" s="5">
        <v>4</v>
      </c>
      <c r="J89">
        <v>2</v>
      </c>
      <c r="K89">
        <v>6</v>
      </c>
      <c r="L89">
        <v>0</v>
      </c>
      <c r="M89" s="4">
        <v>1</v>
      </c>
      <c r="N89" s="4">
        <v>2</v>
      </c>
      <c r="O89">
        <v>0.66666666666666663</v>
      </c>
      <c r="P89">
        <v>0.42857142857142855</v>
      </c>
      <c r="Q89" t="s">
        <v>178</v>
      </c>
      <c r="R89" t="s">
        <v>178</v>
      </c>
      <c r="S89" t="s">
        <v>178</v>
      </c>
    </row>
    <row r="90" spans="1:19" x14ac:dyDescent="0.25">
      <c r="A90" t="s">
        <v>90</v>
      </c>
      <c r="B90">
        <v>2011</v>
      </c>
      <c r="C90" s="1">
        <v>8</v>
      </c>
      <c r="D90" s="1">
        <v>9</v>
      </c>
      <c r="E90" s="6">
        <v>0.97082439194737913</v>
      </c>
      <c r="F90" s="6">
        <v>0.49648766349225787</v>
      </c>
      <c r="G90">
        <f t="shared" si="1"/>
        <v>1</v>
      </c>
      <c r="H90" s="2">
        <v>1</v>
      </c>
      <c r="I90" s="5">
        <v>8</v>
      </c>
      <c r="J90">
        <v>6</v>
      </c>
      <c r="K90">
        <v>7</v>
      </c>
      <c r="L90">
        <v>1</v>
      </c>
      <c r="M90" s="4">
        <v>0</v>
      </c>
      <c r="N90" s="4">
        <v>7</v>
      </c>
      <c r="O90">
        <v>0.6</v>
      </c>
      <c r="P90">
        <v>0.23076923076923078</v>
      </c>
      <c r="Q90">
        <v>0</v>
      </c>
      <c r="R90">
        <v>0</v>
      </c>
      <c r="S90">
        <v>0</v>
      </c>
    </row>
    <row r="91" spans="1:19" x14ac:dyDescent="0.25">
      <c r="A91" t="s">
        <v>91</v>
      </c>
      <c r="B91">
        <v>2011</v>
      </c>
      <c r="C91" s="1">
        <v>6</v>
      </c>
      <c r="D91" s="1">
        <v>5</v>
      </c>
      <c r="E91" s="6">
        <v>0.9217917335277005</v>
      </c>
      <c r="F91" s="6">
        <v>0.9217917335277005</v>
      </c>
      <c r="G91">
        <f t="shared" si="1"/>
        <v>1</v>
      </c>
      <c r="H91" s="2">
        <v>0</v>
      </c>
      <c r="I91" s="5">
        <v>8</v>
      </c>
      <c r="J91">
        <v>4</v>
      </c>
      <c r="K91">
        <v>3</v>
      </c>
      <c r="L91">
        <v>1</v>
      </c>
      <c r="M91" s="4">
        <v>1</v>
      </c>
      <c r="N91" s="4">
        <v>0</v>
      </c>
      <c r="O91">
        <v>0.75</v>
      </c>
      <c r="P91">
        <v>1.5</v>
      </c>
      <c r="Q91">
        <v>5.74E-2</v>
      </c>
      <c r="R91">
        <v>7.0666666666666669E-2</v>
      </c>
      <c r="S91">
        <v>2.5000000000000001E-2</v>
      </c>
    </row>
    <row r="92" spans="1:19" x14ac:dyDescent="0.25">
      <c r="A92" t="s">
        <v>92</v>
      </c>
      <c r="B92">
        <v>2011</v>
      </c>
      <c r="C92" s="1">
        <v>1</v>
      </c>
      <c r="D92" s="1">
        <v>1</v>
      </c>
      <c r="E92" s="6">
        <v>1.0791200118615158</v>
      </c>
      <c r="F92" s="6">
        <v>1.0791200118615158</v>
      </c>
      <c r="G92">
        <f t="shared" si="1"/>
        <v>1</v>
      </c>
      <c r="H92" s="2">
        <v>0</v>
      </c>
      <c r="I92" s="5">
        <v>6</v>
      </c>
      <c r="J92">
        <v>0</v>
      </c>
      <c r="K92">
        <v>0</v>
      </c>
      <c r="L92">
        <v>0</v>
      </c>
      <c r="M92" s="4">
        <v>0</v>
      </c>
      <c r="N92" s="4">
        <v>0</v>
      </c>
      <c r="O92" t="s">
        <v>178</v>
      </c>
      <c r="P92" t="s">
        <v>178</v>
      </c>
      <c r="Q92" t="s">
        <v>178</v>
      </c>
      <c r="R92" t="s">
        <v>178</v>
      </c>
      <c r="S92" t="s">
        <v>178</v>
      </c>
    </row>
    <row r="93" spans="1:19" x14ac:dyDescent="0.25">
      <c r="A93" t="s">
        <v>93</v>
      </c>
      <c r="B93">
        <v>2011</v>
      </c>
      <c r="C93" s="1">
        <v>5</v>
      </c>
      <c r="D93" s="1">
        <v>3</v>
      </c>
      <c r="E93" s="6">
        <v>0.9217917335277005</v>
      </c>
      <c r="F93" s="6">
        <v>0.9217917335277005</v>
      </c>
      <c r="G93">
        <f t="shared" si="1"/>
        <v>1</v>
      </c>
      <c r="H93" s="2">
        <v>1</v>
      </c>
      <c r="I93" s="5">
        <v>5</v>
      </c>
      <c r="J93">
        <v>3</v>
      </c>
      <c r="K93">
        <v>1</v>
      </c>
      <c r="L93">
        <v>2</v>
      </c>
      <c r="M93" s="4">
        <v>0</v>
      </c>
      <c r="N93" s="4">
        <v>1</v>
      </c>
      <c r="O93">
        <v>4</v>
      </c>
      <c r="P93">
        <v>3</v>
      </c>
      <c r="Q93">
        <v>0</v>
      </c>
      <c r="R93">
        <v>0</v>
      </c>
      <c r="S93">
        <v>0</v>
      </c>
    </row>
    <row r="94" spans="1:19" x14ac:dyDescent="0.25">
      <c r="A94" t="s">
        <v>94</v>
      </c>
      <c r="B94">
        <v>2011</v>
      </c>
      <c r="C94" s="1">
        <v>4</v>
      </c>
      <c r="D94" s="1">
        <v>2</v>
      </c>
      <c r="E94" s="6">
        <v>1.5646085772486358</v>
      </c>
      <c r="F94" s="6">
        <v>1.5646085772486358</v>
      </c>
      <c r="G94">
        <f t="shared" si="1"/>
        <v>1</v>
      </c>
      <c r="H94" s="2">
        <v>1</v>
      </c>
      <c r="I94" s="5">
        <v>2</v>
      </c>
      <c r="J94">
        <v>2</v>
      </c>
      <c r="K94">
        <v>0</v>
      </c>
      <c r="L94">
        <v>1</v>
      </c>
      <c r="M94" s="4">
        <v>0</v>
      </c>
      <c r="N94" s="4">
        <v>1</v>
      </c>
      <c r="O94">
        <v>3</v>
      </c>
      <c r="P94">
        <v>2</v>
      </c>
      <c r="Q94">
        <v>0</v>
      </c>
      <c r="R94">
        <v>0</v>
      </c>
      <c r="S94">
        <v>0</v>
      </c>
    </row>
    <row r="95" spans="1:19" x14ac:dyDescent="0.25">
      <c r="A95" t="s">
        <v>95</v>
      </c>
      <c r="B95">
        <v>2011</v>
      </c>
      <c r="C95" s="1">
        <v>3</v>
      </c>
      <c r="D95" s="1">
        <v>4</v>
      </c>
      <c r="E95" s="6">
        <v>1.279413928328123</v>
      </c>
      <c r="F95" s="6">
        <v>1.279413928328123</v>
      </c>
      <c r="G95">
        <f t="shared" si="1"/>
        <v>1</v>
      </c>
      <c r="H95" s="2">
        <v>0</v>
      </c>
      <c r="I95" s="5">
        <v>4</v>
      </c>
      <c r="J95">
        <v>1</v>
      </c>
      <c r="K95">
        <v>2</v>
      </c>
      <c r="L95">
        <v>1</v>
      </c>
      <c r="M95" s="4">
        <v>0</v>
      </c>
      <c r="N95" s="4">
        <v>0</v>
      </c>
      <c r="O95" t="s">
        <v>178</v>
      </c>
      <c r="P95">
        <v>1</v>
      </c>
      <c r="Q95">
        <v>0</v>
      </c>
      <c r="R95">
        <v>0</v>
      </c>
      <c r="S95">
        <v>0</v>
      </c>
    </row>
    <row r="96" spans="1:19" x14ac:dyDescent="0.25">
      <c r="A96" t="s">
        <v>96</v>
      </c>
      <c r="B96">
        <v>2011</v>
      </c>
      <c r="C96" s="1">
        <v>5</v>
      </c>
      <c r="D96" s="1">
        <v>5</v>
      </c>
      <c r="E96" s="6">
        <v>1.2343419299367586</v>
      </c>
      <c r="F96" s="6">
        <v>1.0938464243210766</v>
      </c>
      <c r="G96">
        <f t="shared" si="1"/>
        <v>1</v>
      </c>
      <c r="H96" s="2">
        <v>1</v>
      </c>
      <c r="I96" s="5">
        <v>5</v>
      </c>
      <c r="J96">
        <v>3</v>
      </c>
      <c r="K96">
        <v>3</v>
      </c>
      <c r="L96">
        <v>1</v>
      </c>
      <c r="M96" s="4">
        <v>0</v>
      </c>
      <c r="N96" s="4">
        <v>3</v>
      </c>
      <c r="O96">
        <v>1.5</v>
      </c>
      <c r="P96">
        <v>0.6</v>
      </c>
      <c r="Q96">
        <v>0</v>
      </c>
      <c r="R96">
        <v>0</v>
      </c>
      <c r="S96">
        <v>0</v>
      </c>
    </row>
    <row r="97" spans="1:19" x14ac:dyDescent="0.25">
      <c r="A97" t="s">
        <v>97</v>
      </c>
      <c r="B97">
        <v>2011</v>
      </c>
      <c r="C97" s="1">
        <v>4</v>
      </c>
      <c r="D97" s="1">
        <v>7</v>
      </c>
      <c r="E97" s="6">
        <v>0.40199502484483624</v>
      </c>
      <c r="F97" s="6">
        <v>0.40199502484483624</v>
      </c>
      <c r="G97">
        <f t="shared" si="1"/>
        <v>1</v>
      </c>
      <c r="H97" s="2">
        <v>1</v>
      </c>
      <c r="I97" s="5">
        <v>7</v>
      </c>
      <c r="J97">
        <v>2</v>
      </c>
      <c r="K97">
        <v>5</v>
      </c>
      <c r="L97">
        <v>0</v>
      </c>
      <c r="M97" s="4">
        <v>0</v>
      </c>
      <c r="N97" s="4">
        <v>3</v>
      </c>
      <c r="O97">
        <v>1</v>
      </c>
      <c r="P97">
        <v>0.42857142857142855</v>
      </c>
      <c r="Q97" t="s">
        <v>178</v>
      </c>
      <c r="R97" t="s">
        <v>178</v>
      </c>
      <c r="S97" t="s">
        <v>178</v>
      </c>
    </row>
    <row r="98" spans="1:19" x14ac:dyDescent="0.25">
      <c r="A98" t="s">
        <v>98</v>
      </c>
      <c r="B98">
        <v>2011</v>
      </c>
      <c r="C98" s="1">
        <v>10</v>
      </c>
      <c r="D98" s="1">
        <v>5</v>
      </c>
      <c r="E98" s="6">
        <v>0.29154759474226444</v>
      </c>
      <c r="F98" s="6">
        <v>0.29154759474226444</v>
      </c>
      <c r="G98">
        <f t="shared" si="1"/>
        <v>1</v>
      </c>
      <c r="H98" s="2">
        <v>1</v>
      </c>
      <c r="I98" s="5">
        <v>1</v>
      </c>
      <c r="J98">
        <v>8</v>
      </c>
      <c r="K98">
        <v>3</v>
      </c>
      <c r="L98">
        <v>4</v>
      </c>
      <c r="M98" s="4">
        <v>0</v>
      </c>
      <c r="N98" s="4">
        <v>6</v>
      </c>
      <c r="O98">
        <v>1.5</v>
      </c>
      <c r="P98">
        <v>0.375</v>
      </c>
      <c r="Q98">
        <v>0</v>
      </c>
      <c r="R98">
        <v>0</v>
      </c>
      <c r="S98">
        <v>0</v>
      </c>
    </row>
    <row r="99" spans="1:19" x14ac:dyDescent="0.25">
      <c r="A99" t="s">
        <v>99</v>
      </c>
      <c r="B99">
        <v>2011</v>
      </c>
      <c r="C99" s="1">
        <v>6</v>
      </c>
      <c r="D99" s="1">
        <v>4</v>
      </c>
      <c r="E99" s="6">
        <v>0.43829214001622313</v>
      </c>
      <c r="F99" s="6">
        <v>0.43829214001622313</v>
      </c>
      <c r="G99">
        <f t="shared" si="1"/>
        <v>1</v>
      </c>
      <c r="H99" s="2">
        <v>1</v>
      </c>
      <c r="I99" s="5">
        <v>10</v>
      </c>
      <c r="J99">
        <v>4</v>
      </c>
      <c r="K99">
        <v>2</v>
      </c>
      <c r="L99">
        <v>1</v>
      </c>
      <c r="M99" s="4">
        <v>1</v>
      </c>
      <c r="N99" s="4">
        <v>2</v>
      </c>
      <c r="O99">
        <v>0.75</v>
      </c>
      <c r="P99">
        <v>0.5</v>
      </c>
      <c r="Q99">
        <v>5.74E-2</v>
      </c>
      <c r="R99">
        <v>7.0666666666666669E-2</v>
      </c>
      <c r="S99">
        <v>2.5000000000000001E-2</v>
      </c>
    </row>
    <row r="100" spans="1:19" x14ac:dyDescent="0.25">
      <c r="A100" t="s">
        <v>100</v>
      </c>
      <c r="B100">
        <v>2011</v>
      </c>
      <c r="C100" s="1">
        <v>6</v>
      </c>
      <c r="D100" s="1">
        <v>4</v>
      </c>
      <c r="E100" s="6">
        <v>0.43829214001622313</v>
      </c>
      <c r="F100" s="6">
        <v>0.43829214001622313</v>
      </c>
      <c r="G100">
        <f t="shared" si="1"/>
        <v>1</v>
      </c>
      <c r="H100" s="2">
        <v>1</v>
      </c>
      <c r="I100" s="5">
        <v>11</v>
      </c>
      <c r="J100">
        <v>4</v>
      </c>
      <c r="K100">
        <v>2</v>
      </c>
      <c r="L100">
        <v>0</v>
      </c>
      <c r="M100" s="4">
        <v>0</v>
      </c>
      <c r="N100" s="4">
        <v>1</v>
      </c>
      <c r="O100">
        <v>0.5</v>
      </c>
      <c r="P100">
        <v>1.5</v>
      </c>
      <c r="Q100" t="s">
        <v>178</v>
      </c>
      <c r="R100" t="s">
        <v>178</v>
      </c>
      <c r="S100" t="s">
        <v>178</v>
      </c>
    </row>
    <row r="101" spans="1:19" x14ac:dyDescent="0.25">
      <c r="A101" t="s">
        <v>101</v>
      </c>
      <c r="B101">
        <v>2011</v>
      </c>
      <c r="C101" s="1">
        <v>6</v>
      </c>
      <c r="D101" s="1">
        <v>4</v>
      </c>
      <c r="E101" s="6">
        <v>0.9152595260361962</v>
      </c>
      <c r="F101" s="6">
        <v>0.9152595260361962</v>
      </c>
      <c r="G101">
        <f t="shared" si="1"/>
        <v>1</v>
      </c>
      <c r="H101" s="2">
        <v>0</v>
      </c>
      <c r="I101" s="5">
        <v>16</v>
      </c>
      <c r="J101">
        <v>4</v>
      </c>
      <c r="K101">
        <v>2</v>
      </c>
      <c r="L101">
        <v>1</v>
      </c>
      <c r="M101" s="4">
        <v>0</v>
      </c>
      <c r="N101" s="4">
        <v>0</v>
      </c>
      <c r="O101">
        <v>1</v>
      </c>
      <c r="P101" t="s">
        <v>178</v>
      </c>
      <c r="Q101">
        <v>0</v>
      </c>
      <c r="R101">
        <v>0</v>
      </c>
      <c r="S101">
        <v>0</v>
      </c>
    </row>
    <row r="102" spans="1:19" x14ac:dyDescent="0.25">
      <c r="A102" t="s">
        <v>102</v>
      </c>
      <c r="B102">
        <v>2011</v>
      </c>
      <c r="C102" s="1">
        <v>7</v>
      </c>
      <c r="D102" s="1">
        <v>4</v>
      </c>
      <c r="E102" s="6">
        <v>1.1808894952534725</v>
      </c>
      <c r="F102" s="6">
        <v>0.46615448083226579</v>
      </c>
      <c r="G102">
        <f t="shared" si="1"/>
        <v>1</v>
      </c>
      <c r="H102" s="2">
        <v>1</v>
      </c>
      <c r="I102" s="5">
        <v>6</v>
      </c>
      <c r="J102">
        <v>5</v>
      </c>
      <c r="K102">
        <v>2</v>
      </c>
      <c r="L102">
        <v>2</v>
      </c>
      <c r="M102" s="4">
        <v>1</v>
      </c>
      <c r="N102" s="4">
        <v>1</v>
      </c>
      <c r="O102">
        <v>1</v>
      </c>
      <c r="P102">
        <v>1.5</v>
      </c>
      <c r="Q102">
        <v>5.74E-2</v>
      </c>
      <c r="R102">
        <v>7.0666666666666669E-2</v>
      </c>
      <c r="S102">
        <v>2.5000000000000001E-2</v>
      </c>
    </row>
    <row r="103" spans="1:19" x14ac:dyDescent="0.25">
      <c r="A103" t="s">
        <v>103</v>
      </c>
      <c r="B103">
        <v>2011</v>
      </c>
      <c r="C103" s="1">
        <v>6</v>
      </c>
      <c r="D103" s="1">
        <v>4</v>
      </c>
      <c r="E103" s="6">
        <v>0.66483080554378604</v>
      </c>
      <c r="F103" s="6">
        <v>0.66483080554378604</v>
      </c>
      <c r="G103">
        <f t="shared" si="1"/>
        <v>1</v>
      </c>
      <c r="H103" s="2">
        <v>0</v>
      </c>
      <c r="I103" s="5">
        <v>10</v>
      </c>
      <c r="J103">
        <v>4</v>
      </c>
      <c r="K103">
        <v>2</v>
      </c>
      <c r="L103">
        <v>2</v>
      </c>
      <c r="M103" s="4">
        <v>1</v>
      </c>
      <c r="N103" s="4">
        <v>0</v>
      </c>
      <c r="O103">
        <v>1.3333333333333333</v>
      </c>
      <c r="P103">
        <v>3</v>
      </c>
      <c r="Q103">
        <v>5.74E-2</v>
      </c>
      <c r="R103">
        <v>7.0666666666666669E-2</v>
      </c>
      <c r="S103">
        <v>2.5000000000000001E-2</v>
      </c>
    </row>
    <row r="104" spans="1:19" x14ac:dyDescent="0.25">
      <c r="A104" t="s">
        <v>104</v>
      </c>
      <c r="B104">
        <v>2011</v>
      </c>
      <c r="C104" s="1">
        <v>5</v>
      </c>
      <c r="D104" s="1">
        <v>4</v>
      </c>
      <c r="E104" s="6">
        <v>0.33060550509632908</v>
      </c>
      <c r="F104" s="6">
        <v>0.33060550509632908</v>
      </c>
      <c r="G104">
        <f t="shared" si="1"/>
        <v>1</v>
      </c>
      <c r="H104" s="2">
        <v>1</v>
      </c>
      <c r="I104" s="5">
        <v>19</v>
      </c>
      <c r="J104">
        <v>3</v>
      </c>
      <c r="K104">
        <v>2</v>
      </c>
      <c r="L104">
        <v>1</v>
      </c>
      <c r="M104" s="4">
        <v>0</v>
      </c>
      <c r="N104" s="4">
        <v>3</v>
      </c>
      <c r="O104">
        <v>1.5</v>
      </c>
      <c r="P104">
        <v>0.75</v>
      </c>
      <c r="Q104">
        <v>0</v>
      </c>
      <c r="R104">
        <v>0</v>
      </c>
      <c r="S104">
        <v>0</v>
      </c>
    </row>
    <row r="105" spans="1:19" x14ac:dyDescent="0.25">
      <c r="A105" t="s">
        <v>105</v>
      </c>
      <c r="B105">
        <v>2011</v>
      </c>
      <c r="C105" s="1">
        <v>8</v>
      </c>
      <c r="D105" s="1">
        <v>11</v>
      </c>
      <c r="E105" s="6">
        <v>0.29546573405388277</v>
      </c>
      <c r="F105" s="6">
        <v>0.29546573405388277</v>
      </c>
      <c r="G105">
        <f t="shared" si="1"/>
        <v>1</v>
      </c>
      <c r="H105" s="2">
        <v>0</v>
      </c>
      <c r="I105" s="5">
        <v>22</v>
      </c>
      <c r="J105">
        <v>6</v>
      </c>
      <c r="K105">
        <v>9</v>
      </c>
      <c r="L105">
        <v>2</v>
      </c>
      <c r="M105" s="4">
        <v>1</v>
      </c>
      <c r="N105" s="4">
        <v>0</v>
      </c>
      <c r="O105">
        <v>0.8</v>
      </c>
      <c r="P105">
        <v>0.83333333333333337</v>
      </c>
      <c r="Q105">
        <v>5.74E-2</v>
      </c>
      <c r="R105">
        <v>7.0666666666666669E-2</v>
      </c>
      <c r="S105">
        <v>2.5000000000000001E-2</v>
      </c>
    </row>
    <row r="106" spans="1:19" x14ac:dyDescent="0.25">
      <c r="A106" t="s">
        <v>106</v>
      </c>
      <c r="B106">
        <v>2011</v>
      </c>
      <c r="C106" s="1">
        <v>6</v>
      </c>
      <c r="D106" s="1">
        <v>7</v>
      </c>
      <c r="E106" s="6">
        <v>0.29546573405388277</v>
      </c>
      <c r="F106" s="6">
        <v>0.29546573405388277</v>
      </c>
      <c r="G106">
        <f t="shared" si="1"/>
        <v>1</v>
      </c>
      <c r="H106" s="2">
        <v>1</v>
      </c>
      <c r="I106" s="5">
        <v>22</v>
      </c>
      <c r="J106">
        <v>4</v>
      </c>
      <c r="K106">
        <v>5</v>
      </c>
      <c r="L106">
        <v>1</v>
      </c>
      <c r="M106" s="4">
        <v>0</v>
      </c>
      <c r="N106" s="4">
        <v>3</v>
      </c>
      <c r="O106">
        <v>1</v>
      </c>
      <c r="P106">
        <v>0.42857142857142855</v>
      </c>
      <c r="Q106">
        <v>0</v>
      </c>
      <c r="R106">
        <v>0</v>
      </c>
      <c r="S106">
        <v>0</v>
      </c>
    </row>
    <row r="107" spans="1:19" x14ac:dyDescent="0.25">
      <c r="A107" t="s">
        <v>107</v>
      </c>
      <c r="B107">
        <v>2011</v>
      </c>
      <c r="C107" s="1">
        <v>9</v>
      </c>
      <c r="D107" s="1">
        <v>9</v>
      </c>
      <c r="E107" s="6">
        <v>0.5015974481593779</v>
      </c>
      <c r="F107" s="6">
        <v>0.16155494421403416</v>
      </c>
      <c r="G107">
        <f t="shared" si="1"/>
        <v>1</v>
      </c>
      <c r="H107" s="2">
        <v>1</v>
      </c>
      <c r="I107" s="5">
        <v>21</v>
      </c>
      <c r="J107">
        <v>7</v>
      </c>
      <c r="K107">
        <v>7</v>
      </c>
      <c r="L107">
        <v>2</v>
      </c>
      <c r="M107" s="4">
        <v>0</v>
      </c>
      <c r="N107" s="4">
        <v>6</v>
      </c>
      <c r="O107">
        <v>0.8</v>
      </c>
      <c r="P107">
        <v>0.36363636363636365</v>
      </c>
      <c r="Q107">
        <v>0</v>
      </c>
      <c r="R107">
        <v>0</v>
      </c>
      <c r="S107">
        <v>0</v>
      </c>
    </row>
    <row r="108" spans="1:19" x14ac:dyDescent="0.25">
      <c r="A108" t="s">
        <v>108</v>
      </c>
      <c r="B108">
        <v>2011</v>
      </c>
      <c r="C108" s="1">
        <v>6</v>
      </c>
      <c r="D108" s="1">
        <v>8</v>
      </c>
      <c r="E108" s="6">
        <v>0.5015974481593779</v>
      </c>
      <c r="F108" s="6">
        <v>0.36400549446402636</v>
      </c>
      <c r="G108">
        <f t="shared" si="1"/>
        <v>1</v>
      </c>
      <c r="H108" s="2">
        <v>1</v>
      </c>
      <c r="I108" s="5">
        <v>19</v>
      </c>
      <c r="J108">
        <v>4</v>
      </c>
      <c r="K108">
        <v>6</v>
      </c>
      <c r="L108">
        <v>1</v>
      </c>
      <c r="M108" s="4">
        <v>1</v>
      </c>
      <c r="N108" s="4">
        <v>2</v>
      </c>
      <c r="O108">
        <v>0.75</v>
      </c>
      <c r="P108">
        <v>0.42857142857142855</v>
      </c>
      <c r="Q108">
        <v>5.74E-2</v>
      </c>
      <c r="R108">
        <v>7.0666666666666669E-2</v>
      </c>
      <c r="S108">
        <v>2.5000000000000001E-2</v>
      </c>
    </row>
    <row r="109" spans="1:19" x14ac:dyDescent="0.25">
      <c r="A109" t="s">
        <v>109</v>
      </c>
      <c r="B109">
        <v>2011</v>
      </c>
      <c r="C109" s="1">
        <v>11</v>
      </c>
      <c r="D109" s="1">
        <v>13</v>
      </c>
      <c r="E109" s="6">
        <v>0.70342021580275871</v>
      </c>
      <c r="F109" s="6">
        <v>0.70342021580275871</v>
      </c>
      <c r="G109">
        <f t="shared" si="1"/>
        <v>1</v>
      </c>
      <c r="H109" s="2">
        <v>1</v>
      </c>
      <c r="I109" s="5">
        <v>18</v>
      </c>
      <c r="J109">
        <v>9</v>
      </c>
      <c r="K109">
        <v>11</v>
      </c>
      <c r="L109">
        <v>2</v>
      </c>
      <c r="M109" s="4">
        <v>2</v>
      </c>
      <c r="N109" s="4">
        <v>4</v>
      </c>
      <c r="O109">
        <v>0.44444444444444442</v>
      </c>
      <c r="P109">
        <v>0.41666666666666669</v>
      </c>
      <c r="Q109">
        <v>0.1148</v>
      </c>
      <c r="R109">
        <v>0.14133333333333334</v>
      </c>
      <c r="S109">
        <v>0.05</v>
      </c>
    </row>
    <row r="110" spans="1:19" x14ac:dyDescent="0.25">
      <c r="A110" t="s">
        <v>110</v>
      </c>
      <c r="B110">
        <v>2011</v>
      </c>
      <c r="C110" s="1">
        <v>6</v>
      </c>
      <c r="D110" s="1">
        <v>6</v>
      </c>
      <c r="E110" s="6">
        <v>0.3935733730830881</v>
      </c>
      <c r="F110" s="6">
        <v>0.3935733730830881</v>
      </c>
      <c r="G110">
        <f t="shared" si="1"/>
        <v>1</v>
      </c>
      <c r="H110" s="2">
        <v>1</v>
      </c>
      <c r="I110" s="5">
        <v>18</v>
      </c>
      <c r="J110">
        <v>4</v>
      </c>
      <c r="K110">
        <v>4</v>
      </c>
      <c r="L110">
        <v>1</v>
      </c>
      <c r="M110" s="4">
        <v>0</v>
      </c>
      <c r="N110" s="4">
        <v>1</v>
      </c>
      <c r="O110">
        <v>1</v>
      </c>
      <c r="P110">
        <v>1.3333333333333333</v>
      </c>
      <c r="Q110">
        <v>0</v>
      </c>
      <c r="R110">
        <v>0</v>
      </c>
      <c r="S110">
        <v>0</v>
      </c>
    </row>
    <row r="111" spans="1:19" x14ac:dyDescent="0.25">
      <c r="A111" t="s">
        <v>111</v>
      </c>
      <c r="B111">
        <v>2011</v>
      </c>
      <c r="C111" s="1">
        <v>9</v>
      </c>
      <c r="D111" s="1">
        <v>7</v>
      </c>
      <c r="E111" s="6">
        <v>0.57454329688892958</v>
      </c>
      <c r="F111" s="6">
        <v>0.57454329688892958</v>
      </c>
      <c r="G111">
        <f t="shared" si="1"/>
        <v>1</v>
      </c>
      <c r="H111" s="2">
        <v>0</v>
      </c>
      <c r="I111" s="5">
        <v>16</v>
      </c>
      <c r="J111">
        <v>7</v>
      </c>
      <c r="K111">
        <v>5</v>
      </c>
      <c r="L111">
        <v>1</v>
      </c>
      <c r="M111" s="4">
        <v>2</v>
      </c>
      <c r="N111" s="4">
        <v>0</v>
      </c>
      <c r="O111">
        <v>0.375</v>
      </c>
      <c r="P111">
        <v>1.3333333333333333</v>
      </c>
      <c r="Q111">
        <v>0.1148</v>
      </c>
      <c r="R111">
        <v>0.14133333333333334</v>
      </c>
      <c r="S111">
        <v>0.05</v>
      </c>
    </row>
    <row r="112" spans="1:19" x14ac:dyDescent="0.25">
      <c r="A112" t="s">
        <v>112</v>
      </c>
      <c r="B112">
        <v>2011</v>
      </c>
      <c r="C112" s="1">
        <v>10</v>
      </c>
      <c r="D112" s="1">
        <v>5</v>
      </c>
      <c r="E112" s="6">
        <v>0.3935733730830881</v>
      </c>
      <c r="F112" s="6">
        <v>0.3935733730830881</v>
      </c>
      <c r="G112">
        <f t="shared" si="1"/>
        <v>1</v>
      </c>
      <c r="H112" s="2">
        <v>1</v>
      </c>
      <c r="I112" s="5">
        <v>20</v>
      </c>
      <c r="J112">
        <v>8</v>
      </c>
      <c r="K112">
        <v>3</v>
      </c>
      <c r="L112">
        <v>1</v>
      </c>
      <c r="M112" s="4">
        <v>3</v>
      </c>
      <c r="N112" s="4">
        <v>1</v>
      </c>
      <c r="O112">
        <v>0.3</v>
      </c>
      <c r="P112">
        <v>0.5</v>
      </c>
      <c r="Q112">
        <v>0.17219999999999999</v>
      </c>
      <c r="R112">
        <v>0.21200000000000002</v>
      </c>
      <c r="S112">
        <v>7.5000000000000011E-2</v>
      </c>
    </row>
    <row r="113" spans="1:19" x14ac:dyDescent="0.25">
      <c r="A113" t="s">
        <v>113</v>
      </c>
      <c r="B113">
        <v>2011</v>
      </c>
      <c r="C113" s="1">
        <v>13</v>
      </c>
      <c r="D113" s="1">
        <v>5</v>
      </c>
      <c r="E113" s="6">
        <v>0.40804411526206491</v>
      </c>
      <c r="F113" s="6">
        <v>0.40804411526206491</v>
      </c>
      <c r="G113">
        <f t="shared" si="1"/>
        <v>1</v>
      </c>
      <c r="H113" s="2">
        <v>1</v>
      </c>
      <c r="I113" s="5">
        <v>14</v>
      </c>
      <c r="J113">
        <v>11</v>
      </c>
      <c r="K113">
        <v>3</v>
      </c>
      <c r="L113">
        <v>3</v>
      </c>
      <c r="M113" s="4">
        <v>0</v>
      </c>
      <c r="N113" s="4">
        <v>0</v>
      </c>
      <c r="O113">
        <v>0.625</v>
      </c>
      <c r="P113">
        <v>1.5</v>
      </c>
      <c r="Q113">
        <v>0</v>
      </c>
      <c r="R113">
        <v>0</v>
      </c>
      <c r="S113">
        <v>0</v>
      </c>
    </row>
    <row r="114" spans="1:19" x14ac:dyDescent="0.25">
      <c r="A114" t="s">
        <v>114</v>
      </c>
      <c r="B114">
        <v>2011</v>
      </c>
      <c r="C114" s="1">
        <v>5</v>
      </c>
      <c r="D114" s="1">
        <v>3</v>
      </c>
      <c r="E114" s="6">
        <v>0.56824290580701464</v>
      </c>
      <c r="F114" s="6">
        <v>0.56824290580701464</v>
      </c>
      <c r="G114">
        <f t="shared" si="1"/>
        <v>1</v>
      </c>
      <c r="H114" s="2">
        <v>0</v>
      </c>
      <c r="I114" s="5">
        <v>10</v>
      </c>
      <c r="J114">
        <v>3</v>
      </c>
      <c r="K114">
        <v>1</v>
      </c>
      <c r="L114">
        <v>1</v>
      </c>
      <c r="M114" s="4">
        <v>0</v>
      </c>
      <c r="N114" s="4">
        <v>0</v>
      </c>
      <c r="O114">
        <v>1.5</v>
      </c>
      <c r="P114">
        <v>2</v>
      </c>
      <c r="Q114">
        <v>0</v>
      </c>
      <c r="R114">
        <v>0</v>
      </c>
      <c r="S114">
        <v>0</v>
      </c>
    </row>
    <row r="115" spans="1:19" x14ac:dyDescent="0.25">
      <c r="A115" t="s">
        <v>115</v>
      </c>
      <c r="B115">
        <v>2011</v>
      </c>
      <c r="C115" s="1">
        <v>4</v>
      </c>
      <c r="D115" s="1">
        <v>6</v>
      </c>
      <c r="E115" s="6">
        <v>0.41617304093369728</v>
      </c>
      <c r="F115" s="6">
        <v>0.41617304093369728</v>
      </c>
      <c r="G115">
        <f t="shared" si="1"/>
        <v>1</v>
      </c>
      <c r="H115" s="2">
        <v>1</v>
      </c>
      <c r="I115" s="5">
        <v>23</v>
      </c>
      <c r="J115">
        <v>2</v>
      </c>
      <c r="K115">
        <v>4</v>
      </c>
      <c r="L115">
        <v>0</v>
      </c>
      <c r="M115" s="4">
        <v>0</v>
      </c>
      <c r="N115" s="4">
        <v>0</v>
      </c>
      <c r="O115">
        <v>1</v>
      </c>
      <c r="P115">
        <v>1</v>
      </c>
      <c r="Q115" t="s">
        <v>178</v>
      </c>
      <c r="R115" t="s">
        <v>178</v>
      </c>
      <c r="S115" t="s">
        <v>178</v>
      </c>
    </row>
    <row r="116" spans="1:19" x14ac:dyDescent="0.25">
      <c r="A116" t="s">
        <v>116</v>
      </c>
      <c r="B116">
        <v>2011</v>
      </c>
      <c r="C116" s="1">
        <v>5</v>
      </c>
      <c r="D116" s="1">
        <v>6</v>
      </c>
      <c r="E116" s="6">
        <v>0.51623637996561234</v>
      </c>
      <c r="F116" s="6">
        <v>0.51623637996561234</v>
      </c>
      <c r="G116">
        <f t="shared" si="1"/>
        <v>1</v>
      </c>
      <c r="H116" s="2">
        <v>1</v>
      </c>
      <c r="I116" s="5">
        <v>22</v>
      </c>
      <c r="J116">
        <v>3</v>
      </c>
      <c r="K116">
        <v>4</v>
      </c>
      <c r="L116">
        <v>1</v>
      </c>
      <c r="M116" s="4">
        <v>0</v>
      </c>
      <c r="N116" s="4">
        <v>0</v>
      </c>
      <c r="O116">
        <v>1.5</v>
      </c>
      <c r="P116">
        <v>5</v>
      </c>
      <c r="Q116">
        <v>0</v>
      </c>
      <c r="R116">
        <v>0</v>
      </c>
      <c r="S116">
        <v>0</v>
      </c>
    </row>
    <row r="117" spans="1:19" x14ac:dyDescent="0.25">
      <c r="A117" t="s">
        <v>117</v>
      </c>
      <c r="B117">
        <v>2011</v>
      </c>
      <c r="C117" s="1">
        <v>8</v>
      </c>
      <c r="D117" s="1">
        <v>7</v>
      </c>
      <c r="E117" s="6">
        <v>0.65069193939989978</v>
      </c>
      <c r="F117" s="6">
        <v>0.65069193939989978</v>
      </c>
      <c r="G117">
        <f t="shared" si="1"/>
        <v>1</v>
      </c>
      <c r="H117" s="2">
        <v>1</v>
      </c>
      <c r="I117" s="5">
        <v>16</v>
      </c>
      <c r="J117">
        <v>6</v>
      </c>
      <c r="K117">
        <v>5</v>
      </c>
      <c r="L117">
        <v>2</v>
      </c>
      <c r="M117" s="4">
        <v>0</v>
      </c>
      <c r="N117" s="4">
        <v>2</v>
      </c>
      <c r="O117">
        <v>1</v>
      </c>
      <c r="P117">
        <v>0.5</v>
      </c>
      <c r="Q117">
        <v>0</v>
      </c>
      <c r="R117">
        <v>0</v>
      </c>
      <c r="S117">
        <v>0</v>
      </c>
    </row>
    <row r="118" spans="1:19" x14ac:dyDescent="0.25">
      <c r="A118" t="s">
        <v>118</v>
      </c>
      <c r="B118">
        <v>2011</v>
      </c>
      <c r="C118" s="1">
        <v>10</v>
      </c>
      <c r="D118" s="1">
        <v>5</v>
      </c>
      <c r="E118" s="6">
        <v>0.43139309220245908</v>
      </c>
      <c r="F118" s="6">
        <v>0.43139309220245908</v>
      </c>
      <c r="G118">
        <f t="shared" si="1"/>
        <v>1</v>
      </c>
      <c r="H118" s="2">
        <v>0</v>
      </c>
      <c r="I118" s="5">
        <v>7</v>
      </c>
      <c r="J118">
        <v>8</v>
      </c>
      <c r="K118">
        <v>3</v>
      </c>
      <c r="L118">
        <v>2</v>
      </c>
      <c r="M118" s="4">
        <v>1</v>
      </c>
      <c r="N118" s="4">
        <v>0</v>
      </c>
      <c r="O118">
        <v>0.5714285714285714</v>
      </c>
      <c r="P118">
        <v>0.66666666666666663</v>
      </c>
      <c r="Q118">
        <v>5.74E-2</v>
      </c>
      <c r="R118">
        <v>7.0666666666666669E-2</v>
      </c>
      <c r="S118">
        <v>2.5000000000000001E-2</v>
      </c>
    </row>
    <row r="119" spans="1:19" x14ac:dyDescent="0.25">
      <c r="A119" t="s">
        <v>119</v>
      </c>
      <c r="B119">
        <v>2011</v>
      </c>
      <c r="C119" s="1">
        <v>8</v>
      </c>
      <c r="D119" s="1">
        <v>6</v>
      </c>
      <c r="E119" s="6">
        <v>0.51623637996561234</v>
      </c>
      <c r="F119" s="6">
        <v>0.51623637996561234</v>
      </c>
      <c r="G119">
        <f t="shared" si="1"/>
        <v>1</v>
      </c>
      <c r="H119" s="2">
        <v>1</v>
      </c>
      <c r="I119" s="5">
        <v>19</v>
      </c>
      <c r="J119">
        <v>6</v>
      </c>
      <c r="K119">
        <v>4</v>
      </c>
      <c r="L119">
        <v>1</v>
      </c>
      <c r="M119" s="4">
        <v>0</v>
      </c>
      <c r="N119" s="4">
        <v>2</v>
      </c>
      <c r="O119">
        <v>0.6</v>
      </c>
      <c r="P119">
        <v>0.6</v>
      </c>
      <c r="Q119">
        <v>0</v>
      </c>
      <c r="R119">
        <v>0</v>
      </c>
      <c r="S119">
        <v>0</v>
      </c>
    </row>
    <row r="120" spans="1:19" x14ac:dyDescent="0.25">
      <c r="A120" t="s">
        <v>120</v>
      </c>
      <c r="B120">
        <v>2011</v>
      </c>
      <c r="C120" s="1">
        <v>5</v>
      </c>
      <c r="D120" s="1">
        <v>4</v>
      </c>
      <c r="E120" s="6">
        <v>1.32672529183701</v>
      </c>
      <c r="F120" s="6">
        <v>1.32672529183701</v>
      </c>
      <c r="G120">
        <f t="shared" si="1"/>
        <v>1</v>
      </c>
      <c r="H120" s="2">
        <v>0</v>
      </c>
      <c r="I120" s="5">
        <v>4</v>
      </c>
      <c r="J120">
        <v>3</v>
      </c>
      <c r="K120">
        <v>2</v>
      </c>
      <c r="L120">
        <v>1</v>
      </c>
      <c r="M120" s="4">
        <v>0</v>
      </c>
      <c r="N120" s="4">
        <v>0</v>
      </c>
      <c r="O120">
        <v>1.5</v>
      </c>
      <c r="P120">
        <v>1</v>
      </c>
      <c r="Q120">
        <v>0</v>
      </c>
      <c r="R120">
        <v>0</v>
      </c>
      <c r="S120">
        <v>0</v>
      </c>
    </row>
    <row r="121" spans="1:19" x14ac:dyDescent="0.25">
      <c r="A121" t="s">
        <v>121</v>
      </c>
      <c r="B121">
        <v>2011</v>
      </c>
      <c r="C121" s="1">
        <v>7</v>
      </c>
      <c r="D121" s="1">
        <v>6</v>
      </c>
      <c r="E121" s="6">
        <v>1.4020698984002196</v>
      </c>
      <c r="F121" s="6">
        <v>1.4020698984002196</v>
      </c>
      <c r="G121">
        <f t="shared" si="1"/>
        <v>1</v>
      </c>
      <c r="H121" s="2">
        <v>1</v>
      </c>
      <c r="I121" s="5">
        <v>1</v>
      </c>
      <c r="J121">
        <v>5</v>
      </c>
      <c r="K121">
        <v>4</v>
      </c>
      <c r="L121">
        <v>1</v>
      </c>
      <c r="M121" s="4">
        <v>0</v>
      </c>
      <c r="N121" s="4">
        <v>1</v>
      </c>
      <c r="O121">
        <v>0.75</v>
      </c>
      <c r="P121">
        <v>1.3333333333333333</v>
      </c>
      <c r="Q121">
        <v>0</v>
      </c>
      <c r="R121">
        <v>0</v>
      </c>
      <c r="S121">
        <v>0</v>
      </c>
    </row>
    <row r="122" spans="1:19" x14ac:dyDescent="0.25">
      <c r="A122" t="s">
        <v>122</v>
      </c>
      <c r="B122">
        <v>2011</v>
      </c>
      <c r="C122" s="1">
        <v>6</v>
      </c>
      <c r="D122" s="1">
        <v>6</v>
      </c>
      <c r="E122" s="6">
        <v>0.51156622249714623</v>
      </c>
      <c r="F122" s="6">
        <v>0.51156622249714623</v>
      </c>
      <c r="G122">
        <f t="shared" si="1"/>
        <v>1</v>
      </c>
      <c r="H122" s="2">
        <v>0</v>
      </c>
      <c r="I122" s="5">
        <v>17</v>
      </c>
      <c r="J122">
        <v>4</v>
      </c>
      <c r="K122">
        <v>4</v>
      </c>
      <c r="L122">
        <v>2</v>
      </c>
      <c r="M122" s="4">
        <v>0</v>
      </c>
      <c r="N122" s="4">
        <v>0</v>
      </c>
      <c r="O122">
        <v>2</v>
      </c>
      <c r="P122">
        <v>1</v>
      </c>
      <c r="Q122">
        <v>0</v>
      </c>
      <c r="R122">
        <v>0</v>
      </c>
      <c r="S122">
        <v>0</v>
      </c>
    </row>
    <row r="123" spans="1:19" x14ac:dyDescent="0.25">
      <c r="A123" t="s">
        <v>123</v>
      </c>
      <c r="B123">
        <v>2011</v>
      </c>
      <c r="C123" s="1">
        <v>7</v>
      </c>
      <c r="D123" s="1">
        <v>4</v>
      </c>
      <c r="E123" s="6">
        <v>0.32649655434628955</v>
      </c>
      <c r="F123" s="6">
        <v>0.19104973174542833</v>
      </c>
      <c r="G123">
        <f t="shared" si="1"/>
        <v>1</v>
      </c>
      <c r="H123" s="2">
        <v>1</v>
      </c>
      <c r="I123" s="5">
        <v>14</v>
      </c>
      <c r="J123">
        <v>5</v>
      </c>
      <c r="K123">
        <v>2</v>
      </c>
      <c r="L123">
        <v>1</v>
      </c>
      <c r="M123" s="4">
        <v>0</v>
      </c>
      <c r="N123" s="4">
        <v>2</v>
      </c>
      <c r="O123">
        <v>0.75</v>
      </c>
      <c r="P123">
        <v>0.5</v>
      </c>
      <c r="Q123">
        <v>0</v>
      </c>
      <c r="R123">
        <v>0</v>
      </c>
      <c r="S123">
        <v>0</v>
      </c>
    </row>
    <row r="124" spans="1:19" x14ac:dyDescent="0.25">
      <c r="A124" t="s">
        <v>124</v>
      </c>
      <c r="B124">
        <v>2011</v>
      </c>
      <c r="C124" s="1">
        <v>9</v>
      </c>
      <c r="D124" s="1">
        <v>4</v>
      </c>
      <c r="E124" s="6">
        <v>0.33837848631377254</v>
      </c>
      <c r="F124" s="6">
        <v>0.33837848631377254</v>
      </c>
      <c r="G124">
        <f t="shared" si="1"/>
        <v>1</v>
      </c>
      <c r="H124" s="2">
        <v>1</v>
      </c>
      <c r="I124" s="5">
        <v>8</v>
      </c>
      <c r="J124">
        <v>7</v>
      </c>
      <c r="K124">
        <v>2</v>
      </c>
      <c r="L124">
        <v>1</v>
      </c>
      <c r="M124" s="4">
        <v>0</v>
      </c>
      <c r="N124" s="4">
        <v>2</v>
      </c>
      <c r="O124">
        <v>0.5</v>
      </c>
      <c r="P124">
        <v>0.5</v>
      </c>
      <c r="Q124">
        <v>0</v>
      </c>
      <c r="R124">
        <v>0</v>
      </c>
      <c r="S124">
        <v>0</v>
      </c>
    </row>
    <row r="125" spans="1:19" x14ac:dyDescent="0.25">
      <c r="A125" t="s">
        <v>125</v>
      </c>
      <c r="B125">
        <v>2011</v>
      </c>
      <c r="C125" s="1">
        <v>6</v>
      </c>
      <c r="D125" s="1">
        <v>6</v>
      </c>
      <c r="E125" s="6">
        <v>0.38470768123342675</v>
      </c>
      <c r="F125" s="6">
        <v>0.38470768123342675</v>
      </c>
      <c r="G125">
        <f t="shared" si="1"/>
        <v>1</v>
      </c>
      <c r="H125" s="2">
        <v>1</v>
      </c>
      <c r="I125" s="5">
        <v>7</v>
      </c>
      <c r="J125">
        <v>4</v>
      </c>
      <c r="K125">
        <v>4</v>
      </c>
      <c r="L125">
        <v>1</v>
      </c>
      <c r="M125" s="4">
        <v>0</v>
      </c>
      <c r="N125" s="4">
        <v>1</v>
      </c>
      <c r="O125">
        <v>1</v>
      </c>
      <c r="P125">
        <v>1.3333333333333333</v>
      </c>
      <c r="Q125">
        <v>0</v>
      </c>
      <c r="R125">
        <v>0</v>
      </c>
      <c r="S125">
        <v>0</v>
      </c>
    </row>
    <row r="126" spans="1:19" x14ac:dyDescent="0.25">
      <c r="A126" t="s">
        <v>126</v>
      </c>
      <c r="B126">
        <v>2011</v>
      </c>
      <c r="C126" s="1">
        <v>3</v>
      </c>
      <c r="D126" s="1">
        <v>6</v>
      </c>
      <c r="E126" s="6">
        <v>0.8381527307120098</v>
      </c>
      <c r="F126" s="6">
        <v>0.8381527307120098</v>
      </c>
      <c r="G126">
        <f t="shared" si="1"/>
        <v>1</v>
      </c>
      <c r="H126" s="2">
        <v>0</v>
      </c>
      <c r="I126" s="5">
        <v>11</v>
      </c>
      <c r="J126">
        <v>1</v>
      </c>
      <c r="K126">
        <v>4</v>
      </c>
      <c r="L126">
        <v>1</v>
      </c>
      <c r="M126" s="4">
        <v>0</v>
      </c>
      <c r="N126" s="4">
        <v>0</v>
      </c>
      <c r="O126" t="s">
        <v>178</v>
      </c>
      <c r="P126">
        <v>0.5</v>
      </c>
      <c r="Q126">
        <v>0</v>
      </c>
      <c r="R126">
        <v>0</v>
      </c>
      <c r="S126">
        <v>0</v>
      </c>
    </row>
    <row r="127" spans="1:19" x14ac:dyDescent="0.25">
      <c r="A127" t="s">
        <v>127</v>
      </c>
      <c r="B127">
        <v>2011</v>
      </c>
      <c r="C127" s="1">
        <v>8</v>
      </c>
      <c r="D127" s="1">
        <v>7</v>
      </c>
      <c r="E127" s="6">
        <v>0.44045431091090476</v>
      </c>
      <c r="F127" s="6">
        <v>0.44045431091090476</v>
      </c>
      <c r="G127">
        <f t="shared" si="1"/>
        <v>1</v>
      </c>
      <c r="H127" s="2">
        <v>1</v>
      </c>
      <c r="I127" s="5">
        <v>10</v>
      </c>
      <c r="J127">
        <v>6</v>
      </c>
      <c r="K127">
        <v>5</v>
      </c>
      <c r="L127">
        <v>1</v>
      </c>
      <c r="M127" s="4">
        <v>0</v>
      </c>
      <c r="N127" s="4">
        <v>3</v>
      </c>
      <c r="O127">
        <v>0.6</v>
      </c>
      <c r="P127">
        <v>0.66666666666666663</v>
      </c>
      <c r="Q127">
        <v>0</v>
      </c>
      <c r="R127">
        <v>0</v>
      </c>
      <c r="S127">
        <v>0</v>
      </c>
    </row>
    <row r="128" spans="1:19" x14ac:dyDescent="0.25">
      <c r="A128" t="s">
        <v>128</v>
      </c>
      <c r="B128">
        <v>2011</v>
      </c>
      <c r="C128" s="1">
        <v>6</v>
      </c>
      <c r="D128" s="1">
        <v>4</v>
      </c>
      <c r="E128" s="6">
        <v>0.44407206622348988</v>
      </c>
      <c r="F128" s="6">
        <v>0.44407206622348988</v>
      </c>
      <c r="G128">
        <f t="shared" si="1"/>
        <v>1</v>
      </c>
      <c r="H128" s="2">
        <v>0</v>
      </c>
      <c r="I128" s="5">
        <v>13</v>
      </c>
      <c r="J128">
        <v>4</v>
      </c>
      <c r="K128">
        <v>2</v>
      </c>
      <c r="L128">
        <v>1</v>
      </c>
      <c r="M128" s="4">
        <v>0</v>
      </c>
      <c r="N128" s="4">
        <v>0</v>
      </c>
      <c r="O128">
        <v>1</v>
      </c>
      <c r="P128">
        <v>1</v>
      </c>
      <c r="Q128">
        <v>0</v>
      </c>
      <c r="R128">
        <v>0</v>
      </c>
      <c r="S128">
        <v>0</v>
      </c>
    </row>
    <row r="129" spans="1:19" x14ac:dyDescent="0.25">
      <c r="A129" t="s">
        <v>129</v>
      </c>
      <c r="B129">
        <v>2011</v>
      </c>
      <c r="C129" s="1">
        <v>9</v>
      </c>
      <c r="D129" s="1">
        <v>7</v>
      </c>
      <c r="E129" s="6">
        <v>0.44045431091090476</v>
      </c>
      <c r="F129" s="6">
        <v>0.44045431091090476</v>
      </c>
      <c r="G129">
        <f t="shared" si="1"/>
        <v>1</v>
      </c>
      <c r="H129" s="2">
        <v>1</v>
      </c>
      <c r="I129" s="5">
        <v>9</v>
      </c>
      <c r="J129">
        <v>7</v>
      </c>
      <c r="K129">
        <v>5</v>
      </c>
      <c r="L129">
        <v>3</v>
      </c>
      <c r="M129" s="4">
        <v>1</v>
      </c>
      <c r="N129" s="4">
        <v>3</v>
      </c>
      <c r="O129">
        <v>1</v>
      </c>
      <c r="P129">
        <v>0.66666666666666663</v>
      </c>
      <c r="Q129">
        <v>3.8266666666666664E-2</v>
      </c>
      <c r="R129">
        <v>4.7111111111111111E-2</v>
      </c>
      <c r="S129">
        <v>2.5000000000000001E-2</v>
      </c>
    </row>
    <row r="130" spans="1:19" x14ac:dyDescent="0.25">
      <c r="A130" t="s">
        <v>130</v>
      </c>
      <c r="B130">
        <v>2011</v>
      </c>
      <c r="C130" s="1">
        <v>5</v>
      </c>
      <c r="D130" s="1">
        <v>8</v>
      </c>
      <c r="E130" s="6">
        <v>0.5</v>
      </c>
      <c r="F130" s="6">
        <v>0.5</v>
      </c>
      <c r="G130">
        <f t="shared" si="1"/>
        <v>1</v>
      </c>
      <c r="H130" s="2">
        <v>1</v>
      </c>
      <c r="I130" s="5">
        <v>8</v>
      </c>
      <c r="J130">
        <v>3</v>
      </c>
      <c r="K130">
        <v>6</v>
      </c>
      <c r="L130">
        <v>1</v>
      </c>
      <c r="M130" s="4">
        <v>0</v>
      </c>
      <c r="N130" s="4">
        <v>2</v>
      </c>
      <c r="O130">
        <v>1.5</v>
      </c>
      <c r="P130">
        <v>0.42857142857142855</v>
      </c>
      <c r="Q130">
        <v>0</v>
      </c>
      <c r="R130">
        <v>0</v>
      </c>
      <c r="S130">
        <v>0</v>
      </c>
    </row>
    <row r="131" spans="1:19" x14ac:dyDescent="0.25">
      <c r="A131" t="s">
        <v>131</v>
      </c>
      <c r="B131">
        <v>2011</v>
      </c>
      <c r="C131" s="1">
        <v>4</v>
      </c>
      <c r="D131" s="1">
        <v>7</v>
      </c>
      <c r="E131" s="6">
        <v>0.56859475903318213</v>
      </c>
      <c r="F131" s="6">
        <v>0.56859475903318213</v>
      </c>
      <c r="G131">
        <f t="shared" ref="G131:G194" si="2">IF(C131="NA","NA",IF(D131="NA",0,1))</f>
        <v>1</v>
      </c>
      <c r="H131" s="2">
        <v>1</v>
      </c>
      <c r="I131" s="5">
        <v>6</v>
      </c>
      <c r="J131">
        <v>2</v>
      </c>
      <c r="K131">
        <v>5</v>
      </c>
      <c r="L131">
        <v>2</v>
      </c>
      <c r="M131" s="4">
        <v>0</v>
      </c>
      <c r="N131" s="4">
        <v>1</v>
      </c>
      <c r="O131" t="s">
        <v>178</v>
      </c>
      <c r="P131">
        <v>1</v>
      </c>
      <c r="Q131">
        <v>0</v>
      </c>
      <c r="R131">
        <v>0</v>
      </c>
      <c r="S131">
        <v>0</v>
      </c>
    </row>
    <row r="132" spans="1:19" x14ac:dyDescent="0.25">
      <c r="A132" t="s">
        <v>132</v>
      </c>
      <c r="B132">
        <v>2011</v>
      </c>
      <c r="C132" s="1">
        <v>9</v>
      </c>
      <c r="D132" s="1">
        <v>3</v>
      </c>
      <c r="E132" s="6">
        <v>0.47507894080878743</v>
      </c>
      <c r="F132" s="6">
        <v>0.47507894080878743</v>
      </c>
      <c r="G132">
        <f t="shared" si="2"/>
        <v>1</v>
      </c>
      <c r="H132" s="2">
        <v>1</v>
      </c>
      <c r="I132" s="5">
        <v>7</v>
      </c>
      <c r="J132">
        <v>7</v>
      </c>
      <c r="K132">
        <v>1</v>
      </c>
      <c r="L132">
        <v>1</v>
      </c>
      <c r="M132" s="4">
        <v>0</v>
      </c>
      <c r="N132" s="4">
        <v>12</v>
      </c>
      <c r="O132">
        <v>0.5</v>
      </c>
      <c r="P132">
        <v>0.15384615384615385</v>
      </c>
      <c r="Q132">
        <v>0</v>
      </c>
      <c r="R132">
        <v>0</v>
      </c>
      <c r="S132">
        <v>0</v>
      </c>
    </row>
    <row r="133" spans="1:19" x14ac:dyDescent="0.25">
      <c r="A133" t="s">
        <v>133</v>
      </c>
      <c r="B133">
        <v>2011</v>
      </c>
      <c r="C133" s="1">
        <v>6</v>
      </c>
      <c r="D133" s="1">
        <v>5</v>
      </c>
      <c r="E133" s="6">
        <v>0.40718546143004669</v>
      </c>
      <c r="F133" s="6">
        <v>0.40718546143004669</v>
      </c>
      <c r="G133">
        <f t="shared" si="2"/>
        <v>1</v>
      </c>
      <c r="H133" s="2">
        <v>1</v>
      </c>
      <c r="I133" s="5">
        <v>6</v>
      </c>
      <c r="J133">
        <v>4</v>
      </c>
      <c r="K133">
        <v>3</v>
      </c>
      <c r="L133">
        <v>0</v>
      </c>
      <c r="M133" s="4">
        <v>0</v>
      </c>
      <c r="N133" s="4">
        <v>1</v>
      </c>
      <c r="O133">
        <v>0.5</v>
      </c>
      <c r="P133">
        <v>1</v>
      </c>
      <c r="Q133" t="s">
        <v>178</v>
      </c>
      <c r="R133" t="s">
        <v>178</v>
      </c>
      <c r="S133" t="s">
        <v>178</v>
      </c>
    </row>
    <row r="134" spans="1:19" x14ac:dyDescent="0.25">
      <c r="A134" t="s">
        <v>134</v>
      </c>
      <c r="B134">
        <v>2011</v>
      </c>
      <c r="C134" s="1">
        <v>4</v>
      </c>
      <c r="D134" s="1">
        <v>5</v>
      </c>
      <c r="E134" s="6">
        <v>0.40804411526206491</v>
      </c>
      <c r="F134" s="6">
        <v>0.40804411526206491</v>
      </c>
      <c r="G134">
        <f t="shared" si="2"/>
        <v>1</v>
      </c>
      <c r="H134" s="2">
        <v>1</v>
      </c>
      <c r="I134" s="5">
        <v>15</v>
      </c>
      <c r="J134">
        <v>2</v>
      </c>
      <c r="K134">
        <v>3</v>
      </c>
      <c r="L134">
        <v>1</v>
      </c>
      <c r="M134" s="4">
        <v>0</v>
      </c>
      <c r="N134" s="4">
        <v>1</v>
      </c>
      <c r="O134">
        <v>3</v>
      </c>
      <c r="P134">
        <v>1</v>
      </c>
      <c r="Q134">
        <v>0</v>
      </c>
      <c r="R134">
        <v>0</v>
      </c>
      <c r="S134">
        <v>0</v>
      </c>
    </row>
    <row r="135" spans="1:19" x14ac:dyDescent="0.25">
      <c r="A135" t="s">
        <v>135</v>
      </c>
      <c r="B135">
        <v>2011</v>
      </c>
      <c r="C135" s="1">
        <v>5</v>
      </c>
      <c r="D135" s="1">
        <v>12</v>
      </c>
      <c r="E135" s="6">
        <v>0.50990195135927951</v>
      </c>
      <c r="F135" s="6">
        <v>0.50990195135927951</v>
      </c>
      <c r="G135">
        <f t="shared" si="2"/>
        <v>1</v>
      </c>
      <c r="H135" s="2">
        <v>1</v>
      </c>
      <c r="I135" s="5">
        <v>14</v>
      </c>
      <c r="J135">
        <v>3</v>
      </c>
      <c r="K135">
        <v>10</v>
      </c>
      <c r="L135">
        <v>1</v>
      </c>
      <c r="M135" s="4">
        <v>0</v>
      </c>
      <c r="N135" s="4">
        <v>0</v>
      </c>
      <c r="O135">
        <v>1.5</v>
      </c>
      <c r="P135">
        <v>0.7142857142857143</v>
      </c>
      <c r="Q135">
        <v>0</v>
      </c>
      <c r="R135">
        <v>0</v>
      </c>
      <c r="S135">
        <v>0</v>
      </c>
    </row>
    <row r="136" spans="1:19" x14ac:dyDescent="0.25">
      <c r="A136" t="s">
        <v>136</v>
      </c>
      <c r="B136">
        <v>2011</v>
      </c>
      <c r="C136" s="1">
        <v>6</v>
      </c>
      <c r="D136" s="1">
        <v>7</v>
      </c>
      <c r="E136" s="6">
        <v>0.55009090157900209</v>
      </c>
      <c r="F136" s="6">
        <v>0.55009090157900209</v>
      </c>
      <c r="G136">
        <f t="shared" si="2"/>
        <v>1</v>
      </c>
      <c r="H136" s="2">
        <v>1</v>
      </c>
      <c r="I136" s="5">
        <v>11</v>
      </c>
      <c r="J136">
        <v>4</v>
      </c>
      <c r="K136">
        <v>5</v>
      </c>
      <c r="L136">
        <v>2</v>
      </c>
      <c r="M136" s="4">
        <v>0</v>
      </c>
      <c r="N136" s="4">
        <v>2</v>
      </c>
      <c r="O136">
        <v>2</v>
      </c>
      <c r="P136">
        <v>0.8</v>
      </c>
      <c r="Q136">
        <v>0</v>
      </c>
      <c r="R136">
        <v>0</v>
      </c>
      <c r="S136">
        <v>0</v>
      </c>
    </row>
    <row r="137" spans="1:19" x14ac:dyDescent="0.25">
      <c r="A137" t="s">
        <v>137</v>
      </c>
      <c r="B137">
        <v>2011</v>
      </c>
      <c r="C137" s="1" t="s">
        <v>178</v>
      </c>
      <c r="D137" s="1">
        <v>2</v>
      </c>
      <c r="E137" s="6" t="s">
        <v>178</v>
      </c>
      <c r="F137" s="6">
        <v>1.7267889274604464</v>
      </c>
      <c r="G137" t="str">
        <f t="shared" si="2"/>
        <v>NA</v>
      </c>
      <c r="H137" s="2">
        <v>0</v>
      </c>
      <c r="I137" s="5">
        <v>0</v>
      </c>
      <c r="J137" t="s">
        <v>178</v>
      </c>
      <c r="K137">
        <v>0</v>
      </c>
      <c r="L137" t="s">
        <v>178</v>
      </c>
      <c r="M137" s="4" t="s">
        <v>178</v>
      </c>
      <c r="N137" s="4">
        <v>0</v>
      </c>
      <c r="O137" t="s">
        <v>178</v>
      </c>
      <c r="P137" t="s">
        <v>178</v>
      </c>
      <c r="Q137" t="s">
        <v>178</v>
      </c>
      <c r="R137" t="s">
        <v>178</v>
      </c>
      <c r="S137" t="s">
        <v>178</v>
      </c>
    </row>
    <row r="138" spans="1:19" x14ac:dyDescent="0.25">
      <c r="A138" t="s">
        <v>138</v>
      </c>
      <c r="B138">
        <v>2011</v>
      </c>
      <c r="C138" s="1" t="s">
        <v>178</v>
      </c>
      <c r="D138" s="1">
        <v>3</v>
      </c>
      <c r="E138" s="6" t="s">
        <v>178</v>
      </c>
      <c r="F138" s="6">
        <v>2.061771083316478</v>
      </c>
      <c r="G138" t="str">
        <f t="shared" si="2"/>
        <v>NA</v>
      </c>
      <c r="H138" s="2">
        <v>0</v>
      </c>
      <c r="I138" s="5">
        <v>0</v>
      </c>
      <c r="J138" t="s">
        <v>178</v>
      </c>
      <c r="K138">
        <v>1</v>
      </c>
      <c r="L138" t="s">
        <v>178</v>
      </c>
      <c r="M138" s="4" t="s">
        <v>178</v>
      </c>
      <c r="N138" s="4">
        <v>0</v>
      </c>
      <c r="O138" t="s">
        <v>178</v>
      </c>
      <c r="P138">
        <v>2</v>
      </c>
      <c r="Q138" t="s">
        <v>178</v>
      </c>
      <c r="R138" t="s">
        <v>178</v>
      </c>
      <c r="S138" t="s">
        <v>178</v>
      </c>
    </row>
    <row r="139" spans="1:19" x14ac:dyDescent="0.25">
      <c r="A139" t="s">
        <v>139</v>
      </c>
      <c r="B139">
        <v>2011</v>
      </c>
      <c r="C139" s="1" t="s">
        <v>178</v>
      </c>
      <c r="D139" s="1">
        <v>5</v>
      </c>
      <c r="E139" s="6" t="s">
        <v>178</v>
      </c>
      <c r="F139" s="6">
        <v>0.5818934610390456</v>
      </c>
      <c r="G139" t="str">
        <f t="shared" si="2"/>
        <v>NA</v>
      </c>
      <c r="H139" s="2">
        <v>1</v>
      </c>
      <c r="I139" s="5">
        <v>0</v>
      </c>
      <c r="J139" t="s">
        <v>178</v>
      </c>
      <c r="K139">
        <v>3</v>
      </c>
      <c r="L139" t="s">
        <v>178</v>
      </c>
      <c r="M139" s="4" t="s">
        <v>178</v>
      </c>
      <c r="N139" s="4">
        <v>0</v>
      </c>
      <c r="O139" t="s">
        <v>178</v>
      </c>
      <c r="P139">
        <v>4</v>
      </c>
      <c r="Q139" t="s">
        <v>178</v>
      </c>
      <c r="R139" t="s">
        <v>178</v>
      </c>
      <c r="S139" t="s">
        <v>178</v>
      </c>
    </row>
    <row r="140" spans="1:19" x14ac:dyDescent="0.25">
      <c r="A140" t="s">
        <v>140</v>
      </c>
      <c r="B140">
        <v>2011</v>
      </c>
      <c r="C140" s="1" t="s">
        <v>178</v>
      </c>
      <c r="D140" s="1">
        <v>4</v>
      </c>
      <c r="E140" s="6" t="s">
        <v>178</v>
      </c>
      <c r="F140" s="6">
        <v>0.46615448083226579</v>
      </c>
      <c r="G140" t="str">
        <f t="shared" si="2"/>
        <v>NA</v>
      </c>
      <c r="H140" s="2">
        <v>1</v>
      </c>
      <c r="I140" s="5">
        <v>0</v>
      </c>
      <c r="J140" t="s">
        <v>178</v>
      </c>
      <c r="K140">
        <v>2</v>
      </c>
      <c r="L140" t="s">
        <v>178</v>
      </c>
      <c r="M140" s="4" t="s">
        <v>178</v>
      </c>
      <c r="N140" s="4">
        <v>0</v>
      </c>
      <c r="O140" t="s">
        <v>178</v>
      </c>
      <c r="P140">
        <v>1</v>
      </c>
      <c r="Q140" t="s">
        <v>178</v>
      </c>
      <c r="R140" t="s">
        <v>178</v>
      </c>
      <c r="S140" t="s">
        <v>178</v>
      </c>
    </row>
    <row r="141" spans="1:19" x14ac:dyDescent="0.25">
      <c r="A141" t="s">
        <v>141</v>
      </c>
      <c r="B141">
        <v>2011</v>
      </c>
      <c r="C141" s="1" t="s">
        <v>178</v>
      </c>
      <c r="D141" s="1">
        <v>5</v>
      </c>
      <c r="E141" s="6" t="s">
        <v>178</v>
      </c>
      <c r="F141" s="6">
        <v>0.77987178433381044</v>
      </c>
      <c r="G141" t="str">
        <f t="shared" si="2"/>
        <v>NA</v>
      </c>
      <c r="H141" s="2">
        <v>1</v>
      </c>
      <c r="I141" s="5">
        <v>0</v>
      </c>
      <c r="J141" t="s">
        <v>178</v>
      </c>
      <c r="K141">
        <v>3</v>
      </c>
      <c r="L141" t="s">
        <v>178</v>
      </c>
      <c r="M141" s="4" t="s">
        <v>178</v>
      </c>
      <c r="N141" s="4">
        <v>4</v>
      </c>
      <c r="O141" t="s">
        <v>178</v>
      </c>
      <c r="P141">
        <v>0.2857142857142857</v>
      </c>
      <c r="Q141" t="s">
        <v>178</v>
      </c>
      <c r="R141" t="s">
        <v>178</v>
      </c>
      <c r="S141" t="s">
        <v>178</v>
      </c>
    </row>
    <row r="142" spans="1:19" x14ac:dyDescent="0.25">
      <c r="A142" t="s">
        <v>142</v>
      </c>
      <c r="B142">
        <v>2011</v>
      </c>
      <c r="C142" s="1" t="s">
        <v>178</v>
      </c>
      <c r="D142" s="1">
        <v>9</v>
      </c>
      <c r="E142" s="6" t="s">
        <v>178</v>
      </c>
      <c r="F142" s="6">
        <v>0.49648766349225787</v>
      </c>
      <c r="G142" t="str">
        <f t="shared" si="2"/>
        <v>NA</v>
      </c>
      <c r="H142" s="2">
        <v>1</v>
      </c>
      <c r="I142" s="5">
        <v>0</v>
      </c>
      <c r="J142" t="s">
        <v>178</v>
      </c>
      <c r="K142">
        <v>7</v>
      </c>
      <c r="L142" t="s">
        <v>178</v>
      </c>
      <c r="M142" s="4" t="s">
        <v>178</v>
      </c>
      <c r="N142" s="4">
        <v>4</v>
      </c>
      <c r="O142" t="s">
        <v>178</v>
      </c>
      <c r="P142">
        <v>0.44444444444444442</v>
      </c>
      <c r="Q142" t="s">
        <v>178</v>
      </c>
      <c r="R142" t="s">
        <v>178</v>
      </c>
      <c r="S142" t="s">
        <v>178</v>
      </c>
    </row>
    <row r="143" spans="1:19" x14ac:dyDescent="0.25">
      <c r="A143" t="s">
        <v>143</v>
      </c>
      <c r="B143">
        <v>2011</v>
      </c>
      <c r="C143" s="1" t="s">
        <v>178</v>
      </c>
      <c r="D143" s="1">
        <v>3</v>
      </c>
      <c r="E143" s="6" t="s">
        <v>178</v>
      </c>
      <c r="F143" s="6">
        <v>0.43600458713183238</v>
      </c>
      <c r="G143" t="str">
        <f t="shared" si="2"/>
        <v>NA</v>
      </c>
      <c r="H143" s="2">
        <v>1</v>
      </c>
      <c r="I143" s="5">
        <v>0</v>
      </c>
      <c r="J143" t="s">
        <v>178</v>
      </c>
      <c r="K143">
        <v>1</v>
      </c>
      <c r="L143" t="s">
        <v>178</v>
      </c>
      <c r="M143" s="4" t="s">
        <v>178</v>
      </c>
      <c r="N143" s="4">
        <v>3</v>
      </c>
      <c r="O143" t="s">
        <v>178</v>
      </c>
      <c r="P143">
        <v>0.5</v>
      </c>
      <c r="Q143" t="s">
        <v>178</v>
      </c>
      <c r="R143" t="s">
        <v>178</v>
      </c>
      <c r="S143" t="s">
        <v>178</v>
      </c>
    </row>
    <row r="144" spans="1:19" x14ac:dyDescent="0.25">
      <c r="A144" t="s">
        <v>144</v>
      </c>
      <c r="B144">
        <v>2011</v>
      </c>
      <c r="C144" s="1" t="s">
        <v>178</v>
      </c>
      <c r="D144" s="1">
        <v>4</v>
      </c>
      <c r="E144" s="6" t="s">
        <v>178</v>
      </c>
      <c r="F144" s="6">
        <v>0.36055512754639901</v>
      </c>
      <c r="G144" t="str">
        <f t="shared" si="2"/>
        <v>NA</v>
      </c>
      <c r="H144" s="2">
        <v>1</v>
      </c>
      <c r="I144" s="5">
        <v>0</v>
      </c>
      <c r="J144" t="s">
        <v>178</v>
      </c>
      <c r="K144">
        <v>2</v>
      </c>
      <c r="L144" t="s">
        <v>178</v>
      </c>
      <c r="M144" s="4" t="s">
        <v>178</v>
      </c>
      <c r="N144" s="4">
        <v>2</v>
      </c>
      <c r="O144" t="s">
        <v>178</v>
      </c>
      <c r="P144">
        <v>0.5</v>
      </c>
      <c r="Q144" t="s">
        <v>178</v>
      </c>
      <c r="R144" t="s">
        <v>178</v>
      </c>
      <c r="S144" t="s">
        <v>178</v>
      </c>
    </row>
    <row r="145" spans="1:19" x14ac:dyDescent="0.25">
      <c r="A145" t="s">
        <v>145</v>
      </c>
      <c r="B145">
        <v>2011</v>
      </c>
      <c r="C145" s="1" t="s">
        <v>178</v>
      </c>
      <c r="D145" s="1">
        <v>6</v>
      </c>
      <c r="E145" s="6" t="s">
        <v>178</v>
      </c>
      <c r="F145" s="6">
        <v>0.16155494421403416</v>
      </c>
      <c r="G145" t="str">
        <f t="shared" si="2"/>
        <v>NA</v>
      </c>
      <c r="H145" s="2">
        <v>1</v>
      </c>
      <c r="I145" s="5">
        <v>0</v>
      </c>
      <c r="J145" t="s">
        <v>178</v>
      </c>
      <c r="K145">
        <v>4</v>
      </c>
      <c r="L145" t="s">
        <v>178</v>
      </c>
      <c r="M145" s="4" t="s">
        <v>178</v>
      </c>
      <c r="N145" s="4">
        <v>0</v>
      </c>
      <c r="O145" t="s">
        <v>178</v>
      </c>
      <c r="P145">
        <v>0.5</v>
      </c>
      <c r="Q145" t="s">
        <v>178</v>
      </c>
      <c r="R145" t="s">
        <v>178</v>
      </c>
      <c r="S145" t="s">
        <v>178</v>
      </c>
    </row>
    <row r="146" spans="1:19" x14ac:dyDescent="0.25">
      <c r="A146" t="s">
        <v>146</v>
      </c>
      <c r="B146">
        <v>2011</v>
      </c>
      <c r="C146" s="1" t="s">
        <v>178</v>
      </c>
      <c r="D146" s="1">
        <v>4</v>
      </c>
      <c r="E146" s="6" t="s">
        <v>178</v>
      </c>
      <c r="F146" s="6">
        <v>0.29410882339705352</v>
      </c>
      <c r="G146" t="str">
        <f t="shared" si="2"/>
        <v>NA</v>
      </c>
      <c r="H146" s="2">
        <v>1</v>
      </c>
      <c r="I146" s="5">
        <v>0</v>
      </c>
      <c r="J146" t="s">
        <v>178</v>
      </c>
      <c r="K146">
        <v>2</v>
      </c>
      <c r="L146" t="s">
        <v>178</v>
      </c>
      <c r="M146" s="4" t="s">
        <v>178</v>
      </c>
      <c r="N146" s="4">
        <v>1</v>
      </c>
      <c r="O146" t="s">
        <v>178</v>
      </c>
      <c r="P146">
        <v>1.5</v>
      </c>
      <c r="Q146" t="s">
        <v>178</v>
      </c>
      <c r="R146" t="s">
        <v>178</v>
      </c>
      <c r="S146" t="s">
        <v>178</v>
      </c>
    </row>
    <row r="147" spans="1:19" x14ac:dyDescent="0.25">
      <c r="A147" t="s">
        <v>147</v>
      </c>
      <c r="B147">
        <v>2011</v>
      </c>
      <c r="C147" s="1" t="s">
        <v>178</v>
      </c>
      <c r="D147" s="1">
        <v>6</v>
      </c>
      <c r="E147" s="6" t="s">
        <v>178</v>
      </c>
      <c r="F147" s="6">
        <v>0.42579337712087534</v>
      </c>
      <c r="G147" t="str">
        <f t="shared" si="2"/>
        <v>NA</v>
      </c>
      <c r="H147" s="2">
        <v>1</v>
      </c>
      <c r="I147" s="5">
        <v>0</v>
      </c>
      <c r="J147" t="s">
        <v>178</v>
      </c>
      <c r="K147">
        <v>4</v>
      </c>
      <c r="L147" t="s">
        <v>178</v>
      </c>
      <c r="M147" s="4" t="s">
        <v>178</v>
      </c>
      <c r="N147" s="4">
        <v>3</v>
      </c>
      <c r="O147" t="s">
        <v>178</v>
      </c>
      <c r="P147">
        <v>0.5</v>
      </c>
      <c r="Q147" t="s">
        <v>178</v>
      </c>
      <c r="R147" t="s">
        <v>178</v>
      </c>
      <c r="S147" t="s">
        <v>178</v>
      </c>
    </row>
    <row r="148" spans="1:19" x14ac:dyDescent="0.25">
      <c r="A148" t="s">
        <v>148</v>
      </c>
      <c r="B148">
        <v>2011</v>
      </c>
      <c r="C148" s="1" t="s">
        <v>178</v>
      </c>
      <c r="D148" s="1">
        <v>5</v>
      </c>
      <c r="E148" s="6" t="s">
        <v>178</v>
      </c>
      <c r="F148" s="6">
        <v>0.19104973174542833</v>
      </c>
      <c r="G148" t="str">
        <f t="shared" si="2"/>
        <v>NA</v>
      </c>
      <c r="H148" s="2">
        <v>1</v>
      </c>
      <c r="I148" s="5">
        <v>0</v>
      </c>
      <c r="J148" t="s">
        <v>178</v>
      </c>
      <c r="K148">
        <v>3</v>
      </c>
      <c r="L148" t="s">
        <v>178</v>
      </c>
      <c r="M148" s="4" t="s">
        <v>178</v>
      </c>
      <c r="N148" s="4">
        <v>1</v>
      </c>
      <c r="O148" t="s">
        <v>178</v>
      </c>
      <c r="P148">
        <v>0.5</v>
      </c>
      <c r="Q148" t="s">
        <v>178</v>
      </c>
      <c r="R148" t="s">
        <v>178</v>
      </c>
      <c r="S148" t="s">
        <v>178</v>
      </c>
    </row>
    <row r="149" spans="1:19" x14ac:dyDescent="0.25">
      <c r="A149" t="s">
        <v>149</v>
      </c>
      <c r="B149">
        <v>2011</v>
      </c>
      <c r="C149" s="1" t="s">
        <v>178</v>
      </c>
      <c r="D149" s="1">
        <v>3</v>
      </c>
      <c r="E149" s="6" t="s">
        <v>178</v>
      </c>
      <c r="F149" s="6">
        <v>0.33941125496954189</v>
      </c>
      <c r="G149" t="str">
        <f t="shared" si="2"/>
        <v>NA</v>
      </c>
      <c r="H149" s="2">
        <v>0</v>
      </c>
      <c r="I149" s="5">
        <v>0</v>
      </c>
      <c r="J149" t="s">
        <v>178</v>
      </c>
      <c r="K149">
        <v>1</v>
      </c>
      <c r="L149" t="s">
        <v>178</v>
      </c>
      <c r="M149" s="4" t="s">
        <v>178</v>
      </c>
      <c r="N149" s="4">
        <v>0</v>
      </c>
      <c r="O149" t="s">
        <v>178</v>
      </c>
      <c r="P149">
        <v>2</v>
      </c>
      <c r="Q149" t="s">
        <v>178</v>
      </c>
      <c r="R149" t="s">
        <v>178</v>
      </c>
      <c r="S149" t="s">
        <v>178</v>
      </c>
    </row>
    <row r="150" spans="1:19" x14ac:dyDescent="0.25">
      <c r="A150" t="s">
        <v>150</v>
      </c>
      <c r="B150">
        <v>2011</v>
      </c>
      <c r="C150" s="1" t="s">
        <v>178</v>
      </c>
      <c r="D150" s="1">
        <v>4</v>
      </c>
      <c r="E150" s="6" t="s">
        <v>178</v>
      </c>
      <c r="F150" s="6">
        <v>0.33941125496954189</v>
      </c>
      <c r="G150" t="str">
        <f t="shared" si="2"/>
        <v>NA</v>
      </c>
      <c r="H150" s="2">
        <v>1</v>
      </c>
      <c r="I150" s="5">
        <v>0</v>
      </c>
      <c r="J150" t="s">
        <v>178</v>
      </c>
      <c r="K150">
        <v>2</v>
      </c>
      <c r="L150" t="s">
        <v>178</v>
      </c>
      <c r="M150" s="4" t="s">
        <v>178</v>
      </c>
      <c r="N150" s="4">
        <v>1</v>
      </c>
      <c r="O150" t="s">
        <v>178</v>
      </c>
      <c r="P150">
        <v>0.66666666666666663</v>
      </c>
      <c r="Q150" t="s">
        <v>178</v>
      </c>
      <c r="R150" t="s">
        <v>178</v>
      </c>
      <c r="S150" t="s">
        <v>178</v>
      </c>
    </row>
    <row r="151" spans="1:19" x14ac:dyDescent="0.25">
      <c r="A151" t="s">
        <v>151</v>
      </c>
      <c r="B151">
        <v>2011</v>
      </c>
      <c r="C151" s="1" t="s">
        <v>178</v>
      </c>
      <c r="D151" s="1">
        <v>4</v>
      </c>
      <c r="E151" s="6" t="s">
        <v>178</v>
      </c>
      <c r="F151" s="6">
        <v>0.46010868281309447</v>
      </c>
      <c r="G151" t="str">
        <f t="shared" si="2"/>
        <v>NA</v>
      </c>
      <c r="H151" s="2">
        <v>1</v>
      </c>
      <c r="I151" s="5">
        <v>0</v>
      </c>
      <c r="J151" t="s">
        <v>178</v>
      </c>
      <c r="K151">
        <v>2</v>
      </c>
      <c r="L151" t="s">
        <v>178</v>
      </c>
      <c r="M151" s="4" t="s">
        <v>178</v>
      </c>
      <c r="N151" s="4">
        <v>1</v>
      </c>
      <c r="O151" t="s">
        <v>178</v>
      </c>
      <c r="P151">
        <v>1.5</v>
      </c>
      <c r="Q151" t="s">
        <v>178</v>
      </c>
      <c r="R151" t="s">
        <v>178</v>
      </c>
      <c r="S151" t="s">
        <v>178</v>
      </c>
    </row>
    <row r="152" spans="1:19" x14ac:dyDescent="0.25">
      <c r="A152" t="s">
        <v>152</v>
      </c>
      <c r="B152">
        <v>2011</v>
      </c>
      <c r="C152" s="1" t="s">
        <v>178</v>
      </c>
      <c r="D152" s="1">
        <v>5</v>
      </c>
      <c r="E152" s="6" t="s">
        <v>178</v>
      </c>
      <c r="F152" s="6">
        <v>0.46324939287601796</v>
      </c>
      <c r="G152" t="str">
        <f t="shared" si="2"/>
        <v>NA</v>
      </c>
      <c r="H152" s="2">
        <v>1</v>
      </c>
      <c r="I152" s="5">
        <v>0</v>
      </c>
      <c r="J152" t="s">
        <v>178</v>
      </c>
      <c r="K152">
        <v>3</v>
      </c>
      <c r="L152" t="s">
        <v>178</v>
      </c>
      <c r="M152" s="4" t="s">
        <v>178</v>
      </c>
      <c r="N152" s="4">
        <v>2</v>
      </c>
      <c r="O152" t="s">
        <v>178</v>
      </c>
      <c r="P152">
        <v>0.4</v>
      </c>
      <c r="Q152" t="s">
        <v>178</v>
      </c>
      <c r="R152" t="s">
        <v>178</v>
      </c>
      <c r="S152" t="s">
        <v>178</v>
      </c>
    </row>
    <row r="153" spans="1:19" x14ac:dyDescent="0.25">
      <c r="A153" t="s">
        <v>153</v>
      </c>
      <c r="B153">
        <v>2011</v>
      </c>
      <c r="C153" s="1" t="s">
        <v>178</v>
      </c>
      <c r="D153" s="1">
        <v>3</v>
      </c>
      <c r="E153" s="6" t="s">
        <v>178</v>
      </c>
      <c r="F153" s="6">
        <v>0.44721359549995754</v>
      </c>
      <c r="G153" t="str">
        <f t="shared" si="2"/>
        <v>NA</v>
      </c>
      <c r="H153" s="2">
        <v>1</v>
      </c>
      <c r="I153" s="5">
        <v>0</v>
      </c>
      <c r="J153" t="s">
        <v>178</v>
      </c>
      <c r="K153">
        <v>1</v>
      </c>
      <c r="L153" t="s">
        <v>178</v>
      </c>
      <c r="M153" s="4" t="s">
        <v>178</v>
      </c>
      <c r="N153" s="4">
        <v>2</v>
      </c>
      <c r="O153" t="s">
        <v>178</v>
      </c>
      <c r="P153">
        <v>0.66666666666666663</v>
      </c>
      <c r="Q153" t="s">
        <v>178</v>
      </c>
      <c r="R153" t="s">
        <v>178</v>
      </c>
      <c r="S153" t="s">
        <v>178</v>
      </c>
    </row>
    <row r="154" spans="1:19" x14ac:dyDescent="0.25">
      <c r="A154" t="s">
        <v>154</v>
      </c>
      <c r="B154">
        <v>2011</v>
      </c>
      <c r="C154" s="1" t="s">
        <v>178</v>
      </c>
      <c r="D154" s="1">
        <v>10</v>
      </c>
      <c r="E154" s="6" t="s">
        <v>178</v>
      </c>
      <c r="F154" s="6">
        <v>0.31622776601683822</v>
      </c>
      <c r="G154" t="str">
        <f t="shared" si="2"/>
        <v>NA</v>
      </c>
      <c r="H154" s="2">
        <v>0</v>
      </c>
      <c r="I154" s="5">
        <v>0</v>
      </c>
      <c r="J154" t="s">
        <v>178</v>
      </c>
      <c r="K154">
        <v>8</v>
      </c>
      <c r="L154" t="s">
        <v>178</v>
      </c>
      <c r="M154" s="4" t="s">
        <v>178</v>
      </c>
      <c r="N154" s="4">
        <v>0</v>
      </c>
      <c r="O154" t="s">
        <v>178</v>
      </c>
      <c r="P154">
        <v>0.66666666666666663</v>
      </c>
      <c r="Q154" t="s">
        <v>178</v>
      </c>
      <c r="R154" t="s">
        <v>178</v>
      </c>
      <c r="S154" t="s">
        <v>178</v>
      </c>
    </row>
    <row r="155" spans="1:19" x14ac:dyDescent="0.25">
      <c r="A155" t="s">
        <v>155</v>
      </c>
      <c r="B155">
        <v>2011</v>
      </c>
      <c r="C155" s="1" t="s">
        <v>178</v>
      </c>
      <c r="D155" s="1" t="s">
        <v>178</v>
      </c>
      <c r="E155" s="6" t="s">
        <v>178</v>
      </c>
      <c r="F155" s="6" t="s">
        <v>178</v>
      </c>
      <c r="G155" t="str">
        <f t="shared" si="2"/>
        <v>NA</v>
      </c>
      <c r="H155" s="2" t="s">
        <v>178</v>
      </c>
      <c r="I155" s="5">
        <v>0</v>
      </c>
      <c r="J155" t="s">
        <v>178</v>
      </c>
      <c r="K155" t="s">
        <v>178</v>
      </c>
      <c r="L155" t="s">
        <v>178</v>
      </c>
      <c r="M155" s="4" t="s">
        <v>178</v>
      </c>
      <c r="N155" s="4" t="s">
        <v>178</v>
      </c>
      <c r="O155" t="s">
        <v>178</v>
      </c>
      <c r="P155" t="s">
        <v>178</v>
      </c>
      <c r="Q155" t="s">
        <v>178</v>
      </c>
      <c r="R155" t="s">
        <v>178</v>
      </c>
      <c r="S155" t="s">
        <v>178</v>
      </c>
    </row>
    <row r="156" spans="1:19" x14ac:dyDescent="0.25">
      <c r="A156" t="s">
        <v>156</v>
      </c>
      <c r="B156">
        <v>2011</v>
      </c>
      <c r="C156" s="1" t="s">
        <v>178</v>
      </c>
      <c r="D156" s="1" t="s">
        <v>178</v>
      </c>
      <c r="E156" s="6" t="s">
        <v>178</v>
      </c>
      <c r="F156" s="6" t="s">
        <v>178</v>
      </c>
      <c r="G156" t="str">
        <f t="shared" si="2"/>
        <v>NA</v>
      </c>
      <c r="H156" s="2" t="s">
        <v>178</v>
      </c>
      <c r="I156" s="5">
        <v>0</v>
      </c>
      <c r="J156" t="s">
        <v>178</v>
      </c>
      <c r="K156" t="s">
        <v>178</v>
      </c>
      <c r="L156" t="s">
        <v>178</v>
      </c>
      <c r="M156" s="4" t="s">
        <v>178</v>
      </c>
      <c r="N156" s="4" t="s">
        <v>178</v>
      </c>
      <c r="O156" t="s">
        <v>178</v>
      </c>
      <c r="P156" t="s">
        <v>178</v>
      </c>
      <c r="Q156" t="s">
        <v>178</v>
      </c>
      <c r="R156" t="s">
        <v>178</v>
      </c>
      <c r="S156" t="s">
        <v>178</v>
      </c>
    </row>
    <row r="157" spans="1:19" x14ac:dyDescent="0.25">
      <c r="A157" t="s">
        <v>157</v>
      </c>
      <c r="B157">
        <v>2011</v>
      </c>
      <c r="C157" s="1" t="s">
        <v>178</v>
      </c>
      <c r="D157" s="1" t="s">
        <v>178</v>
      </c>
      <c r="E157" s="6" t="s">
        <v>178</v>
      </c>
      <c r="F157" s="6" t="s">
        <v>178</v>
      </c>
      <c r="G157" t="str">
        <f t="shared" si="2"/>
        <v>NA</v>
      </c>
      <c r="H157" s="2" t="s">
        <v>178</v>
      </c>
      <c r="I157" s="5">
        <v>0</v>
      </c>
      <c r="J157" t="s">
        <v>178</v>
      </c>
      <c r="K157" t="s">
        <v>178</v>
      </c>
      <c r="L157" t="s">
        <v>178</v>
      </c>
      <c r="M157" s="4" t="s">
        <v>178</v>
      </c>
      <c r="N157" s="4" t="s">
        <v>178</v>
      </c>
      <c r="O157" t="s">
        <v>178</v>
      </c>
      <c r="P157" t="s">
        <v>178</v>
      </c>
      <c r="Q157" t="s">
        <v>178</v>
      </c>
      <c r="R157" t="s">
        <v>178</v>
      </c>
      <c r="S157" t="s">
        <v>178</v>
      </c>
    </row>
    <row r="158" spans="1:19" x14ac:dyDescent="0.25">
      <c r="A158" t="s">
        <v>158</v>
      </c>
      <c r="B158">
        <v>2011</v>
      </c>
      <c r="C158" s="1" t="s">
        <v>178</v>
      </c>
      <c r="D158" s="1" t="s">
        <v>178</v>
      </c>
      <c r="E158" s="6" t="s">
        <v>178</v>
      </c>
      <c r="F158" s="6" t="s">
        <v>178</v>
      </c>
      <c r="G158" t="str">
        <f t="shared" si="2"/>
        <v>NA</v>
      </c>
      <c r="H158" s="2" t="s">
        <v>178</v>
      </c>
      <c r="I158" s="5">
        <v>0</v>
      </c>
      <c r="J158" t="s">
        <v>178</v>
      </c>
      <c r="K158" t="s">
        <v>178</v>
      </c>
      <c r="L158" t="s">
        <v>178</v>
      </c>
      <c r="M158" s="4" t="s">
        <v>178</v>
      </c>
      <c r="N158" s="4" t="s">
        <v>178</v>
      </c>
      <c r="O158" t="s">
        <v>178</v>
      </c>
      <c r="P158" t="s">
        <v>178</v>
      </c>
      <c r="Q158" t="s">
        <v>178</v>
      </c>
      <c r="R158" t="s">
        <v>178</v>
      </c>
      <c r="S158" t="s">
        <v>178</v>
      </c>
    </row>
    <row r="159" spans="1:19" x14ac:dyDescent="0.25">
      <c r="A159" t="s">
        <v>159</v>
      </c>
      <c r="B159">
        <v>2011</v>
      </c>
      <c r="C159" s="1" t="s">
        <v>178</v>
      </c>
      <c r="D159" s="1" t="s">
        <v>178</v>
      </c>
      <c r="E159" s="6" t="s">
        <v>178</v>
      </c>
      <c r="F159" s="6" t="s">
        <v>178</v>
      </c>
      <c r="G159" t="str">
        <f t="shared" si="2"/>
        <v>NA</v>
      </c>
      <c r="H159" s="2" t="s">
        <v>178</v>
      </c>
      <c r="I159" s="5">
        <v>0</v>
      </c>
      <c r="J159" t="s">
        <v>178</v>
      </c>
      <c r="K159" t="s">
        <v>178</v>
      </c>
      <c r="L159" t="s">
        <v>178</v>
      </c>
      <c r="M159" s="4" t="s">
        <v>178</v>
      </c>
      <c r="N159" s="4" t="s">
        <v>178</v>
      </c>
      <c r="O159" t="s">
        <v>178</v>
      </c>
      <c r="P159" t="s">
        <v>178</v>
      </c>
      <c r="Q159" t="s">
        <v>178</v>
      </c>
      <c r="R159" t="s">
        <v>178</v>
      </c>
      <c r="S159" t="s">
        <v>178</v>
      </c>
    </row>
    <row r="160" spans="1:19" x14ac:dyDescent="0.25">
      <c r="A160" t="s">
        <v>160</v>
      </c>
      <c r="B160">
        <v>2011</v>
      </c>
      <c r="C160" s="1" t="s">
        <v>178</v>
      </c>
      <c r="D160" s="1" t="s">
        <v>178</v>
      </c>
      <c r="E160" s="6" t="s">
        <v>178</v>
      </c>
      <c r="F160" s="6" t="s">
        <v>178</v>
      </c>
      <c r="G160" t="str">
        <f t="shared" si="2"/>
        <v>NA</v>
      </c>
      <c r="H160" s="2" t="s">
        <v>178</v>
      </c>
      <c r="I160" s="5">
        <v>0</v>
      </c>
      <c r="J160" t="s">
        <v>178</v>
      </c>
      <c r="K160" t="s">
        <v>178</v>
      </c>
      <c r="L160" t="s">
        <v>178</v>
      </c>
      <c r="M160" s="4" t="s">
        <v>178</v>
      </c>
      <c r="N160" s="4" t="s">
        <v>178</v>
      </c>
      <c r="O160" t="s">
        <v>178</v>
      </c>
      <c r="P160" t="s">
        <v>178</v>
      </c>
      <c r="Q160" t="s">
        <v>178</v>
      </c>
      <c r="R160" t="s">
        <v>178</v>
      </c>
      <c r="S160" t="s">
        <v>178</v>
      </c>
    </row>
    <row r="161" spans="1:19" x14ac:dyDescent="0.25">
      <c r="A161" t="s">
        <v>161</v>
      </c>
      <c r="B161">
        <v>2011</v>
      </c>
      <c r="C161" s="1" t="s">
        <v>178</v>
      </c>
      <c r="D161" s="1" t="s">
        <v>178</v>
      </c>
      <c r="E161" s="6" t="s">
        <v>178</v>
      </c>
      <c r="F161" s="6" t="s">
        <v>178</v>
      </c>
      <c r="G161" t="str">
        <f t="shared" si="2"/>
        <v>NA</v>
      </c>
      <c r="H161" s="2" t="s">
        <v>178</v>
      </c>
      <c r="I161" s="5">
        <v>0</v>
      </c>
      <c r="J161" t="s">
        <v>178</v>
      </c>
      <c r="K161" t="s">
        <v>178</v>
      </c>
      <c r="L161" t="s">
        <v>178</v>
      </c>
      <c r="M161" s="4" t="s">
        <v>178</v>
      </c>
      <c r="N161" s="4" t="s">
        <v>178</v>
      </c>
      <c r="O161" t="s">
        <v>178</v>
      </c>
      <c r="P161" t="s">
        <v>178</v>
      </c>
      <c r="Q161" t="s">
        <v>178</v>
      </c>
      <c r="R161" t="s">
        <v>178</v>
      </c>
      <c r="S161" t="s">
        <v>178</v>
      </c>
    </row>
    <row r="162" spans="1:19" x14ac:dyDescent="0.25">
      <c r="A162" t="s">
        <v>162</v>
      </c>
      <c r="B162">
        <v>2011</v>
      </c>
      <c r="C162" s="1" t="s">
        <v>178</v>
      </c>
      <c r="D162" s="1" t="s">
        <v>178</v>
      </c>
      <c r="E162" s="6" t="s">
        <v>178</v>
      </c>
      <c r="F162" s="6" t="s">
        <v>178</v>
      </c>
      <c r="G162" t="str">
        <f t="shared" si="2"/>
        <v>NA</v>
      </c>
      <c r="H162" s="2" t="s">
        <v>178</v>
      </c>
      <c r="I162" s="5">
        <v>0</v>
      </c>
      <c r="J162" t="s">
        <v>178</v>
      </c>
      <c r="K162" t="s">
        <v>178</v>
      </c>
      <c r="L162" t="s">
        <v>178</v>
      </c>
      <c r="M162" s="4" t="s">
        <v>178</v>
      </c>
      <c r="N162" s="4" t="s">
        <v>178</v>
      </c>
      <c r="O162" t="s">
        <v>178</v>
      </c>
      <c r="P162" t="s">
        <v>178</v>
      </c>
      <c r="Q162" t="s">
        <v>178</v>
      </c>
      <c r="R162" t="s">
        <v>178</v>
      </c>
      <c r="S162" t="s">
        <v>178</v>
      </c>
    </row>
    <row r="163" spans="1:19" x14ac:dyDescent="0.25">
      <c r="A163" t="s">
        <v>163</v>
      </c>
      <c r="B163">
        <v>2011</v>
      </c>
      <c r="C163" s="1" t="s">
        <v>178</v>
      </c>
      <c r="D163" s="1" t="s">
        <v>178</v>
      </c>
      <c r="E163" s="6" t="s">
        <v>178</v>
      </c>
      <c r="F163" s="6" t="s">
        <v>178</v>
      </c>
      <c r="G163" t="str">
        <f t="shared" si="2"/>
        <v>NA</v>
      </c>
      <c r="H163" s="2" t="s">
        <v>178</v>
      </c>
      <c r="I163" s="5">
        <v>0</v>
      </c>
      <c r="J163" t="s">
        <v>178</v>
      </c>
      <c r="K163" t="s">
        <v>178</v>
      </c>
      <c r="L163" t="s">
        <v>178</v>
      </c>
      <c r="M163" s="4" t="s">
        <v>178</v>
      </c>
      <c r="N163" s="4" t="s">
        <v>178</v>
      </c>
      <c r="O163" t="s">
        <v>178</v>
      </c>
      <c r="P163" t="s">
        <v>178</v>
      </c>
      <c r="Q163" t="s">
        <v>178</v>
      </c>
      <c r="R163" t="s">
        <v>178</v>
      </c>
      <c r="S163" t="s">
        <v>178</v>
      </c>
    </row>
    <row r="164" spans="1:19" x14ac:dyDescent="0.25">
      <c r="A164" t="s">
        <v>164</v>
      </c>
      <c r="B164">
        <v>2011</v>
      </c>
      <c r="C164" s="1" t="s">
        <v>178</v>
      </c>
      <c r="D164" s="1" t="s">
        <v>178</v>
      </c>
      <c r="E164" s="6" t="s">
        <v>178</v>
      </c>
      <c r="F164" s="6" t="s">
        <v>178</v>
      </c>
      <c r="G164" t="str">
        <f t="shared" si="2"/>
        <v>NA</v>
      </c>
      <c r="H164" s="2" t="s">
        <v>178</v>
      </c>
      <c r="I164" s="5">
        <v>0</v>
      </c>
      <c r="J164" t="s">
        <v>178</v>
      </c>
      <c r="K164" t="s">
        <v>178</v>
      </c>
      <c r="L164" t="s">
        <v>178</v>
      </c>
      <c r="M164" s="4" t="s">
        <v>178</v>
      </c>
      <c r="N164" s="4" t="s">
        <v>178</v>
      </c>
      <c r="O164" t="s">
        <v>178</v>
      </c>
      <c r="P164" t="s">
        <v>178</v>
      </c>
      <c r="Q164" t="s">
        <v>178</v>
      </c>
      <c r="R164" t="s">
        <v>178</v>
      </c>
      <c r="S164" t="s">
        <v>178</v>
      </c>
    </row>
    <row r="165" spans="1:19" x14ac:dyDescent="0.25">
      <c r="A165" t="s">
        <v>165</v>
      </c>
      <c r="B165">
        <v>2011</v>
      </c>
      <c r="C165" s="1" t="s">
        <v>178</v>
      </c>
      <c r="D165" s="1" t="s">
        <v>178</v>
      </c>
      <c r="E165" s="6" t="s">
        <v>178</v>
      </c>
      <c r="F165" s="6" t="s">
        <v>178</v>
      </c>
      <c r="G165" t="str">
        <f t="shared" si="2"/>
        <v>NA</v>
      </c>
      <c r="H165" s="2" t="s">
        <v>178</v>
      </c>
      <c r="I165" s="5">
        <v>0</v>
      </c>
      <c r="J165" t="s">
        <v>178</v>
      </c>
      <c r="K165" t="s">
        <v>178</v>
      </c>
      <c r="L165" t="s">
        <v>178</v>
      </c>
      <c r="M165" s="4" t="s">
        <v>178</v>
      </c>
      <c r="N165" s="4" t="s">
        <v>178</v>
      </c>
      <c r="O165" t="s">
        <v>178</v>
      </c>
      <c r="P165" t="s">
        <v>178</v>
      </c>
      <c r="Q165" t="s">
        <v>178</v>
      </c>
      <c r="R165" t="s">
        <v>178</v>
      </c>
      <c r="S165" t="s">
        <v>178</v>
      </c>
    </row>
    <row r="166" spans="1:19" x14ac:dyDescent="0.25">
      <c r="A166" t="s">
        <v>166</v>
      </c>
      <c r="B166">
        <v>2011</v>
      </c>
      <c r="C166" s="1" t="s">
        <v>178</v>
      </c>
      <c r="D166" s="1" t="s">
        <v>178</v>
      </c>
      <c r="E166" s="6" t="s">
        <v>178</v>
      </c>
      <c r="F166" s="6" t="s">
        <v>178</v>
      </c>
      <c r="G166" t="str">
        <f t="shared" si="2"/>
        <v>NA</v>
      </c>
      <c r="H166" s="2" t="s">
        <v>178</v>
      </c>
      <c r="I166" s="5">
        <v>0</v>
      </c>
      <c r="J166" t="s">
        <v>178</v>
      </c>
      <c r="K166" t="s">
        <v>178</v>
      </c>
      <c r="L166" t="s">
        <v>178</v>
      </c>
      <c r="M166" s="4" t="s">
        <v>178</v>
      </c>
      <c r="N166" s="4" t="s">
        <v>178</v>
      </c>
      <c r="O166" t="s">
        <v>178</v>
      </c>
      <c r="P166" t="s">
        <v>178</v>
      </c>
      <c r="Q166" t="s">
        <v>178</v>
      </c>
      <c r="R166" t="s">
        <v>178</v>
      </c>
      <c r="S166" t="s">
        <v>178</v>
      </c>
    </row>
    <row r="167" spans="1:19" x14ac:dyDescent="0.25">
      <c r="A167" t="s">
        <v>167</v>
      </c>
      <c r="B167">
        <v>2011</v>
      </c>
      <c r="C167" s="1" t="s">
        <v>178</v>
      </c>
      <c r="D167" s="1" t="s">
        <v>178</v>
      </c>
      <c r="E167" s="6" t="s">
        <v>178</v>
      </c>
      <c r="F167" s="6" t="s">
        <v>178</v>
      </c>
      <c r="G167" t="str">
        <f t="shared" si="2"/>
        <v>NA</v>
      </c>
      <c r="H167" s="2" t="s">
        <v>178</v>
      </c>
      <c r="I167" s="5">
        <v>0</v>
      </c>
      <c r="J167" t="s">
        <v>178</v>
      </c>
      <c r="K167" t="s">
        <v>178</v>
      </c>
      <c r="L167" t="s">
        <v>178</v>
      </c>
      <c r="M167" s="4" t="s">
        <v>178</v>
      </c>
      <c r="N167" s="4" t="s">
        <v>178</v>
      </c>
      <c r="O167" t="s">
        <v>178</v>
      </c>
      <c r="P167" t="s">
        <v>178</v>
      </c>
      <c r="Q167" t="s">
        <v>178</v>
      </c>
      <c r="R167" t="s">
        <v>178</v>
      </c>
      <c r="S167" t="s">
        <v>178</v>
      </c>
    </row>
    <row r="168" spans="1:19" x14ac:dyDescent="0.25">
      <c r="A168" t="s">
        <v>2</v>
      </c>
      <c r="B168">
        <v>2012</v>
      </c>
      <c r="C168" s="1">
        <v>7</v>
      </c>
      <c r="D168" s="1">
        <v>7</v>
      </c>
      <c r="E168" s="6">
        <v>1.4878844041120944</v>
      </c>
      <c r="F168" s="6">
        <v>1.4878844041120944</v>
      </c>
      <c r="G168">
        <f t="shared" si="2"/>
        <v>1</v>
      </c>
      <c r="H168" s="2">
        <v>1</v>
      </c>
      <c r="I168" s="5">
        <v>1</v>
      </c>
      <c r="J168">
        <v>5</v>
      </c>
      <c r="K168">
        <v>5</v>
      </c>
      <c r="L168">
        <v>1</v>
      </c>
      <c r="M168" s="4">
        <v>2</v>
      </c>
      <c r="N168" s="4">
        <v>1</v>
      </c>
      <c r="O168">
        <v>0.5</v>
      </c>
      <c r="P168">
        <v>1</v>
      </c>
      <c r="Q168">
        <v>0.1148</v>
      </c>
      <c r="R168">
        <v>0.14133333333333334</v>
      </c>
      <c r="S168">
        <v>0.05</v>
      </c>
    </row>
    <row r="169" spans="1:19" x14ac:dyDescent="0.25">
      <c r="A169" t="s">
        <v>3</v>
      </c>
      <c r="B169">
        <v>2012</v>
      </c>
      <c r="C169" s="1">
        <v>7</v>
      </c>
      <c r="D169" s="1">
        <v>5</v>
      </c>
      <c r="E169" s="6">
        <v>1.0771258050942794</v>
      </c>
      <c r="F169" s="6">
        <v>1.0771258050942794</v>
      </c>
      <c r="G169">
        <f t="shared" si="2"/>
        <v>1</v>
      </c>
      <c r="H169" s="2">
        <v>1</v>
      </c>
      <c r="I169" s="5">
        <v>2</v>
      </c>
      <c r="J169">
        <v>5</v>
      </c>
      <c r="K169">
        <v>3</v>
      </c>
      <c r="L169">
        <v>2</v>
      </c>
      <c r="M169" s="4">
        <v>4</v>
      </c>
      <c r="N169" s="4">
        <v>3</v>
      </c>
      <c r="O169">
        <v>0.5714285714285714</v>
      </c>
      <c r="P169">
        <v>0.6</v>
      </c>
      <c r="Q169">
        <v>0.2296</v>
      </c>
      <c r="R169">
        <v>0.28266666666666668</v>
      </c>
      <c r="S169">
        <v>0.1</v>
      </c>
    </row>
    <row r="170" spans="1:19" x14ac:dyDescent="0.25">
      <c r="A170" t="s">
        <v>4</v>
      </c>
      <c r="B170">
        <v>2012</v>
      </c>
      <c r="C170" s="1">
        <v>3</v>
      </c>
      <c r="D170" s="1">
        <v>6</v>
      </c>
      <c r="E170" s="6">
        <v>1.0771258050942794</v>
      </c>
      <c r="F170" s="6">
        <v>1.0771258050942794</v>
      </c>
      <c r="G170">
        <f t="shared" si="2"/>
        <v>1</v>
      </c>
      <c r="H170" s="2">
        <v>1</v>
      </c>
      <c r="I170" s="5">
        <v>1</v>
      </c>
      <c r="J170">
        <v>1</v>
      </c>
      <c r="K170">
        <v>4</v>
      </c>
      <c r="L170">
        <v>0</v>
      </c>
      <c r="M170" s="4">
        <v>3</v>
      </c>
      <c r="N170" s="4">
        <v>3</v>
      </c>
      <c r="O170">
        <v>0.5</v>
      </c>
      <c r="P170">
        <v>0.8</v>
      </c>
      <c r="Q170" t="s">
        <v>178</v>
      </c>
      <c r="R170" t="s">
        <v>178</v>
      </c>
      <c r="S170" t="s">
        <v>178</v>
      </c>
    </row>
    <row r="171" spans="1:19" x14ac:dyDescent="0.25">
      <c r="A171" t="s">
        <v>5</v>
      </c>
      <c r="B171">
        <v>2012</v>
      </c>
      <c r="C171" s="1">
        <v>5</v>
      </c>
      <c r="D171" s="1">
        <v>6</v>
      </c>
      <c r="E171" s="6">
        <v>1.7267889274604464</v>
      </c>
      <c r="F171" s="6">
        <v>1.7267889274604464</v>
      </c>
      <c r="G171">
        <f t="shared" si="2"/>
        <v>1</v>
      </c>
      <c r="H171" s="2">
        <v>1</v>
      </c>
      <c r="I171" s="5">
        <v>1</v>
      </c>
      <c r="J171">
        <v>3</v>
      </c>
      <c r="K171">
        <v>4</v>
      </c>
      <c r="L171">
        <v>0</v>
      </c>
      <c r="M171" s="4">
        <v>1</v>
      </c>
      <c r="N171" s="4">
        <v>2</v>
      </c>
      <c r="O171">
        <v>0.5</v>
      </c>
      <c r="P171">
        <v>0.6</v>
      </c>
      <c r="Q171" t="s">
        <v>178</v>
      </c>
      <c r="R171" t="s">
        <v>178</v>
      </c>
      <c r="S171" t="s">
        <v>178</v>
      </c>
    </row>
    <row r="172" spans="1:19" x14ac:dyDescent="0.25">
      <c r="A172" t="s">
        <v>6</v>
      </c>
      <c r="B172">
        <v>2012</v>
      </c>
      <c r="C172" s="1">
        <v>8</v>
      </c>
      <c r="D172" s="1">
        <v>8</v>
      </c>
      <c r="E172" s="6">
        <v>0.83934498270973201</v>
      </c>
      <c r="F172" s="6">
        <v>0.83934498270973201</v>
      </c>
      <c r="G172">
        <f t="shared" si="2"/>
        <v>1</v>
      </c>
      <c r="H172" s="2">
        <v>1</v>
      </c>
      <c r="I172" s="5">
        <v>3</v>
      </c>
      <c r="J172">
        <v>6</v>
      </c>
      <c r="K172">
        <v>6</v>
      </c>
      <c r="L172">
        <v>2</v>
      </c>
      <c r="M172" s="4">
        <v>3</v>
      </c>
      <c r="N172" s="4">
        <v>3</v>
      </c>
      <c r="O172">
        <v>0.5714285714285714</v>
      </c>
      <c r="P172">
        <v>0.5714285714285714</v>
      </c>
      <c r="Q172">
        <v>0.17219999999999999</v>
      </c>
      <c r="R172">
        <v>0.21200000000000002</v>
      </c>
      <c r="S172">
        <v>7.5000000000000011E-2</v>
      </c>
    </row>
    <row r="173" spans="1:19" x14ac:dyDescent="0.25">
      <c r="A173" t="s">
        <v>7</v>
      </c>
      <c r="B173">
        <v>2012</v>
      </c>
      <c r="C173" s="1">
        <v>9</v>
      </c>
      <c r="D173" s="1">
        <v>7</v>
      </c>
      <c r="E173" s="6">
        <v>0.83934498270973201</v>
      </c>
      <c r="F173" s="6">
        <v>0.83934498270973201</v>
      </c>
      <c r="G173">
        <f t="shared" si="2"/>
        <v>1</v>
      </c>
      <c r="H173" s="2">
        <v>1</v>
      </c>
      <c r="I173" s="5">
        <v>3</v>
      </c>
      <c r="J173">
        <v>7</v>
      </c>
      <c r="K173">
        <v>5</v>
      </c>
      <c r="L173">
        <v>0</v>
      </c>
      <c r="M173" s="4">
        <v>0</v>
      </c>
      <c r="N173" s="4">
        <v>3</v>
      </c>
      <c r="O173">
        <v>0.2857142857142857</v>
      </c>
      <c r="P173">
        <v>0.66666666666666663</v>
      </c>
      <c r="Q173" t="s">
        <v>178</v>
      </c>
      <c r="R173" t="s">
        <v>178</v>
      </c>
      <c r="S173" t="s">
        <v>178</v>
      </c>
    </row>
    <row r="174" spans="1:19" x14ac:dyDescent="0.25">
      <c r="A174" t="s">
        <v>8</v>
      </c>
      <c r="B174">
        <v>2012</v>
      </c>
      <c r="C174" s="1">
        <v>11</v>
      </c>
      <c r="D174" s="1">
        <v>9</v>
      </c>
      <c r="E174" s="6">
        <v>0.89560035730229537</v>
      </c>
      <c r="F174" s="6">
        <v>0.89560035730229537</v>
      </c>
      <c r="G174">
        <f t="shared" si="2"/>
        <v>1</v>
      </c>
      <c r="H174" s="2">
        <v>1</v>
      </c>
      <c r="I174" s="5">
        <v>3</v>
      </c>
      <c r="J174">
        <v>9</v>
      </c>
      <c r="K174">
        <v>7</v>
      </c>
      <c r="L174">
        <v>1</v>
      </c>
      <c r="M174" s="4">
        <v>12</v>
      </c>
      <c r="N174" s="4">
        <v>7</v>
      </c>
      <c r="O174">
        <v>0.15</v>
      </c>
      <c r="P174">
        <v>0.33333333333333331</v>
      </c>
      <c r="Q174">
        <v>0.68879999999999997</v>
      </c>
      <c r="R174">
        <v>0.84800000000000009</v>
      </c>
      <c r="S174">
        <v>0.30000000000000004</v>
      </c>
    </row>
    <row r="175" spans="1:19" x14ac:dyDescent="0.25">
      <c r="A175" t="s">
        <v>9</v>
      </c>
      <c r="B175">
        <v>2012</v>
      </c>
      <c r="C175" s="1">
        <v>8</v>
      </c>
      <c r="D175" s="1">
        <v>2</v>
      </c>
      <c r="E175" s="6">
        <v>0.29154759474226444</v>
      </c>
      <c r="F175" s="6">
        <v>0.29154759474226444</v>
      </c>
      <c r="G175">
        <f t="shared" si="2"/>
        <v>1</v>
      </c>
      <c r="H175" s="2">
        <v>1</v>
      </c>
      <c r="I175" s="5">
        <v>2</v>
      </c>
      <c r="J175">
        <v>6</v>
      </c>
      <c r="K175">
        <v>1</v>
      </c>
      <c r="L175">
        <v>1</v>
      </c>
      <c r="M175" s="4">
        <v>3</v>
      </c>
      <c r="N175" s="4">
        <v>1</v>
      </c>
      <c r="O175">
        <v>0.375</v>
      </c>
      <c r="P175">
        <v>0.5</v>
      </c>
      <c r="Q175">
        <v>0.17219999999999999</v>
      </c>
      <c r="R175">
        <v>0.21200000000000002</v>
      </c>
      <c r="S175">
        <v>7.5000000000000011E-2</v>
      </c>
    </row>
    <row r="176" spans="1:19" x14ac:dyDescent="0.25">
      <c r="A176" t="s">
        <v>10</v>
      </c>
      <c r="B176">
        <v>2012</v>
      </c>
      <c r="C176" s="1">
        <v>5</v>
      </c>
      <c r="D176" s="1">
        <v>6</v>
      </c>
      <c r="E176" s="6">
        <v>1.7023806859806649</v>
      </c>
      <c r="F176" s="6">
        <v>1.7023806859806649</v>
      </c>
      <c r="G176">
        <f t="shared" si="2"/>
        <v>1</v>
      </c>
      <c r="H176" s="2">
        <v>1</v>
      </c>
      <c r="I176" s="5">
        <v>1</v>
      </c>
      <c r="J176">
        <v>3</v>
      </c>
      <c r="K176">
        <v>4</v>
      </c>
      <c r="L176">
        <v>1</v>
      </c>
      <c r="M176" s="4">
        <v>1</v>
      </c>
      <c r="N176" s="4">
        <v>3</v>
      </c>
      <c r="O176">
        <v>1</v>
      </c>
      <c r="P176">
        <v>0.8</v>
      </c>
      <c r="Q176">
        <v>5.74E-2</v>
      </c>
      <c r="R176">
        <v>7.0666666666666669E-2</v>
      </c>
      <c r="S176">
        <v>2.5000000000000001E-2</v>
      </c>
    </row>
    <row r="177" spans="1:19" x14ac:dyDescent="0.25">
      <c r="A177" t="s">
        <v>11</v>
      </c>
      <c r="B177">
        <v>2012</v>
      </c>
      <c r="C177" s="1">
        <v>6</v>
      </c>
      <c r="D177" s="1">
        <v>9</v>
      </c>
      <c r="E177" s="6">
        <v>1.5120846537148649</v>
      </c>
      <c r="F177" s="6">
        <v>1.5120846537148649</v>
      </c>
      <c r="G177">
        <f t="shared" si="2"/>
        <v>1</v>
      </c>
      <c r="H177" s="2">
        <v>1</v>
      </c>
      <c r="I177" s="5">
        <v>2</v>
      </c>
      <c r="J177">
        <v>4</v>
      </c>
      <c r="K177">
        <v>7</v>
      </c>
      <c r="L177">
        <v>0</v>
      </c>
      <c r="M177" s="4">
        <v>0</v>
      </c>
      <c r="N177" s="4">
        <v>9</v>
      </c>
      <c r="O177">
        <v>0.5</v>
      </c>
      <c r="P177">
        <v>0.2</v>
      </c>
      <c r="Q177" t="s">
        <v>178</v>
      </c>
      <c r="R177" t="s">
        <v>178</v>
      </c>
      <c r="S177" t="s">
        <v>178</v>
      </c>
    </row>
    <row r="178" spans="1:19" x14ac:dyDescent="0.25">
      <c r="A178" t="s">
        <v>12</v>
      </c>
      <c r="B178">
        <v>2012</v>
      </c>
      <c r="C178" s="1">
        <v>7</v>
      </c>
      <c r="D178" s="1">
        <v>8</v>
      </c>
      <c r="E178" s="6">
        <v>0.46097722286464166</v>
      </c>
      <c r="F178" s="6">
        <v>0.46097722286464166</v>
      </c>
      <c r="G178">
        <f t="shared" si="2"/>
        <v>1</v>
      </c>
      <c r="H178" s="2">
        <v>1</v>
      </c>
      <c r="I178" s="5">
        <v>10</v>
      </c>
      <c r="J178">
        <v>5</v>
      </c>
      <c r="K178">
        <v>6</v>
      </c>
      <c r="L178">
        <v>2</v>
      </c>
      <c r="M178" s="4">
        <v>3</v>
      </c>
      <c r="N178" s="4">
        <v>7</v>
      </c>
      <c r="O178">
        <v>0.66666666666666663</v>
      </c>
      <c r="P178">
        <v>0.25</v>
      </c>
      <c r="Q178">
        <v>0.17219999999999999</v>
      </c>
      <c r="R178">
        <v>0.21200000000000002</v>
      </c>
      <c r="S178">
        <v>7.5000000000000011E-2</v>
      </c>
    </row>
    <row r="179" spans="1:19" x14ac:dyDescent="0.25">
      <c r="A179" t="s">
        <v>13</v>
      </c>
      <c r="B179">
        <v>2012</v>
      </c>
      <c r="C179" s="1">
        <v>4</v>
      </c>
      <c r="D179" s="1">
        <v>5</v>
      </c>
      <c r="E179" s="6">
        <v>0.63134776470658449</v>
      </c>
      <c r="F179" s="6">
        <v>0.63134776470658449</v>
      </c>
      <c r="G179">
        <f t="shared" si="2"/>
        <v>1</v>
      </c>
      <c r="H179" s="2">
        <v>1</v>
      </c>
      <c r="I179" s="5">
        <v>11</v>
      </c>
      <c r="J179">
        <v>2</v>
      </c>
      <c r="K179">
        <v>3</v>
      </c>
      <c r="L179">
        <v>0</v>
      </c>
      <c r="M179" s="4">
        <v>1</v>
      </c>
      <c r="N179" s="4">
        <v>1</v>
      </c>
      <c r="O179">
        <v>0.66666666666666663</v>
      </c>
      <c r="P179">
        <v>1</v>
      </c>
      <c r="Q179" t="s">
        <v>178</v>
      </c>
      <c r="R179" t="s">
        <v>178</v>
      </c>
      <c r="S179" t="s">
        <v>178</v>
      </c>
    </row>
    <row r="180" spans="1:19" x14ac:dyDescent="0.25">
      <c r="A180" t="s">
        <v>14</v>
      </c>
      <c r="B180">
        <v>2012</v>
      </c>
      <c r="C180" s="1">
        <v>5</v>
      </c>
      <c r="D180" s="1">
        <v>6</v>
      </c>
      <c r="E180" s="6">
        <v>0.87132083643168035</v>
      </c>
      <c r="F180" s="6">
        <v>0.87132083643168035</v>
      </c>
      <c r="G180">
        <f t="shared" si="2"/>
        <v>1</v>
      </c>
      <c r="H180" s="2">
        <v>0</v>
      </c>
      <c r="I180" s="5">
        <v>5</v>
      </c>
      <c r="J180">
        <v>3</v>
      </c>
      <c r="K180">
        <v>4</v>
      </c>
      <c r="L180">
        <v>0</v>
      </c>
      <c r="M180" s="4">
        <v>4</v>
      </c>
      <c r="N180" s="4">
        <v>0</v>
      </c>
      <c r="O180">
        <v>0.2857142857142857</v>
      </c>
      <c r="P180">
        <v>1</v>
      </c>
      <c r="Q180" t="s">
        <v>178</v>
      </c>
      <c r="R180" t="s">
        <v>178</v>
      </c>
      <c r="S180" t="s">
        <v>178</v>
      </c>
    </row>
    <row r="181" spans="1:19" x14ac:dyDescent="0.25">
      <c r="A181" t="s">
        <v>15</v>
      </c>
      <c r="B181">
        <v>2012</v>
      </c>
      <c r="C181" s="1">
        <v>7</v>
      </c>
      <c r="D181" s="1">
        <v>7</v>
      </c>
      <c r="E181" s="6">
        <v>0.44407206622348988</v>
      </c>
      <c r="F181" s="6">
        <v>0.44407206622348988</v>
      </c>
      <c r="G181">
        <f t="shared" si="2"/>
        <v>1</v>
      </c>
      <c r="H181" s="2">
        <v>1</v>
      </c>
      <c r="I181" s="5">
        <v>12</v>
      </c>
      <c r="J181">
        <v>5</v>
      </c>
      <c r="K181">
        <v>5</v>
      </c>
      <c r="L181">
        <v>0</v>
      </c>
      <c r="M181" s="4">
        <v>1</v>
      </c>
      <c r="N181" s="4">
        <v>1</v>
      </c>
      <c r="O181">
        <v>0.33333333333333331</v>
      </c>
      <c r="P181">
        <v>0.6</v>
      </c>
      <c r="Q181" t="s">
        <v>178</v>
      </c>
      <c r="R181" t="s">
        <v>178</v>
      </c>
      <c r="S181" t="s">
        <v>178</v>
      </c>
    </row>
    <row r="182" spans="1:19" x14ac:dyDescent="0.25">
      <c r="A182" t="s">
        <v>16</v>
      </c>
      <c r="B182">
        <v>2012</v>
      </c>
      <c r="C182" s="1">
        <v>14</v>
      </c>
      <c r="D182" s="1">
        <v>11</v>
      </c>
      <c r="E182" s="6">
        <v>0.53450912059571232</v>
      </c>
      <c r="F182" s="6">
        <v>0.53450912059571232</v>
      </c>
      <c r="G182">
        <f t="shared" si="2"/>
        <v>1</v>
      </c>
      <c r="H182" s="2">
        <v>1</v>
      </c>
      <c r="I182" s="5">
        <v>14</v>
      </c>
      <c r="J182">
        <v>12</v>
      </c>
      <c r="K182">
        <v>9</v>
      </c>
      <c r="L182">
        <v>2</v>
      </c>
      <c r="M182" s="4">
        <v>3</v>
      </c>
      <c r="N182" s="4">
        <v>2</v>
      </c>
      <c r="O182">
        <v>0.30769230769230771</v>
      </c>
      <c r="P182">
        <v>0.625</v>
      </c>
      <c r="Q182">
        <v>0.17219999999999999</v>
      </c>
      <c r="R182">
        <v>0.21200000000000002</v>
      </c>
      <c r="S182">
        <v>7.5000000000000011E-2</v>
      </c>
    </row>
    <row r="183" spans="1:19" x14ac:dyDescent="0.25">
      <c r="A183" t="s">
        <v>17</v>
      </c>
      <c r="B183">
        <v>2012</v>
      </c>
      <c r="C183" s="1">
        <v>7</v>
      </c>
      <c r="D183" s="1">
        <v>10</v>
      </c>
      <c r="E183" s="6">
        <v>0.61846584384265046</v>
      </c>
      <c r="F183" s="6">
        <v>0.61846584384265046</v>
      </c>
      <c r="G183">
        <f t="shared" si="2"/>
        <v>1</v>
      </c>
      <c r="H183" s="2">
        <v>1</v>
      </c>
      <c r="I183" s="5">
        <v>8</v>
      </c>
      <c r="J183">
        <v>5</v>
      </c>
      <c r="K183">
        <v>8</v>
      </c>
      <c r="L183">
        <v>1</v>
      </c>
      <c r="M183" s="4">
        <v>0</v>
      </c>
      <c r="N183" s="4">
        <v>4</v>
      </c>
      <c r="O183">
        <v>0.75</v>
      </c>
      <c r="P183">
        <v>0.27272727272727271</v>
      </c>
      <c r="Q183">
        <v>0</v>
      </c>
      <c r="R183">
        <v>0</v>
      </c>
      <c r="S183">
        <v>0</v>
      </c>
    </row>
    <row r="184" spans="1:19" x14ac:dyDescent="0.25">
      <c r="A184" t="s">
        <v>18</v>
      </c>
      <c r="B184">
        <v>2012</v>
      </c>
      <c r="C184" s="1">
        <v>7</v>
      </c>
      <c r="D184" s="1">
        <v>9</v>
      </c>
      <c r="E184" s="6">
        <v>0.70342021580275904</v>
      </c>
      <c r="F184" s="6">
        <v>0.70342021580275904</v>
      </c>
      <c r="G184">
        <f t="shared" si="2"/>
        <v>1</v>
      </c>
      <c r="H184" s="2">
        <v>1</v>
      </c>
      <c r="I184" s="5">
        <v>11</v>
      </c>
      <c r="J184">
        <v>5</v>
      </c>
      <c r="K184">
        <v>7</v>
      </c>
      <c r="L184">
        <v>1</v>
      </c>
      <c r="M184" s="4">
        <v>1</v>
      </c>
      <c r="N184" s="4">
        <v>2</v>
      </c>
      <c r="O184">
        <v>0.6</v>
      </c>
      <c r="P184">
        <v>0.375</v>
      </c>
      <c r="Q184">
        <v>5.74E-2</v>
      </c>
      <c r="R184">
        <v>7.0666666666666669E-2</v>
      </c>
      <c r="S184">
        <v>2.5000000000000001E-2</v>
      </c>
    </row>
    <row r="185" spans="1:19" x14ac:dyDescent="0.25">
      <c r="A185" t="s">
        <v>19</v>
      </c>
      <c r="B185">
        <v>2012</v>
      </c>
      <c r="C185" s="1">
        <v>6</v>
      </c>
      <c r="D185" s="1">
        <v>7</v>
      </c>
      <c r="E185" s="6">
        <v>0.89560035730229537</v>
      </c>
      <c r="F185" s="6">
        <v>0.89560035730229537</v>
      </c>
      <c r="G185">
        <f t="shared" si="2"/>
        <v>1</v>
      </c>
      <c r="H185" s="2">
        <v>1</v>
      </c>
      <c r="I185" s="5">
        <v>3</v>
      </c>
      <c r="J185">
        <v>4</v>
      </c>
      <c r="K185">
        <v>5</v>
      </c>
      <c r="L185">
        <v>1</v>
      </c>
      <c r="M185" s="4">
        <v>0</v>
      </c>
      <c r="N185" s="4">
        <v>3</v>
      </c>
      <c r="O185">
        <v>1</v>
      </c>
      <c r="P185">
        <v>1</v>
      </c>
      <c r="Q185">
        <v>0</v>
      </c>
      <c r="R185">
        <v>0</v>
      </c>
      <c r="S185">
        <v>0</v>
      </c>
    </row>
    <row r="186" spans="1:19" x14ac:dyDescent="0.25">
      <c r="A186" t="s">
        <v>20</v>
      </c>
      <c r="B186">
        <v>2012</v>
      </c>
      <c r="C186" s="1">
        <v>6</v>
      </c>
      <c r="D186" s="1">
        <v>5</v>
      </c>
      <c r="E186" s="6">
        <v>0.44721359549995754</v>
      </c>
      <c r="F186" s="6">
        <v>0.44721359549995754</v>
      </c>
      <c r="G186">
        <f t="shared" si="2"/>
        <v>1</v>
      </c>
      <c r="H186" s="2">
        <v>1</v>
      </c>
      <c r="I186" s="5">
        <v>14</v>
      </c>
      <c r="J186">
        <v>4</v>
      </c>
      <c r="K186">
        <v>3</v>
      </c>
      <c r="L186">
        <v>0</v>
      </c>
      <c r="M186" s="4">
        <v>2</v>
      </c>
      <c r="N186" s="4">
        <v>3</v>
      </c>
      <c r="O186">
        <v>0.33333333333333331</v>
      </c>
      <c r="P186">
        <v>0.6</v>
      </c>
      <c r="Q186" t="s">
        <v>178</v>
      </c>
      <c r="R186" t="s">
        <v>178</v>
      </c>
      <c r="S186" t="s">
        <v>178</v>
      </c>
    </row>
    <row r="187" spans="1:19" x14ac:dyDescent="0.25">
      <c r="A187" t="s">
        <v>21</v>
      </c>
      <c r="B187">
        <v>2012</v>
      </c>
      <c r="C187" s="1">
        <v>6</v>
      </c>
      <c r="D187" s="1">
        <v>6</v>
      </c>
      <c r="E187" s="6">
        <v>0.46690470119715033</v>
      </c>
      <c r="F187" s="6">
        <v>0.46690470119715033</v>
      </c>
      <c r="G187">
        <f t="shared" si="2"/>
        <v>1</v>
      </c>
      <c r="H187" s="2">
        <v>1</v>
      </c>
      <c r="I187" s="5">
        <v>13</v>
      </c>
      <c r="J187">
        <v>4</v>
      </c>
      <c r="K187">
        <v>4</v>
      </c>
      <c r="L187">
        <v>0</v>
      </c>
      <c r="M187" s="4">
        <v>0</v>
      </c>
      <c r="N187" s="4">
        <v>4</v>
      </c>
      <c r="O187">
        <v>0.5</v>
      </c>
      <c r="P187">
        <v>0.66666666666666663</v>
      </c>
      <c r="Q187" t="s">
        <v>178</v>
      </c>
      <c r="R187" t="s">
        <v>178</v>
      </c>
      <c r="S187" t="s">
        <v>178</v>
      </c>
    </row>
    <row r="188" spans="1:19" x14ac:dyDescent="0.25">
      <c r="A188" t="s">
        <v>22</v>
      </c>
      <c r="B188">
        <v>2012</v>
      </c>
      <c r="C188" s="1">
        <v>6</v>
      </c>
      <c r="D188" s="1">
        <v>5</v>
      </c>
      <c r="E188" s="6">
        <v>0.46690470119715033</v>
      </c>
      <c r="F188" s="6">
        <v>0.46690470119715033</v>
      </c>
      <c r="G188">
        <f t="shared" si="2"/>
        <v>1</v>
      </c>
      <c r="H188" s="2">
        <v>1</v>
      </c>
      <c r="I188" s="5">
        <v>9</v>
      </c>
      <c r="J188">
        <v>4</v>
      </c>
      <c r="K188">
        <v>3</v>
      </c>
      <c r="L188">
        <v>0</v>
      </c>
      <c r="M188" s="4">
        <v>1</v>
      </c>
      <c r="N188" s="4">
        <v>3</v>
      </c>
      <c r="O188">
        <v>0.4</v>
      </c>
      <c r="P188">
        <v>0.33333333333333331</v>
      </c>
      <c r="Q188" t="s">
        <v>178</v>
      </c>
      <c r="R188" t="s">
        <v>178</v>
      </c>
      <c r="S188" t="s">
        <v>178</v>
      </c>
    </row>
    <row r="189" spans="1:19" x14ac:dyDescent="0.25">
      <c r="A189" t="s">
        <v>23</v>
      </c>
      <c r="B189">
        <v>2012</v>
      </c>
      <c r="C189" s="1" t="s">
        <v>178</v>
      </c>
      <c r="D189" s="1" t="s">
        <v>178</v>
      </c>
      <c r="E189" s="6" t="s">
        <v>178</v>
      </c>
      <c r="F189" s="6" t="s">
        <v>178</v>
      </c>
      <c r="G189" t="str">
        <f t="shared" si="2"/>
        <v>NA</v>
      </c>
      <c r="H189" s="2">
        <v>0</v>
      </c>
      <c r="I189" s="5">
        <v>1</v>
      </c>
      <c r="J189">
        <v>0</v>
      </c>
      <c r="K189">
        <v>0</v>
      </c>
      <c r="L189">
        <v>0</v>
      </c>
      <c r="M189" s="4" t="s">
        <v>178</v>
      </c>
      <c r="N189" s="4" t="s">
        <v>178</v>
      </c>
      <c r="O189" t="s">
        <v>178</v>
      </c>
      <c r="P189" t="s">
        <v>178</v>
      </c>
      <c r="Q189" t="s">
        <v>178</v>
      </c>
      <c r="R189" t="s">
        <v>178</v>
      </c>
      <c r="S189" t="s">
        <v>178</v>
      </c>
    </row>
    <row r="190" spans="1:19" x14ac:dyDescent="0.25">
      <c r="A190" t="s">
        <v>24</v>
      </c>
      <c r="B190">
        <v>2012</v>
      </c>
      <c r="C190" s="1">
        <v>6</v>
      </c>
      <c r="D190" s="1">
        <v>6</v>
      </c>
      <c r="E190" s="6">
        <v>3.1840383163523645</v>
      </c>
      <c r="F190" s="6">
        <v>3.1840383163523645</v>
      </c>
      <c r="G190">
        <f t="shared" si="2"/>
        <v>1</v>
      </c>
      <c r="H190" s="2">
        <v>1</v>
      </c>
      <c r="I190" s="5">
        <v>0</v>
      </c>
      <c r="J190">
        <v>4</v>
      </c>
      <c r="K190">
        <v>4</v>
      </c>
      <c r="L190">
        <v>2</v>
      </c>
      <c r="M190" s="4">
        <v>3</v>
      </c>
      <c r="N190" s="4">
        <v>1</v>
      </c>
      <c r="O190">
        <v>0.8</v>
      </c>
      <c r="P190">
        <v>0.75</v>
      </c>
      <c r="Q190">
        <v>0.17219999999999999</v>
      </c>
      <c r="R190">
        <v>0.21200000000000002</v>
      </c>
      <c r="S190">
        <v>7.5000000000000011E-2</v>
      </c>
    </row>
    <row r="191" spans="1:19" x14ac:dyDescent="0.25">
      <c r="A191" t="s">
        <v>25</v>
      </c>
      <c r="B191">
        <v>2012</v>
      </c>
      <c r="C191" s="1">
        <v>8</v>
      </c>
      <c r="D191" s="1">
        <v>8</v>
      </c>
      <c r="E191" s="6">
        <v>0.68249542123006379</v>
      </c>
      <c r="F191" s="6">
        <v>0.68249542123006379</v>
      </c>
      <c r="G191">
        <f t="shared" si="2"/>
        <v>1</v>
      </c>
      <c r="H191" s="2">
        <v>1</v>
      </c>
      <c r="I191" s="5">
        <v>7</v>
      </c>
      <c r="J191">
        <v>6</v>
      </c>
      <c r="K191">
        <v>6</v>
      </c>
      <c r="L191">
        <v>0</v>
      </c>
      <c r="M191" s="4">
        <v>0</v>
      </c>
      <c r="N191" s="4">
        <v>2</v>
      </c>
      <c r="O191">
        <v>0.33333333333333331</v>
      </c>
      <c r="P191">
        <v>1</v>
      </c>
      <c r="Q191" t="s">
        <v>178</v>
      </c>
      <c r="R191" t="s">
        <v>178</v>
      </c>
      <c r="S191" t="s">
        <v>178</v>
      </c>
    </row>
    <row r="192" spans="1:19" x14ac:dyDescent="0.25">
      <c r="A192" t="s">
        <v>26</v>
      </c>
      <c r="B192">
        <v>2012</v>
      </c>
      <c r="C192" s="1">
        <v>4</v>
      </c>
      <c r="D192" s="1">
        <v>4</v>
      </c>
      <c r="E192" s="6">
        <v>0.3584689665786987</v>
      </c>
      <c r="F192" s="6">
        <v>0.3584689665786987</v>
      </c>
      <c r="G192">
        <f t="shared" si="2"/>
        <v>1</v>
      </c>
      <c r="H192" s="2">
        <v>1</v>
      </c>
      <c r="I192" s="5">
        <v>18</v>
      </c>
      <c r="J192">
        <v>2</v>
      </c>
      <c r="K192">
        <v>2</v>
      </c>
      <c r="L192">
        <v>1</v>
      </c>
      <c r="M192" s="4">
        <v>3</v>
      </c>
      <c r="N192" s="4">
        <v>1</v>
      </c>
      <c r="O192">
        <v>0.75</v>
      </c>
      <c r="P192">
        <v>0.66666666666666663</v>
      </c>
      <c r="Q192">
        <v>0.17219999999999999</v>
      </c>
      <c r="R192">
        <v>0.21200000000000002</v>
      </c>
      <c r="S192">
        <v>7.5000000000000011E-2</v>
      </c>
    </row>
    <row r="193" spans="1:19" x14ac:dyDescent="0.25">
      <c r="A193" t="s">
        <v>27</v>
      </c>
      <c r="B193">
        <v>2012</v>
      </c>
      <c r="C193" s="1">
        <v>5</v>
      </c>
      <c r="D193" s="1">
        <v>3</v>
      </c>
      <c r="E193" s="6">
        <v>0.33060550509632908</v>
      </c>
      <c r="F193" s="6">
        <v>0.33060550509632908</v>
      </c>
      <c r="G193">
        <f t="shared" si="2"/>
        <v>1</v>
      </c>
      <c r="H193" s="2">
        <v>0</v>
      </c>
      <c r="I193" s="5">
        <v>21</v>
      </c>
      <c r="J193">
        <v>3</v>
      </c>
      <c r="K193">
        <v>1</v>
      </c>
      <c r="L193">
        <v>2</v>
      </c>
      <c r="M193" s="4">
        <v>0</v>
      </c>
      <c r="N193" s="4">
        <v>0</v>
      </c>
      <c r="O193">
        <v>4</v>
      </c>
      <c r="P193">
        <v>2</v>
      </c>
      <c r="Q193">
        <v>0</v>
      </c>
      <c r="R193">
        <v>0</v>
      </c>
      <c r="S193">
        <v>0</v>
      </c>
    </row>
    <row r="194" spans="1:19" x14ac:dyDescent="0.25">
      <c r="A194" t="s">
        <v>28</v>
      </c>
      <c r="B194">
        <v>2012</v>
      </c>
      <c r="C194" s="1">
        <v>7</v>
      </c>
      <c r="D194" s="1">
        <v>8</v>
      </c>
      <c r="E194" s="6">
        <v>0.32649655434628955</v>
      </c>
      <c r="F194" s="6">
        <v>0.32649655434628955</v>
      </c>
      <c r="G194">
        <f t="shared" si="2"/>
        <v>1</v>
      </c>
      <c r="H194" s="2">
        <v>1</v>
      </c>
      <c r="I194" s="5">
        <v>20</v>
      </c>
      <c r="J194">
        <v>5</v>
      </c>
      <c r="K194">
        <v>6</v>
      </c>
      <c r="L194">
        <v>2</v>
      </c>
      <c r="M194" s="4">
        <v>1</v>
      </c>
      <c r="N194" s="4">
        <v>4</v>
      </c>
      <c r="O194">
        <v>1</v>
      </c>
      <c r="P194">
        <v>0.33333333333333331</v>
      </c>
      <c r="Q194">
        <v>5.74E-2</v>
      </c>
      <c r="R194">
        <v>7.0666666666666669E-2</v>
      </c>
      <c r="S194">
        <v>2.5000000000000001E-2</v>
      </c>
    </row>
    <row r="195" spans="1:19" x14ac:dyDescent="0.25">
      <c r="A195" t="s">
        <v>29</v>
      </c>
      <c r="B195">
        <v>2012</v>
      </c>
      <c r="C195" s="1">
        <v>4</v>
      </c>
      <c r="D195" s="1">
        <v>3</v>
      </c>
      <c r="E195" s="6">
        <v>0.50990195135927951</v>
      </c>
      <c r="F195" s="6">
        <v>0.50990195135927951</v>
      </c>
      <c r="G195">
        <f t="shared" ref="G195:G258" si="3">IF(C195="NA","NA",IF(D195="NA",0,1))</f>
        <v>1</v>
      </c>
      <c r="H195" s="2">
        <v>1</v>
      </c>
      <c r="I195" s="5">
        <v>15</v>
      </c>
      <c r="J195">
        <v>2</v>
      </c>
      <c r="K195">
        <v>1</v>
      </c>
      <c r="L195">
        <v>1</v>
      </c>
      <c r="M195" s="4">
        <v>0</v>
      </c>
      <c r="N195" s="4">
        <v>1</v>
      </c>
      <c r="O195">
        <v>3</v>
      </c>
      <c r="P195">
        <v>1</v>
      </c>
      <c r="Q195">
        <v>0</v>
      </c>
      <c r="R195">
        <v>0</v>
      </c>
      <c r="S195">
        <v>0</v>
      </c>
    </row>
    <row r="196" spans="1:19" x14ac:dyDescent="0.25">
      <c r="A196" t="s">
        <v>30</v>
      </c>
      <c r="B196">
        <v>2012</v>
      </c>
      <c r="C196" s="1">
        <v>5</v>
      </c>
      <c r="D196" s="1">
        <v>4</v>
      </c>
      <c r="E196" s="6">
        <v>1.4020698984002196</v>
      </c>
      <c r="F196" s="6">
        <v>1.4020698984002196</v>
      </c>
      <c r="G196">
        <f t="shared" si="3"/>
        <v>1</v>
      </c>
      <c r="H196" s="2">
        <v>1</v>
      </c>
      <c r="I196" s="5">
        <v>1</v>
      </c>
      <c r="J196">
        <v>3</v>
      </c>
      <c r="K196">
        <v>2</v>
      </c>
      <c r="L196">
        <v>1</v>
      </c>
      <c r="M196" s="4">
        <v>0</v>
      </c>
      <c r="N196" s="4">
        <v>2</v>
      </c>
      <c r="O196">
        <v>1.5</v>
      </c>
      <c r="P196">
        <v>1</v>
      </c>
      <c r="Q196">
        <v>0</v>
      </c>
      <c r="R196">
        <v>0</v>
      </c>
      <c r="S196">
        <v>0</v>
      </c>
    </row>
    <row r="197" spans="1:19" x14ac:dyDescent="0.25">
      <c r="A197" t="s">
        <v>31</v>
      </c>
      <c r="B197">
        <v>2012</v>
      </c>
      <c r="C197" s="1">
        <v>3</v>
      </c>
      <c r="D197" s="1">
        <v>3</v>
      </c>
      <c r="E197" s="6">
        <v>0.74330343736592619</v>
      </c>
      <c r="F197" s="6">
        <v>0.74330343736592619</v>
      </c>
      <c r="G197">
        <f t="shared" si="3"/>
        <v>1</v>
      </c>
      <c r="H197" s="2">
        <v>1</v>
      </c>
      <c r="I197" s="5">
        <v>2</v>
      </c>
      <c r="J197">
        <v>1</v>
      </c>
      <c r="K197">
        <v>1</v>
      </c>
      <c r="L197">
        <v>0</v>
      </c>
      <c r="M197" s="4">
        <v>2</v>
      </c>
      <c r="N197" s="4">
        <v>3</v>
      </c>
      <c r="O197">
        <v>0.66666666666666663</v>
      </c>
      <c r="P197">
        <v>0.5</v>
      </c>
      <c r="Q197" t="s">
        <v>178</v>
      </c>
      <c r="R197" t="s">
        <v>178</v>
      </c>
      <c r="S197" t="s">
        <v>178</v>
      </c>
    </row>
    <row r="198" spans="1:19" x14ac:dyDescent="0.25">
      <c r="A198" t="s">
        <v>32</v>
      </c>
      <c r="B198">
        <v>2012</v>
      </c>
      <c r="C198" s="1">
        <v>1</v>
      </c>
      <c r="D198" s="1">
        <v>2</v>
      </c>
      <c r="E198" s="6">
        <v>0.63007936008093712</v>
      </c>
      <c r="F198" s="6">
        <v>0.63007936008093712</v>
      </c>
      <c r="G198">
        <f t="shared" si="3"/>
        <v>1</v>
      </c>
      <c r="H198" s="2">
        <v>0</v>
      </c>
      <c r="I198" s="5">
        <v>10</v>
      </c>
      <c r="J198">
        <v>0</v>
      </c>
      <c r="K198">
        <v>1</v>
      </c>
      <c r="L198">
        <v>0</v>
      </c>
      <c r="M198" s="4">
        <v>0</v>
      </c>
      <c r="N198" s="4">
        <v>0</v>
      </c>
      <c r="O198" t="s">
        <v>178</v>
      </c>
      <c r="P198">
        <v>1</v>
      </c>
      <c r="Q198" t="s">
        <v>178</v>
      </c>
      <c r="R198" t="s">
        <v>178</v>
      </c>
      <c r="S198" t="s">
        <v>178</v>
      </c>
    </row>
    <row r="199" spans="1:19" x14ac:dyDescent="0.25">
      <c r="A199" t="s">
        <v>33</v>
      </c>
      <c r="B199">
        <v>2012</v>
      </c>
      <c r="C199" s="1">
        <v>2</v>
      </c>
      <c r="D199" s="1">
        <v>1</v>
      </c>
      <c r="E199" s="6">
        <v>0.74330343736592619</v>
      </c>
      <c r="F199" s="6">
        <v>0.74330343736592619</v>
      </c>
      <c r="G199">
        <f t="shared" si="3"/>
        <v>1</v>
      </c>
      <c r="H199" s="2">
        <v>0</v>
      </c>
      <c r="I199" s="5">
        <v>2</v>
      </c>
      <c r="J199">
        <v>0</v>
      </c>
      <c r="K199">
        <v>0</v>
      </c>
      <c r="L199">
        <v>0</v>
      </c>
      <c r="M199" s="4">
        <v>1</v>
      </c>
      <c r="N199" s="4">
        <v>0</v>
      </c>
      <c r="O199">
        <v>2</v>
      </c>
      <c r="P199" t="s">
        <v>178</v>
      </c>
      <c r="Q199" t="s">
        <v>178</v>
      </c>
      <c r="R199" t="s">
        <v>178</v>
      </c>
      <c r="S199" t="s">
        <v>178</v>
      </c>
    </row>
    <row r="200" spans="1:19" x14ac:dyDescent="0.25">
      <c r="A200" t="s">
        <v>34</v>
      </c>
      <c r="B200">
        <v>2012</v>
      </c>
      <c r="C200" s="1" t="s">
        <v>178</v>
      </c>
      <c r="D200" s="1" t="s">
        <v>178</v>
      </c>
      <c r="E200" s="6" t="s">
        <v>178</v>
      </c>
      <c r="F200" s="6" t="s">
        <v>178</v>
      </c>
      <c r="G200" t="str">
        <f t="shared" si="3"/>
        <v>NA</v>
      </c>
      <c r="H200" s="2">
        <v>0</v>
      </c>
      <c r="I200" s="5">
        <v>1</v>
      </c>
      <c r="J200">
        <v>0</v>
      </c>
      <c r="K200">
        <v>0</v>
      </c>
      <c r="L200">
        <v>0</v>
      </c>
      <c r="M200" s="4" t="s">
        <v>178</v>
      </c>
      <c r="N200" s="4" t="s">
        <v>178</v>
      </c>
      <c r="O200" t="s">
        <v>178</v>
      </c>
      <c r="P200" t="s">
        <v>178</v>
      </c>
      <c r="Q200" t="s">
        <v>178</v>
      </c>
      <c r="R200" t="s">
        <v>178</v>
      </c>
      <c r="S200" t="s">
        <v>178</v>
      </c>
    </row>
    <row r="201" spans="1:19" x14ac:dyDescent="0.25">
      <c r="A201" t="s">
        <v>35</v>
      </c>
      <c r="B201">
        <v>2012</v>
      </c>
      <c r="C201" s="1">
        <v>5</v>
      </c>
      <c r="D201" s="1">
        <v>3</v>
      </c>
      <c r="E201" s="6">
        <v>0.81043198357419144</v>
      </c>
      <c r="F201" s="6">
        <v>0.81043198357419144</v>
      </c>
      <c r="G201">
        <f t="shared" si="3"/>
        <v>1</v>
      </c>
      <c r="H201" s="2">
        <v>1</v>
      </c>
      <c r="I201" s="5">
        <v>2</v>
      </c>
      <c r="J201">
        <v>3</v>
      </c>
      <c r="K201">
        <v>1</v>
      </c>
      <c r="L201">
        <v>0</v>
      </c>
      <c r="M201" s="4">
        <v>1</v>
      </c>
      <c r="N201" s="4">
        <v>4</v>
      </c>
      <c r="O201">
        <v>0.5</v>
      </c>
      <c r="P201">
        <v>0.4</v>
      </c>
      <c r="Q201" t="s">
        <v>178</v>
      </c>
      <c r="R201" t="s">
        <v>178</v>
      </c>
      <c r="S201" t="s">
        <v>178</v>
      </c>
    </row>
    <row r="202" spans="1:19" x14ac:dyDescent="0.25">
      <c r="A202" t="s">
        <v>36</v>
      </c>
      <c r="B202">
        <v>2012</v>
      </c>
      <c r="C202" s="1">
        <v>4</v>
      </c>
      <c r="D202" s="1">
        <v>4</v>
      </c>
      <c r="E202" s="6">
        <v>0.40718546143004669</v>
      </c>
      <c r="F202" s="6">
        <v>0.40718546143004669</v>
      </c>
      <c r="G202">
        <f t="shared" si="3"/>
        <v>1</v>
      </c>
      <c r="H202" s="2">
        <v>1</v>
      </c>
      <c r="I202" s="5">
        <v>5</v>
      </c>
      <c r="J202">
        <v>2</v>
      </c>
      <c r="K202">
        <v>2</v>
      </c>
      <c r="L202">
        <v>1</v>
      </c>
      <c r="M202" s="4">
        <v>0</v>
      </c>
      <c r="N202" s="4">
        <v>3</v>
      </c>
      <c r="O202">
        <v>3</v>
      </c>
      <c r="P202">
        <v>0.75</v>
      </c>
      <c r="Q202">
        <v>0</v>
      </c>
      <c r="R202">
        <v>0</v>
      </c>
      <c r="S202">
        <v>0</v>
      </c>
    </row>
    <row r="203" spans="1:19" x14ac:dyDescent="0.25">
      <c r="A203" t="s">
        <v>37</v>
      </c>
      <c r="B203">
        <v>2012</v>
      </c>
      <c r="C203" s="1" t="s">
        <v>178</v>
      </c>
      <c r="D203" s="1">
        <v>2</v>
      </c>
      <c r="E203" s="6" t="s">
        <v>178</v>
      </c>
      <c r="F203" s="6">
        <v>0.77175125526298938</v>
      </c>
      <c r="G203" t="str">
        <f t="shared" si="3"/>
        <v>NA</v>
      </c>
      <c r="H203" s="2">
        <v>0</v>
      </c>
      <c r="I203" s="5">
        <v>4</v>
      </c>
      <c r="J203">
        <v>0</v>
      </c>
      <c r="K203">
        <v>0</v>
      </c>
      <c r="L203">
        <v>0</v>
      </c>
      <c r="M203" s="4" t="s">
        <v>178</v>
      </c>
      <c r="N203" s="4">
        <v>0</v>
      </c>
      <c r="O203" t="s">
        <v>178</v>
      </c>
      <c r="P203" t="s">
        <v>178</v>
      </c>
      <c r="Q203" t="s">
        <v>178</v>
      </c>
      <c r="R203" t="s">
        <v>178</v>
      </c>
      <c r="S203" t="s">
        <v>178</v>
      </c>
    </row>
    <row r="204" spans="1:19" x14ac:dyDescent="0.25">
      <c r="A204" t="s">
        <v>38</v>
      </c>
      <c r="B204">
        <v>2012</v>
      </c>
      <c r="C204" s="1">
        <v>7</v>
      </c>
      <c r="D204" s="1">
        <v>5</v>
      </c>
      <c r="E204" s="6">
        <v>0.655515064662895</v>
      </c>
      <c r="F204" s="6">
        <v>0.655515064662895</v>
      </c>
      <c r="G204">
        <f t="shared" si="3"/>
        <v>1</v>
      </c>
      <c r="H204" s="2">
        <v>0</v>
      </c>
      <c r="I204" s="5">
        <v>6</v>
      </c>
      <c r="J204">
        <v>5</v>
      </c>
      <c r="K204">
        <v>3</v>
      </c>
      <c r="L204">
        <v>2</v>
      </c>
      <c r="M204" s="4">
        <v>0</v>
      </c>
      <c r="N204" s="4">
        <v>0</v>
      </c>
      <c r="O204">
        <v>1.3333333333333333</v>
      </c>
      <c r="P204">
        <v>1.5</v>
      </c>
      <c r="Q204">
        <v>0</v>
      </c>
      <c r="R204">
        <v>0</v>
      </c>
      <c r="S204">
        <v>0</v>
      </c>
    </row>
    <row r="205" spans="1:19" x14ac:dyDescent="0.25">
      <c r="A205" t="s">
        <v>39</v>
      </c>
      <c r="B205">
        <v>2012</v>
      </c>
      <c r="C205" s="1" t="s">
        <v>178</v>
      </c>
      <c r="D205" s="1">
        <v>4</v>
      </c>
      <c r="E205" s="6" t="s">
        <v>178</v>
      </c>
      <c r="F205" s="6">
        <v>1.1020889256316837</v>
      </c>
      <c r="G205" t="str">
        <f t="shared" si="3"/>
        <v>NA</v>
      </c>
      <c r="H205" s="2">
        <v>0</v>
      </c>
      <c r="I205" s="5">
        <v>3</v>
      </c>
      <c r="J205">
        <v>0</v>
      </c>
      <c r="K205">
        <v>2</v>
      </c>
      <c r="L205">
        <v>0</v>
      </c>
      <c r="M205" s="4" t="s">
        <v>178</v>
      </c>
      <c r="N205" s="4">
        <v>0</v>
      </c>
      <c r="O205" t="s">
        <v>178</v>
      </c>
      <c r="P205">
        <v>3</v>
      </c>
      <c r="Q205" t="s">
        <v>178</v>
      </c>
      <c r="R205" t="s">
        <v>178</v>
      </c>
      <c r="S205" t="s">
        <v>178</v>
      </c>
    </row>
    <row r="206" spans="1:19" x14ac:dyDescent="0.25">
      <c r="A206" t="s">
        <v>40</v>
      </c>
      <c r="B206">
        <v>2012</v>
      </c>
      <c r="C206" s="1">
        <v>3</v>
      </c>
      <c r="D206" s="1">
        <v>4</v>
      </c>
      <c r="E206" s="6">
        <v>1.4142135623730945</v>
      </c>
      <c r="F206" s="6">
        <v>1.1020889256316837</v>
      </c>
      <c r="G206">
        <f t="shared" si="3"/>
        <v>1</v>
      </c>
      <c r="H206" s="2">
        <v>0</v>
      </c>
      <c r="I206" s="5">
        <v>1</v>
      </c>
      <c r="J206">
        <v>1</v>
      </c>
      <c r="K206">
        <v>2</v>
      </c>
      <c r="L206">
        <v>0</v>
      </c>
      <c r="M206" s="4">
        <v>2</v>
      </c>
      <c r="N206" s="4">
        <v>0</v>
      </c>
      <c r="O206">
        <v>0.66666666666666663</v>
      </c>
      <c r="P206">
        <v>3</v>
      </c>
      <c r="Q206" t="s">
        <v>178</v>
      </c>
      <c r="R206" t="s">
        <v>178</v>
      </c>
      <c r="S206" t="s">
        <v>178</v>
      </c>
    </row>
    <row r="207" spans="1:19" x14ac:dyDescent="0.25">
      <c r="A207" t="s">
        <v>41</v>
      </c>
      <c r="B207">
        <v>2012</v>
      </c>
      <c r="C207" s="1">
        <v>4</v>
      </c>
      <c r="D207" s="1">
        <v>3</v>
      </c>
      <c r="E207" s="6">
        <v>1.4142135623730945</v>
      </c>
      <c r="F207" s="6">
        <v>1.3231024147812593</v>
      </c>
      <c r="G207">
        <f t="shared" si="3"/>
        <v>1</v>
      </c>
      <c r="H207" s="2">
        <v>0</v>
      </c>
      <c r="I207" s="5">
        <v>4</v>
      </c>
      <c r="J207">
        <v>2</v>
      </c>
      <c r="K207">
        <v>1</v>
      </c>
      <c r="L207">
        <v>1</v>
      </c>
      <c r="M207" s="4">
        <v>0</v>
      </c>
      <c r="N207" s="4">
        <v>0</v>
      </c>
      <c r="O207">
        <v>3</v>
      </c>
      <c r="P207" t="s">
        <v>178</v>
      </c>
      <c r="Q207">
        <v>0</v>
      </c>
      <c r="R207">
        <v>0</v>
      </c>
      <c r="S207">
        <v>0</v>
      </c>
    </row>
    <row r="208" spans="1:19" x14ac:dyDescent="0.25">
      <c r="A208" t="s">
        <v>42</v>
      </c>
      <c r="B208">
        <v>2012</v>
      </c>
      <c r="C208" s="1">
        <v>8</v>
      </c>
      <c r="D208" s="1">
        <v>7</v>
      </c>
      <c r="E208" s="6">
        <v>0.38470768123342675</v>
      </c>
      <c r="F208" s="6">
        <v>0.38470768123342675</v>
      </c>
      <c r="G208">
        <f t="shared" si="3"/>
        <v>1</v>
      </c>
      <c r="H208" s="2">
        <v>1</v>
      </c>
      <c r="I208" s="5">
        <v>8</v>
      </c>
      <c r="J208">
        <v>6</v>
      </c>
      <c r="K208">
        <v>5</v>
      </c>
      <c r="L208">
        <v>2</v>
      </c>
      <c r="M208" s="4">
        <v>3</v>
      </c>
      <c r="N208" s="4">
        <v>3</v>
      </c>
      <c r="O208">
        <v>0.5714285714285714</v>
      </c>
      <c r="P208">
        <v>0.42857142857142855</v>
      </c>
      <c r="Q208">
        <v>0.17219999999999999</v>
      </c>
      <c r="R208">
        <v>0.21200000000000002</v>
      </c>
      <c r="S208">
        <v>7.5000000000000011E-2</v>
      </c>
    </row>
    <row r="209" spans="1:19" x14ac:dyDescent="0.25">
      <c r="A209" t="s">
        <v>43</v>
      </c>
      <c r="B209">
        <v>2012</v>
      </c>
      <c r="C209" s="1" t="s">
        <v>178</v>
      </c>
      <c r="D209" s="1" t="s">
        <v>178</v>
      </c>
      <c r="E209" s="6" t="s">
        <v>178</v>
      </c>
      <c r="F209" s="6" t="s">
        <v>178</v>
      </c>
      <c r="G209" t="str">
        <f t="shared" si="3"/>
        <v>NA</v>
      </c>
      <c r="H209" s="2">
        <v>0</v>
      </c>
      <c r="I209" s="5">
        <v>4</v>
      </c>
      <c r="J209">
        <v>0</v>
      </c>
      <c r="K209">
        <v>0</v>
      </c>
      <c r="L209">
        <v>0</v>
      </c>
      <c r="M209" s="4" t="s">
        <v>178</v>
      </c>
      <c r="N209" s="4" t="s">
        <v>178</v>
      </c>
      <c r="O209" t="s">
        <v>178</v>
      </c>
      <c r="P209" t="s">
        <v>178</v>
      </c>
      <c r="Q209" t="s">
        <v>178</v>
      </c>
      <c r="R209" t="s">
        <v>178</v>
      </c>
      <c r="S209" t="s">
        <v>178</v>
      </c>
    </row>
    <row r="210" spans="1:19" x14ac:dyDescent="0.25">
      <c r="A210" t="s">
        <v>44</v>
      </c>
      <c r="B210">
        <v>2012</v>
      </c>
      <c r="C210" s="1">
        <v>7</v>
      </c>
      <c r="D210" s="1">
        <v>7</v>
      </c>
      <c r="E210" s="6">
        <v>0.43600458713183238</v>
      </c>
      <c r="F210" s="6">
        <v>0.43600458713183238</v>
      </c>
      <c r="G210">
        <f t="shared" si="3"/>
        <v>1</v>
      </c>
      <c r="H210" s="2">
        <v>1</v>
      </c>
      <c r="I210" s="5">
        <v>6</v>
      </c>
      <c r="J210">
        <v>5</v>
      </c>
      <c r="K210">
        <v>5</v>
      </c>
      <c r="L210">
        <v>1</v>
      </c>
      <c r="M210" s="4">
        <v>5</v>
      </c>
      <c r="N210" s="4">
        <v>3</v>
      </c>
      <c r="O210">
        <v>0.33333333333333331</v>
      </c>
      <c r="P210">
        <v>0.66666666666666663</v>
      </c>
      <c r="Q210">
        <v>0.28699999999999998</v>
      </c>
      <c r="R210">
        <v>0.35333333333333333</v>
      </c>
      <c r="S210">
        <v>0.125</v>
      </c>
    </row>
    <row r="211" spans="1:19" x14ac:dyDescent="0.25">
      <c r="A211" t="s">
        <v>45</v>
      </c>
      <c r="B211">
        <v>2012</v>
      </c>
      <c r="C211" s="1">
        <v>9</v>
      </c>
      <c r="D211" s="1">
        <v>10</v>
      </c>
      <c r="E211" s="6">
        <v>0.33837848631377254</v>
      </c>
      <c r="F211" s="6">
        <v>0.33837848631377254</v>
      </c>
      <c r="G211">
        <f t="shared" si="3"/>
        <v>1</v>
      </c>
      <c r="H211" s="2">
        <v>1</v>
      </c>
      <c r="I211" s="5">
        <v>10</v>
      </c>
      <c r="J211">
        <v>7</v>
      </c>
      <c r="K211">
        <v>8</v>
      </c>
      <c r="L211">
        <v>2</v>
      </c>
      <c r="M211" s="4">
        <v>5</v>
      </c>
      <c r="N211" s="4">
        <v>6</v>
      </c>
      <c r="O211">
        <v>0.4</v>
      </c>
      <c r="P211">
        <v>0.45454545454545453</v>
      </c>
      <c r="Q211">
        <v>0.28699999999999998</v>
      </c>
      <c r="R211">
        <v>0.35333333333333333</v>
      </c>
      <c r="S211">
        <v>0.125</v>
      </c>
    </row>
    <row r="212" spans="1:19" x14ac:dyDescent="0.25">
      <c r="A212" t="s">
        <v>46</v>
      </c>
      <c r="B212">
        <v>2012</v>
      </c>
      <c r="C212" s="1">
        <v>5</v>
      </c>
      <c r="D212" s="1">
        <v>3</v>
      </c>
      <c r="E212" s="6">
        <v>0.655515064662895</v>
      </c>
      <c r="F212" s="6">
        <v>0.655515064662895</v>
      </c>
      <c r="G212">
        <f t="shared" si="3"/>
        <v>1</v>
      </c>
      <c r="H212" s="2">
        <v>1</v>
      </c>
      <c r="I212" s="5">
        <v>7</v>
      </c>
      <c r="J212">
        <v>3</v>
      </c>
      <c r="K212">
        <v>1</v>
      </c>
      <c r="L212">
        <v>0</v>
      </c>
      <c r="M212" s="4">
        <v>2</v>
      </c>
      <c r="N212" s="4">
        <v>1</v>
      </c>
      <c r="O212">
        <v>0.4</v>
      </c>
      <c r="P212">
        <v>1</v>
      </c>
      <c r="Q212" t="s">
        <v>178</v>
      </c>
      <c r="R212" t="s">
        <v>178</v>
      </c>
      <c r="S212" t="s">
        <v>178</v>
      </c>
    </row>
    <row r="213" spans="1:19" x14ac:dyDescent="0.25">
      <c r="A213" t="s">
        <v>47</v>
      </c>
      <c r="B213">
        <v>2012</v>
      </c>
      <c r="C213" s="1" t="s">
        <v>178</v>
      </c>
      <c r="D213" s="1" t="s">
        <v>178</v>
      </c>
      <c r="E213" s="6" t="s">
        <v>178</v>
      </c>
      <c r="F213" s="6" t="s">
        <v>178</v>
      </c>
      <c r="G213" t="str">
        <f t="shared" si="3"/>
        <v>NA</v>
      </c>
      <c r="H213" s="2">
        <v>0</v>
      </c>
      <c r="I213" s="5">
        <v>1</v>
      </c>
      <c r="J213">
        <v>0</v>
      </c>
      <c r="K213">
        <v>0</v>
      </c>
      <c r="L213">
        <v>0</v>
      </c>
      <c r="M213" s="4" t="s">
        <v>178</v>
      </c>
      <c r="N213" s="4" t="s">
        <v>178</v>
      </c>
      <c r="O213" t="s">
        <v>178</v>
      </c>
      <c r="P213" t="s">
        <v>178</v>
      </c>
      <c r="Q213" t="s">
        <v>178</v>
      </c>
      <c r="R213" t="s">
        <v>178</v>
      </c>
      <c r="S213" t="s">
        <v>178</v>
      </c>
    </row>
    <row r="214" spans="1:19" x14ac:dyDescent="0.25">
      <c r="A214" t="s">
        <v>48</v>
      </c>
      <c r="B214">
        <v>2012</v>
      </c>
      <c r="C214" s="1">
        <v>6</v>
      </c>
      <c r="D214" s="1">
        <v>5</v>
      </c>
      <c r="E214" s="6">
        <v>2.6086203249994049</v>
      </c>
      <c r="F214" s="6">
        <v>2.6086203249994049</v>
      </c>
      <c r="G214">
        <f t="shared" si="3"/>
        <v>1</v>
      </c>
      <c r="H214" s="2">
        <v>1</v>
      </c>
      <c r="I214" s="5">
        <v>0</v>
      </c>
      <c r="J214">
        <v>4</v>
      </c>
      <c r="K214">
        <v>3</v>
      </c>
      <c r="L214">
        <v>2</v>
      </c>
      <c r="M214" s="4">
        <v>4</v>
      </c>
      <c r="N214" s="4">
        <v>1</v>
      </c>
      <c r="O214">
        <v>0.66666666666666663</v>
      </c>
      <c r="P214">
        <v>1</v>
      </c>
      <c r="Q214">
        <v>0.2296</v>
      </c>
      <c r="R214">
        <v>0.28266666666666668</v>
      </c>
      <c r="S214">
        <v>0.1</v>
      </c>
    </row>
    <row r="215" spans="1:19" x14ac:dyDescent="0.25">
      <c r="A215" t="s">
        <v>49</v>
      </c>
      <c r="B215">
        <v>2012</v>
      </c>
      <c r="C215" s="1">
        <v>4</v>
      </c>
      <c r="D215" s="1">
        <v>3</v>
      </c>
      <c r="E215" s="6">
        <v>2.6086203249994049</v>
      </c>
      <c r="F215" s="6">
        <v>2.6086203249994049</v>
      </c>
      <c r="G215">
        <f t="shared" si="3"/>
        <v>1</v>
      </c>
      <c r="H215" s="2">
        <v>1</v>
      </c>
      <c r="I215" s="5">
        <v>0</v>
      </c>
      <c r="J215">
        <v>2</v>
      </c>
      <c r="K215">
        <v>1</v>
      </c>
      <c r="L215">
        <v>2</v>
      </c>
      <c r="M215" s="4">
        <v>2</v>
      </c>
      <c r="N215" s="4">
        <v>1</v>
      </c>
      <c r="O215">
        <v>2</v>
      </c>
      <c r="P215">
        <v>1</v>
      </c>
      <c r="Q215">
        <v>0.1148</v>
      </c>
      <c r="R215">
        <v>0.14133333333333334</v>
      </c>
      <c r="S215">
        <v>0.05</v>
      </c>
    </row>
    <row r="216" spans="1:19" x14ac:dyDescent="0.25">
      <c r="A216" t="s">
        <v>50</v>
      </c>
      <c r="B216">
        <v>2012</v>
      </c>
      <c r="C216" s="1">
        <v>7</v>
      </c>
      <c r="D216" s="1">
        <v>6</v>
      </c>
      <c r="E216" s="6">
        <v>1.0683164325236223</v>
      </c>
      <c r="F216" s="6">
        <v>1.0683164325236223</v>
      </c>
      <c r="G216">
        <f t="shared" si="3"/>
        <v>1</v>
      </c>
      <c r="H216" s="2">
        <v>1</v>
      </c>
      <c r="I216" s="5">
        <v>4</v>
      </c>
      <c r="J216">
        <v>5</v>
      </c>
      <c r="K216">
        <v>4</v>
      </c>
      <c r="L216">
        <v>2</v>
      </c>
      <c r="M216" s="4">
        <v>6</v>
      </c>
      <c r="N216" s="4">
        <v>6</v>
      </c>
      <c r="O216">
        <v>0.44444444444444442</v>
      </c>
      <c r="P216">
        <v>0.33333333333333331</v>
      </c>
      <c r="Q216">
        <v>0.34439999999999998</v>
      </c>
      <c r="R216">
        <v>0.42400000000000004</v>
      </c>
      <c r="S216">
        <v>0.15000000000000002</v>
      </c>
    </row>
    <row r="217" spans="1:19" x14ac:dyDescent="0.25">
      <c r="A217" t="s">
        <v>51</v>
      </c>
      <c r="B217">
        <v>2012</v>
      </c>
      <c r="C217" s="1">
        <v>7</v>
      </c>
      <c r="D217" s="1">
        <v>4</v>
      </c>
      <c r="E217" s="6">
        <v>1.0683164325236223</v>
      </c>
      <c r="F217" s="6">
        <v>1.0683164325236223</v>
      </c>
      <c r="G217">
        <f t="shared" si="3"/>
        <v>1</v>
      </c>
      <c r="H217" s="2">
        <v>1</v>
      </c>
      <c r="I217" s="5">
        <v>6</v>
      </c>
      <c r="J217">
        <v>5</v>
      </c>
      <c r="K217">
        <v>2</v>
      </c>
      <c r="L217">
        <v>2</v>
      </c>
      <c r="M217" s="4">
        <v>2</v>
      </c>
      <c r="N217" s="4">
        <v>4</v>
      </c>
      <c r="O217">
        <v>0.8</v>
      </c>
      <c r="P217">
        <v>0.33333333333333331</v>
      </c>
      <c r="Q217">
        <v>0.1148</v>
      </c>
      <c r="R217">
        <v>0.14133333333333334</v>
      </c>
      <c r="S217">
        <v>0.05</v>
      </c>
    </row>
    <row r="218" spans="1:19" x14ac:dyDescent="0.25">
      <c r="A218" t="s">
        <v>52</v>
      </c>
      <c r="B218">
        <v>2012</v>
      </c>
      <c r="C218" s="1">
        <v>6</v>
      </c>
      <c r="D218" s="1">
        <v>4</v>
      </c>
      <c r="E218" s="6">
        <v>0.36055512754639901</v>
      </c>
      <c r="F218" s="6">
        <v>0.36055512754639901</v>
      </c>
      <c r="G218">
        <f t="shared" si="3"/>
        <v>1</v>
      </c>
      <c r="H218" s="2">
        <v>1</v>
      </c>
      <c r="I218" s="5">
        <v>8</v>
      </c>
      <c r="J218">
        <v>4</v>
      </c>
      <c r="K218">
        <v>2</v>
      </c>
      <c r="L218">
        <v>1</v>
      </c>
      <c r="M218" s="4">
        <v>3</v>
      </c>
      <c r="N218" s="4">
        <v>1</v>
      </c>
      <c r="O218">
        <v>0.5</v>
      </c>
      <c r="P218">
        <v>1.5</v>
      </c>
      <c r="Q218">
        <v>0.17219999999999999</v>
      </c>
      <c r="R218">
        <v>0.21200000000000002</v>
      </c>
      <c r="S218">
        <v>7.5000000000000011E-2</v>
      </c>
    </row>
    <row r="219" spans="1:19" x14ac:dyDescent="0.25">
      <c r="A219" t="s">
        <v>53</v>
      </c>
      <c r="B219">
        <v>2012</v>
      </c>
      <c r="C219" s="1">
        <v>6</v>
      </c>
      <c r="D219" s="1">
        <v>5</v>
      </c>
      <c r="E219" s="6">
        <v>0.43139309220245908</v>
      </c>
      <c r="F219" s="6">
        <v>0.43139309220245908</v>
      </c>
      <c r="G219">
        <f t="shared" si="3"/>
        <v>1</v>
      </c>
      <c r="H219" s="2">
        <v>1</v>
      </c>
      <c r="I219" s="5">
        <v>6</v>
      </c>
      <c r="J219">
        <v>4</v>
      </c>
      <c r="K219">
        <v>3</v>
      </c>
      <c r="L219">
        <v>2</v>
      </c>
      <c r="M219" s="4">
        <v>4</v>
      </c>
      <c r="N219" s="4">
        <v>2</v>
      </c>
      <c r="O219">
        <v>0.66666666666666663</v>
      </c>
      <c r="P219">
        <v>0.75</v>
      </c>
      <c r="Q219">
        <v>0.2296</v>
      </c>
      <c r="R219">
        <v>0.28266666666666668</v>
      </c>
      <c r="S219">
        <v>0.1</v>
      </c>
    </row>
    <row r="220" spans="1:19" x14ac:dyDescent="0.25">
      <c r="A220" t="s">
        <v>54</v>
      </c>
      <c r="B220">
        <v>2012</v>
      </c>
      <c r="C220" s="1">
        <v>8</v>
      </c>
      <c r="D220" s="1">
        <v>12</v>
      </c>
      <c r="E220" s="6">
        <v>0.82879430499973805</v>
      </c>
      <c r="F220" s="6">
        <v>0.3</v>
      </c>
      <c r="G220">
        <f t="shared" si="3"/>
        <v>1</v>
      </c>
      <c r="H220" s="2">
        <v>1</v>
      </c>
      <c r="I220" s="5">
        <v>7</v>
      </c>
      <c r="J220">
        <v>6</v>
      </c>
      <c r="K220">
        <v>10</v>
      </c>
      <c r="L220">
        <v>1</v>
      </c>
      <c r="M220" s="4">
        <v>4</v>
      </c>
      <c r="N220" s="4">
        <v>3</v>
      </c>
      <c r="O220">
        <v>0.33333333333333331</v>
      </c>
      <c r="P220">
        <v>0.5</v>
      </c>
      <c r="Q220">
        <v>0.2296</v>
      </c>
      <c r="R220">
        <v>0.28266666666666668</v>
      </c>
      <c r="S220">
        <v>0.1</v>
      </c>
    </row>
    <row r="221" spans="1:19" x14ac:dyDescent="0.25">
      <c r="A221" t="s">
        <v>55</v>
      </c>
      <c r="B221">
        <v>2012</v>
      </c>
      <c r="C221" s="1">
        <v>3</v>
      </c>
      <c r="D221" s="1">
        <v>4</v>
      </c>
      <c r="E221" s="6">
        <v>0.50606323715519996</v>
      </c>
      <c r="F221" s="6">
        <v>0.50606323715519996</v>
      </c>
      <c r="G221">
        <f t="shared" si="3"/>
        <v>1</v>
      </c>
      <c r="H221" s="2">
        <v>1</v>
      </c>
      <c r="I221" s="5">
        <v>5</v>
      </c>
      <c r="J221">
        <v>1</v>
      </c>
      <c r="K221">
        <v>2</v>
      </c>
      <c r="L221">
        <v>0</v>
      </c>
      <c r="M221" s="4">
        <v>0</v>
      </c>
      <c r="N221" s="4">
        <v>2</v>
      </c>
      <c r="O221">
        <v>2</v>
      </c>
      <c r="P221">
        <v>0.5</v>
      </c>
      <c r="Q221" t="s">
        <v>178</v>
      </c>
      <c r="R221" t="s">
        <v>178</v>
      </c>
      <c r="S221" t="s">
        <v>178</v>
      </c>
    </row>
    <row r="222" spans="1:19" x14ac:dyDescent="0.25">
      <c r="A222" t="s">
        <v>56</v>
      </c>
      <c r="B222">
        <v>2012</v>
      </c>
      <c r="C222" s="1">
        <v>4</v>
      </c>
      <c r="D222" s="1">
        <v>2</v>
      </c>
      <c r="E222" s="6">
        <v>0.50606323715519996</v>
      </c>
      <c r="F222" s="6">
        <v>0.50606323715519996</v>
      </c>
      <c r="G222">
        <f t="shared" si="3"/>
        <v>1</v>
      </c>
      <c r="H222" s="2">
        <v>0</v>
      </c>
      <c r="I222" s="5">
        <v>4</v>
      </c>
      <c r="J222">
        <v>2</v>
      </c>
      <c r="K222">
        <v>0</v>
      </c>
      <c r="L222">
        <v>1</v>
      </c>
      <c r="M222" s="4">
        <v>1</v>
      </c>
      <c r="N222" s="4">
        <v>0</v>
      </c>
      <c r="O222">
        <v>1.5</v>
      </c>
      <c r="P222" t="s">
        <v>178</v>
      </c>
      <c r="Q222">
        <v>5.74E-2</v>
      </c>
      <c r="R222">
        <v>7.0666666666666669E-2</v>
      </c>
      <c r="S222">
        <v>2.5000000000000001E-2</v>
      </c>
    </row>
    <row r="223" spans="1:19" x14ac:dyDescent="0.25">
      <c r="A223" t="s">
        <v>57</v>
      </c>
      <c r="B223">
        <v>2012</v>
      </c>
      <c r="C223" s="1">
        <v>3</v>
      </c>
      <c r="D223" s="1">
        <v>4</v>
      </c>
      <c r="E223" s="6">
        <v>0.64498061986388422</v>
      </c>
      <c r="F223" s="6">
        <v>0.64498061986388422</v>
      </c>
      <c r="G223">
        <f t="shared" si="3"/>
        <v>1</v>
      </c>
      <c r="H223" s="2">
        <v>0</v>
      </c>
      <c r="I223" s="5">
        <v>8</v>
      </c>
      <c r="J223">
        <v>1</v>
      </c>
      <c r="K223">
        <v>2</v>
      </c>
      <c r="L223">
        <v>1</v>
      </c>
      <c r="M223" s="4">
        <v>1</v>
      </c>
      <c r="N223" s="4">
        <v>0</v>
      </c>
      <c r="O223">
        <v>3</v>
      </c>
      <c r="P223" t="s">
        <v>178</v>
      </c>
      <c r="Q223">
        <v>5.74E-2</v>
      </c>
      <c r="R223">
        <v>7.0666666666666669E-2</v>
      </c>
      <c r="S223">
        <v>2.5000000000000001E-2</v>
      </c>
    </row>
    <row r="224" spans="1:19" x14ac:dyDescent="0.25">
      <c r="A224" t="s">
        <v>58</v>
      </c>
      <c r="B224">
        <v>2012</v>
      </c>
      <c r="C224" s="1">
        <v>3</v>
      </c>
      <c r="D224" s="1">
        <v>4</v>
      </c>
      <c r="E224" s="6">
        <v>0.63071388124885897</v>
      </c>
      <c r="F224" s="6">
        <v>0.63071388124885897</v>
      </c>
      <c r="G224">
        <f t="shared" si="3"/>
        <v>1</v>
      </c>
      <c r="H224" s="2">
        <v>1</v>
      </c>
      <c r="I224" s="5">
        <v>9</v>
      </c>
      <c r="J224">
        <v>1</v>
      </c>
      <c r="K224">
        <v>2</v>
      </c>
      <c r="L224">
        <v>0</v>
      </c>
      <c r="M224" s="4">
        <v>2</v>
      </c>
      <c r="N224" s="4">
        <v>2</v>
      </c>
      <c r="O224">
        <v>0.66666666666666663</v>
      </c>
      <c r="P224">
        <v>0.5</v>
      </c>
      <c r="Q224" t="s">
        <v>178</v>
      </c>
      <c r="R224" t="s">
        <v>178</v>
      </c>
      <c r="S224" t="s">
        <v>178</v>
      </c>
    </row>
    <row r="225" spans="1:19" x14ac:dyDescent="0.25">
      <c r="A225" t="s">
        <v>59</v>
      </c>
      <c r="B225">
        <v>2012</v>
      </c>
      <c r="C225" s="1">
        <v>5</v>
      </c>
      <c r="D225" s="1">
        <v>7</v>
      </c>
      <c r="E225" s="6">
        <v>0.63071388124885897</v>
      </c>
      <c r="F225" s="6">
        <v>0.63071388124885897</v>
      </c>
      <c r="G225">
        <f t="shared" si="3"/>
        <v>1</v>
      </c>
      <c r="H225" s="2">
        <v>1</v>
      </c>
      <c r="I225" s="5">
        <v>6</v>
      </c>
      <c r="J225">
        <v>3</v>
      </c>
      <c r="K225">
        <v>5</v>
      </c>
      <c r="L225">
        <v>1</v>
      </c>
      <c r="M225" s="4">
        <v>1</v>
      </c>
      <c r="N225" s="4">
        <v>1</v>
      </c>
      <c r="O225">
        <v>1</v>
      </c>
      <c r="P225">
        <v>1</v>
      </c>
      <c r="Q225">
        <v>5.74E-2</v>
      </c>
      <c r="R225">
        <v>7.0666666666666669E-2</v>
      </c>
      <c r="S225">
        <v>2.5000000000000001E-2</v>
      </c>
    </row>
    <row r="226" spans="1:19" x14ac:dyDescent="0.25">
      <c r="A226" t="s">
        <v>60</v>
      </c>
      <c r="B226">
        <v>2012</v>
      </c>
      <c r="C226" s="1">
        <v>5</v>
      </c>
      <c r="D226" s="1">
        <v>5</v>
      </c>
      <c r="E226" s="6">
        <v>0.45254833995939053</v>
      </c>
      <c r="F226" s="6">
        <v>0.45254833995939053</v>
      </c>
      <c r="G226">
        <f t="shared" si="3"/>
        <v>1</v>
      </c>
      <c r="H226" s="2">
        <v>1</v>
      </c>
      <c r="I226" s="5">
        <v>11</v>
      </c>
      <c r="J226">
        <v>3</v>
      </c>
      <c r="K226">
        <v>3</v>
      </c>
      <c r="L226">
        <v>1</v>
      </c>
      <c r="M226" s="4">
        <v>3</v>
      </c>
      <c r="N226" s="4">
        <v>2</v>
      </c>
      <c r="O226">
        <v>0.6</v>
      </c>
      <c r="P226">
        <v>0.4</v>
      </c>
      <c r="Q226">
        <v>0.17219999999999999</v>
      </c>
      <c r="R226">
        <v>0.21200000000000002</v>
      </c>
      <c r="S226">
        <v>7.5000000000000011E-2</v>
      </c>
    </row>
    <row r="227" spans="1:19" x14ac:dyDescent="0.25">
      <c r="A227" t="s">
        <v>61</v>
      </c>
      <c r="B227">
        <v>2012</v>
      </c>
      <c r="C227" s="1">
        <v>6</v>
      </c>
      <c r="D227" s="1">
        <v>6</v>
      </c>
      <c r="E227" s="6">
        <v>0.29410882339705352</v>
      </c>
      <c r="F227" s="6">
        <v>0.29410882339705352</v>
      </c>
      <c r="G227">
        <f t="shared" si="3"/>
        <v>1</v>
      </c>
      <c r="H227" s="2">
        <v>1</v>
      </c>
      <c r="I227" s="5">
        <v>13</v>
      </c>
      <c r="J227">
        <v>4</v>
      </c>
      <c r="K227">
        <v>4</v>
      </c>
      <c r="L227">
        <v>1</v>
      </c>
      <c r="M227" s="4">
        <v>2</v>
      </c>
      <c r="N227" s="4">
        <v>2</v>
      </c>
      <c r="O227">
        <v>0.6</v>
      </c>
      <c r="P227">
        <v>0.6</v>
      </c>
      <c r="Q227">
        <v>0.1148</v>
      </c>
      <c r="R227">
        <v>0.14133333333333334</v>
      </c>
      <c r="S227">
        <v>0.05</v>
      </c>
    </row>
    <row r="228" spans="1:19" x14ac:dyDescent="0.25">
      <c r="A228" t="s">
        <v>62</v>
      </c>
      <c r="B228">
        <v>2012</v>
      </c>
      <c r="C228" s="1">
        <v>4</v>
      </c>
      <c r="D228" s="1">
        <v>4</v>
      </c>
      <c r="E228" s="6">
        <v>0.88141930997681295</v>
      </c>
      <c r="F228" s="6">
        <v>0.67082039324993503</v>
      </c>
      <c r="G228">
        <f t="shared" si="3"/>
        <v>1</v>
      </c>
      <c r="H228" s="2">
        <v>1</v>
      </c>
      <c r="I228" s="5">
        <v>5</v>
      </c>
      <c r="J228">
        <v>2</v>
      </c>
      <c r="K228">
        <v>2</v>
      </c>
      <c r="L228">
        <v>0</v>
      </c>
      <c r="M228" s="4">
        <v>0</v>
      </c>
      <c r="N228" s="4">
        <v>2</v>
      </c>
      <c r="O228">
        <v>1</v>
      </c>
      <c r="P228">
        <v>1</v>
      </c>
      <c r="Q228" t="s">
        <v>178</v>
      </c>
      <c r="R228" t="s">
        <v>178</v>
      </c>
      <c r="S228" t="s">
        <v>178</v>
      </c>
    </row>
    <row r="229" spans="1:19" x14ac:dyDescent="0.25">
      <c r="A229" t="s">
        <v>63</v>
      </c>
      <c r="B229">
        <v>2012</v>
      </c>
      <c r="C229" s="1">
        <v>6</v>
      </c>
      <c r="D229" s="1">
        <v>6</v>
      </c>
      <c r="E229" s="6">
        <v>0.88141930997681295</v>
      </c>
      <c r="F229" s="6">
        <v>0.69921384425653443</v>
      </c>
      <c r="G229">
        <f t="shared" si="3"/>
        <v>1</v>
      </c>
      <c r="H229" s="2">
        <v>1</v>
      </c>
      <c r="I229" s="5">
        <v>3</v>
      </c>
      <c r="J229">
        <v>4</v>
      </c>
      <c r="K229">
        <v>4</v>
      </c>
      <c r="L229">
        <v>0</v>
      </c>
      <c r="M229" s="4">
        <v>3</v>
      </c>
      <c r="N229" s="4">
        <v>3</v>
      </c>
      <c r="O229">
        <v>0.2857142857142857</v>
      </c>
      <c r="P229">
        <v>0.5</v>
      </c>
      <c r="Q229" t="s">
        <v>178</v>
      </c>
      <c r="R229" t="s">
        <v>178</v>
      </c>
      <c r="S229" t="s">
        <v>178</v>
      </c>
    </row>
    <row r="230" spans="1:19" x14ac:dyDescent="0.25">
      <c r="A230" t="s">
        <v>64</v>
      </c>
      <c r="B230">
        <v>2012</v>
      </c>
      <c r="C230" s="1" t="s">
        <v>178</v>
      </c>
      <c r="D230" s="1">
        <v>2</v>
      </c>
      <c r="E230" s="6" t="s">
        <v>178</v>
      </c>
      <c r="F230" s="6">
        <v>0.67082039324993503</v>
      </c>
      <c r="G230" t="str">
        <f t="shared" si="3"/>
        <v>NA</v>
      </c>
      <c r="H230" s="2">
        <v>0</v>
      </c>
      <c r="I230" s="5">
        <v>4</v>
      </c>
      <c r="J230">
        <v>0</v>
      </c>
      <c r="K230">
        <v>0</v>
      </c>
      <c r="L230">
        <v>0</v>
      </c>
      <c r="M230" s="4" t="s">
        <v>178</v>
      </c>
      <c r="N230" s="4">
        <v>0</v>
      </c>
      <c r="O230" t="s">
        <v>178</v>
      </c>
      <c r="P230" t="s">
        <v>178</v>
      </c>
      <c r="Q230" t="s">
        <v>178</v>
      </c>
      <c r="R230" t="s">
        <v>178</v>
      </c>
      <c r="S230" t="s">
        <v>178</v>
      </c>
    </row>
    <row r="231" spans="1:19" x14ac:dyDescent="0.25">
      <c r="A231" t="s">
        <v>65</v>
      </c>
      <c r="B231">
        <v>2012</v>
      </c>
      <c r="C231" s="1">
        <v>5</v>
      </c>
      <c r="D231" s="1">
        <v>4</v>
      </c>
      <c r="E231" s="6">
        <v>0.46010868281309447</v>
      </c>
      <c r="F231" s="6">
        <v>0.46010868281309447</v>
      </c>
      <c r="G231">
        <f t="shared" si="3"/>
        <v>1</v>
      </c>
      <c r="H231" s="2">
        <v>0</v>
      </c>
      <c r="I231" s="5">
        <v>7</v>
      </c>
      <c r="J231">
        <v>3</v>
      </c>
      <c r="K231">
        <v>2</v>
      </c>
      <c r="L231">
        <v>1</v>
      </c>
      <c r="M231" s="4">
        <v>2</v>
      </c>
      <c r="N231" s="4">
        <v>0</v>
      </c>
      <c r="O231">
        <v>0.75</v>
      </c>
      <c r="P231" t="s">
        <v>178</v>
      </c>
      <c r="Q231">
        <v>0.1148</v>
      </c>
      <c r="R231">
        <v>0.14133333333333334</v>
      </c>
      <c r="S231">
        <v>0.05</v>
      </c>
    </row>
    <row r="232" spans="1:19" x14ac:dyDescent="0.25">
      <c r="A232" t="s">
        <v>66</v>
      </c>
      <c r="B232">
        <v>2012</v>
      </c>
      <c r="C232" s="1">
        <v>6</v>
      </c>
      <c r="D232" s="1">
        <v>6</v>
      </c>
      <c r="E232" s="6">
        <v>0.82024386617639533</v>
      </c>
      <c r="F232" s="6">
        <v>0.82024386617639533</v>
      </c>
      <c r="G232">
        <f t="shared" si="3"/>
        <v>1</v>
      </c>
      <c r="H232" s="2">
        <v>1</v>
      </c>
      <c r="I232" s="5">
        <v>6</v>
      </c>
      <c r="J232">
        <v>4</v>
      </c>
      <c r="K232">
        <v>4</v>
      </c>
      <c r="L232">
        <v>0</v>
      </c>
      <c r="M232" s="4">
        <v>5</v>
      </c>
      <c r="N232" s="4">
        <v>1</v>
      </c>
      <c r="O232">
        <v>0.22222222222222221</v>
      </c>
      <c r="P232">
        <v>0.75</v>
      </c>
      <c r="Q232" t="s">
        <v>178</v>
      </c>
      <c r="R232" t="s">
        <v>178</v>
      </c>
      <c r="S232" t="s">
        <v>178</v>
      </c>
    </row>
    <row r="233" spans="1:19" x14ac:dyDescent="0.25">
      <c r="A233" t="s">
        <v>67</v>
      </c>
      <c r="B233">
        <v>2012</v>
      </c>
      <c r="C233" s="1">
        <v>6</v>
      </c>
      <c r="D233" s="1">
        <v>3</v>
      </c>
      <c r="E233" s="6">
        <v>1.5426276284314355</v>
      </c>
      <c r="F233" s="6">
        <v>1.5426276284314355</v>
      </c>
      <c r="G233">
        <f t="shared" si="3"/>
        <v>1</v>
      </c>
      <c r="H233" s="2">
        <v>0</v>
      </c>
      <c r="I233" s="5">
        <v>2</v>
      </c>
      <c r="J233">
        <v>4</v>
      </c>
      <c r="K233">
        <v>1</v>
      </c>
      <c r="L233">
        <v>1</v>
      </c>
      <c r="M233" s="4">
        <v>1</v>
      </c>
      <c r="N233" s="4">
        <v>0</v>
      </c>
      <c r="O233">
        <v>0.75</v>
      </c>
      <c r="P233">
        <v>2</v>
      </c>
      <c r="Q233">
        <v>5.74E-2</v>
      </c>
      <c r="R233">
        <v>7.0666666666666669E-2</v>
      </c>
      <c r="S233">
        <v>2.5000000000000001E-2</v>
      </c>
    </row>
    <row r="234" spans="1:19" x14ac:dyDescent="0.25">
      <c r="A234" t="s">
        <v>68</v>
      </c>
      <c r="B234">
        <v>2012</v>
      </c>
      <c r="C234" s="1">
        <v>2</v>
      </c>
      <c r="D234" s="1">
        <v>2</v>
      </c>
      <c r="E234" s="6">
        <v>1.2901550294441353</v>
      </c>
      <c r="F234" s="6">
        <v>1.2901550294441353</v>
      </c>
      <c r="G234">
        <f t="shared" si="3"/>
        <v>1</v>
      </c>
      <c r="H234" s="2">
        <v>0</v>
      </c>
      <c r="I234" s="5">
        <v>2</v>
      </c>
      <c r="J234">
        <v>0</v>
      </c>
      <c r="K234">
        <v>0</v>
      </c>
      <c r="L234">
        <v>0</v>
      </c>
      <c r="M234" s="4">
        <v>0</v>
      </c>
      <c r="N234" s="4">
        <v>0</v>
      </c>
      <c r="O234" t="s">
        <v>178</v>
      </c>
      <c r="P234" t="s">
        <v>178</v>
      </c>
      <c r="Q234" t="s">
        <v>178</v>
      </c>
      <c r="R234" t="s">
        <v>178</v>
      </c>
      <c r="S234" t="s">
        <v>178</v>
      </c>
    </row>
    <row r="235" spans="1:19" x14ac:dyDescent="0.25">
      <c r="A235" t="s">
        <v>69</v>
      </c>
      <c r="B235">
        <v>2012</v>
      </c>
      <c r="C235" s="1">
        <v>4</v>
      </c>
      <c r="D235" s="1">
        <v>5</v>
      </c>
      <c r="E235" s="6">
        <v>1.0700000000000003</v>
      </c>
      <c r="F235" s="6">
        <v>1.0700000000000003</v>
      </c>
      <c r="G235">
        <f t="shared" si="3"/>
        <v>1</v>
      </c>
      <c r="H235" s="2">
        <v>1</v>
      </c>
      <c r="I235" s="5">
        <v>2</v>
      </c>
      <c r="J235">
        <v>2</v>
      </c>
      <c r="K235">
        <v>3</v>
      </c>
      <c r="L235">
        <v>1</v>
      </c>
      <c r="M235" s="4">
        <v>6</v>
      </c>
      <c r="N235" s="4">
        <v>2</v>
      </c>
      <c r="O235">
        <v>0.42857142857142855</v>
      </c>
      <c r="P235">
        <v>0.75</v>
      </c>
      <c r="Q235">
        <v>0.34439999999999998</v>
      </c>
      <c r="R235">
        <v>0.42400000000000004</v>
      </c>
      <c r="S235">
        <v>0.15000000000000002</v>
      </c>
    </row>
    <row r="236" spans="1:19" x14ac:dyDescent="0.25">
      <c r="A236" t="s">
        <v>70</v>
      </c>
      <c r="B236">
        <v>2012</v>
      </c>
      <c r="C236" s="1">
        <v>5</v>
      </c>
      <c r="D236" s="1">
        <v>6</v>
      </c>
      <c r="E236" s="6">
        <v>1.0700000000000003</v>
      </c>
      <c r="F236" s="6">
        <v>1.0700000000000003</v>
      </c>
      <c r="G236">
        <f t="shared" si="3"/>
        <v>1</v>
      </c>
      <c r="H236" s="2">
        <v>1</v>
      </c>
      <c r="I236" s="5">
        <v>3</v>
      </c>
      <c r="J236">
        <v>3</v>
      </c>
      <c r="K236">
        <v>4</v>
      </c>
      <c r="L236">
        <v>0</v>
      </c>
      <c r="M236" s="4">
        <v>5</v>
      </c>
      <c r="N236" s="4">
        <v>4</v>
      </c>
      <c r="O236">
        <v>0.25</v>
      </c>
      <c r="P236">
        <v>0.42857142857142855</v>
      </c>
      <c r="Q236" t="s">
        <v>178</v>
      </c>
      <c r="R236" t="s">
        <v>178</v>
      </c>
      <c r="S236" t="s">
        <v>178</v>
      </c>
    </row>
    <row r="237" spans="1:19" x14ac:dyDescent="0.25">
      <c r="A237" t="s">
        <v>71</v>
      </c>
      <c r="B237">
        <v>2012</v>
      </c>
      <c r="C237" s="1">
        <v>7</v>
      </c>
      <c r="D237" s="1">
        <v>4</v>
      </c>
      <c r="E237" s="6">
        <v>0.99488692824863223</v>
      </c>
      <c r="F237" s="6">
        <v>0.99488692824863223</v>
      </c>
      <c r="G237">
        <f t="shared" si="3"/>
        <v>1</v>
      </c>
      <c r="H237" s="2">
        <v>1</v>
      </c>
      <c r="I237" s="5">
        <v>8</v>
      </c>
      <c r="J237">
        <v>5</v>
      </c>
      <c r="K237">
        <v>2</v>
      </c>
      <c r="L237">
        <v>1</v>
      </c>
      <c r="M237" s="4">
        <v>4</v>
      </c>
      <c r="N237" s="4">
        <v>2</v>
      </c>
      <c r="O237">
        <v>0.375</v>
      </c>
      <c r="P237">
        <v>0.5</v>
      </c>
      <c r="Q237">
        <v>0.2296</v>
      </c>
      <c r="R237">
        <v>0.28266666666666668</v>
      </c>
      <c r="S237">
        <v>0.1</v>
      </c>
    </row>
    <row r="238" spans="1:19" x14ac:dyDescent="0.25">
      <c r="A238" t="s">
        <v>72</v>
      </c>
      <c r="B238">
        <v>2012</v>
      </c>
      <c r="C238" s="1">
        <v>5</v>
      </c>
      <c r="D238" s="1">
        <v>4</v>
      </c>
      <c r="E238" s="6">
        <v>0.68680419334771214</v>
      </c>
      <c r="F238" s="6">
        <v>0.68680419334771214</v>
      </c>
      <c r="G238">
        <f t="shared" si="3"/>
        <v>1</v>
      </c>
      <c r="H238" s="2">
        <v>1</v>
      </c>
      <c r="I238" s="5">
        <v>8</v>
      </c>
      <c r="J238">
        <v>3</v>
      </c>
      <c r="K238">
        <v>2</v>
      </c>
      <c r="L238">
        <v>1</v>
      </c>
      <c r="M238" s="4">
        <v>2</v>
      </c>
      <c r="N238" s="4">
        <v>2</v>
      </c>
      <c r="O238">
        <v>0.75</v>
      </c>
      <c r="P238">
        <v>0.5</v>
      </c>
      <c r="Q238">
        <v>0.1148</v>
      </c>
      <c r="R238">
        <v>0.14133333333333334</v>
      </c>
      <c r="S238">
        <v>0.05</v>
      </c>
    </row>
    <row r="239" spans="1:19" x14ac:dyDescent="0.25">
      <c r="A239" t="s">
        <v>73</v>
      </c>
      <c r="B239">
        <v>2012</v>
      </c>
      <c r="C239" s="1">
        <v>5</v>
      </c>
      <c r="D239" s="1">
        <v>5</v>
      </c>
      <c r="E239" s="6">
        <v>0.65741919655574388</v>
      </c>
      <c r="F239" s="6">
        <v>0.65741919655574388</v>
      </c>
      <c r="G239">
        <f t="shared" si="3"/>
        <v>1</v>
      </c>
      <c r="H239" s="2">
        <v>1</v>
      </c>
      <c r="I239" s="5">
        <v>10</v>
      </c>
      <c r="J239">
        <v>3</v>
      </c>
      <c r="K239">
        <v>3</v>
      </c>
      <c r="L239">
        <v>0</v>
      </c>
      <c r="M239" s="4">
        <v>0</v>
      </c>
      <c r="N239" s="4">
        <v>2</v>
      </c>
      <c r="O239">
        <v>0.66666666666666663</v>
      </c>
      <c r="P239">
        <v>0.75</v>
      </c>
      <c r="Q239" t="s">
        <v>178</v>
      </c>
      <c r="R239" t="s">
        <v>178</v>
      </c>
      <c r="S239" t="s">
        <v>178</v>
      </c>
    </row>
    <row r="240" spans="1:19" x14ac:dyDescent="0.25">
      <c r="A240" t="s">
        <v>74</v>
      </c>
      <c r="B240">
        <v>2012</v>
      </c>
      <c r="C240" s="1">
        <v>7</v>
      </c>
      <c r="D240" s="1">
        <v>6</v>
      </c>
      <c r="E240" s="6">
        <v>0.4622769732530484</v>
      </c>
      <c r="F240" s="6">
        <v>0.4622769732530484</v>
      </c>
      <c r="G240">
        <f t="shared" si="3"/>
        <v>1</v>
      </c>
      <c r="H240" s="2">
        <v>1</v>
      </c>
      <c r="I240" s="5">
        <v>10</v>
      </c>
      <c r="J240">
        <v>5</v>
      </c>
      <c r="K240">
        <v>4</v>
      </c>
      <c r="L240">
        <v>1</v>
      </c>
      <c r="M240" s="4">
        <v>0</v>
      </c>
      <c r="N240" s="4">
        <v>1</v>
      </c>
      <c r="O240">
        <v>0.75</v>
      </c>
      <c r="P240">
        <v>1.3333333333333333</v>
      </c>
      <c r="Q240">
        <v>0</v>
      </c>
      <c r="R240">
        <v>0</v>
      </c>
      <c r="S240">
        <v>0</v>
      </c>
    </row>
    <row r="241" spans="1:19" x14ac:dyDescent="0.25">
      <c r="A241" t="s">
        <v>75</v>
      </c>
      <c r="B241">
        <v>2012</v>
      </c>
      <c r="C241" s="1">
        <v>6</v>
      </c>
      <c r="D241" s="1">
        <v>4</v>
      </c>
      <c r="E241" s="6">
        <v>0.65741919655574388</v>
      </c>
      <c r="F241" s="6">
        <v>0.65741919655574388</v>
      </c>
      <c r="G241">
        <f t="shared" si="3"/>
        <v>1</v>
      </c>
      <c r="H241" s="2">
        <v>1</v>
      </c>
      <c r="I241" s="5">
        <v>11</v>
      </c>
      <c r="J241">
        <v>4</v>
      </c>
      <c r="K241">
        <v>2</v>
      </c>
      <c r="L241">
        <v>1</v>
      </c>
      <c r="M241" s="4">
        <v>5</v>
      </c>
      <c r="N241" s="4">
        <v>3</v>
      </c>
      <c r="O241">
        <v>0.375</v>
      </c>
      <c r="P241">
        <v>0.4</v>
      </c>
      <c r="Q241">
        <v>0.28699999999999998</v>
      </c>
      <c r="R241">
        <v>0.35333333333333333</v>
      </c>
      <c r="S241">
        <v>0.125</v>
      </c>
    </row>
    <row r="242" spans="1:19" x14ac:dyDescent="0.25">
      <c r="A242" t="s">
        <v>76</v>
      </c>
      <c r="B242">
        <v>2012</v>
      </c>
      <c r="C242" s="1">
        <v>5</v>
      </c>
      <c r="D242" s="1">
        <v>4</v>
      </c>
      <c r="E242" s="6">
        <v>1.1552056094046637</v>
      </c>
      <c r="F242" s="6">
        <v>1.1552056094046637</v>
      </c>
      <c r="G242">
        <f t="shared" si="3"/>
        <v>1</v>
      </c>
      <c r="H242" s="2">
        <v>0</v>
      </c>
      <c r="I242" s="5">
        <v>3</v>
      </c>
      <c r="J242">
        <v>3</v>
      </c>
      <c r="K242">
        <v>2</v>
      </c>
      <c r="L242">
        <v>1</v>
      </c>
      <c r="M242" s="4">
        <v>2</v>
      </c>
      <c r="N242" s="4">
        <v>0</v>
      </c>
      <c r="O242">
        <v>0.75</v>
      </c>
      <c r="P242">
        <v>3</v>
      </c>
      <c r="Q242">
        <v>0.1148</v>
      </c>
      <c r="R242">
        <v>0.14133333333333334</v>
      </c>
      <c r="S242">
        <v>0.05</v>
      </c>
    </row>
    <row r="243" spans="1:19" x14ac:dyDescent="0.25">
      <c r="A243" t="s">
        <v>77</v>
      </c>
      <c r="B243">
        <v>2012</v>
      </c>
      <c r="C243" s="1">
        <v>12</v>
      </c>
      <c r="D243" s="1">
        <v>6</v>
      </c>
      <c r="E243" s="6">
        <v>0.77987178433381044</v>
      </c>
      <c r="F243" s="6">
        <v>0.77987178433381044</v>
      </c>
      <c r="G243">
        <f t="shared" si="3"/>
        <v>1</v>
      </c>
      <c r="H243" s="2">
        <v>1</v>
      </c>
      <c r="I243" s="5">
        <v>11</v>
      </c>
      <c r="J243">
        <v>10</v>
      </c>
      <c r="K243">
        <v>4</v>
      </c>
      <c r="L243">
        <v>2</v>
      </c>
      <c r="M243" s="4">
        <v>9</v>
      </c>
      <c r="N243" s="4">
        <v>3</v>
      </c>
      <c r="O243">
        <v>0.23529411764705882</v>
      </c>
      <c r="P243">
        <v>0.5</v>
      </c>
      <c r="Q243">
        <v>0.51659999999999995</v>
      </c>
      <c r="R243">
        <v>0.63600000000000001</v>
      </c>
      <c r="S243">
        <v>0.22500000000000001</v>
      </c>
    </row>
    <row r="244" spans="1:19" x14ac:dyDescent="0.25">
      <c r="A244" t="s">
        <v>78</v>
      </c>
      <c r="B244">
        <v>2012</v>
      </c>
      <c r="C244" s="1">
        <v>11</v>
      </c>
      <c r="D244" s="1">
        <v>3</v>
      </c>
      <c r="E244" s="6">
        <v>0.40199502484483624</v>
      </c>
      <c r="F244" s="6">
        <v>0.40199502484483624</v>
      </c>
      <c r="G244">
        <f t="shared" si="3"/>
        <v>1</v>
      </c>
      <c r="H244" s="2">
        <v>1</v>
      </c>
      <c r="I244" s="5">
        <v>8</v>
      </c>
      <c r="J244">
        <v>9</v>
      </c>
      <c r="K244">
        <v>1</v>
      </c>
      <c r="L244">
        <v>2</v>
      </c>
      <c r="M244" s="4">
        <v>0</v>
      </c>
      <c r="N244" s="4">
        <v>2</v>
      </c>
      <c r="O244">
        <v>0.5714285714285714</v>
      </c>
      <c r="P244">
        <v>1.5</v>
      </c>
      <c r="Q244">
        <v>0</v>
      </c>
      <c r="R244">
        <v>0</v>
      </c>
      <c r="S244">
        <v>0</v>
      </c>
    </row>
    <row r="245" spans="1:19" x14ac:dyDescent="0.25">
      <c r="A245" t="s">
        <v>79</v>
      </c>
      <c r="B245">
        <v>2012</v>
      </c>
      <c r="C245" s="1">
        <v>5</v>
      </c>
      <c r="D245" s="1">
        <v>5</v>
      </c>
      <c r="E245" s="6">
        <v>1.0107423014794645</v>
      </c>
      <c r="F245" s="6">
        <v>1.0107423014794645</v>
      </c>
      <c r="G245">
        <f t="shared" si="3"/>
        <v>1</v>
      </c>
      <c r="H245" s="2">
        <v>1</v>
      </c>
      <c r="I245" s="5">
        <v>8</v>
      </c>
      <c r="J245">
        <v>3</v>
      </c>
      <c r="K245">
        <v>3</v>
      </c>
      <c r="L245">
        <v>1</v>
      </c>
      <c r="M245" s="4">
        <v>0</v>
      </c>
      <c r="N245" s="4">
        <v>9</v>
      </c>
      <c r="O245">
        <v>1.5</v>
      </c>
      <c r="P245">
        <v>0.27272727272727271</v>
      </c>
      <c r="Q245">
        <v>0</v>
      </c>
      <c r="R245">
        <v>0</v>
      </c>
      <c r="S245">
        <v>0</v>
      </c>
    </row>
    <row r="246" spans="1:19" x14ac:dyDescent="0.25">
      <c r="A246" t="s">
        <v>80</v>
      </c>
      <c r="B246">
        <v>2012</v>
      </c>
      <c r="C246" s="1">
        <v>7</v>
      </c>
      <c r="D246" s="1">
        <v>6</v>
      </c>
      <c r="E246" s="6">
        <v>0.4924428900898043</v>
      </c>
      <c r="F246" s="6">
        <v>0.4924428900898043</v>
      </c>
      <c r="G246">
        <f t="shared" si="3"/>
        <v>1</v>
      </c>
      <c r="H246" s="2">
        <v>1</v>
      </c>
      <c r="I246" s="5">
        <v>13</v>
      </c>
      <c r="J246">
        <v>5</v>
      </c>
      <c r="K246">
        <v>4</v>
      </c>
      <c r="L246">
        <v>2</v>
      </c>
      <c r="M246" s="4">
        <v>1</v>
      </c>
      <c r="N246" s="4">
        <v>5</v>
      </c>
      <c r="O246">
        <v>1</v>
      </c>
      <c r="P246">
        <v>0.5714285714285714</v>
      </c>
      <c r="Q246">
        <v>5.74E-2</v>
      </c>
      <c r="R246">
        <v>7.0666666666666669E-2</v>
      </c>
      <c r="S246">
        <v>2.5000000000000001E-2</v>
      </c>
    </row>
    <row r="247" spans="1:19" x14ac:dyDescent="0.25">
      <c r="A247" t="s">
        <v>81</v>
      </c>
      <c r="B247">
        <v>2012</v>
      </c>
      <c r="C247" s="1">
        <v>5</v>
      </c>
      <c r="D247" s="1">
        <v>2</v>
      </c>
      <c r="E247" s="6">
        <v>0.5818934610390456</v>
      </c>
      <c r="F247" s="6">
        <v>0.5818934610390456</v>
      </c>
      <c r="G247">
        <f t="shared" si="3"/>
        <v>1</v>
      </c>
      <c r="H247" s="2">
        <v>1</v>
      </c>
      <c r="I247" s="5">
        <v>9</v>
      </c>
      <c r="J247">
        <v>3</v>
      </c>
      <c r="K247">
        <v>0</v>
      </c>
      <c r="L247">
        <v>0</v>
      </c>
      <c r="M247" s="4">
        <v>0</v>
      </c>
      <c r="N247" s="4">
        <v>1</v>
      </c>
      <c r="O247">
        <v>0.66666666666666663</v>
      </c>
      <c r="P247">
        <v>2</v>
      </c>
      <c r="Q247" t="s">
        <v>178</v>
      </c>
      <c r="R247" t="s">
        <v>178</v>
      </c>
      <c r="S247" t="s">
        <v>178</v>
      </c>
    </row>
    <row r="248" spans="1:19" x14ac:dyDescent="0.25">
      <c r="A248" t="s">
        <v>82</v>
      </c>
      <c r="B248">
        <v>2012</v>
      </c>
      <c r="C248" s="1">
        <v>12</v>
      </c>
      <c r="D248" s="1">
        <v>7</v>
      </c>
      <c r="E248" s="6">
        <v>0.16124515496597305</v>
      </c>
      <c r="F248" s="6">
        <v>0.16124515496597305</v>
      </c>
      <c r="G248">
        <f t="shared" si="3"/>
        <v>1</v>
      </c>
      <c r="H248" s="2">
        <v>1</v>
      </c>
      <c r="I248" s="5">
        <v>5</v>
      </c>
      <c r="J248">
        <v>10</v>
      </c>
      <c r="K248">
        <v>5</v>
      </c>
      <c r="L248">
        <v>5</v>
      </c>
      <c r="M248" s="4">
        <v>0</v>
      </c>
      <c r="N248" s="4">
        <v>12</v>
      </c>
      <c r="O248">
        <v>1.4</v>
      </c>
      <c r="P248">
        <v>0.1875</v>
      </c>
      <c r="Q248">
        <v>0</v>
      </c>
      <c r="R248">
        <v>0</v>
      </c>
      <c r="S248">
        <v>0</v>
      </c>
    </row>
    <row r="249" spans="1:19" x14ac:dyDescent="0.25">
      <c r="A249" t="s">
        <v>83</v>
      </c>
      <c r="B249">
        <v>2012</v>
      </c>
      <c r="C249" s="1">
        <v>7</v>
      </c>
      <c r="D249" s="1">
        <v>9</v>
      </c>
      <c r="E249" s="6">
        <v>0.16124515496597305</v>
      </c>
      <c r="F249" s="6">
        <v>0.16124515496597305</v>
      </c>
      <c r="G249">
        <f t="shared" si="3"/>
        <v>1</v>
      </c>
      <c r="H249" s="2">
        <v>1</v>
      </c>
      <c r="I249" s="5">
        <v>5</v>
      </c>
      <c r="J249">
        <v>5</v>
      </c>
      <c r="K249">
        <v>7</v>
      </c>
      <c r="L249">
        <v>2</v>
      </c>
      <c r="M249" s="4">
        <v>0</v>
      </c>
      <c r="N249" s="4">
        <v>6</v>
      </c>
      <c r="O249">
        <v>1.3333333333333333</v>
      </c>
      <c r="P249">
        <v>0.36363636363636365</v>
      </c>
      <c r="Q249">
        <v>0</v>
      </c>
      <c r="R249">
        <v>0</v>
      </c>
      <c r="S249">
        <v>0</v>
      </c>
    </row>
    <row r="250" spans="1:19" x14ac:dyDescent="0.25">
      <c r="A250" t="s">
        <v>84</v>
      </c>
      <c r="B250">
        <v>2012</v>
      </c>
      <c r="C250" s="1">
        <v>5</v>
      </c>
      <c r="D250" s="1">
        <v>8</v>
      </c>
      <c r="E250" s="6">
        <v>0.62769419305900898</v>
      </c>
      <c r="F250" s="6">
        <v>0.62769419305900898</v>
      </c>
      <c r="G250">
        <f t="shared" si="3"/>
        <v>1</v>
      </c>
      <c r="H250" s="2">
        <v>1</v>
      </c>
      <c r="I250" s="5">
        <v>7</v>
      </c>
      <c r="J250">
        <v>3</v>
      </c>
      <c r="K250">
        <v>6</v>
      </c>
      <c r="L250">
        <v>1</v>
      </c>
      <c r="M250" s="4">
        <v>0</v>
      </c>
      <c r="N250" s="4">
        <v>2</v>
      </c>
      <c r="O250">
        <v>1.5</v>
      </c>
      <c r="P250">
        <v>0.42857142857142855</v>
      </c>
      <c r="Q250">
        <v>0</v>
      </c>
      <c r="R250">
        <v>0</v>
      </c>
      <c r="S250">
        <v>0</v>
      </c>
    </row>
    <row r="251" spans="1:19" x14ac:dyDescent="0.25">
      <c r="A251" t="s">
        <v>85</v>
      </c>
      <c r="B251">
        <v>2012</v>
      </c>
      <c r="C251" s="1">
        <v>3</v>
      </c>
      <c r="D251" s="1">
        <v>5</v>
      </c>
      <c r="E251" s="6">
        <v>2.1006903627141238</v>
      </c>
      <c r="F251" s="6">
        <v>0.68731361109758471</v>
      </c>
      <c r="G251">
        <f t="shared" si="3"/>
        <v>1</v>
      </c>
      <c r="H251" s="2">
        <v>1</v>
      </c>
      <c r="I251" s="5">
        <v>0</v>
      </c>
      <c r="J251">
        <v>1</v>
      </c>
      <c r="K251">
        <v>3</v>
      </c>
      <c r="L251">
        <v>1</v>
      </c>
      <c r="M251" s="4">
        <v>3</v>
      </c>
      <c r="N251" s="4">
        <v>3</v>
      </c>
      <c r="O251">
        <v>1</v>
      </c>
      <c r="P251">
        <v>0.33333333333333331</v>
      </c>
      <c r="Q251">
        <v>0.17219999999999999</v>
      </c>
      <c r="R251">
        <v>0.21200000000000002</v>
      </c>
      <c r="S251">
        <v>7.5000000000000011E-2</v>
      </c>
    </row>
    <row r="252" spans="1:19" x14ac:dyDescent="0.25">
      <c r="A252" t="s">
        <v>86</v>
      </c>
      <c r="B252">
        <v>2012</v>
      </c>
      <c r="C252" s="1">
        <v>6</v>
      </c>
      <c r="D252" s="1">
        <v>4</v>
      </c>
      <c r="E252" s="6">
        <v>0.34058772731852577</v>
      </c>
      <c r="F252" s="6">
        <v>0.34058772731852577</v>
      </c>
      <c r="G252">
        <f t="shared" si="3"/>
        <v>1</v>
      </c>
      <c r="H252" s="2">
        <v>1</v>
      </c>
      <c r="I252" s="5">
        <v>7</v>
      </c>
      <c r="J252">
        <v>4</v>
      </c>
      <c r="K252">
        <v>2</v>
      </c>
      <c r="L252">
        <v>2</v>
      </c>
      <c r="M252" s="4">
        <v>1</v>
      </c>
      <c r="N252" s="4">
        <v>2</v>
      </c>
      <c r="O252">
        <v>1.3333333333333333</v>
      </c>
      <c r="P252">
        <v>0.5</v>
      </c>
      <c r="Q252">
        <v>5.74E-2</v>
      </c>
      <c r="R252">
        <v>7.0666666666666669E-2</v>
      </c>
      <c r="S252">
        <v>2.5000000000000001E-2</v>
      </c>
    </row>
    <row r="253" spans="1:19" x14ac:dyDescent="0.25">
      <c r="A253" t="s">
        <v>87</v>
      </c>
      <c r="B253">
        <v>2012</v>
      </c>
      <c r="C253" s="1">
        <v>1</v>
      </c>
      <c r="D253" s="1">
        <v>3</v>
      </c>
      <c r="E253" s="6">
        <v>0.34058772731852577</v>
      </c>
      <c r="F253" s="6">
        <v>0.34058772731852577</v>
      </c>
      <c r="G253">
        <f t="shared" si="3"/>
        <v>1</v>
      </c>
      <c r="H253" s="2">
        <v>1</v>
      </c>
      <c r="I253" s="5">
        <v>7</v>
      </c>
      <c r="J253">
        <v>0</v>
      </c>
      <c r="K253">
        <v>1</v>
      </c>
      <c r="L253">
        <v>0</v>
      </c>
      <c r="M253" s="4">
        <v>0</v>
      </c>
      <c r="N253" s="4">
        <v>4</v>
      </c>
      <c r="O253" t="s">
        <v>178</v>
      </c>
      <c r="P253">
        <v>0.4</v>
      </c>
      <c r="Q253" t="s">
        <v>178</v>
      </c>
      <c r="R253" t="s">
        <v>178</v>
      </c>
      <c r="S253" t="s">
        <v>178</v>
      </c>
    </row>
    <row r="254" spans="1:19" x14ac:dyDescent="0.25">
      <c r="A254" t="s">
        <v>88</v>
      </c>
      <c r="B254">
        <v>2012</v>
      </c>
      <c r="C254" s="1">
        <v>3</v>
      </c>
      <c r="D254" s="1">
        <v>6</v>
      </c>
      <c r="E254" s="6">
        <v>0.75690157880665054</v>
      </c>
      <c r="F254" s="6">
        <v>0.75690157880665054</v>
      </c>
      <c r="G254">
        <f t="shared" si="3"/>
        <v>1</v>
      </c>
      <c r="H254" s="2">
        <v>1</v>
      </c>
      <c r="I254" s="5">
        <v>5</v>
      </c>
      <c r="J254">
        <v>1</v>
      </c>
      <c r="K254">
        <v>4</v>
      </c>
      <c r="L254">
        <v>0</v>
      </c>
      <c r="M254" s="4">
        <v>0</v>
      </c>
      <c r="N254" s="4">
        <v>3</v>
      </c>
      <c r="O254">
        <v>2</v>
      </c>
      <c r="P254">
        <v>0.5</v>
      </c>
      <c r="Q254" t="s">
        <v>178</v>
      </c>
      <c r="R254" t="s">
        <v>178</v>
      </c>
      <c r="S254" t="s">
        <v>178</v>
      </c>
    </row>
    <row r="255" spans="1:19" x14ac:dyDescent="0.25">
      <c r="A255" t="s">
        <v>89</v>
      </c>
      <c r="B255">
        <v>2012</v>
      </c>
      <c r="C255" s="1">
        <v>8</v>
      </c>
      <c r="D255" s="1">
        <v>6</v>
      </c>
      <c r="E255" s="6">
        <v>0.75690157880665054</v>
      </c>
      <c r="F255" s="6">
        <v>0.75690157880665054</v>
      </c>
      <c r="G255">
        <f t="shared" si="3"/>
        <v>1</v>
      </c>
      <c r="H255" s="2">
        <v>1</v>
      </c>
      <c r="I255" s="5">
        <v>4</v>
      </c>
      <c r="J255">
        <v>6</v>
      </c>
      <c r="K255">
        <v>4</v>
      </c>
      <c r="L255">
        <v>1</v>
      </c>
      <c r="M255" s="4">
        <v>2</v>
      </c>
      <c r="N255" s="4">
        <v>1</v>
      </c>
      <c r="O255">
        <v>0.42857142857142855</v>
      </c>
      <c r="P255">
        <v>0.4</v>
      </c>
      <c r="Q255">
        <v>0.1148</v>
      </c>
      <c r="R255">
        <v>0.14133333333333334</v>
      </c>
      <c r="S255">
        <v>0.05</v>
      </c>
    </row>
    <row r="256" spans="1:19" x14ac:dyDescent="0.25">
      <c r="A256" t="s">
        <v>90</v>
      </c>
      <c r="B256">
        <v>2012</v>
      </c>
      <c r="C256" s="1">
        <v>9</v>
      </c>
      <c r="D256" s="1">
        <v>4</v>
      </c>
      <c r="E256" s="6">
        <v>0.49648766349225787</v>
      </c>
      <c r="F256" s="6">
        <v>0.49648766349225787</v>
      </c>
      <c r="G256">
        <f t="shared" si="3"/>
        <v>1</v>
      </c>
      <c r="H256" s="2">
        <v>1</v>
      </c>
      <c r="I256" s="5">
        <v>11</v>
      </c>
      <c r="J256">
        <v>7</v>
      </c>
      <c r="K256">
        <v>2</v>
      </c>
      <c r="L256">
        <v>1</v>
      </c>
      <c r="M256" s="4">
        <v>7</v>
      </c>
      <c r="N256" s="4">
        <v>1</v>
      </c>
      <c r="O256">
        <v>0.23076923076923078</v>
      </c>
      <c r="P256">
        <v>0.66666666666666663</v>
      </c>
      <c r="Q256">
        <v>0.40179999999999999</v>
      </c>
      <c r="R256">
        <v>0.4946666666666667</v>
      </c>
      <c r="S256">
        <v>0.17500000000000002</v>
      </c>
    </row>
    <row r="257" spans="1:19" x14ac:dyDescent="0.25">
      <c r="A257" t="s">
        <v>91</v>
      </c>
      <c r="B257">
        <v>2012</v>
      </c>
      <c r="C257" s="1">
        <v>5</v>
      </c>
      <c r="D257" s="1">
        <v>3</v>
      </c>
      <c r="E257" s="6">
        <v>0.9217917335277005</v>
      </c>
      <c r="F257" s="6">
        <v>0.97082439194737913</v>
      </c>
      <c r="G257">
        <f t="shared" si="3"/>
        <v>1</v>
      </c>
      <c r="H257" s="2">
        <v>0</v>
      </c>
      <c r="I257" s="5">
        <v>9</v>
      </c>
      <c r="J257">
        <v>3</v>
      </c>
      <c r="K257">
        <v>1</v>
      </c>
      <c r="L257">
        <v>1</v>
      </c>
      <c r="M257" s="4">
        <v>0</v>
      </c>
      <c r="N257" s="4">
        <v>0</v>
      </c>
      <c r="O257">
        <v>1.5</v>
      </c>
      <c r="P257">
        <v>2</v>
      </c>
      <c r="Q257">
        <v>0</v>
      </c>
      <c r="R257">
        <v>0</v>
      </c>
      <c r="S257">
        <v>0</v>
      </c>
    </row>
    <row r="258" spans="1:19" x14ac:dyDescent="0.25">
      <c r="A258" t="s">
        <v>92</v>
      </c>
      <c r="B258">
        <v>2012</v>
      </c>
      <c r="C258" s="1">
        <v>1</v>
      </c>
      <c r="D258" s="1">
        <v>2</v>
      </c>
      <c r="E258" s="6">
        <v>1.0791200118615158</v>
      </c>
      <c r="F258" s="6">
        <v>1.0791200118615158</v>
      </c>
      <c r="G258">
        <f t="shared" si="3"/>
        <v>1</v>
      </c>
      <c r="H258" s="2">
        <v>0</v>
      </c>
      <c r="I258" s="5">
        <v>6</v>
      </c>
      <c r="J258">
        <v>0</v>
      </c>
      <c r="K258">
        <v>0</v>
      </c>
      <c r="L258">
        <v>0</v>
      </c>
      <c r="M258" s="4">
        <v>0</v>
      </c>
      <c r="N258" s="4">
        <v>0</v>
      </c>
      <c r="O258" t="s">
        <v>178</v>
      </c>
      <c r="P258" t="s">
        <v>178</v>
      </c>
      <c r="Q258" t="s">
        <v>178</v>
      </c>
      <c r="R258" t="s">
        <v>178</v>
      </c>
      <c r="S258" t="s">
        <v>178</v>
      </c>
    </row>
    <row r="259" spans="1:19" x14ac:dyDescent="0.25">
      <c r="A259" t="s">
        <v>93</v>
      </c>
      <c r="B259">
        <v>2012</v>
      </c>
      <c r="C259" s="1">
        <v>3</v>
      </c>
      <c r="D259" s="1" t="s">
        <v>178</v>
      </c>
      <c r="E259" s="6">
        <v>0.9217917335277005</v>
      </c>
      <c r="F259" s="6" t="s">
        <v>178</v>
      </c>
      <c r="G259">
        <f t="shared" ref="G259:G322" si="4">IF(C259="NA","NA",IF(D259="NA",0,1))</f>
        <v>0</v>
      </c>
      <c r="H259" s="2">
        <v>0</v>
      </c>
      <c r="I259" s="5">
        <v>5</v>
      </c>
      <c r="J259">
        <v>1</v>
      </c>
      <c r="K259">
        <v>0</v>
      </c>
      <c r="L259">
        <v>1</v>
      </c>
      <c r="M259" s="4">
        <v>1</v>
      </c>
      <c r="N259" s="4" t="s">
        <v>178</v>
      </c>
      <c r="O259">
        <v>3</v>
      </c>
      <c r="P259" t="s">
        <v>178</v>
      </c>
      <c r="Q259">
        <v>5.74E-2</v>
      </c>
      <c r="R259">
        <v>7.0666666666666669E-2</v>
      </c>
      <c r="S259">
        <v>2.5000000000000001E-2</v>
      </c>
    </row>
    <row r="260" spans="1:19" x14ac:dyDescent="0.25">
      <c r="A260" t="s">
        <v>94</v>
      </c>
      <c r="B260">
        <v>2012</v>
      </c>
      <c r="C260" s="1">
        <v>2</v>
      </c>
      <c r="D260" s="1" t="s">
        <v>178</v>
      </c>
      <c r="E260" s="6">
        <v>1.5646085772486358</v>
      </c>
      <c r="F260" s="6" t="s">
        <v>178</v>
      </c>
      <c r="G260">
        <f t="shared" si="4"/>
        <v>0</v>
      </c>
      <c r="H260" s="2">
        <v>0</v>
      </c>
      <c r="I260" s="5">
        <v>2</v>
      </c>
      <c r="J260">
        <v>0</v>
      </c>
      <c r="K260">
        <v>0</v>
      </c>
      <c r="L260">
        <v>0</v>
      </c>
      <c r="M260" s="4">
        <v>1</v>
      </c>
      <c r="N260" s="4" t="s">
        <v>178</v>
      </c>
      <c r="O260">
        <v>2</v>
      </c>
      <c r="P260" t="s">
        <v>178</v>
      </c>
      <c r="Q260" t="s">
        <v>178</v>
      </c>
      <c r="R260" t="s">
        <v>178</v>
      </c>
      <c r="S260" t="s">
        <v>178</v>
      </c>
    </row>
    <row r="261" spans="1:19" x14ac:dyDescent="0.25">
      <c r="A261" t="s">
        <v>95</v>
      </c>
      <c r="B261">
        <v>2012</v>
      </c>
      <c r="C261" s="1">
        <v>4</v>
      </c>
      <c r="D261" s="1">
        <v>2</v>
      </c>
      <c r="E261" s="6">
        <v>1.279413928328123</v>
      </c>
      <c r="F261" s="6">
        <v>1.279413928328123</v>
      </c>
      <c r="G261">
        <f t="shared" si="4"/>
        <v>1</v>
      </c>
      <c r="H261" s="2">
        <v>0</v>
      </c>
      <c r="I261" s="5">
        <v>5</v>
      </c>
      <c r="J261">
        <v>2</v>
      </c>
      <c r="K261">
        <v>0</v>
      </c>
      <c r="L261">
        <v>0</v>
      </c>
      <c r="M261" s="4">
        <v>0</v>
      </c>
      <c r="N261" s="4">
        <v>0</v>
      </c>
      <c r="O261">
        <v>1</v>
      </c>
      <c r="P261" t="s">
        <v>178</v>
      </c>
      <c r="Q261" t="s">
        <v>178</v>
      </c>
      <c r="R261" t="s">
        <v>178</v>
      </c>
      <c r="S261" t="s">
        <v>178</v>
      </c>
    </row>
    <row r="262" spans="1:19" x14ac:dyDescent="0.25">
      <c r="A262" t="s">
        <v>96</v>
      </c>
      <c r="B262">
        <v>2012</v>
      </c>
      <c r="C262" s="1">
        <v>5</v>
      </c>
      <c r="D262" s="1">
        <v>6</v>
      </c>
      <c r="E262" s="6">
        <v>1.0938464243210766</v>
      </c>
      <c r="F262" s="6">
        <v>1.0938464243210766</v>
      </c>
      <c r="G262">
        <f t="shared" si="4"/>
        <v>1</v>
      </c>
      <c r="H262" s="2">
        <v>1</v>
      </c>
      <c r="I262" s="5">
        <v>8</v>
      </c>
      <c r="J262">
        <v>3</v>
      </c>
      <c r="K262">
        <v>4</v>
      </c>
      <c r="L262">
        <v>1</v>
      </c>
      <c r="M262" s="4">
        <v>3</v>
      </c>
      <c r="N262" s="4">
        <v>2</v>
      </c>
      <c r="O262">
        <v>0.6</v>
      </c>
      <c r="P262">
        <v>0.6</v>
      </c>
      <c r="Q262">
        <v>0.17219999999999999</v>
      </c>
      <c r="R262">
        <v>0.21200000000000002</v>
      </c>
      <c r="S262">
        <v>7.5000000000000011E-2</v>
      </c>
    </row>
    <row r="263" spans="1:19" x14ac:dyDescent="0.25">
      <c r="A263" t="s">
        <v>97</v>
      </c>
      <c r="B263">
        <v>2012</v>
      </c>
      <c r="C263" s="1">
        <v>7</v>
      </c>
      <c r="D263" s="1">
        <v>4</v>
      </c>
      <c r="E263" s="6">
        <v>0.40199502484483624</v>
      </c>
      <c r="F263" s="6">
        <v>0.40199502484483624</v>
      </c>
      <c r="G263">
        <f t="shared" si="4"/>
        <v>1</v>
      </c>
      <c r="H263" s="2">
        <v>1</v>
      </c>
      <c r="I263" s="5">
        <v>10</v>
      </c>
      <c r="J263">
        <v>5</v>
      </c>
      <c r="K263">
        <v>2</v>
      </c>
      <c r="L263">
        <v>1</v>
      </c>
      <c r="M263" s="4">
        <v>3</v>
      </c>
      <c r="N263" s="4">
        <v>3</v>
      </c>
      <c r="O263">
        <v>0.42857142857142855</v>
      </c>
      <c r="P263">
        <v>0.4</v>
      </c>
      <c r="Q263">
        <v>0.17219999999999999</v>
      </c>
      <c r="R263">
        <v>0.21200000000000002</v>
      </c>
      <c r="S263">
        <v>7.5000000000000011E-2</v>
      </c>
    </row>
    <row r="264" spans="1:19" x14ac:dyDescent="0.25">
      <c r="A264" t="s">
        <v>98</v>
      </c>
      <c r="B264">
        <v>2012</v>
      </c>
      <c r="C264" s="1">
        <v>5</v>
      </c>
      <c r="D264" s="1">
        <v>5</v>
      </c>
      <c r="E264" s="6">
        <v>0.29154759474226444</v>
      </c>
      <c r="F264" s="6">
        <v>0.29154759474226444</v>
      </c>
      <c r="G264">
        <f t="shared" si="4"/>
        <v>1</v>
      </c>
      <c r="H264" s="2">
        <v>1</v>
      </c>
      <c r="I264" s="5">
        <v>2</v>
      </c>
      <c r="J264">
        <v>3</v>
      </c>
      <c r="K264">
        <v>3</v>
      </c>
      <c r="L264">
        <v>1</v>
      </c>
      <c r="M264" s="4">
        <v>6</v>
      </c>
      <c r="N264" s="4">
        <v>2</v>
      </c>
      <c r="O264">
        <v>0.375</v>
      </c>
      <c r="P264">
        <v>0.75</v>
      </c>
      <c r="Q264">
        <v>0.34439999999999998</v>
      </c>
      <c r="R264">
        <v>0.42400000000000004</v>
      </c>
      <c r="S264">
        <v>0.15000000000000002</v>
      </c>
    </row>
    <row r="265" spans="1:19" x14ac:dyDescent="0.25">
      <c r="A265" t="s">
        <v>99</v>
      </c>
      <c r="B265">
        <v>2012</v>
      </c>
      <c r="C265" s="1">
        <v>4</v>
      </c>
      <c r="D265" s="1">
        <v>4</v>
      </c>
      <c r="E265" s="6">
        <v>0.43829214001622313</v>
      </c>
      <c r="F265" s="6">
        <v>0.84770277810090966</v>
      </c>
      <c r="G265">
        <f t="shared" si="4"/>
        <v>1</v>
      </c>
      <c r="H265" s="2">
        <v>1</v>
      </c>
      <c r="I265" s="5">
        <v>13</v>
      </c>
      <c r="J265">
        <v>2</v>
      </c>
      <c r="K265">
        <v>2</v>
      </c>
      <c r="L265">
        <v>0</v>
      </c>
      <c r="M265" s="4">
        <v>2</v>
      </c>
      <c r="N265" s="4">
        <v>1</v>
      </c>
      <c r="O265">
        <v>0.5</v>
      </c>
      <c r="P265">
        <v>0.66666666666666663</v>
      </c>
      <c r="Q265" t="s">
        <v>178</v>
      </c>
      <c r="R265" t="s">
        <v>178</v>
      </c>
      <c r="S265" t="s">
        <v>178</v>
      </c>
    </row>
    <row r="266" spans="1:19" x14ac:dyDescent="0.25">
      <c r="A266" t="s">
        <v>100</v>
      </c>
      <c r="B266">
        <v>2012</v>
      </c>
      <c r="C266" s="1">
        <v>4</v>
      </c>
      <c r="D266" s="1" t="s">
        <v>178</v>
      </c>
      <c r="E266" s="6">
        <v>0.43829214001622313</v>
      </c>
      <c r="F266" s="6" t="s">
        <v>178</v>
      </c>
      <c r="G266">
        <f t="shared" si="4"/>
        <v>0</v>
      </c>
      <c r="H266" s="2">
        <v>0</v>
      </c>
      <c r="I266" s="5">
        <v>14</v>
      </c>
      <c r="J266">
        <v>2</v>
      </c>
      <c r="K266">
        <v>0</v>
      </c>
      <c r="L266">
        <v>1</v>
      </c>
      <c r="M266" s="4">
        <v>1</v>
      </c>
      <c r="N266" s="4" t="s">
        <v>178</v>
      </c>
      <c r="O266">
        <v>1.5</v>
      </c>
      <c r="P266" t="s">
        <v>178</v>
      </c>
      <c r="Q266">
        <v>5.74E-2</v>
      </c>
      <c r="R266">
        <v>7.0666666666666669E-2</v>
      </c>
      <c r="S266">
        <v>2.5000000000000001E-2</v>
      </c>
    </row>
    <row r="267" spans="1:19" x14ac:dyDescent="0.25">
      <c r="A267" t="s">
        <v>101</v>
      </c>
      <c r="B267">
        <v>2012</v>
      </c>
      <c r="C267" s="1">
        <v>4</v>
      </c>
      <c r="D267" s="1" t="s">
        <v>178</v>
      </c>
      <c r="E267" s="6">
        <v>0.9152595260361962</v>
      </c>
      <c r="F267" s="6" t="s">
        <v>178</v>
      </c>
      <c r="G267">
        <f t="shared" si="4"/>
        <v>0</v>
      </c>
      <c r="H267" s="2">
        <v>0</v>
      </c>
      <c r="I267" s="5">
        <v>18</v>
      </c>
      <c r="J267">
        <v>2</v>
      </c>
      <c r="K267">
        <v>0</v>
      </c>
      <c r="L267">
        <v>2</v>
      </c>
      <c r="M267" s="4">
        <v>0</v>
      </c>
      <c r="N267" s="4" t="s">
        <v>178</v>
      </c>
      <c r="O267" t="s">
        <v>178</v>
      </c>
      <c r="P267" t="s">
        <v>178</v>
      </c>
      <c r="Q267">
        <v>0</v>
      </c>
      <c r="R267">
        <v>0</v>
      </c>
      <c r="S267">
        <v>0</v>
      </c>
    </row>
    <row r="268" spans="1:19" x14ac:dyDescent="0.25">
      <c r="A268" t="s">
        <v>102</v>
      </c>
      <c r="B268">
        <v>2012</v>
      </c>
      <c r="C268" s="1">
        <v>4</v>
      </c>
      <c r="D268" s="1">
        <v>6</v>
      </c>
      <c r="E268" s="6">
        <v>0.46615448083226579</v>
      </c>
      <c r="F268" s="6">
        <v>0.46615448083226579</v>
      </c>
      <c r="G268">
        <f t="shared" si="4"/>
        <v>1</v>
      </c>
      <c r="H268" s="2">
        <v>1</v>
      </c>
      <c r="I268" s="5">
        <v>7</v>
      </c>
      <c r="J268">
        <v>2</v>
      </c>
      <c r="K268">
        <v>4</v>
      </c>
      <c r="L268">
        <v>1</v>
      </c>
      <c r="M268" s="4">
        <v>1</v>
      </c>
      <c r="N268" s="4">
        <v>9</v>
      </c>
      <c r="O268">
        <v>1.5</v>
      </c>
      <c r="P268">
        <v>0.25</v>
      </c>
      <c r="Q268">
        <v>5.74E-2</v>
      </c>
      <c r="R268">
        <v>7.0666666666666669E-2</v>
      </c>
      <c r="S268">
        <v>2.5000000000000001E-2</v>
      </c>
    </row>
    <row r="269" spans="1:19" x14ac:dyDescent="0.25">
      <c r="A269" t="s">
        <v>103</v>
      </c>
      <c r="B269">
        <v>2012</v>
      </c>
      <c r="C269" s="1">
        <v>4</v>
      </c>
      <c r="D269" s="1">
        <v>4</v>
      </c>
      <c r="E269" s="6">
        <v>0.66483080554378604</v>
      </c>
      <c r="F269" s="6">
        <v>0.66483080554378604</v>
      </c>
      <c r="G269">
        <f t="shared" si="4"/>
        <v>1</v>
      </c>
      <c r="H269" s="2">
        <v>1</v>
      </c>
      <c r="I269" s="5">
        <v>12</v>
      </c>
      <c r="J269">
        <v>2</v>
      </c>
      <c r="K269">
        <v>2</v>
      </c>
      <c r="L269">
        <v>1</v>
      </c>
      <c r="M269" s="4">
        <v>0</v>
      </c>
      <c r="N269" s="4">
        <v>1</v>
      </c>
      <c r="O269">
        <v>3</v>
      </c>
      <c r="P269">
        <v>1.5</v>
      </c>
      <c r="Q269">
        <v>0</v>
      </c>
      <c r="R269">
        <v>0</v>
      </c>
      <c r="S269">
        <v>0</v>
      </c>
    </row>
    <row r="270" spans="1:19" x14ac:dyDescent="0.25">
      <c r="A270" t="s">
        <v>104</v>
      </c>
      <c r="B270">
        <v>2012</v>
      </c>
      <c r="C270" s="1">
        <v>4</v>
      </c>
      <c r="D270" s="1">
        <v>6</v>
      </c>
      <c r="E270" s="6">
        <v>0.33060550509632908</v>
      </c>
      <c r="F270" s="6">
        <v>0.33060550509632908</v>
      </c>
      <c r="G270">
        <f t="shared" si="4"/>
        <v>1</v>
      </c>
      <c r="H270" s="2">
        <v>1</v>
      </c>
      <c r="I270" s="5">
        <v>22</v>
      </c>
      <c r="J270">
        <v>2</v>
      </c>
      <c r="K270">
        <v>4</v>
      </c>
      <c r="L270">
        <v>1</v>
      </c>
      <c r="M270" s="4">
        <v>3</v>
      </c>
      <c r="N270" s="4">
        <v>1</v>
      </c>
      <c r="O270">
        <v>0.75</v>
      </c>
      <c r="P270">
        <v>0.75</v>
      </c>
      <c r="Q270">
        <v>0.17219999999999999</v>
      </c>
      <c r="R270">
        <v>0.21200000000000002</v>
      </c>
      <c r="S270">
        <v>7.5000000000000011E-2</v>
      </c>
    </row>
    <row r="271" spans="1:19" x14ac:dyDescent="0.25">
      <c r="A271" t="s">
        <v>105</v>
      </c>
      <c r="B271">
        <v>2012</v>
      </c>
      <c r="C271" s="1">
        <v>11</v>
      </c>
      <c r="D271" s="1">
        <v>11</v>
      </c>
      <c r="E271" s="6">
        <v>0.29546573405388277</v>
      </c>
      <c r="F271" s="6">
        <v>0.29546573405388277</v>
      </c>
      <c r="G271">
        <f t="shared" si="4"/>
        <v>1</v>
      </c>
      <c r="H271" s="2">
        <v>1</v>
      </c>
      <c r="I271" s="5">
        <v>26</v>
      </c>
      <c r="J271">
        <v>9</v>
      </c>
      <c r="K271">
        <v>9</v>
      </c>
      <c r="L271">
        <v>3</v>
      </c>
      <c r="M271" s="4">
        <v>0</v>
      </c>
      <c r="N271" s="4">
        <v>6</v>
      </c>
      <c r="O271">
        <v>0.83333333333333337</v>
      </c>
      <c r="P271">
        <v>0.30769230769230771</v>
      </c>
      <c r="Q271">
        <v>0</v>
      </c>
      <c r="R271">
        <v>0</v>
      </c>
      <c r="S271">
        <v>0</v>
      </c>
    </row>
    <row r="272" spans="1:19" x14ac:dyDescent="0.25">
      <c r="A272" t="s">
        <v>106</v>
      </c>
      <c r="B272">
        <v>2012</v>
      </c>
      <c r="C272" s="1">
        <v>7</v>
      </c>
      <c r="D272" s="1">
        <v>4</v>
      </c>
      <c r="E272" s="6">
        <v>0.29546573405388277</v>
      </c>
      <c r="F272" s="6">
        <v>0.29546573405388277</v>
      </c>
      <c r="G272">
        <f t="shared" si="4"/>
        <v>1</v>
      </c>
      <c r="H272" s="2">
        <v>1</v>
      </c>
      <c r="I272" s="5">
        <v>26</v>
      </c>
      <c r="J272">
        <v>5</v>
      </c>
      <c r="K272">
        <v>2</v>
      </c>
      <c r="L272">
        <v>1</v>
      </c>
      <c r="M272" s="4">
        <v>3</v>
      </c>
      <c r="N272" s="4">
        <v>5</v>
      </c>
      <c r="O272">
        <v>0.42857142857142855</v>
      </c>
      <c r="P272">
        <v>0.2857142857142857</v>
      </c>
      <c r="Q272">
        <v>0.17219999999999999</v>
      </c>
      <c r="R272">
        <v>0.21200000000000002</v>
      </c>
      <c r="S272">
        <v>7.5000000000000011E-2</v>
      </c>
    </row>
    <row r="273" spans="1:19" x14ac:dyDescent="0.25">
      <c r="A273" t="s">
        <v>107</v>
      </c>
      <c r="B273">
        <v>2012</v>
      </c>
      <c r="C273" s="1">
        <v>9</v>
      </c>
      <c r="D273" s="1">
        <v>8</v>
      </c>
      <c r="E273" s="6">
        <v>0.16155494421403416</v>
      </c>
      <c r="F273" s="6">
        <v>0.16155494421403416</v>
      </c>
      <c r="G273">
        <f t="shared" si="4"/>
        <v>1</v>
      </c>
      <c r="H273" s="2">
        <v>1</v>
      </c>
      <c r="I273" s="5">
        <v>23</v>
      </c>
      <c r="J273">
        <v>7</v>
      </c>
      <c r="K273">
        <v>6</v>
      </c>
      <c r="L273">
        <v>2</v>
      </c>
      <c r="M273" s="4">
        <v>6</v>
      </c>
      <c r="N273" s="4">
        <v>2</v>
      </c>
      <c r="O273">
        <v>0.36363636363636365</v>
      </c>
      <c r="P273">
        <v>0.42857142857142855</v>
      </c>
      <c r="Q273">
        <v>0.34439999999999998</v>
      </c>
      <c r="R273">
        <v>0.42400000000000004</v>
      </c>
      <c r="S273">
        <v>0.15000000000000002</v>
      </c>
    </row>
    <row r="274" spans="1:19" x14ac:dyDescent="0.25">
      <c r="A274" t="s">
        <v>108</v>
      </c>
      <c r="B274">
        <v>2012</v>
      </c>
      <c r="C274" s="1">
        <v>8</v>
      </c>
      <c r="D274" s="1" t="s">
        <v>178</v>
      </c>
      <c r="E274" s="6">
        <v>0.36400549446402636</v>
      </c>
      <c r="F274" s="6" t="s">
        <v>178</v>
      </c>
      <c r="G274">
        <f t="shared" si="4"/>
        <v>0</v>
      </c>
      <c r="H274" s="2">
        <v>0</v>
      </c>
      <c r="I274" s="5">
        <v>22</v>
      </c>
      <c r="J274">
        <v>6</v>
      </c>
      <c r="K274">
        <v>0</v>
      </c>
      <c r="L274">
        <v>1</v>
      </c>
      <c r="M274" s="4">
        <v>2</v>
      </c>
      <c r="N274" s="4" t="s">
        <v>178</v>
      </c>
      <c r="O274">
        <v>0.42857142857142855</v>
      </c>
      <c r="P274" t="s">
        <v>178</v>
      </c>
      <c r="Q274">
        <v>0.1148</v>
      </c>
      <c r="R274">
        <v>0.14133333333333334</v>
      </c>
      <c r="S274">
        <v>0.05</v>
      </c>
    </row>
    <row r="275" spans="1:19" x14ac:dyDescent="0.25">
      <c r="A275" t="s">
        <v>109</v>
      </c>
      <c r="B275">
        <v>2012</v>
      </c>
      <c r="C275" s="1">
        <v>13</v>
      </c>
      <c r="D275" s="1">
        <v>8</v>
      </c>
      <c r="E275" s="6">
        <v>0.70342021580275871</v>
      </c>
      <c r="F275" s="6">
        <v>0.7072481884034767</v>
      </c>
      <c r="G275">
        <f t="shared" si="4"/>
        <v>1</v>
      </c>
      <c r="H275" s="2">
        <v>1</v>
      </c>
      <c r="I275" s="5">
        <v>21</v>
      </c>
      <c r="J275">
        <v>11</v>
      </c>
      <c r="K275">
        <v>6</v>
      </c>
      <c r="L275">
        <v>3</v>
      </c>
      <c r="M275" s="4">
        <v>4</v>
      </c>
      <c r="N275" s="4">
        <v>2</v>
      </c>
      <c r="O275">
        <v>0.41666666666666669</v>
      </c>
      <c r="P275">
        <v>0.42857142857142855</v>
      </c>
      <c r="Q275">
        <v>0.15306666666666666</v>
      </c>
      <c r="R275">
        <v>0.18844444444444444</v>
      </c>
      <c r="S275">
        <v>0.1</v>
      </c>
    </row>
    <row r="276" spans="1:19" x14ac:dyDescent="0.25">
      <c r="A276" t="s">
        <v>110</v>
      </c>
      <c r="B276">
        <v>2012</v>
      </c>
      <c r="C276" s="1">
        <v>6</v>
      </c>
      <c r="D276" s="1">
        <v>7</v>
      </c>
      <c r="E276" s="6">
        <v>0.3935733730830881</v>
      </c>
      <c r="F276" s="6">
        <v>0.3935733730830881</v>
      </c>
      <c r="G276">
        <f t="shared" si="4"/>
        <v>1</v>
      </c>
      <c r="H276" s="2">
        <v>1</v>
      </c>
      <c r="I276" s="5">
        <v>20</v>
      </c>
      <c r="J276">
        <v>4</v>
      </c>
      <c r="K276">
        <v>5</v>
      </c>
      <c r="L276">
        <v>2</v>
      </c>
      <c r="M276" s="4">
        <v>1</v>
      </c>
      <c r="N276" s="4">
        <v>1</v>
      </c>
      <c r="O276">
        <v>1.3333333333333333</v>
      </c>
      <c r="P276">
        <v>0.6</v>
      </c>
      <c r="Q276">
        <v>5.74E-2</v>
      </c>
      <c r="R276">
        <v>7.0666666666666669E-2</v>
      </c>
      <c r="S276">
        <v>2.5000000000000001E-2</v>
      </c>
    </row>
    <row r="277" spans="1:19" x14ac:dyDescent="0.25">
      <c r="A277" t="s">
        <v>111</v>
      </c>
      <c r="B277">
        <v>2012</v>
      </c>
      <c r="C277" s="1">
        <v>7</v>
      </c>
      <c r="D277" s="1">
        <v>7</v>
      </c>
      <c r="E277" s="6">
        <v>0.57454329688892958</v>
      </c>
      <c r="F277" s="6">
        <v>0.57454329688892958</v>
      </c>
      <c r="G277">
        <f t="shared" si="4"/>
        <v>1</v>
      </c>
      <c r="H277" s="2">
        <v>1</v>
      </c>
      <c r="I277" s="5">
        <v>19</v>
      </c>
      <c r="J277">
        <v>5</v>
      </c>
      <c r="K277">
        <v>5</v>
      </c>
      <c r="L277">
        <v>2</v>
      </c>
      <c r="M277" s="4">
        <v>0</v>
      </c>
      <c r="N277" s="4">
        <v>5</v>
      </c>
      <c r="O277">
        <v>1.3333333333333333</v>
      </c>
      <c r="P277">
        <v>0.2</v>
      </c>
      <c r="Q277">
        <v>0</v>
      </c>
      <c r="R277">
        <v>0</v>
      </c>
      <c r="S277">
        <v>0</v>
      </c>
    </row>
    <row r="278" spans="1:19" x14ac:dyDescent="0.25">
      <c r="A278" t="s">
        <v>112</v>
      </c>
      <c r="B278">
        <v>2012</v>
      </c>
      <c r="C278" s="1">
        <v>5</v>
      </c>
      <c r="D278" s="1">
        <v>4</v>
      </c>
      <c r="E278" s="6">
        <v>0.3935733730830881</v>
      </c>
      <c r="F278" s="6">
        <v>0.3935733730830881</v>
      </c>
      <c r="G278">
        <f t="shared" si="4"/>
        <v>1</v>
      </c>
      <c r="H278" s="2">
        <v>1</v>
      </c>
      <c r="I278" s="5">
        <v>22</v>
      </c>
      <c r="J278">
        <v>3</v>
      </c>
      <c r="K278">
        <v>2</v>
      </c>
      <c r="L278">
        <v>0</v>
      </c>
      <c r="M278" s="4">
        <v>1</v>
      </c>
      <c r="N278" s="4">
        <v>1</v>
      </c>
      <c r="O278">
        <v>0.5</v>
      </c>
      <c r="P278">
        <v>0.66666666666666663</v>
      </c>
      <c r="Q278" t="s">
        <v>178</v>
      </c>
      <c r="R278" t="s">
        <v>178</v>
      </c>
      <c r="S278" t="s">
        <v>178</v>
      </c>
    </row>
    <row r="279" spans="1:19" x14ac:dyDescent="0.25">
      <c r="A279" t="s">
        <v>113</v>
      </c>
      <c r="B279">
        <v>2012</v>
      </c>
      <c r="C279" s="1">
        <v>5</v>
      </c>
      <c r="D279" s="1">
        <v>6</v>
      </c>
      <c r="E279" s="6">
        <v>0.40804411526206491</v>
      </c>
      <c r="F279" s="6">
        <v>0.40804411526206491</v>
      </c>
      <c r="G279">
        <f t="shared" si="4"/>
        <v>1</v>
      </c>
      <c r="H279" s="2">
        <v>1</v>
      </c>
      <c r="I279" s="5">
        <v>16</v>
      </c>
      <c r="J279">
        <v>3</v>
      </c>
      <c r="K279">
        <v>4</v>
      </c>
      <c r="L279">
        <v>1</v>
      </c>
      <c r="M279" s="4">
        <v>0</v>
      </c>
      <c r="N279" s="4">
        <v>1</v>
      </c>
      <c r="O279">
        <v>1.5</v>
      </c>
      <c r="P279">
        <v>0.4</v>
      </c>
      <c r="Q279">
        <v>0</v>
      </c>
      <c r="R279">
        <v>0</v>
      </c>
      <c r="S279">
        <v>0</v>
      </c>
    </row>
    <row r="280" spans="1:19" x14ac:dyDescent="0.25">
      <c r="A280" t="s">
        <v>114</v>
      </c>
      <c r="B280">
        <v>2012</v>
      </c>
      <c r="C280" s="1">
        <v>3</v>
      </c>
      <c r="D280" s="1">
        <v>4</v>
      </c>
      <c r="E280" s="6">
        <v>0.56824290580701464</v>
      </c>
      <c r="F280" s="6">
        <v>0.56824290580701464</v>
      </c>
      <c r="G280">
        <f t="shared" si="4"/>
        <v>1</v>
      </c>
      <c r="H280" s="2">
        <v>1</v>
      </c>
      <c r="I280" s="5">
        <v>11</v>
      </c>
      <c r="J280">
        <v>1</v>
      </c>
      <c r="K280">
        <v>2</v>
      </c>
      <c r="L280">
        <v>0</v>
      </c>
      <c r="M280" s="4">
        <v>0</v>
      </c>
      <c r="N280" s="4">
        <v>1</v>
      </c>
      <c r="O280">
        <v>2</v>
      </c>
      <c r="P280">
        <v>0.66666666666666663</v>
      </c>
      <c r="Q280" t="s">
        <v>178</v>
      </c>
      <c r="R280" t="s">
        <v>178</v>
      </c>
      <c r="S280" t="s">
        <v>178</v>
      </c>
    </row>
    <row r="281" spans="1:19" x14ac:dyDescent="0.25">
      <c r="A281" t="s">
        <v>115</v>
      </c>
      <c r="B281">
        <v>2012</v>
      </c>
      <c r="C281" s="1">
        <v>6</v>
      </c>
      <c r="D281" s="1">
        <v>4</v>
      </c>
      <c r="E281" s="6">
        <v>0.41617304093369728</v>
      </c>
      <c r="F281" s="6">
        <v>0.41617304093369728</v>
      </c>
      <c r="G281">
        <f t="shared" si="4"/>
        <v>1</v>
      </c>
      <c r="H281" s="2">
        <v>1</v>
      </c>
      <c r="I281" s="5">
        <v>26</v>
      </c>
      <c r="J281">
        <v>4</v>
      </c>
      <c r="K281">
        <v>2</v>
      </c>
      <c r="L281">
        <v>1</v>
      </c>
      <c r="M281" s="4">
        <v>0</v>
      </c>
      <c r="N281" s="4">
        <v>10</v>
      </c>
      <c r="O281">
        <v>1</v>
      </c>
      <c r="P281">
        <v>0.16666666666666666</v>
      </c>
      <c r="Q281">
        <v>0</v>
      </c>
      <c r="R281">
        <v>0</v>
      </c>
      <c r="S281">
        <v>0</v>
      </c>
    </row>
    <row r="282" spans="1:19" x14ac:dyDescent="0.25">
      <c r="A282" t="s">
        <v>116</v>
      </c>
      <c r="B282">
        <v>2012</v>
      </c>
      <c r="C282" s="1">
        <v>6</v>
      </c>
      <c r="D282" s="1">
        <v>5</v>
      </c>
      <c r="E282" s="6">
        <v>0.51623637996561234</v>
      </c>
      <c r="F282" s="6">
        <v>0.51623637996561234</v>
      </c>
      <c r="G282">
        <f t="shared" si="4"/>
        <v>1</v>
      </c>
      <c r="H282" s="2">
        <v>1</v>
      </c>
      <c r="I282" s="5">
        <v>25</v>
      </c>
      <c r="J282">
        <v>4</v>
      </c>
      <c r="K282">
        <v>3</v>
      </c>
      <c r="L282">
        <v>3</v>
      </c>
      <c r="M282" s="4">
        <v>0</v>
      </c>
      <c r="N282" s="4">
        <v>3</v>
      </c>
      <c r="O282">
        <v>5</v>
      </c>
      <c r="P282">
        <v>0.6</v>
      </c>
      <c r="Q282">
        <v>0</v>
      </c>
      <c r="R282">
        <v>0</v>
      </c>
      <c r="S282">
        <v>0</v>
      </c>
    </row>
    <row r="283" spans="1:19" x14ac:dyDescent="0.25">
      <c r="A283" t="s">
        <v>117</v>
      </c>
      <c r="B283">
        <v>2012</v>
      </c>
      <c r="C283" s="1">
        <v>7</v>
      </c>
      <c r="D283" s="1">
        <v>7</v>
      </c>
      <c r="E283" s="6">
        <v>0.65069193939989978</v>
      </c>
      <c r="F283" s="6">
        <v>0.65069193939989978</v>
      </c>
      <c r="G283">
        <f t="shared" si="4"/>
        <v>1</v>
      </c>
      <c r="H283" s="2">
        <v>1</v>
      </c>
      <c r="I283" s="5">
        <v>17</v>
      </c>
      <c r="J283">
        <v>5</v>
      </c>
      <c r="K283">
        <v>5</v>
      </c>
      <c r="L283">
        <v>1</v>
      </c>
      <c r="M283" s="4">
        <v>2</v>
      </c>
      <c r="N283" s="4">
        <v>1</v>
      </c>
      <c r="O283">
        <v>0.5</v>
      </c>
      <c r="P283">
        <v>0.33333333333333331</v>
      </c>
      <c r="Q283">
        <v>0.1148</v>
      </c>
      <c r="R283">
        <v>0.14133333333333334</v>
      </c>
      <c r="S283">
        <v>0.05</v>
      </c>
    </row>
    <row r="284" spans="1:19" x14ac:dyDescent="0.25">
      <c r="A284" t="s">
        <v>118</v>
      </c>
      <c r="B284">
        <v>2012</v>
      </c>
      <c r="C284" s="1">
        <v>5</v>
      </c>
      <c r="D284" s="1">
        <v>9</v>
      </c>
      <c r="E284" s="6">
        <v>0.43139309220245908</v>
      </c>
      <c r="F284" s="6">
        <v>0.43139309220245908</v>
      </c>
      <c r="G284">
        <f t="shared" si="4"/>
        <v>1</v>
      </c>
      <c r="H284" s="2">
        <v>1</v>
      </c>
      <c r="I284" s="5">
        <v>9</v>
      </c>
      <c r="J284">
        <v>3</v>
      </c>
      <c r="K284">
        <v>7</v>
      </c>
      <c r="L284">
        <v>0</v>
      </c>
      <c r="M284" s="4">
        <v>0</v>
      </c>
      <c r="N284" s="4">
        <v>2</v>
      </c>
      <c r="O284">
        <v>0.66666666666666663</v>
      </c>
      <c r="P284">
        <v>0.5714285714285714</v>
      </c>
      <c r="Q284" t="s">
        <v>178</v>
      </c>
      <c r="R284" t="s">
        <v>178</v>
      </c>
      <c r="S284" t="s">
        <v>178</v>
      </c>
    </row>
    <row r="285" spans="1:19" x14ac:dyDescent="0.25">
      <c r="A285" t="s">
        <v>119</v>
      </c>
      <c r="B285">
        <v>2012</v>
      </c>
      <c r="C285" s="1">
        <v>6</v>
      </c>
      <c r="D285" s="1">
        <v>8</v>
      </c>
      <c r="E285" s="6">
        <v>0.51623637996561234</v>
      </c>
      <c r="F285" s="6">
        <v>0.51623637996561234</v>
      </c>
      <c r="G285">
        <f t="shared" si="4"/>
        <v>1</v>
      </c>
      <c r="H285" s="2">
        <v>1</v>
      </c>
      <c r="I285" s="5">
        <v>23</v>
      </c>
      <c r="J285">
        <v>4</v>
      </c>
      <c r="K285">
        <v>6</v>
      </c>
      <c r="L285">
        <v>1</v>
      </c>
      <c r="M285" s="4">
        <v>2</v>
      </c>
      <c r="N285" s="4">
        <v>2</v>
      </c>
      <c r="O285">
        <v>0.6</v>
      </c>
      <c r="P285">
        <v>0.66666666666666663</v>
      </c>
      <c r="Q285">
        <v>0.1148</v>
      </c>
      <c r="R285">
        <v>0.14133333333333334</v>
      </c>
      <c r="S285">
        <v>0.05</v>
      </c>
    </row>
    <row r="286" spans="1:19" x14ac:dyDescent="0.25">
      <c r="A286" t="s">
        <v>120</v>
      </c>
      <c r="B286">
        <v>2012</v>
      </c>
      <c r="C286" s="1">
        <v>4</v>
      </c>
      <c r="D286" s="1">
        <v>5</v>
      </c>
      <c r="E286" s="6">
        <v>1.32672529183701</v>
      </c>
      <c r="F286" s="6">
        <v>1.32672529183701</v>
      </c>
      <c r="G286">
        <f t="shared" si="4"/>
        <v>1</v>
      </c>
      <c r="H286" s="2">
        <v>0</v>
      </c>
      <c r="I286" s="5">
        <v>4</v>
      </c>
      <c r="J286">
        <v>2</v>
      </c>
      <c r="K286">
        <v>3</v>
      </c>
      <c r="L286">
        <v>0</v>
      </c>
      <c r="M286" s="4">
        <v>0</v>
      </c>
      <c r="N286" s="4">
        <v>0</v>
      </c>
      <c r="O286">
        <v>1</v>
      </c>
      <c r="P286">
        <v>1.5</v>
      </c>
      <c r="Q286" t="s">
        <v>178</v>
      </c>
      <c r="R286" t="s">
        <v>178</v>
      </c>
      <c r="S286" t="s">
        <v>178</v>
      </c>
    </row>
    <row r="287" spans="1:19" x14ac:dyDescent="0.25">
      <c r="A287" t="s">
        <v>121</v>
      </c>
      <c r="B287">
        <v>2012</v>
      </c>
      <c r="C287" s="1">
        <v>6</v>
      </c>
      <c r="D287" s="1">
        <v>6</v>
      </c>
      <c r="E287" s="6">
        <v>1.4020698984002196</v>
      </c>
      <c r="F287" s="6">
        <v>1.4020698984002196</v>
      </c>
      <c r="G287">
        <f t="shared" si="4"/>
        <v>1</v>
      </c>
      <c r="H287" s="2">
        <v>1</v>
      </c>
      <c r="I287" s="5">
        <v>1</v>
      </c>
      <c r="J287">
        <v>4</v>
      </c>
      <c r="K287">
        <v>4</v>
      </c>
      <c r="L287">
        <v>2</v>
      </c>
      <c r="M287" s="4">
        <v>1</v>
      </c>
      <c r="N287" s="4">
        <v>2</v>
      </c>
      <c r="O287">
        <v>1.3333333333333333</v>
      </c>
      <c r="P287">
        <v>0.6</v>
      </c>
      <c r="Q287">
        <v>5.74E-2</v>
      </c>
      <c r="R287">
        <v>7.0666666666666669E-2</v>
      </c>
      <c r="S287">
        <v>2.5000000000000001E-2</v>
      </c>
    </row>
    <row r="288" spans="1:19" x14ac:dyDescent="0.25">
      <c r="A288" t="s">
        <v>122</v>
      </c>
      <c r="B288">
        <v>2012</v>
      </c>
      <c r="C288" s="1">
        <v>6</v>
      </c>
      <c r="D288" s="1">
        <v>4</v>
      </c>
      <c r="E288" s="6">
        <v>0.51156622249714623</v>
      </c>
      <c r="F288" s="6">
        <v>0.51156622249714623</v>
      </c>
      <c r="G288">
        <f t="shared" si="4"/>
        <v>1</v>
      </c>
      <c r="H288" s="2">
        <v>1</v>
      </c>
      <c r="I288" s="5">
        <v>21</v>
      </c>
      <c r="J288">
        <v>4</v>
      </c>
      <c r="K288">
        <v>2</v>
      </c>
      <c r="L288">
        <v>1</v>
      </c>
      <c r="M288" s="4">
        <v>0</v>
      </c>
      <c r="N288" s="4">
        <v>3</v>
      </c>
      <c r="O288">
        <v>1</v>
      </c>
      <c r="P288">
        <v>0.75</v>
      </c>
      <c r="Q288">
        <v>0</v>
      </c>
      <c r="R288">
        <v>0</v>
      </c>
      <c r="S288">
        <v>0</v>
      </c>
    </row>
    <row r="289" spans="1:19" x14ac:dyDescent="0.25">
      <c r="A289" t="s">
        <v>123</v>
      </c>
      <c r="B289">
        <v>2012</v>
      </c>
      <c r="C289" s="1">
        <v>4</v>
      </c>
      <c r="D289" s="1">
        <v>5</v>
      </c>
      <c r="E289" s="6">
        <v>0.19104973174542833</v>
      </c>
      <c r="F289" s="6">
        <v>0.19104973174542833</v>
      </c>
      <c r="G289">
        <f t="shared" si="4"/>
        <v>1</v>
      </c>
      <c r="H289" s="2">
        <v>1</v>
      </c>
      <c r="I289" s="5">
        <v>16</v>
      </c>
      <c r="J289">
        <v>2</v>
      </c>
      <c r="K289">
        <v>3</v>
      </c>
      <c r="L289">
        <v>0</v>
      </c>
      <c r="M289" s="4">
        <v>2</v>
      </c>
      <c r="N289" s="4">
        <v>2</v>
      </c>
      <c r="O289">
        <v>0.5</v>
      </c>
      <c r="P289">
        <v>0.4</v>
      </c>
      <c r="Q289" t="s">
        <v>178</v>
      </c>
      <c r="R289" t="s">
        <v>178</v>
      </c>
      <c r="S289" t="s">
        <v>178</v>
      </c>
    </row>
    <row r="290" spans="1:19" x14ac:dyDescent="0.25">
      <c r="A290" t="s">
        <v>124</v>
      </c>
      <c r="B290">
        <v>2012</v>
      </c>
      <c r="C290" s="1">
        <v>4</v>
      </c>
      <c r="D290" s="1">
        <v>6</v>
      </c>
      <c r="E290" s="6">
        <v>0.33837848631377254</v>
      </c>
      <c r="F290" s="6">
        <v>0.33837848631377254</v>
      </c>
      <c r="G290">
        <f t="shared" si="4"/>
        <v>1</v>
      </c>
      <c r="H290" s="2">
        <v>1</v>
      </c>
      <c r="I290" s="5">
        <v>9</v>
      </c>
      <c r="J290">
        <v>2</v>
      </c>
      <c r="K290">
        <v>4</v>
      </c>
      <c r="L290">
        <v>0</v>
      </c>
      <c r="M290" s="4">
        <v>2</v>
      </c>
      <c r="N290" s="4">
        <v>4</v>
      </c>
      <c r="O290">
        <v>0.5</v>
      </c>
      <c r="P290">
        <v>0.42857142857142855</v>
      </c>
      <c r="Q290" t="s">
        <v>178</v>
      </c>
      <c r="R290" t="s">
        <v>178</v>
      </c>
      <c r="S290" t="s">
        <v>178</v>
      </c>
    </row>
    <row r="291" spans="1:19" x14ac:dyDescent="0.25">
      <c r="A291" t="s">
        <v>125</v>
      </c>
      <c r="B291">
        <v>2012</v>
      </c>
      <c r="C291" s="1">
        <v>6</v>
      </c>
      <c r="D291" s="1">
        <v>5</v>
      </c>
      <c r="E291" s="6">
        <v>0.38470768123342675</v>
      </c>
      <c r="F291" s="6">
        <v>0.38470768123342675</v>
      </c>
      <c r="G291">
        <f t="shared" si="4"/>
        <v>1</v>
      </c>
      <c r="H291" s="2">
        <v>1</v>
      </c>
      <c r="I291" s="5">
        <v>7</v>
      </c>
      <c r="J291">
        <v>4</v>
      </c>
      <c r="K291">
        <v>3</v>
      </c>
      <c r="L291">
        <v>2</v>
      </c>
      <c r="M291" s="4">
        <v>1</v>
      </c>
      <c r="N291" s="4">
        <v>3</v>
      </c>
      <c r="O291">
        <v>1.3333333333333333</v>
      </c>
      <c r="P291">
        <v>0.6</v>
      </c>
      <c r="Q291">
        <v>5.74E-2</v>
      </c>
      <c r="R291">
        <v>7.0666666666666669E-2</v>
      </c>
      <c r="S291">
        <v>2.5000000000000001E-2</v>
      </c>
    </row>
    <row r="292" spans="1:19" x14ac:dyDescent="0.25">
      <c r="A292" t="s">
        <v>126</v>
      </c>
      <c r="B292">
        <v>2012</v>
      </c>
      <c r="C292" s="1">
        <v>6</v>
      </c>
      <c r="D292" s="1">
        <v>4</v>
      </c>
      <c r="E292" s="6">
        <v>0.8381527307120098</v>
      </c>
      <c r="F292" s="6">
        <v>0.8381527307120098</v>
      </c>
      <c r="G292">
        <f t="shared" si="4"/>
        <v>1</v>
      </c>
      <c r="H292" s="2">
        <v>1</v>
      </c>
      <c r="I292" s="5">
        <v>11</v>
      </c>
      <c r="J292">
        <v>4</v>
      </c>
      <c r="K292">
        <v>2</v>
      </c>
      <c r="L292">
        <v>0</v>
      </c>
      <c r="M292" s="4">
        <v>0</v>
      </c>
      <c r="N292" s="4">
        <v>2</v>
      </c>
      <c r="O292">
        <v>0.5</v>
      </c>
      <c r="P292">
        <v>1</v>
      </c>
      <c r="Q292" t="s">
        <v>178</v>
      </c>
      <c r="R292" t="s">
        <v>178</v>
      </c>
      <c r="S292" t="s">
        <v>178</v>
      </c>
    </row>
    <row r="293" spans="1:19" x14ac:dyDescent="0.25">
      <c r="A293" t="s">
        <v>127</v>
      </c>
      <c r="B293">
        <v>2012</v>
      </c>
      <c r="C293" s="1">
        <v>7</v>
      </c>
      <c r="D293" s="1">
        <v>7</v>
      </c>
      <c r="E293" s="6">
        <v>0.44045431091090476</v>
      </c>
      <c r="F293" s="6">
        <v>0.44045431091090476</v>
      </c>
      <c r="G293">
        <f t="shared" si="4"/>
        <v>1</v>
      </c>
      <c r="H293" s="2">
        <v>1</v>
      </c>
      <c r="I293" s="5">
        <v>11</v>
      </c>
      <c r="J293">
        <v>5</v>
      </c>
      <c r="K293">
        <v>5</v>
      </c>
      <c r="L293">
        <v>2</v>
      </c>
      <c r="M293" s="4">
        <v>3</v>
      </c>
      <c r="N293" s="4">
        <v>1</v>
      </c>
      <c r="O293">
        <v>0.66666666666666663</v>
      </c>
      <c r="P293">
        <v>0.6</v>
      </c>
      <c r="Q293">
        <v>0.17219999999999999</v>
      </c>
      <c r="R293">
        <v>0.21200000000000002</v>
      </c>
      <c r="S293">
        <v>7.5000000000000011E-2</v>
      </c>
    </row>
    <row r="294" spans="1:19" x14ac:dyDescent="0.25">
      <c r="A294" t="s">
        <v>128</v>
      </c>
      <c r="B294">
        <v>2012</v>
      </c>
      <c r="C294" s="1">
        <v>4</v>
      </c>
      <c r="D294" s="1">
        <v>1</v>
      </c>
      <c r="E294" s="6">
        <v>0.44407206622348988</v>
      </c>
      <c r="F294" s="6">
        <v>0.44407206622348988</v>
      </c>
      <c r="G294">
        <f t="shared" si="4"/>
        <v>1</v>
      </c>
      <c r="H294" s="2">
        <v>0</v>
      </c>
      <c r="I294" s="5">
        <v>14</v>
      </c>
      <c r="J294">
        <v>2</v>
      </c>
      <c r="K294">
        <v>0</v>
      </c>
      <c r="L294">
        <v>0</v>
      </c>
      <c r="M294" s="4">
        <v>0</v>
      </c>
      <c r="N294" s="4">
        <v>0</v>
      </c>
      <c r="O294">
        <v>1</v>
      </c>
      <c r="P294" t="s">
        <v>178</v>
      </c>
      <c r="Q294" t="s">
        <v>178</v>
      </c>
      <c r="R294" t="s">
        <v>178</v>
      </c>
      <c r="S294" t="s">
        <v>178</v>
      </c>
    </row>
    <row r="295" spans="1:19" x14ac:dyDescent="0.25">
      <c r="A295" t="s">
        <v>129</v>
      </c>
      <c r="B295">
        <v>2012</v>
      </c>
      <c r="C295" s="1">
        <v>7</v>
      </c>
      <c r="D295" s="1">
        <v>6</v>
      </c>
      <c r="E295" s="6">
        <v>0.44045431091090476</v>
      </c>
      <c r="F295" s="6">
        <v>0.3640054944640253</v>
      </c>
      <c r="G295">
        <f t="shared" si="4"/>
        <v>1</v>
      </c>
      <c r="H295" s="2">
        <v>1</v>
      </c>
      <c r="I295" s="5">
        <v>10</v>
      </c>
      <c r="J295">
        <v>5</v>
      </c>
      <c r="K295">
        <v>4</v>
      </c>
      <c r="L295">
        <v>2</v>
      </c>
      <c r="M295" s="4">
        <v>3</v>
      </c>
      <c r="N295" s="4">
        <v>3</v>
      </c>
      <c r="O295">
        <v>0.66666666666666663</v>
      </c>
      <c r="P295">
        <v>0.2857142857142857</v>
      </c>
      <c r="Q295">
        <v>0.17219999999999999</v>
      </c>
      <c r="R295">
        <v>0.21200000000000002</v>
      </c>
      <c r="S295">
        <v>7.5000000000000011E-2</v>
      </c>
    </row>
    <row r="296" spans="1:19" x14ac:dyDescent="0.25">
      <c r="A296" t="s">
        <v>130</v>
      </c>
      <c r="B296">
        <v>2012</v>
      </c>
      <c r="C296" s="1">
        <v>8</v>
      </c>
      <c r="D296" s="1">
        <v>9</v>
      </c>
      <c r="E296" s="6">
        <v>0.5</v>
      </c>
      <c r="F296" s="6">
        <v>0.5</v>
      </c>
      <c r="G296">
        <f t="shared" si="4"/>
        <v>1</v>
      </c>
      <c r="H296" s="2">
        <v>1</v>
      </c>
      <c r="I296" s="5">
        <v>9</v>
      </c>
      <c r="J296">
        <v>6</v>
      </c>
      <c r="K296">
        <v>7</v>
      </c>
      <c r="L296">
        <v>1</v>
      </c>
      <c r="M296" s="4">
        <v>2</v>
      </c>
      <c r="N296" s="4">
        <v>1</v>
      </c>
      <c r="O296">
        <v>0.42857142857142855</v>
      </c>
      <c r="P296">
        <v>0.66666666666666663</v>
      </c>
      <c r="Q296">
        <v>0.1148</v>
      </c>
      <c r="R296">
        <v>0.14133333333333334</v>
      </c>
      <c r="S296">
        <v>0.05</v>
      </c>
    </row>
    <row r="297" spans="1:19" x14ac:dyDescent="0.25">
      <c r="A297" t="s">
        <v>131</v>
      </c>
      <c r="B297">
        <v>2012</v>
      </c>
      <c r="C297" s="1">
        <v>7</v>
      </c>
      <c r="D297" s="1">
        <v>7</v>
      </c>
      <c r="E297" s="6">
        <v>0.56859475903318213</v>
      </c>
      <c r="F297" s="6">
        <v>0.56859475903318213</v>
      </c>
      <c r="G297">
        <f t="shared" si="4"/>
        <v>1</v>
      </c>
      <c r="H297" s="2">
        <v>1</v>
      </c>
      <c r="I297" s="5">
        <v>7</v>
      </c>
      <c r="J297">
        <v>5</v>
      </c>
      <c r="K297">
        <v>5</v>
      </c>
      <c r="L297">
        <v>2</v>
      </c>
      <c r="M297" s="4">
        <v>1</v>
      </c>
      <c r="N297" s="4">
        <v>1</v>
      </c>
      <c r="O297">
        <v>1</v>
      </c>
      <c r="P297">
        <v>0.6</v>
      </c>
      <c r="Q297">
        <v>5.74E-2</v>
      </c>
      <c r="R297">
        <v>7.0666666666666669E-2</v>
      </c>
      <c r="S297">
        <v>2.5000000000000001E-2</v>
      </c>
    </row>
    <row r="298" spans="1:19" x14ac:dyDescent="0.25">
      <c r="A298" t="s">
        <v>132</v>
      </c>
      <c r="B298">
        <v>2012</v>
      </c>
      <c r="C298" s="1">
        <v>3</v>
      </c>
      <c r="D298" s="1">
        <v>10</v>
      </c>
      <c r="E298" s="6">
        <v>0.47507894080878743</v>
      </c>
      <c r="F298" s="6">
        <v>0.47507894080878743</v>
      </c>
      <c r="G298">
        <f t="shared" si="4"/>
        <v>1</v>
      </c>
      <c r="H298" s="2">
        <v>1</v>
      </c>
      <c r="I298" s="5">
        <v>8</v>
      </c>
      <c r="J298">
        <v>1</v>
      </c>
      <c r="K298">
        <v>8</v>
      </c>
      <c r="L298">
        <v>0</v>
      </c>
      <c r="M298" s="4">
        <v>12</v>
      </c>
      <c r="N298" s="4">
        <v>4</v>
      </c>
      <c r="O298">
        <v>0.15384615384615385</v>
      </c>
      <c r="P298">
        <v>0.4</v>
      </c>
      <c r="Q298" t="s">
        <v>178</v>
      </c>
      <c r="R298" t="s">
        <v>178</v>
      </c>
      <c r="S298" t="s">
        <v>178</v>
      </c>
    </row>
    <row r="299" spans="1:19" x14ac:dyDescent="0.25">
      <c r="A299" t="s">
        <v>133</v>
      </c>
      <c r="B299">
        <v>2012</v>
      </c>
      <c r="C299" s="1">
        <v>5</v>
      </c>
      <c r="D299" s="1">
        <v>7</v>
      </c>
      <c r="E299" s="6">
        <v>0.40718546143004669</v>
      </c>
      <c r="F299" s="6">
        <v>0.40718546143004669</v>
      </c>
      <c r="G299">
        <f t="shared" si="4"/>
        <v>1</v>
      </c>
      <c r="H299" s="2">
        <v>1</v>
      </c>
      <c r="I299" s="5">
        <v>5</v>
      </c>
      <c r="J299">
        <v>3</v>
      </c>
      <c r="K299">
        <v>5</v>
      </c>
      <c r="L299">
        <v>1</v>
      </c>
      <c r="M299" s="4">
        <v>1</v>
      </c>
      <c r="N299" s="4">
        <v>1</v>
      </c>
      <c r="O299">
        <v>1</v>
      </c>
      <c r="P299">
        <v>1</v>
      </c>
      <c r="Q299">
        <v>5.74E-2</v>
      </c>
      <c r="R299">
        <v>7.0666666666666669E-2</v>
      </c>
      <c r="S299">
        <v>2.5000000000000001E-2</v>
      </c>
    </row>
    <row r="300" spans="1:19" x14ac:dyDescent="0.25">
      <c r="A300" t="s">
        <v>134</v>
      </c>
      <c r="B300">
        <v>2012</v>
      </c>
      <c r="C300" s="1">
        <v>5</v>
      </c>
      <c r="D300" s="1">
        <v>5</v>
      </c>
      <c r="E300" s="6">
        <v>0.40804411526206491</v>
      </c>
      <c r="F300" s="6">
        <v>0.40804411526206491</v>
      </c>
      <c r="G300">
        <f t="shared" si="4"/>
        <v>1</v>
      </c>
      <c r="H300" s="2">
        <v>1</v>
      </c>
      <c r="I300" s="5">
        <v>17</v>
      </c>
      <c r="J300">
        <v>3</v>
      </c>
      <c r="K300">
        <v>3</v>
      </c>
      <c r="L300">
        <v>1</v>
      </c>
      <c r="M300" s="4">
        <v>1</v>
      </c>
      <c r="N300" s="4">
        <v>2</v>
      </c>
      <c r="O300">
        <v>1</v>
      </c>
      <c r="P300">
        <v>0.4</v>
      </c>
      <c r="Q300">
        <v>5.74E-2</v>
      </c>
      <c r="R300">
        <v>7.0666666666666669E-2</v>
      </c>
      <c r="S300">
        <v>2.5000000000000001E-2</v>
      </c>
    </row>
    <row r="301" spans="1:19" x14ac:dyDescent="0.25">
      <c r="A301" t="s">
        <v>135</v>
      </c>
      <c r="B301">
        <v>2012</v>
      </c>
      <c r="C301" s="1">
        <v>12</v>
      </c>
      <c r="D301" s="1">
        <v>6</v>
      </c>
      <c r="E301" s="6">
        <v>0.50990195135927951</v>
      </c>
      <c r="F301" s="6">
        <v>0.50990195135927951</v>
      </c>
      <c r="G301">
        <f t="shared" si="4"/>
        <v>1</v>
      </c>
      <c r="H301" s="2">
        <v>0</v>
      </c>
      <c r="I301" s="5">
        <v>16</v>
      </c>
      <c r="J301">
        <v>10</v>
      </c>
      <c r="K301">
        <v>4</v>
      </c>
      <c r="L301">
        <v>3</v>
      </c>
      <c r="M301" s="4">
        <v>0</v>
      </c>
      <c r="N301" s="4">
        <v>0</v>
      </c>
      <c r="O301">
        <v>0.7142857142857143</v>
      </c>
      <c r="P301">
        <v>2</v>
      </c>
      <c r="Q301">
        <v>0</v>
      </c>
      <c r="R301">
        <v>0</v>
      </c>
      <c r="S301">
        <v>0</v>
      </c>
    </row>
    <row r="302" spans="1:19" x14ac:dyDescent="0.25">
      <c r="A302" t="s">
        <v>136</v>
      </c>
      <c r="B302">
        <v>2012</v>
      </c>
      <c r="C302" s="1">
        <v>7</v>
      </c>
      <c r="D302" s="1">
        <v>5</v>
      </c>
      <c r="E302" s="6">
        <v>0.55009090157900209</v>
      </c>
      <c r="F302" s="6">
        <v>0.55009090157900209</v>
      </c>
      <c r="G302">
        <f t="shared" si="4"/>
        <v>1</v>
      </c>
      <c r="H302" s="2">
        <v>1</v>
      </c>
      <c r="I302" s="5">
        <v>13</v>
      </c>
      <c r="J302">
        <v>5</v>
      </c>
      <c r="K302">
        <v>3</v>
      </c>
      <c r="L302">
        <v>2</v>
      </c>
      <c r="M302" s="4">
        <v>2</v>
      </c>
      <c r="N302" s="4">
        <v>0</v>
      </c>
      <c r="O302">
        <v>0.8</v>
      </c>
      <c r="P302">
        <v>1.5</v>
      </c>
      <c r="Q302">
        <v>0.1148</v>
      </c>
      <c r="R302">
        <v>0.14133333333333334</v>
      </c>
      <c r="S302">
        <v>0.05</v>
      </c>
    </row>
    <row r="303" spans="1:19" x14ac:dyDescent="0.25">
      <c r="A303" t="s">
        <v>137</v>
      </c>
      <c r="B303">
        <v>2012</v>
      </c>
      <c r="C303" s="1">
        <v>2</v>
      </c>
      <c r="D303" s="1">
        <v>2</v>
      </c>
      <c r="E303" s="6">
        <v>1.7267889274604464</v>
      </c>
      <c r="F303" s="6">
        <v>1.7267889274604464</v>
      </c>
      <c r="G303">
        <f t="shared" si="4"/>
        <v>1</v>
      </c>
      <c r="H303" s="2">
        <v>0</v>
      </c>
      <c r="I303" s="5">
        <v>2</v>
      </c>
      <c r="J303">
        <v>0</v>
      </c>
      <c r="K303">
        <v>0</v>
      </c>
      <c r="L303">
        <v>0</v>
      </c>
      <c r="M303" s="4">
        <v>0</v>
      </c>
      <c r="N303" s="4">
        <v>0</v>
      </c>
      <c r="O303" t="s">
        <v>178</v>
      </c>
      <c r="P303" t="s">
        <v>178</v>
      </c>
      <c r="Q303" t="s">
        <v>178</v>
      </c>
      <c r="R303" t="s">
        <v>178</v>
      </c>
      <c r="S303" t="s">
        <v>178</v>
      </c>
    </row>
    <row r="304" spans="1:19" x14ac:dyDescent="0.25">
      <c r="A304" t="s">
        <v>138</v>
      </c>
      <c r="B304">
        <v>2012</v>
      </c>
      <c r="C304" s="1">
        <v>3</v>
      </c>
      <c r="D304" s="1">
        <v>6</v>
      </c>
      <c r="E304" s="6">
        <v>2.061771083316478</v>
      </c>
      <c r="F304" s="6">
        <v>1.6443843832875589</v>
      </c>
      <c r="G304">
        <f t="shared" si="4"/>
        <v>1</v>
      </c>
      <c r="H304" s="2">
        <v>1</v>
      </c>
      <c r="I304" s="5">
        <v>0</v>
      </c>
      <c r="J304">
        <v>1</v>
      </c>
      <c r="K304">
        <v>4</v>
      </c>
      <c r="L304">
        <v>0</v>
      </c>
      <c r="M304" s="4">
        <v>0</v>
      </c>
      <c r="N304" s="4">
        <v>1</v>
      </c>
      <c r="O304">
        <v>2</v>
      </c>
      <c r="P304">
        <v>1.3333333333333333</v>
      </c>
      <c r="Q304" t="s">
        <v>178</v>
      </c>
      <c r="R304" t="s">
        <v>178</v>
      </c>
      <c r="S304" t="s">
        <v>178</v>
      </c>
    </row>
    <row r="305" spans="1:19" x14ac:dyDescent="0.25">
      <c r="A305" t="s">
        <v>139</v>
      </c>
      <c r="B305">
        <v>2012</v>
      </c>
      <c r="C305" s="1">
        <v>5</v>
      </c>
      <c r="D305" s="1">
        <v>6</v>
      </c>
      <c r="E305" s="6">
        <v>0.5818934610390456</v>
      </c>
      <c r="F305" s="6">
        <v>0.5818934610390456</v>
      </c>
      <c r="G305">
        <f t="shared" si="4"/>
        <v>1</v>
      </c>
      <c r="H305" s="2">
        <v>1</v>
      </c>
      <c r="I305" s="5">
        <v>8</v>
      </c>
      <c r="J305">
        <v>3</v>
      </c>
      <c r="K305">
        <v>4</v>
      </c>
      <c r="L305">
        <v>2</v>
      </c>
      <c r="M305" s="4">
        <v>0</v>
      </c>
      <c r="N305" s="4">
        <v>1</v>
      </c>
      <c r="O305">
        <v>4</v>
      </c>
      <c r="P305">
        <v>0.4</v>
      </c>
      <c r="Q305">
        <v>0</v>
      </c>
      <c r="R305">
        <v>0</v>
      </c>
      <c r="S305">
        <v>0</v>
      </c>
    </row>
    <row r="306" spans="1:19" x14ac:dyDescent="0.25">
      <c r="A306" t="s">
        <v>140</v>
      </c>
      <c r="B306">
        <v>2012</v>
      </c>
      <c r="C306" s="1">
        <v>4</v>
      </c>
      <c r="D306" s="1">
        <v>5</v>
      </c>
      <c r="E306" s="6">
        <v>0.46615448083226579</v>
      </c>
      <c r="F306" s="6">
        <v>0.46615448083226579</v>
      </c>
      <c r="G306">
        <f t="shared" si="4"/>
        <v>1</v>
      </c>
      <c r="H306" s="2">
        <v>1</v>
      </c>
      <c r="I306" s="5">
        <v>5</v>
      </c>
      <c r="J306">
        <v>2</v>
      </c>
      <c r="K306">
        <v>3</v>
      </c>
      <c r="L306">
        <v>0</v>
      </c>
      <c r="M306" s="4">
        <v>0</v>
      </c>
      <c r="N306" s="4">
        <v>3</v>
      </c>
      <c r="O306">
        <v>1</v>
      </c>
      <c r="P306">
        <v>0.6</v>
      </c>
      <c r="Q306" t="s">
        <v>178</v>
      </c>
      <c r="R306" t="s">
        <v>178</v>
      </c>
      <c r="S306" t="s">
        <v>178</v>
      </c>
    </row>
    <row r="307" spans="1:19" x14ac:dyDescent="0.25">
      <c r="A307" t="s">
        <v>141</v>
      </c>
      <c r="B307">
        <v>2012</v>
      </c>
      <c r="C307" s="1">
        <v>5</v>
      </c>
      <c r="D307" s="1">
        <v>3</v>
      </c>
      <c r="E307" s="6">
        <v>0.77987178433381044</v>
      </c>
      <c r="F307" s="6">
        <v>0.77987178433381044</v>
      </c>
      <c r="G307">
        <f t="shared" si="4"/>
        <v>1</v>
      </c>
      <c r="H307" s="2">
        <v>0</v>
      </c>
      <c r="I307" s="5">
        <v>4</v>
      </c>
      <c r="J307">
        <v>3</v>
      </c>
      <c r="K307">
        <v>1</v>
      </c>
      <c r="L307">
        <v>0</v>
      </c>
      <c r="M307" s="4">
        <v>4</v>
      </c>
      <c r="N307" s="4">
        <v>0</v>
      </c>
      <c r="O307">
        <v>0.2857142857142857</v>
      </c>
      <c r="P307">
        <v>2</v>
      </c>
      <c r="Q307" t="s">
        <v>178</v>
      </c>
      <c r="R307" t="s">
        <v>178</v>
      </c>
      <c r="S307" t="s">
        <v>178</v>
      </c>
    </row>
    <row r="308" spans="1:19" x14ac:dyDescent="0.25">
      <c r="A308" t="s">
        <v>142</v>
      </c>
      <c r="B308">
        <v>2012</v>
      </c>
      <c r="C308" s="1">
        <v>9</v>
      </c>
      <c r="D308" s="1">
        <v>6</v>
      </c>
      <c r="E308" s="6">
        <v>0.49648766349225787</v>
      </c>
      <c r="F308" s="6">
        <v>0.49648766349225787</v>
      </c>
      <c r="G308">
        <f t="shared" si="4"/>
        <v>1</v>
      </c>
      <c r="H308" s="2">
        <v>1</v>
      </c>
      <c r="I308" s="5">
        <v>13</v>
      </c>
      <c r="J308">
        <v>7</v>
      </c>
      <c r="K308">
        <v>4</v>
      </c>
      <c r="L308">
        <v>2</v>
      </c>
      <c r="M308" s="4">
        <v>4</v>
      </c>
      <c r="N308" s="4">
        <v>1</v>
      </c>
      <c r="O308">
        <v>0.44444444444444442</v>
      </c>
      <c r="P308">
        <v>1.3333333333333333</v>
      </c>
      <c r="Q308">
        <v>0.2296</v>
      </c>
      <c r="R308">
        <v>0.28266666666666668</v>
      </c>
      <c r="S308">
        <v>0.1</v>
      </c>
    </row>
    <row r="309" spans="1:19" x14ac:dyDescent="0.25">
      <c r="A309" t="s">
        <v>143</v>
      </c>
      <c r="B309">
        <v>2012</v>
      </c>
      <c r="C309" s="1">
        <v>3</v>
      </c>
      <c r="D309" s="1">
        <v>4</v>
      </c>
      <c r="E309" s="6">
        <v>0.43600458713183238</v>
      </c>
      <c r="F309" s="6">
        <v>0.43600458713183238</v>
      </c>
      <c r="G309">
        <f t="shared" si="4"/>
        <v>1</v>
      </c>
      <c r="H309" s="2">
        <v>1</v>
      </c>
      <c r="I309" s="5">
        <v>7</v>
      </c>
      <c r="J309">
        <v>1</v>
      </c>
      <c r="K309">
        <v>2</v>
      </c>
      <c r="L309">
        <v>0</v>
      </c>
      <c r="M309" s="4">
        <v>3</v>
      </c>
      <c r="N309" s="4">
        <v>2</v>
      </c>
      <c r="O309">
        <v>0.5</v>
      </c>
      <c r="P309">
        <v>1</v>
      </c>
      <c r="Q309" t="s">
        <v>178</v>
      </c>
      <c r="R309" t="s">
        <v>178</v>
      </c>
      <c r="S309" t="s">
        <v>178</v>
      </c>
    </row>
    <row r="310" spans="1:19" x14ac:dyDescent="0.25">
      <c r="A310" t="s">
        <v>144</v>
      </c>
      <c r="B310">
        <v>2012</v>
      </c>
      <c r="C310" s="1">
        <v>4</v>
      </c>
      <c r="D310" s="1">
        <v>7</v>
      </c>
      <c r="E310" s="6">
        <v>0.36055512754639901</v>
      </c>
      <c r="F310" s="6">
        <v>0.36055512754639901</v>
      </c>
      <c r="G310">
        <f t="shared" si="4"/>
        <v>1</v>
      </c>
      <c r="H310" s="2">
        <v>1</v>
      </c>
      <c r="I310" s="5">
        <v>7</v>
      </c>
      <c r="J310">
        <v>2</v>
      </c>
      <c r="K310">
        <v>5</v>
      </c>
      <c r="L310">
        <v>0</v>
      </c>
      <c r="M310" s="4">
        <v>2</v>
      </c>
      <c r="N310" s="4">
        <v>1</v>
      </c>
      <c r="O310">
        <v>0.5</v>
      </c>
      <c r="P310">
        <v>0.6</v>
      </c>
      <c r="Q310" t="s">
        <v>178</v>
      </c>
      <c r="R310" t="s">
        <v>178</v>
      </c>
      <c r="S310" t="s">
        <v>178</v>
      </c>
    </row>
    <row r="311" spans="1:19" x14ac:dyDescent="0.25">
      <c r="A311" t="s">
        <v>145</v>
      </c>
      <c r="B311">
        <v>2012</v>
      </c>
      <c r="C311" s="1">
        <v>6</v>
      </c>
      <c r="D311" s="1">
        <v>5</v>
      </c>
      <c r="E311" s="6">
        <v>0.16155494421403416</v>
      </c>
      <c r="F311" s="6">
        <v>0.16155494421403416</v>
      </c>
      <c r="G311">
        <f t="shared" si="4"/>
        <v>1</v>
      </c>
      <c r="H311" s="2">
        <v>1</v>
      </c>
      <c r="I311" s="5">
        <v>23</v>
      </c>
      <c r="J311">
        <v>4</v>
      </c>
      <c r="K311">
        <v>3</v>
      </c>
      <c r="L311">
        <v>0</v>
      </c>
      <c r="M311" s="4">
        <v>0</v>
      </c>
      <c r="N311" s="4">
        <v>3</v>
      </c>
      <c r="O311">
        <v>0.5</v>
      </c>
      <c r="P311">
        <v>0.33333333333333331</v>
      </c>
      <c r="Q311" t="s">
        <v>178</v>
      </c>
      <c r="R311" t="s">
        <v>178</v>
      </c>
      <c r="S311" t="s">
        <v>178</v>
      </c>
    </row>
    <row r="312" spans="1:19" x14ac:dyDescent="0.25">
      <c r="A312" t="s">
        <v>146</v>
      </c>
      <c r="B312">
        <v>2012</v>
      </c>
      <c r="C312" s="1">
        <v>4</v>
      </c>
      <c r="D312" s="1">
        <v>4</v>
      </c>
      <c r="E312" s="6">
        <v>0.29410882339705352</v>
      </c>
      <c r="F312" s="6">
        <v>0.29410882339705352</v>
      </c>
      <c r="G312">
        <f t="shared" si="4"/>
        <v>1</v>
      </c>
      <c r="H312" s="2">
        <v>1</v>
      </c>
      <c r="I312" s="5">
        <v>11</v>
      </c>
      <c r="J312">
        <v>2</v>
      </c>
      <c r="K312">
        <v>2</v>
      </c>
      <c r="L312">
        <v>1</v>
      </c>
      <c r="M312" s="4">
        <v>1</v>
      </c>
      <c r="N312" s="4">
        <v>0</v>
      </c>
      <c r="O312">
        <v>1.5</v>
      </c>
      <c r="P312">
        <v>1</v>
      </c>
      <c r="Q312">
        <v>5.74E-2</v>
      </c>
      <c r="R312">
        <v>7.0666666666666669E-2</v>
      </c>
      <c r="S312">
        <v>2.5000000000000001E-2</v>
      </c>
    </row>
    <row r="313" spans="1:19" x14ac:dyDescent="0.25">
      <c r="A313" t="s">
        <v>147</v>
      </c>
      <c r="B313">
        <v>2012</v>
      </c>
      <c r="C313" s="1">
        <v>6</v>
      </c>
      <c r="D313" s="1">
        <v>7</v>
      </c>
      <c r="E313" s="6">
        <v>0.42579337712087534</v>
      </c>
      <c r="F313" s="6">
        <v>0.42579337712087534</v>
      </c>
      <c r="G313">
        <f t="shared" si="4"/>
        <v>1</v>
      </c>
      <c r="H313" s="2">
        <v>1</v>
      </c>
      <c r="I313" s="5">
        <v>17</v>
      </c>
      <c r="J313">
        <v>4</v>
      </c>
      <c r="K313">
        <v>5</v>
      </c>
      <c r="L313">
        <v>1</v>
      </c>
      <c r="M313" s="4">
        <v>3</v>
      </c>
      <c r="N313" s="4">
        <v>3</v>
      </c>
      <c r="O313">
        <v>0.5</v>
      </c>
      <c r="P313">
        <v>0.42857142857142855</v>
      </c>
      <c r="Q313">
        <v>0.17219999999999999</v>
      </c>
      <c r="R313">
        <v>0.21200000000000002</v>
      </c>
      <c r="S313">
        <v>7.5000000000000011E-2</v>
      </c>
    </row>
    <row r="314" spans="1:19" x14ac:dyDescent="0.25">
      <c r="A314" t="s">
        <v>148</v>
      </c>
      <c r="B314">
        <v>2012</v>
      </c>
      <c r="C314" s="1">
        <v>5</v>
      </c>
      <c r="D314" s="1">
        <v>3</v>
      </c>
      <c r="E314" s="6">
        <v>0.19104973174542833</v>
      </c>
      <c r="F314" s="6">
        <v>0.19104973174542833</v>
      </c>
      <c r="G314">
        <f t="shared" si="4"/>
        <v>1</v>
      </c>
      <c r="H314" s="2">
        <v>0</v>
      </c>
      <c r="I314" s="5">
        <v>16</v>
      </c>
      <c r="J314">
        <v>3</v>
      </c>
      <c r="K314">
        <v>1</v>
      </c>
      <c r="L314">
        <v>0</v>
      </c>
      <c r="M314" s="4">
        <v>1</v>
      </c>
      <c r="N314" s="4">
        <v>0</v>
      </c>
      <c r="O314">
        <v>0.5</v>
      </c>
      <c r="P314">
        <v>2</v>
      </c>
      <c r="Q314" t="s">
        <v>178</v>
      </c>
      <c r="R314" t="s">
        <v>178</v>
      </c>
      <c r="S314" t="s">
        <v>178</v>
      </c>
    </row>
    <row r="315" spans="1:19" x14ac:dyDescent="0.25">
      <c r="A315" t="s">
        <v>149</v>
      </c>
      <c r="B315">
        <v>2012</v>
      </c>
      <c r="C315" s="1">
        <v>3</v>
      </c>
      <c r="D315" s="1">
        <v>4</v>
      </c>
      <c r="E315" s="6">
        <v>0.33941125496954189</v>
      </c>
      <c r="F315" s="6">
        <v>0.33941125496954189</v>
      </c>
      <c r="G315">
        <f t="shared" si="4"/>
        <v>1</v>
      </c>
      <c r="H315" s="2">
        <v>1</v>
      </c>
      <c r="I315" s="5">
        <v>12</v>
      </c>
      <c r="J315">
        <v>1</v>
      </c>
      <c r="K315">
        <v>2</v>
      </c>
      <c r="L315">
        <v>0</v>
      </c>
      <c r="M315" s="4">
        <v>0</v>
      </c>
      <c r="N315" s="4">
        <v>2</v>
      </c>
      <c r="O315">
        <v>2</v>
      </c>
      <c r="P315">
        <v>1</v>
      </c>
      <c r="Q315" t="s">
        <v>178</v>
      </c>
      <c r="R315" t="s">
        <v>178</v>
      </c>
      <c r="S315" t="s">
        <v>178</v>
      </c>
    </row>
    <row r="316" spans="1:19" x14ac:dyDescent="0.25">
      <c r="A316" t="s">
        <v>150</v>
      </c>
      <c r="B316">
        <v>2012</v>
      </c>
      <c r="C316" s="1">
        <v>4</v>
      </c>
      <c r="D316" s="1">
        <v>4</v>
      </c>
      <c r="E316" s="6">
        <v>0.33941125496954189</v>
      </c>
      <c r="F316" s="6">
        <v>0.33941125496954189</v>
      </c>
      <c r="G316">
        <f t="shared" si="4"/>
        <v>1</v>
      </c>
      <c r="H316" s="2">
        <v>1</v>
      </c>
      <c r="I316" s="5">
        <v>12</v>
      </c>
      <c r="J316">
        <v>2</v>
      </c>
      <c r="K316">
        <v>2</v>
      </c>
      <c r="L316">
        <v>0</v>
      </c>
      <c r="M316" s="4">
        <v>1</v>
      </c>
      <c r="N316" s="4">
        <v>1</v>
      </c>
      <c r="O316">
        <v>0.66666666666666663</v>
      </c>
      <c r="P316">
        <v>1.5</v>
      </c>
      <c r="Q316" t="s">
        <v>178</v>
      </c>
      <c r="R316" t="s">
        <v>178</v>
      </c>
      <c r="S316" t="s">
        <v>178</v>
      </c>
    </row>
    <row r="317" spans="1:19" x14ac:dyDescent="0.25">
      <c r="A317" t="s">
        <v>151</v>
      </c>
      <c r="B317">
        <v>2012</v>
      </c>
      <c r="C317" s="1">
        <v>4</v>
      </c>
      <c r="D317" s="1">
        <v>4</v>
      </c>
      <c r="E317" s="6">
        <v>0.46010868281309447</v>
      </c>
      <c r="F317" s="6">
        <v>0.46010868281309447</v>
      </c>
      <c r="G317">
        <f t="shared" si="4"/>
        <v>1</v>
      </c>
      <c r="H317" s="2">
        <v>1</v>
      </c>
      <c r="I317" s="5">
        <v>7</v>
      </c>
      <c r="J317">
        <v>2</v>
      </c>
      <c r="K317">
        <v>2</v>
      </c>
      <c r="L317">
        <v>1</v>
      </c>
      <c r="M317" s="4">
        <v>1</v>
      </c>
      <c r="N317" s="4">
        <v>2</v>
      </c>
      <c r="O317">
        <v>1.5</v>
      </c>
      <c r="P317">
        <v>0.5</v>
      </c>
      <c r="Q317">
        <v>5.74E-2</v>
      </c>
      <c r="R317">
        <v>7.0666666666666669E-2</v>
      </c>
      <c r="S317">
        <v>2.5000000000000001E-2</v>
      </c>
    </row>
    <row r="318" spans="1:19" x14ac:dyDescent="0.25">
      <c r="A318" t="s">
        <v>152</v>
      </c>
      <c r="B318">
        <v>2012</v>
      </c>
      <c r="C318" s="1">
        <v>5</v>
      </c>
      <c r="D318" s="1">
        <v>3</v>
      </c>
      <c r="E318" s="6">
        <v>0.46324939287601796</v>
      </c>
      <c r="F318" s="6">
        <v>0.46324939287601796</v>
      </c>
      <c r="G318">
        <f t="shared" si="4"/>
        <v>1</v>
      </c>
      <c r="H318" s="2">
        <v>1</v>
      </c>
      <c r="I318" s="5">
        <v>13</v>
      </c>
      <c r="J318">
        <v>3</v>
      </c>
      <c r="K318">
        <v>1</v>
      </c>
      <c r="L318">
        <v>0</v>
      </c>
      <c r="M318" s="4">
        <v>2</v>
      </c>
      <c r="N318" s="4">
        <v>3</v>
      </c>
      <c r="O318">
        <v>0.4</v>
      </c>
      <c r="P318">
        <v>0.5</v>
      </c>
      <c r="Q318" t="s">
        <v>178</v>
      </c>
      <c r="R318" t="s">
        <v>178</v>
      </c>
      <c r="S318" t="s">
        <v>178</v>
      </c>
    </row>
    <row r="319" spans="1:19" x14ac:dyDescent="0.25">
      <c r="A319" t="s">
        <v>153</v>
      </c>
      <c r="B319">
        <v>2012</v>
      </c>
      <c r="C319" s="1">
        <v>3</v>
      </c>
      <c r="D319" s="1">
        <v>7</v>
      </c>
      <c r="E319" s="6">
        <v>0.44721359549995754</v>
      </c>
      <c r="F319" s="6">
        <v>0.39924929555354349</v>
      </c>
      <c r="G319">
        <f t="shared" si="4"/>
        <v>1</v>
      </c>
      <c r="H319" s="2">
        <v>1</v>
      </c>
      <c r="I319" s="5">
        <v>14</v>
      </c>
      <c r="J319">
        <v>1</v>
      </c>
      <c r="K319">
        <v>5</v>
      </c>
      <c r="L319">
        <v>0</v>
      </c>
      <c r="M319" s="4">
        <v>2</v>
      </c>
      <c r="N319" s="4">
        <v>3</v>
      </c>
      <c r="O319">
        <v>0.66666666666666663</v>
      </c>
      <c r="P319">
        <v>0.66666666666666663</v>
      </c>
      <c r="Q319" t="s">
        <v>178</v>
      </c>
      <c r="R319" t="s">
        <v>178</v>
      </c>
      <c r="S319" t="s">
        <v>178</v>
      </c>
    </row>
    <row r="320" spans="1:19" x14ac:dyDescent="0.25">
      <c r="A320" t="s">
        <v>154</v>
      </c>
      <c r="B320">
        <v>2012</v>
      </c>
      <c r="C320" s="1">
        <v>10</v>
      </c>
      <c r="D320" s="1">
        <v>4</v>
      </c>
      <c r="E320" s="6">
        <v>0.31622776601683822</v>
      </c>
      <c r="F320" s="6">
        <v>0.31622776601683822</v>
      </c>
      <c r="G320">
        <f t="shared" si="4"/>
        <v>1</v>
      </c>
      <c r="H320" s="2">
        <v>1</v>
      </c>
      <c r="I320" s="5">
        <v>2</v>
      </c>
      <c r="J320">
        <v>8</v>
      </c>
      <c r="K320">
        <v>2</v>
      </c>
      <c r="L320">
        <v>2</v>
      </c>
      <c r="M320" s="4">
        <v>0</v>
      </c>
      <c r="N320" s="4">
        <v>4</v>
      </c>
      <c r="O320">
        <v>0.66666666666666663</v>
      </c>
      <c r="P320">
        <v>0.33333333333333331</v>
      </c>
      <c r="Q320">
        <v>0</v>
      </c>
      <c r="R320">
        <v>0</v>
      </c>
      <c r="S320">
        <v>0</v>
      </c>
    </row>
    <row r="321" spans="1:19" x14ac:dyDescent="0.25">
      <c r="A321" t="s">
        <v>155</v>
      </c>
      <c r="B321">
        <v>2012</v>
      </c>
      <c r="C321" s="1" t="s">
        <v>178</v>
      </c>
      <c r="D321" s="1">
        <v>3</v>
      </c>
      <c r="E321" s="6" t="s">
        <v>178</v>
      </c>
      <c r="F321" s="6">
        <v>1.6443843832875589</v>
      </c>
      <c r="G321" t="str">
        <f t="shared" si="4"/>
        <v>NA</v>
      </c>
      <c r="H321" s="2">
        <v>1</v>
      </c>
      <c r="I321" s="5">
        <v>0</v>
      </c>
      <c r="J321" t="s">
        <v>178</v>
      </c>
      <c r="K321">
        <v>1</v>
      </c>
      <c r="L321" t="s">
        <v>178</v>
      </c>
      <c r="M321" s="4" t="s">
        <v>178</v>
      </c>
      <c r="N321" s="4">
        <v>11</v>
      </c>
      <c r="O321" t="s">
        <v>178</v>
      </c>
      <c r="P321">
        <v>0.16666666666666666</v>
      </c>
      <c r="Q321" t="s">
        <v>178</v>
      </c>
      <c r="R321" t="s">
        <v>178</v>
      </c>
      <c r="S321" t="s">
        <v>178</v>
      </c>
    </row>
    <row r="322" spans="1:19" x14ac:dyDescent="0.25">
      <c r="A322" t="s">
        <v>156</v>
      </c>
      <c r="B322">
        <v>2012</v>
      </c>
      <c r="C322" s="1" t="s">
        <v>178</v>
      </c>
      <c r="D322" s="1">
        <v>1</v>
      </c>
      <c r="E322" s="6" t="s">
        <v>178</v>
      </c>
      <c r="F322" s="6">
        <v>1.1088733020503281</v>
      </c>
      <c r="G322" t="str">
        <f t="shared" si="4"/>
        <v>NA</v>
      </c>
      <c r="H322" s="2">
        <v>0</v>
      </c>
      <c r="I322" s="5">
        <v>0</v>
      </c>
      <c r="J322" t="s">
        <v>178</v>
      </c>
      <c r="K322">
        <v>0</v>
      </c>
      <c r="L322" t="s">
        <v>178</v>
      </c>
      <c r="M322" s="4" t="s">
        <v>178</v>
      </c>
      <c r="N322" s="4">
        <v>0</v>
      </c>
      <c r="O322" t="s">
        <v>178</v>
      </c>
      <c r="P322" t="s">
        <v>178</v>
      </c>
      <c r="Q322" t="s">
        <v>178</v>
      </c>
      <c r="R322" t="s">
        <v>178</v>
      </c>
      <c r="S322" t="s">
        <v>178</v>
      </c>
    </row>
    <row r="323" spans="1:19" x14ac:dyDescent="0.25">
      <c r="A323" t="s">
        <v>157</v>
      </c>
      <c r="B323">
        <v>2012</v>
      </c>
      <c r="C323" s="1" t="s">
        <v>178</v>
      </c>
      <c r="D323" s="1">
        <v>6</v>
      </c>
      <c r="E323" s="6" t="s">
        <v>178</v>
      </c>
      <c r="F323" s="6">
        <v>0.83630138108220253</v>
      </c>
      <c r="G323" t="str">
        <f t="shared" ref="G323:G333" si="5">IF(C323="NA","NA",IF(D323="NA",0,1))</f>
        <v>NA</v>
      </c>
      <c r="H323" s="2">
        <v>1</v>
      </c>
      <c r="I323" s="5">
        <v>0</v>
      </c>
      <c r="J323" t="s">
        <v>178</v>
      </c>
      <c r="K323">
        <v>4</v>
      </c>
      <c r="L323" t="s">
        <v>178</v>
      </c>
      <c r="M323" s="4" t="s">
        <v>178</v>
      </c>
      <c r="N323" s="4">
        <v>6</v>
      </c>
      <c r="O323" t="s">
        <v>178</v>
      </c>
      <c r="P323">
        <v>0.5</v>
      </c>
      <c r="Q323" t="s">
        <v>178</v>
      </c>
      <c r="R323" t="s">
        <v>178</v>
      </c>
      <c r="S323" t="s">
        <v>178</v>
      </c>
    </row>
    <row r="324" spans="1:19" x14ac:dyDescent="0.25">
      <c r="A324" t="s">
        <v>158</v>
      </c>
      <c r="B324">
        <v>2012</v>
      </c>
      <c r="C324" s="1" t="s">
        <v>178</v>
      </c>
      <c r="D324" s="1">
        <v>5</v>
      </c>
      <c r="E324" s="6" t="s">
        <v>178</v>
      </c>
      <c r="F324" s="6">
        <v>0.22561028345356843</v>
      </c>
      <c r="G324" t="str">
        <f t="shared" si="5"/>
        <v>NA</v>
      </c>
      <c r="H324" s="2">
        <v>1</v>
      </c>
      <c r="I324" s="5">
        <v>0</v>
      </c>
      <c r="J324" t="s">
        <v>178</v>
      </c>
      <c r="K324">
        <v>3</v>
      </c>
      <c r="L324" t="s">
        <v>178</v>
      </c>
      <c r="M324" s="4" t="s">
        <v>178</v>
      </c>
      <c r="N324" s="4">
        <v>1</v>
      </c>
      <c r="O324" t="s">
        <v>178</v>
      </c>
      <c r="P324">
        <v>1</v>
      </c>
      <c r="Q324" t="s">
        <v>178</v>
      </c>
      <c r="R324" t="s">
        <v>178</v>
      </c>
      <c r="S324" t="s">
        <v>178</v>
      </c>
    </row>
    <row r="325" spans="1:19" x14ac:dyDescent="0.25">
      <c r="A325" t="s">
        <v>159</v>
      </c>
      <c r="B325">
        <v>2012</v>
      </c>
      <c r="C325" s="1" t="s">
        <v>178</v>
      </c>
      <c r="D325" s="1">
        <v>6</v>
      </c>
      <c r="E325" s="6" t="s">
        <v>178</v>
      </c>
      <c r="F325" s="6">
        <v>0.22561028345356843</v>
      </c>
      <c r="G325" t="str">
        <f t="shared" si="5"/>
        <v>NA</v>
      </c>
      <c r="H325" s="2">
        <v>0</v>
      </c>
      <c r="I325" s="5">
        <v>0</v>
      </c>
      <c r="J325" t="s">
        <v>178</v>
      </c>
      <c r="K325">
        <v>4</v>
      </c>
      <c r="L325" t="s">
        <v>178</v>
      </c>
      <c r="M325" s="4" t="s">
        <v>178</v>
      </c>
      <c r="N325" s="4">
        <v>0</v>
      </c>
      <c r="O325" t="s">
        <v>178</v>
      </c>
      <c r="P325">
        <v>1</v>
      </c>
      <c r="Q325" t="s">
        <v>178</v>
      </c>
      <c r="R325" t="s">
        <v>178</v>
      </c>
      <c r="S325" t="s">
        <v>178</v>
      </c>
    </row>
    <row r="326" spans="1:19" x14ac:dyDescent="0.25">
      <c r="A326" t="s">
        <v>160</v>
      </c>
      <c r="B326">
        <v>2012</v>
      </c>
      <c r="C326" s="1" t="s">
        <v>178</v>
      </c>
      <c r="D326" s="1">
        <v>3</v>
      </c>
      <c r="E326" s="6" t="s">
        <v>178</v>
      </c>
      <c r="F326" s="6">
        <v>0.7433034373659273</v>
      </c>
      <c r="G326" t="str">
        <f t="shared" si="5"/>
        <v>NA</v>
      </c>
      <c r="H326" s="2">
        <v>0</v>
      </c>
      <c r="I326" s="5">
        <v>0</v>
      </c>
      <c r="J326" t="s">
        <v>178</v>
      </c>
      <c r="K326">
        <v>1</v>
      </c>
      <c r="L326" t="s">
        <v>178</v>
      </c>
      <c r="M326" s="4" t="s">
        <v>178</v>
      </c>
      <c r="N326" s="4">
        <v>0</v>
      </c>
      <c r="O326" t="s">
        <v>178</v>
      </c>
      <c r="P326">
        <v>2</v>
      </c>
      <c r="Q326" t="s">
        <v>178</v>
      </c>
      <c r="R326" t="s">
        <v>178</v>
      </c>
      <c r="S326" t="s">
        <v>178</v>
      </c>
    </row>
    <row r="327" spans="1:19" x14ac:dyDescent="0.25">
      <c r="A327" t="s">
        <v>161</v>
      </c>
      <c r="B327">
        <v>2012</v>
      </c>
      <c r="C327" s="1" t="s">
        <v>178</v>
      </c>
      <c r="D327" s="1">
        <v>6</v>
      </c>
      <c r="E327" s="6" t="s">
        <v>178</v>
      </c>
      <c r="F327" s="6">
        <v>0.39924929555354349</v>
      </c>
      <c r="G327" t="str">
        <f t="shared" si="5"/>
        <v>NA</v>
      </c>
      <c r="H327" s="2">
        <v>1</v>
      </c>
      <c r="I327" s="5">
        <v>0</v>
      </c>
      <c r="J327" t="s">
        <v>178</v>
      </c>
      <c r="K327">
        <v>4</v>
      </c>
      <c r="L327" t="s">
        <v>178</v>
      </c>
      <c r="M327" s="4" t="s">
        <v>178</v>
      </c>
      <c r="N327" s="4">
        <v>1</v>
      </c>
      <c r="O327" t="s">
        <v>178</v>
      </c>
      <c r="P327">
        <v>0.75</v>
      </c>
      <c r="Q327" t="s">
        <v>178</v>
      </c>
      <c r="R327" t="s">
        <v>178</v>
      </c>
      <c r="S327" t="s">
        <v>178</v>
      </c>
    </row>
    <row r="328" spans="1:19" x14ac:dyDescent="0.25">
      <c r="A328" t="s">
        <v>162</v>
      </c>
      <c r="B328">
        <v>2012</v>
      </c>
      <c r="C328" s="1" t="s">
        <v>178</v>
      </c>
      <c r="D328" s="1">
        <v>5</v>
      </c>
      <c r="E328" s="6" t="s">
        <v>178</v>
      </c>
      <c r="F328" s="6">
        <v>0.77781745930520174</v>
      </c>
      <c r="G328" t="str">
        <f t="shared" si="5"/>
        <v>NA</v>
      </c>
      <c r="H328" s="2">
        <v>1</v>
      </c>
      <c r="I328" s="5">
        <v>0</v>
      </c>
      <c r="J328" t="s">
        <v>178</v>
      </c>
      <c r="K328">
        <v>3</v>
      </c>
      <c r="L328" t="s">
        <v>178</v>
      </c>
      <c r="M328" s="4" t="s">
        <v>178</v>
      </c>
      <c r="N328" s="4">
        <v>3</v>
      </c>
      <c r="O328" t="s">
        <v>178</v>
      </c>
      <c r="P328">
        <v>0.6</v>
      </c>
      <c r="Q328" t="s">
        <v>178</v>
      </c>
      <c r="R328" t="s">
        <v>178</v>
      </c>
      <c r="S328" t="s">
        <v>178</v>
      </c>
    </row>
    <row r="329" spans="1:19" x14ac:dyDescent="0.25">
      <c r="A329" t="s">
        <v>163</v>
      </c>
      <c r="B329">
        <v>2012</v>
      </c>
      <c r="C329" s="1" t="s">
        <v>178</v>
      </c>
      <c r="D329" s="1">
        <v>5</v>
      </c>
      <c r="E329" s="6" t="s">
        <v>178</v>
      </c>
      <c r="F329" s="6">
        <v>0.77781745930520174</v>
      </c>
      <c r="G329" t="str">
        <f t="shared" si="5"/>
        <v>NA</v>
      </c>
      <c r="H329" s="2">
        <v>1</v>
      </c>
      <c r="I329" s="5">
        <v>0</v>
      </c>
      <c r="J329" t="s">
        <v>178</v>
      </c>
      <c r="K329">
        <v>3</v>
      </c>
      <c r="L329" t="s">
        <v>178</v>
      </c>
      <c r="M329" s="4" t="s">
        <v>178</v>
      </c>
      <c r="N329" s="4">
        <v>2</v>
      </c>
      <c r="O329" t="s">
        <v>178</v>
      </c>
      <c r="P329">
        <v>0.75</v>
      </c>
      <c r="Q329" t="s">
        <v>178</v>
      </c>
      <c r="R329" t="s">
        <v>178</v>
      </c>
      <c r="S329" t="s">
        <v>178</v>
      </c>
    </row>
    <row r="330" spans="1:19" x14ac:dyDescent="0.25">
      <c r="A330" t="s">
        <v>164</v>
      </c>
      <c r="B330">
        <v>2012</v>
      </c>
      <c r="C330" s="1" t="s">
        <v>178</v>
      </c>
      <c r="D330" s="1">
        <v>7</v>
      </c>
      <c r="E330" s="6" t="s">
        <v>178</v>
      </c>
      <c r="F330" s="6">
        <v>0.68818602136341023</v>
      </c>
      <c r="G330" t="str">
        <f t="shared" si="5"/>
        <v>NA</v>
      </c>
      <c r="H330" s="2">
        <v>1</v>
      </c>
      <c r="I330" s="5">
        <v>0</v>
      </c>
      <c r="J330" t="s">
        <v>178</v>
      </c>
      <c r="K330">
        <v>5</v>
      </c>
      <c r="L330" t="s">
        <v>178</v>
      </c>
      <c r="M330" s="4" t="s">
        <v>178</v>
      </c>
      <c r="N330" s="4">
        <v>6</v>
      </c>
      <c r="O330" t="s">
        <v>178</v>
      </c>
      <c r="P330">
        <v>0.44444444444444442</v>
      </c>
      <c r="Q330" t="s">
        <v>178</v>
      </c>
      <c r="R330" t="s">
        <v>178</v>
      </c>
      <c r="S330" t="s">
        <v>178</v>
      </c>
    </row>
    <row r="331" spans="1:19" x14ac:dyDescent="0.25">
      <c r="A331" t="s">
        <v>165</v>
      </c>
      <c r="B331">
        <v>2012</v>
      </c>
      <c r="C331" s="1" t="s">
        <v>178</v>
      </c>
      <c r="D331" s="1">
        <v>5</v>
      </c>
      <c r="E331" s="6" t="s">
        <v>178</v>
      </c>
      <c r="F331" s="6">
        <v>0.68818602136341023</v>
      </c>
      <c r="G331" t="str">
        <f t="shared" si="5"/>
        <v>NA</v>
      </c>
      <c r="H331" s="2">
        <v>1</v>
      </c>
      <c r="I331" s="5">
        <v>0</v>
      </c>
      <c r="J331" t="s">
        <v>178</v>
      </c>
      <c r="K331">
        <v>3</v>
      </c>
      <c r="L331" t="s">
        <v>178</v>
      </c>
      <c r="M331" s="4" t="s">
        <v>178</v>
      </c>
      <c r="N331" s="4">
        <v>2</v>
      </c>
      <c r="O331" t="s">
        <v>178</v>
      </c>
      <c r="P331">
        <v>0.75</v>
      </c>
      <c r="Q331" t="s">
        <v>178</v>
      </c>
      <c r="R331" t="s">
        <v>178</v>
      </c>
      <c r="S331" t="s">
        <v>178</v>
      </c>
    </row>
    <row r="332" spans="1:19" x14ac:dyDescent="0.25">
      <c r="A332" t="s">
        <v>166</v>
      </c>
      <c r="B332">
        <v>2012</v>
      </c>
      <c r="C332" s="1" t="s">
        <v>178</v>
      </c>
      <c r="D332" s="1">
        <v>3</v>
      </c>
      <c r="E332" s="6" t="s">
        <v>178</v>
      </c>
      <c r="F332" s="6">
        <v>0.68731361109758471</v>
      </c>
      <c r="G332" t="str">
        <f t="shared" si="5"/>
        <v>NA</v>
      </c>
      <c r="H332" s="2">
        <v>1</v>
      </c>
      <c r="I332" s="5">
        <v>0</v>
      </c>
      <c r="J332" t="s">
        <v>178</v>
      </c>
      <c r="K332">
        <v>1</v>
      </c>
      <c r="L332" t="s">
        <v>178</v>
      </c>
      <c r="M332" s="4" t="s">
        <v>178</v>
      </c>
      <c r="N332" s="4">
        <v>1</v>
      </c>
      <c r="O332" t="s">
        <v>178</v>
      </c>
      <c r="P332">
        <v>1</v>
      </c>
      <c r="Q332" t="s">
        <v>178</v>
      </c>
      <c r="R332" t="s">
        <v>178</v>
      </c>
      <c r="S332" t="s">
        <v>178</v>
      </c>
    </row>
    <row r="333" spans="1:19" x14ac:dyDescent="0.25">
      <c r="A333" t="s">
        <v>167</v>
      </c>
      <c r="B333">
        <v>2012</v>
      </c>
      <c r="C333" s="1" t="s">
        <v>178</v>
      </c>
      <c r="D333" s="1">
        <v>4</v>
      </c>
      <c r="E333" s="6" t="s">
        <v>178</v>
      </c>
      <c r="F333" s="6">
        <v>0.3</v>
      </c>
      <c r="G333" t="str">
        <f t="shared" si="5"/>
        <v>NA</v>
      </c>
      <c r="H333" s="2">
        <v>1</v>
      </c>
      <c r="I333" s="5">
        <v>0</v>
      </c>
      <c r="J333" t="s">
        <v>178</v>
      </c>
      <c r="K333">
        <v>2</v>
      </c>
      <c r="L333" t="s">
        <v>178</v>
      </c>
      <c r="M333" s="4" t="s">
        <v>178</v>
      </c>
      <c r="N333" s="4">
        <v>1</v>
      </c>
      <c r="O333" t="s">
        <v>178</v>
      </c>
      <c r="P333">
        <v>0.66666666666666663</v>
      </c>
      <c r="Q333" t="s">
        <v>178</v>
      </c>
      <c r="R333" t="s">
        <v>178</v>
      </c>
      <c r="S333" t="s">
        <v>178</v>
      </c>
    </row>
    <row r="334" spans="1:19" x14ac:dyDescent="0.25">
      <c r="A334" t="s">
        <v>2</v>
      </c>
      <c r="B334">
        <v>2013</v>
      </c>
      <c r="C334" s="1">
        <v>7</v>
      </c>
      <c r="D334" t="s">
        <v>178</v>
      </c>
      <c r="E334" s="6">
        <v>1.4878844041120944</v>
      </c>
      <c r="F334" t="s">
        <v>178</v>
      </c>
      <c r="G334" t="s">
        <v>178</v>
      </c>
      <c r="H334" s="2" t="str">
        <f t="shared" ref="H334:H360" si="6">IF(OR(F334="NA",G334="NA"),"NA",IF(OR(F334&gt;0,G334="y"),1,0))</f>
        <v>NA</v>
      </c>
      <c r="I334" s="5">
        <v>2</v>
      </c>
      <c r="J334">
        <v>5</v>
      </c>
      <c r="K334" t="s">
        <v>178</v>
      </c>
      <c r="L334">
        <v>2</v>
      </c>
      <c r="M334" s="4">
        <v>1</v>
      </c>
      <c r="N334" s="4" t="s">
        <v>178</v>
      </c>
      <c r="O334">
        <v>1</v>
      </c>
      <c r="P334" t="s">
        <v>178</v>
      </c>
      <c r="Q334">
        <v>5.74E-2</v>
      </c>
      <c r="R334">
        <v>7.0666666666666669E-2</v>
      </c>
      <c r="S334">
        <v>2.5000000000000001E-2</v>
      </c>
    </row>
    <row r="335" spans="1:19" x14ac:dyDescent="0.25">
      <c r="A335" t="s">
        <v>3</v>
      </c>
      <c r="B335">
        <v>2013</v>
      </c>
      <c r="C335" s="1">
        <v>5</v>
      </c>
      <c r="D335" t="s">
        <v>178</v>
      </c>
      <c r="E335" s="6">
        <v>1.0771258050942794</v>
      </c>
      <c r="F335" t="s">
        <v>178</v>
      </c>
      <c r="G335" t="s">
        <v>178</v>
      </c>
      <c r="H335" s="2" t="str">
        <f t="shared" si="6"/>
        <v>NA</v>
      </c>
      <c r="I335" s="5">
        <v>3</v>
      </c>
      <c r="J335">
        <v>3</v>
      </c>
      <c r="K335" t="s">
        <v>178</v>
      </c>
      <c r="L335">
        <v>1</v>
      </c>
      <c r="M335" s="4">
        <v>3</v>
      </c>
      <c r="N335" s="4" t="s">
        <v>178</v>
      </c>
      <c r="O335">
        <v>0.6</v>
      </c>
      <c r="P335" t="s">
        <v>178</v>
      </c>
      <c r="Q335">
        <v>0.17219999999999999</v>
      </c>
      <c r="R335">
        <v>0.21200000000000002</v>
      </c>
      <c r="S335">
        <v>7.5000000000000011E-2</v>
      </c>
    </row>
    <row r="336" spans="1:19" x14ac:dyDescent="0.25">
      <c r="A336" t="s">
        <v>4</v>
      </c>
      <c r="B336">
        <v>2013</v>
      </c>
      <c r="C336" s="1">
        <v>6</v>
      </c>
      <c r="D336" t="s">
        <v>178</v>
      </c>
      <c r="E336" s="6">
        <v>1.0771258050942794</v>
      </c>
      <c r="F336" t="s">
        <v>178</v>
      </c>
      <c r="G336" t="s">
        <v>178</v>
      </c>
      <c r="H336" s="2" t="str">
        <f t="shared" si="6"/>
        <v>NA</v>
      </c>
      <c r="I336" s="5">
        <v>2</v>
      </c>
      <c r="J336">
        <v>4</v>
      </c>
      <c r="K336" t="s">
        <v>178</v>
      </c>
      <c r="L336">
        <v>2</v>
      </c>
      <c r="M336" s="4">
        <v>3</v>
      </c>
      <c r="N336" s="4" t="s">
        <v>178</v>
      </c>
      <c r="O336">
        <v>0.8</v>
      </c>
      <c r="P336" t="s">
        <v>178</v>
      </c>
      <c r="Q336">
        <v>0.17219999999999999</v>
      </c>
      <c r="R336">
        <v>0.21200000000000002</v>
      </c>
      <c r="S336">
        <v>7.5000000000000011E-2</v>
      </c>
    </row>
    <row r="337" spans="1:19" x14ac:dyDescent="0.25">
      <c r="A337" t="s">
        <v>5</v>
      </c>
      <c r="B337">
        <v>2013</v>
      </c>
      <c r="C337" s="1">
        <v>6</v>
      </c>
      <c r="D337" t="s">
        <v>178</v>
      </c>
      <c r="E337" s="6">
        <v>1.7267889274604464</v>
      </c>
      <c r="F337" t="s">
        <v>178</v>
      </c>
      <c r="G337" t="s">
        <v>178</v>
      </c>
      <c r="H337" s="2" t="str">
        <f t="shared" si="6"/>
        <v>NA</v>
      </c>
      <c r="I337" s="5">
        <v>1</v>
      </c>
      <c r="J337">
        <v>4</v>
      </c>
      <c r="K337" t="s">
        <v>178</v>
      </c>
      <c r="L337">
        <v>1</v>
      </c>
      <c r="M337" s="4">
        <v>2</v>
      </c>
      <c r="N337" s="4" t="s">
        <v>178</v>
      </c>
      <c r="O337">
        <v>0.6</v>
      </c>
      <c r="P337" t="s">
        <v>178</v>
      </c>
      <c r="Q337">
        <v>0.1148</v>
      </c>
      <c r="R337">
        <v>0.14133333333333334</v>
      </c>
      <c r="S337">
        <v>0.05</v>
      </c>
    </row>
    <row r="338" spans="1:19" x14ac:dyDescent="0.25">
      <c r="A338" t="s">
        <v>6</v>
      </c>
      <c r="B338">
        <v>2013</v>
      </c>
      <c r="C338" s="1">
        <v>8</v>
      </c>
      <c r="D338" t="s">
        <v>178</v>
      </c>
      <c r="E338" s="6">
        <v>0.83934498270973201</v>
      </c>
      <c r="F338" t="s">
        <v>178</v>
      </c>
      <c r="G338" t="s">
        <v>178</v>
      </c>
      <c r="H338" s="2" t="str">
        <f t="shared" si="6"/>
        <v>NA</v>
      </c>
      <c r="I338" s="5">
        <v>4</v>
      </c>
      <c r="J338">
        <v>6</v>
      </c>
      <c r="K338" t="s">
        <v>178</v>
      </c>
      <c r="L338">
        <v>2</v>
      </c>
      <c r="M338" s="4">
        <v>3</v>
      </c>
      <c r="N338" s="4" t="s">
        <v>178</v>
      </c>
      <c r="O338">
        <v>0.5714285714285714</v>
      </c>
      <c r="P338" t="s">
        <v>178</v>
      </c>
      <c r="Q338">
        <v>0.17219999999999999</v>
      </c>
      <c r="R338">
        <v>0.21200000000000002</v>
      </c>
      <c r="S338">
        <v>7.5000000000000011E-2</v>
      </c>
    </row>
    <row r="339" spans="1:19" x14ac:dyDescent="0.25">
      <c r="A339" t="s">
        <v>7</v>
      </c>
      <c r="B339">
        <v>2013</v>
      </c>
      <c r="C339" s="1">
        <v>7</v>
      </c>
      <c r="D339" t="s">
        <v>178</v>
      </c>
      <c r="E339" s="6">
        <v>0.83934498270973201</v>
      </c>
      <c r="F339" t="s">
        <v>178</v>
      </c>
      <c r="G339" t="s">
        <v>178</v>
      </c>
      <c r="H339" s="2" t="str">
        <f t="shared" si="6"/>
        <v>NA</v>
      </c>
      <c r="I339" s="5">
        <v>4</v>
      </c>
      <c r="J339">
        <v>5</v>
      </c>
      <c r="K339" t="s">
        <v>178</v>
      </c>
      <c r="L339">
        <v>2</v>
      </c>
      <c r="M339" s="4">
        <v>3</v>
      </c>
      <c r="N339" s="4" t="s">
        <v>178</v>
      </c>
      <c r="O339">
        <v>0.66666666666666663</v>
      </c>
      <c r="P339" t="s">
        <v>178</v>
      </c>
      <c r="Q339">
        <v>0.17219999999999999</v>
      </c>
      <c r="R339">
        <v>0.21200000000000002</v>
      </c>
      <c r="S339">
        <v>7.5000000000000011E-2</v>
      </c>
    </row>
    <row r="340" spans="1:19" x14ac:dyDescent="0.25">
      <c r="A340" t="s">
        <v>8</v>
      </c>
      <c r="B340">
        <v>2013</v>
      </c>
      <c r="C340" s="1">
        <v>9</v>
      </c>
      <c r="D340" t="s">
        <v>178</v>
      </c>
      <c r="E340" s="6">
        <v>0.89560035730229537</v>
      </c>
      <c r="F340" t="s">
        <v>178</v>
      </c>
      <c r="G340" t="s">
        <v>178</v>
      </c>
      <c r="H340" s="2" t="str">
        <f t="shared" si="6"/>
        <v>NA</v>
      </c>
      <c r="I340" s="5">
        <v>3</v>
      </c>
      <c r="J340">
        <v>7</v>
      </c>
      <c r="K340" t="s">
        <v>178</v>
      </c>
      <c r="L340">
        <v>2</v>
      </c>
      <c r="M340" s="4">
        <v>7</v>
      </c>
      <c r="N340" s="4" t="s">
        <v>178</v>
      </c>
      <c r="O340">
        <v>0.33333333333333331</v>
      </c>
      <c r="P340" t="s">
        <v>178</v>
      </c>
      <c r="Q340">
        <v>0.40179999999999999</v>
      </c>
      <c r="R340">
        <v>0.4946666666666667</v>
      </c>
      <c r="S340">
        <v>0.17500000000000002</v>
      </c>
    </row>
    <row r="341" spans="1:19" x14ac:dyDescent="0.25">
      <c r="A341" t="s">
        <v>9</v>
      </c>
      <c r="B341">
        <v>2013</v>
      </c>
      <c r="C341" s="1">
        <v>2</v>
      </c>
      <c r="D341" t="s">
        <v>178</v>
      </c>
      <c r="E341" s="6">
        <v>0.29154759474226444</v>
      </c>
      <c r="F341" t="s">
        <v>178</v>
      </c>
      <c r="G341" t="s">
        <v>178</v>
      </c>
      <c r="H341" s="2" t="str">
        <f t="shared" si="6"/>
        <v>NA</v>
      </c>
      <c r="I341" s="5">
        <v>2</v>
      </c>
      <c r="J341">
        <v>1</v>
      </c>
      <c r="K341" t="s">
        <v>178</v>
      </c>
      <c r="L341">
        <v>0</v>
      </c>
      <c r="M341" s="4">
        <v>1</v>
      </c>
      <c r="N341" s="4" t="s">
        <v>178</v>
      </c>
      <c r="O341">
        <v>0.5</v>
      </c>
      <c r="P341" t="s">
        <v>178</v>
      </c>
      <c r="Q341" t="s">
        <v>178</v>
      </c>
      <c r="R341" t="s">
        <v>178</v>
      </c>
      <c r="S341" t="s">
        <v>178</v>
      </c>
    </row>
    <row r="342" spans="1:19" x14ac:dyDescent="0.25">
      <c r="A342" t="s">
        <v>10</v>
      </c>
      <c r="B342">
        <v>2013</v>
      </c>
      <c r="C342" s="1">
        <v>6</v>
      </c>
      <c r="D342" t="s">
        <v>178</v>
      </c>
      <c r="E342" s="6">
        <v>1.7023806859806649</v>
      </c>
      <c r="F342" t="s">
        <v>178</v>
      </c>
      <c r="G342" t="s">
        <v>178</v>
      </c>
      <c r="H342" s="2" t="str">
        <f t="shared" si="6"/>
        <v>NA</v>
      </c>
      <c r="I342" s="5">
        <v>1</v>
      </c>
      <c r="J342">
        <v>4</v>
      </c>
      <c r="K342" t="s">
        <v>178</v>
      </c>
      <c r="L342">
        <v>2</v>
      </c>
      <c r="M342" s="4">
        <v>3</v>
      </c>
      <c r="N342" s="4" t="s">
        <v>178</v>
      </c>
      <c r="O342">
        <v>0.8</v>
      </c>
      <c r="P342" t="s">
        <v>178</v>
      </c>
      <c r="Q342">
        <v>0.17219999999999999</v>
      </c>
      <c r="R342">
        <v>0.21200000000000002</v>
      </c>
      <c r="S342">
        <v>7.5000000000000011E-2</v>
      </c>
    </row>
    <row r="343" spans="1:19" x14ac:dyDescent="0.25">
      <c r="A343" t="s">
        <v>11</v>
      </c>
      <c r="B343">
        <v>2013</v>
      </c>
      <c r="C343" s="1">
        <v>9</v>
      </c>
      <c r="D343" t="s">
        <v>178</v>
      </c>
      <c r="E343" s="6">
        <v>1.5120846537148649</v>
      </c>
      <c r="F343" t="s">
        <v>178</v>
      </c>
      <c r="G343" t="s">
        <v>178</v>
      </c>
      <c r="H343" s="2" t="str">
        <f t="shared" si="6"/>
        <v>NA</v>
      </c>
      <c r="I343" s="5">
        <v>2</v>
      </c>
      <c r="J343">
        <v>7</v>
      </c>
      <c r="K343" t="s">
        <v>178</v>
      </c>
      <c r="L343">
        <v>1</v>
      </c>
      <c r="M343" s="4">
        <v>9</v>
      </c>
      <c r="N343" s="4" t="s">
        <v>178</v>
      </c>
      <c r="O343">
        <v>0.2</v>
      </c>
      <c r="P343" t="s">
        <v>178</v>
      </c>
      <c r="Q343">
        <v>0.51659999999999995</v>
      </c>
      <c r="R343">
        <v>0.63600000000000001</v>
      </c>
      <c r="S343">
        <v>0.22500000000000001</v>
      </c>
    </row>
    <row r="344" spans="1:19" x14ac:dyDescent="0.25">
      <c r="A344" t="s">
        <v>12</v>
      </c>
      <c r="B344">
        <v>2013</v>
      </c>
      <c r="C344" s="1">
        <v>8</v>
      </c>
      <c r="D344" t="s">
        <v>178</v>
      </c>
      <c r="E344" s="6">
        <v>0.46097722286464166</v>
      </c>
      <c r="F344" t="s">
        <v>178</v>
      </c>
      <c r="G344" t="s">
        <v>178</v>
      </c>
      <c r="H344" s="2" t="str">
        <f t="shared" si="6"/>
        <v>NA</v>
      </c>
      <c r="I344" s="5">
        <v>14</v>
      </c>
      <c r="J344">
        <v>6</v>
      </c>
      <c r="K344" t="s">
        <v>178</v>
      </c>
      <c r="L344">
        <v>1</v>
      </c>
      <c r="M344" s="4">
        <v>7</v>
      </c>
      <c r="N344" s="4" t="s">
        <v>178</v>
      </c>
      <c r="O344">
        <v>0.25</v>
      </c>
      <c r="P344" t="s">
        <v>178</v>
      </c>
      <c r="Q344">
        <v>0.40179999999999999</v>
      </c>
      <c r="R344">
        <v>0.4946666666666667</v>
      </c>
      <c r="S344">
        <v>0.17500000000000002</v>
      </c>
    </row>
    <row r="345" spans="1:19" x14ac:dyDescent="0.25">
      <c r="A345" t="s">
        <v>13</v>
      </c>
      <c r="B345">
        <v>2013</v>
      </c>
      <c r="C345" s="1">
        <v>5</v>
      </c>
      <c r="D345" t="s">
        <v>178</v>
      </c>
      <c r="E345" s="6">
        <v>0.63134776470658449</v>
      </c>
      <c r="F345" t="s">
        <v>178</v>
      </c>
      <c r="G345" t="s">
        <v>178</v>
      </c>
      <c r="H345" s="2" t="str">
        <f t="shared" si="6"/>
        <v>NA</v>
      </c>
      <c r="I345" s="5">
        <v>11</v>
      </c>
      <c r="J345">
        <v>3</v>
      </c>
      <c r="K345" t="s">
        <v>178</v>
      </c>
      <c r="L345">
        <v>1</v>
      </c>
      <c r="M345" s="4">
        <v>1</v>
      </c>
      <c r="N345" s="4" t="s">
        <v>178</v>
      </c>
      <c r="O345">
        <v>1</v>
      </c>
      <c r="P345" t="s">
        <v>178</v>
      </c>
      <c r="Q345">
        <v>5.74E-2</v>
      </c>
      <c r="R345">
        <v>7.0666666666666669E-2</v>
      </c>
      <c r="S345">
        <v>2.5000000000000001E-2</v>
      </c>
    </row>
    <row r="346" spans="1:19" x14ac:dyDescent="0.25">
      <c r="A346" t="s">
        <v>14</v>
      </c>
      <c r="B346">
        <v>2013</v>
      </c>
      <c r="C346" s="1">
        <v>6</v>
      </c>
      <c r="D346" t="s">
        <v>178</v>
      </c>
      <c r="E346" s="6">
        <v>0.87132083643168035</v>
      </c>
      <c r="F346" t="s">
        <v>178</v>
      </c>
      <c r="G346" t="s">
        <v>178</v>
      </c>
      <c r="H346" s="2" t="str">
        <f t="shared" si="6"/>
        <v>NA</v>
      </c>
      <c r="I346" s="5">
        <v>5</v>
      </c>
      <c r="J346">
        <v>4</v>
      </c>
      <c r="K346" t="s">
        <v>178</v>
      </c>
      <c r="L346">
        <v>1</v>
      </c>
      <c r="M346" s="4">
        <v>0</v>
      </c>
      <c r="N346" s="4" t="s">
        <v>178</v>
      </c>
      <c r="O346">
        <v>1</v>
      </c>
      <c r="P346" t="s">
        <v>178</v>
      </c>
      <c r="Q346">
        <v>0</v>
      </c>
      <c r="R346">
        <v>0</v>
      </c>
      <c r="S346">
        <v>0</v>
      </c>
    </row>
    <row r="347" spans="1:19" x14ac:dyDescent="0.25">
      <c r="A347" t="s">
        <v>15</v>
      </c>
      <c r="B347">
        <v>2013</v>
      </c>
      <c r="C347" s="1">
        <v>7</v>
      </c>
      <c r="D347" t="s">
        <v>178</v>
      </c>
      <c r="E347" s="6">
        <v>0.44407206622348988</v>
      </c>
      <c r="F347" t="s">
        <v>178</v>
      </c>
      <c r="G347" t="s">
        <v>178</v>
      </c>
      <c r="H347" s="2" t="str">
        <f t="shared" si="6"/>
        <v>NA</v>
      </c>
      <c r="I347" s="5">
        <v>14</v>
      </c>
      <c r="J347">
        <v>5</v>
      </c>
      <c r="K347" t="s">
        <v>178</v>
      </c>
      <c r="L347">
        <v>1</v>
      </c>
      <c r="M347" s="4">
        <v>1</v>
      </c>
      <c r="N347" s="4" t="s">
        <v>178</v>
      </c>
      <c r="O347">
        <v>0.6</v>
      </c>
      <c r="P347" t="s">
        <v>178</v>
      </c>
      <c r="Q347">
        <v>5.74E-2</v>
      </c>
      <c r="R347">
        <v>7.0666666666666669E-2</v>
      </c>
      <c r="S347">
        <v>2.5000000000000001E-2</v>
      </c>
    </row>
    <row r="348" spans="1:19" x14ac:dyDescent="0.25">
      <c r="A348" t="s">
        <v>16</v>
      </c>
      <c r="B348">
        <v>2013</v>
      </c>
      <c r="C348" s="1">
        <v>11</v>
      </c>
      <c r="D348" t="s">
        <v>178</v>
      </c>
      <c r="E348" s="6">
        <v>0.53450912059571232</v>
      </c>
      <c r="F348" t="s">
        <v>178</v>
      </c>
      <c r="G348" t="s">
        <v>178</v>
      </c>
      <c r="H348" s="2" t="str">
        <f t="shared" si="6"/>
        <v>NA</v>
      </c>
      <c r="I348" s="5">
        <v>15</v>
      </c>
      <c r="J348">
        <v>9</v>
      </c>
      <c r="K348" t="s">
        <v>178</v>
      </c>
      <c r="L348">
        <v>3</v>
      </c>
      <c r="M348" s="4">
        <v>2</v>
      </c>
      <c r="N348" s="4" t="s">
        <v>178</v>
      </c>
      <c r="O348">
        <v>0.625</v>
      </c>
      <c r="P348" t="s">
        <v>178</v>
      </c>
      <c r="Q348">
        <v>7.6533333333333328E-2</v>
      </c>
      <c r="R348">
        <v>9.4222222222222221E-2</v>
      </c>
      <c r="S348">
        <v>0.05</v>
      </c>
    </row>
    <row r="349" spans="1:19" x14ac:dyDescent="0.25">
      <c r="A349" t="s">
        <v>17</v>
      </c>
      <c r="B349">
        <v>2013</v>
      </c>
      <c r="C349" s="1">
        <v>10</v>
      </c>
      <c r="D349" t="s">
        <v>178</v>
      </c>
      <c r="E349" s="6">
        <v>0.61846584384265046</v>
      </c>
      <c r="F349" t="s">
        <v>178</v>
      </c>
      <c r="G349" t="s">
        <v>178</v>
      </c>
      <c r="H349" s="2" t="str">
        <f t="shared" si="6"/>
        <v>NA</v>
      </c>
      <c r="I349" s="5">
        <v>12</v>
      </c>
      <c r="J349">
        <v>8</v>
      </c>
      <c r="K349" t="s">
        <v>178</v>
      </c>
      <c r="L349">
        <v>1</v>
      </c>
      <c r="M349" s="4">
        <v>4</v>
      </c>
      <c r="N349" s="4" t="s">
        <v>178</v>
      </c>
      <c r="O349">
        <v>0.27272727272727271</v>
      </c>
      <c r="P349" t="s">
        <v>178</v>
      </c>
      <c r="Q349">
        <v>0.2296</v>
      </c>
      <c r="R349">
        <v>0.28266666666666668</v>
      </c>
      <c r="S349">
        <v>0.1</v>
      </c>
    </row>
    <row r="350" spans="1:19" x14ac:dyDescent="0.25">
      <c r="A350" t="s">
        <v>18</v>
      </c>
      <c r="B350">
        <v>2013</v>
      </c>
      <c r="C350" s="1">
        <v>9</v>
      </c>
      <c r="D350" t="s">
        <v>178</v>
      </c>
      <c r="E350" s="6">
        <v>0.70342021580275904</v>
      </c>
      <c r="F350" t="s">
        <v>178</v>
      </c>
      <c r="G350" t="s">
        <v>178</v>
      </c>
      <c r="H350" s="2" t="str">
        <f t="shared" si="6"/>
        <v>NA</v>
      </c>
      <c r="I350" s="5">
        <v>15</v>
      </c>
      <c r="J350">
        <v>7</v>
      </c>
      <c r="K350" t="s">
        <v>178</v>
      </c>
      <c r="L350">
        <v>1</v>
      </c>
      <c r="M350" s="4">
        <v>2</v>
      </c>
      <c r="N350" s="4" t="s">
        <v>178</v>
      </c>
      <c r="O350">
        <v>0.375</v>
      </c>
      <c r="P350" t="s">
        <v>178</v>
      </c>
      <c r="Q350">
        <v>0.1148</v>
      </c>
      <c r="R350">
        <v>0.14133333333333334</v>
      </c>
      <c r="S350">
        <v>0.05</v>
      </c>
    </row>
    <row r="351" spans="1:19" x14ac:dyDescent="0.25">
      <c r="A351" t="s">
        <v>19</v>
      </c>
      <c r="B351">
        <v>2013</v>
      </c>
      <c r="C351" s="1">
        <v>7</v>
      </c>
      <c r="D351" t="s">
        <v>178</v>
      </c>
      <c r="E351" s="6">
        <v>0.89560035730229537</v>
      </c>
      <c r="F351" t="s">
        <v>178</v>
      </c>
      <c r="G351" t="s">
        <v>178</v>
      </c>
      <c r="H351" s="2" t="str">
        <f t="shared" si="6"/>
        <v>NA</v>
      </c>
      <c r="I351" s="5">
        <v>3</v>
      </c>
      <c r="J351">
        <v>5</v>
      </c>
      <c r="K351" t="s">
        <v>178</v>
      </c>
      <c r="L351">
        <v>3</v>
      </c>
      <c r="M351" s="4">
        <v>3</v>
      </c>
      <c r="N351" s="4" t="s">
        <v>178</v>
      </c>
      <c r="O351">
        <v>1</v>
      </c>
      <c r="P351" t="s">
        <v>178</v>
      </c>
      <c r="Q351">
        <v>0.1148</v>
      </c>
      <c r="R351">
        <v>0.14133333333333334</v>
      </c>
      <c r="S351">
        <v>7.5000000000000011E-2</v>
      </c>
    </row>
    <row r="352" spans="1:19" x14ac:dyDescent="0.25">
      <c r="A352" t="s">
        <v>20</v>
      </c>
      <c r="B352">
        <v>2013</v>
      </c>
      <c r="C352" s="1">
        <v>5</v>
      </c>
      <c r="D352" t="s">
        <v>178</v>
      </c>
      <c r="E352" s="6">
        <v>0.44721359549995754</v>
      </c>
      <c r="F352" t="s">
        <v>178</v>
      </c>
      <c r="G352" t="s">
        <v>178</v>
      </c>
      <c r="H352" s="2" t="str">
        <f t="shared" si="6"/>
        <v>NA</v>
      </c>
      <c r="I352" s="5">
        <v>17</v>
      </c>
      <c r="J352">
        <v>3</v>
      </c>
      <c r="K352" t="s">
        <v>178</v>
      </c>
      <c r="L352">
        <v>1</v>
      </c>
      <c r="M352" s="4">
        <v>3</v>
      </c>
      <c r="N352" s="4" t="s">
        <v>178</v>
      </c>
      <c r="O352">
        <v>0.6</v>
      </c>
      <c r="P352" t="s">
        <v>178</v>
      </c>
      <c r="Q352">
        <v>0.17219999999999999</v>
      </c>
      <c r="R352">
        <v>0.21200000000000002</v>
      </c>
      <c r="S352">
        <v>7.5000000000000011E-2</v>
      </c>
    </row>
    <row r="353" spans="1:19" x14ac:dyDescent="0.25">
      <c r="A353" t="s">
        <v>21</v>
      </c>
      <c r="B353">
        <v>2013</v>
      </c>
      <c r="C353" s="1">
        <v>6</v>
      </c>
      <c r="D353" t="s">
        <v>178</v>
      </c>
      <c r="E353" s="6">
        <v>0.46690470119715033</v>
      </c>
      <c r="F353" t="s">
        <v>178</v>
      </c>
      <c r="G353" t="s">
        <v>178</v>
      </c>
      <c r="H353" s="2" t="str">
        <f t="shared" si="6"/>
        <v>NA</v>
      </c>
      <c r="I353" s="5">
        <v>14</v>
      </c>
      <c r="J353">
        <v>4</v>
      </c>
      <c r="K353" t="s">
        <v>178</v>
      </c>
      <c r="L353">
        <v>2</v>
      </c>
      <c r="M353" s="4">
        <v>4</v>
      </c>
      <c r="N353" s="4" t="s">
        <v>178</v>
      </c>
      <c r="O353">
        <v>0.66666666666666663</v>
      </c>
      <c r="P353" t="s">
        <v>178</v>
      </c>
      <c r="Q353">
        <v>0.2296</v>
      </c>
      <c r="R353">
        <v>0.28266666666666668</v>
      </c>
      <c r="S353">
        <v>0.1</v>
      </c>
    </row>
    <row r="354" spans="1:19" x14ac:dyDescent="0.25">
      <c r="A354" t="s">
        <v>22</v>
      </c>
      <c r="B354">
        <v>2013</v>
      </c>
      <c r="C354" s="1">
        <v>5</v>
      </c>
      <c r="D354" t="s">
        <v>178</v>
      </c>
      <c r="E354" s="6">
        <v>0.46690470119715033</v>
      </c>
      <c r="F354" t="s">
        <v>178</v>
      </c>
      <c r="G354" t="s">
        <v>178</v>
      </c>
      <c r="H354" s="2" t="str">
        <f t="shared" si="6"/>
        <v>NA</v>
      </c>
      <c r="I354" s="5">
        <v>10</v>
      </c>
      <c r="J354">
        <v>3</v>
      </c>
      <c r="K354" t="s">
        <v>178</v>
      </c>
      <c r="L354">
        <v>0</v>
      </c>
      <c r="M354" s="4">
        <v>3</v>
      </c>
      <c r="N354" s="4" t="s">
        <v>178</v>
      </c>
      <c r="O354">
        <v>0.33333333333333331</v>
      </c>
      <c r="P354" t="s">
        <v>178</v>
      </c>
      <c r="Q354" t="s">
        <v>178</v>
      </c>
      <c r="R354" t="s">
        <v>178</v>
      </c>
      <c r="S354" t="s">
        <v>178</v>
      </c>
    </row>
    <row r="355" spans="1:19" x14ac:dyDescent="0.25">
      <c r="A355" t="s">
        <v>23</v>
      </c>
      <c r="B355">
        <v>2013</v>
      </c>
      <c r="C355" s="1" t="s">
        <v>178</v>
      </c>
      <c r="D355" t="s">
        <v>178</v>
      </c>
      <c r="E355" s="6" t="s">
        <v>178</v>
      </c>
      <c r="F355" t="s">
        <v>178</v>
      </c>
      <c r="G355" t="s">
        <v>178</v>
      </c>
      <c r="H355" s="2" t="str">
        <f t="shared" si="6"/>
        <v>NA</v>
      </c>
      <c r="I355" s="5">
        <v>1</v>
      </c>
      <c r="J355">
        <v>0</v>
      </c>
      <c r="K355" t="s">
        <v>178</v>
      </c>
      <c r="L355">
        <v>0</v>
      </c>
      <c r="M355" s="4" t="s">
        <v>178</v>
      </c>
      <c r="N355" s="4" t="s">
        <v>178</v>
      </c>
      <c r="O355" t="s">
        <v>178</v>
      </c>
      <c r="P355" t="s">
        <v>178</v>
      </c>
      <c r="Q355" t="s">
        <v>178</v>
      </c>
      <c r="R355" t="s">
        <v>178</v>
      </c>
      <c r="S355" t="s">
        <v>178</v>
      </c>
    </row>
    <row r="356" spans="1:19" x14ac:dyDescent="0.25">
      <c r="A356" t="s">
        <v>24</v>
      </c>
      <c r="B356">
        <v>2013</v>
      </c>
      <c r="C356" s="1">
        <v>6</v>
      </c>
      <c r="D356" t="s">
        <v>178</v>
      </c>
      <c r="E356" s="6">
        <v>3.1840383163523645</v>
      </c>
      <c r="F356" t="s">
        <v>178</v>
      </c>
      <c r="G356" t="s">
        <v>178</v>
      </c>
      <c r="H356" s="2" t="str">
        <f t="shared" si="6"/>
        <v>NA</v>
      </c>
      <c r="I356" s="5">
        <v>0</v>
      </c>
      <c r="J356">
        <v>4</v>
      </c>
      <c r="K356" t="s">
        <v>178</v>
      </c>
      <c r="L356">
        <v>1</v>
      </c>
      <c r="M356" s="4">
        <v>1</v>
      </c>
      <c r="N356" s="4" t="s">
        <v>178</v>
      </c>
      <c r="O356">
        <v>0.75</v>
      </c>
      <c r="P356" t="s">
        <v>178</v>
      </c>
      <c r="Q356">
        <v>5.74E-2</v>
      </c>
      <c r="R356">
        <v>7.0666666666666669E-2</v>
      </c>
      <c r="S356">
        <v>2.5000000000000001E-2</v>
      </c>
    </row>
    <row r="357" spans="1:19" x14ac:dyDescent="0.25">
      <c r="A357" t="s">
        <v>25</v>
      </c>
      <c r="B357">
        <v>2013</v>
      </c>
      <c r="C357" s="1">
        <v>8</v>
      </c>
      <c r="D357" t="s">
        <v>178</v>
      </c>
      <c r="E357" s="6">
        <v>0.68249542123006379</v>
      </c>
      <c r="F357" t="s">
        <v>178</v>
      </c>
      <c r="G357" t="s">
        <v>178</v>
      </c>
      <c r="H357" s="2" t="str">
        <f t="shared" si="6"/>
        <v>NA</v>
      </c>
      <c r="I357" s="5">
        <v>6</v>
      </c>
      <c r="J357">
        <v>6</v>
      </c>
      <c r="K357" t="s">
        <v>178</v>
      </c>
      <c r="L357">
        <v>3</v>
      </c>
      <c r="M357" s="4">
        <v>2</v>
      </c>
      <c r="N357" s="4" t="s">
        <v>178</v>
      </c>
      <c r="O357">
        <v>1</v>
      </c>
      <c r="P357" t="s">
        <v>178</v>
      </c>
      <c r="Q357">
        <v>7.6533333333333328E-2</v>
      </c>
      <c r="R357">
        <v>9.4222222222222221E-2</v>
      </c>
      <c r="S357">
        <v>0.05</v>
      </c>
    </row>
    <row r="358" spans="1:19" x14ac:dyDescent="0.25">
      <c r="A358" t="s">
        <v>26</v>
      </c>
      <c r="B358">
        <v>2013</v>
      </c>
      <c r="C358" s="1">
        <v>4</v>
      </c>
      <c r="D358" t="s">
        <v>178</v>
      </c>
      <c r="E358" s="6">
        <v>0.3584689665786987</v>
      </c>
      <c r="F358" t="s">
        <v>178</v>
      </c>
      <c r="G358" t="s">
        <v>178</v>
      </c>
      <c r="H358" s="2" t="str">
        <f t="shared" si="6"/>
        <v>NA</v>
      </c>
      <c r="I358" s="5">
        <v>16</v>
      </c>
      <c r="J358">
        <v>2</v>
      </c>
      <c r="K358" t="s">
        <v>178</v>
      </c>
      <c r="L358">
        <v>0</v>
      </c>
      <c r="M358" s="4">
        <v>1</v>
      </c>
      <c r="N358" s="4" t="s">
        <v>178</v>
      </c>
      <c r="O358">
        <v>0.66666666666666663</v>
      </c>
      <c r="P358" t="s">
        <v>178</v>
      </c>
      <c r="Q358" t="s">
        <v>178</v>
      </c>
      <c r="R358" t="s">
        <v>178</v>
      </c>
      <c r="S358" t="s">
        <v>178</v>
      </c>
    </row>
    <row r="359" spans="1:19" x14ac:dyDescent="0.25">
      <c r="A359" t="s">
        <v>27</v>
      </c>
      <c r="B359">
        <v>2013</v>
      </c>
      <c r="C359" s="1">
        <v>3</v>
      </c>
      <c r="D359" t="s">
        <v>178</v>
      </c>
      <c r="E359" s="6">
        <v>0.33060550509632908</v>
      </c>
      <c r="F359" t="s">
        <v>178</v>
      </c>
      <c r="G359" t="s">
        <v>178</v>
      </c>
      <c r="H359" s="2" t="str">
        <f t="shared" si="6"/>
        <v>NA</v>
      </c>
      <c r="I359" s="5">
        <v>19</v>
      </c>
      <c r="J359">
        <v>1</v>
      </c>
      <c r="K359" t="s">
        <v>178</v>
      </c>
      <c r="L359">
        <v>0</v>
      </c>
      <c r="M359" s="4">
        <v>0</v>
      </c>
      <c r="N359" s="4" t="s">
        <v>178</v>
      </c>
      <c r="O359">
        <v>2</v>
      </c>
      <c r="P359" t="s">
        <v>178</v>
      </c>
      <c r="Q359" t="s">
        <v>178</v>
      </c>
      <c r="R359" t="s">
        <v>178</v>
      </c>
      <c r="S359" t="s">
        <v>178</v>
      </c>
    </row>
    <row r="360" spans="1:19" x14ac:dyDescent="0.25">
      <c r="A360" t="s">
        <v>28</v>
      </c>
      <c r="B360">
        <v>2013</v>
      </c>
      <c r="C360" s="1">
        <v>8</v>
      </c>
      <c r="D360" t="s">
        <v>178</v>
      </c>
      <c r="E360" s="6">
        <v>0.32649655434628955</v>
      </c>
      <c r="F360" t="s">
        <v>178</v>
      </c>
      <c r="G360" t="s">
        <v>178</v>
      </c>
      <c r="H360" s="2" t="str">
        <f t="shared" si="6"/>
        <v>NA</v>
      </c>
      <c r="I360" s="5">
        <v>20</v>
      </c>
      <c r="J360">
        <v>6</v>
      </c>
      <c r="K360" t="s">
        <v>178</v>
      </c>
      <c r="L360">
        <v>1</v>
      </c>
      <c r="M360" s="4">
        <v>4</v>
      </c>
      <c r="N360" s="4" t="s">
        <v>178</v>
      </c>
      <c r="O360">
        <v>0.33333333333333331</v>
      </c>
      <c r="P360" t="s">
        <v>178</v>
      </c>
      <c r="Q360">
        <v>0.2296</v>
      </c>
      <c r="R360">
        <v>0.28266666666666668</v>
      </c>
      <c r="S360">
        <v>0.1</v>
      </c>
    </row>
    <row r="361" spans="1:19" x14ac:dyDescent="0.25">
      <c r="A361" t="s">
        <v>29</v>
      </c>
      <c r="B361">
        <v>2013</v>
      </c>
      <c r="C361" s="1">
        <v>3</v>
      </c>
      <c r="D361" t="s">
        <v>178</v>
      </c>
      <c r="E361" s="6">
        <v>0.50990195135927951</v>
      </c>
      <c r="F361" t="s">
        <v>178</v>
      </c>
      <c r="G361" t="s">
        <v>178</v>
      </c>
      <c r="H361" s="2" t="str">
        <f t="shared" ref="H361:H424" si="7">IF(OR(F361="NA",G361="NA"),"NA",IF(OR(F361&gt;0,G361="y"),1,0))</f>
        <v>NA</v>
      </c>
      <c r="I361" s="5">
        <v>15</v>
      </c>
      <c r="J361">
        <v>1</v>
      </c>
      <c r="K361" t="s">
        <v>178</v>
      </c>
      <c r="L361">
        <v>0</v>
      </c>
      <c r="M361" s="4">
        <v>1</v>
      </c>
      <c r="N361" s="4" t="s">
        <v>178</v>
      </c>
      <c r="O361">
        <v>1</v>
      </c>
      <c r="P361" t="s">
        <v>178</v>
      </c>
      <c r="Q361" t="s">
        <v>178</v>
      </c>
      <c r="R361" t="s">
        <v>178</v>
      </c>
      <c r="S361" t="s">
        <v>178</v>
      </c>
    </row>
    <row r="362" spans="1:19" x14ac:dyDescent="0.25">
      <c r="A362" t="s">
        <v>30</v>
      </c>
      <c r="B362">
        <v>2013</v>
      </c>
      <c r="C362" s="1">
        <v>4</v>
      </c>
      <c r="D362" t="s">
        <v>178</v>
      </c>
      <c r="E362" s="6">
        <v>1.4020698984002196</v>
      </c>
      <c r="F362" t="s">
        <v>178</v>
      </c>
      <c r="G362" t="s">
        <v>178</v>
      </c>
      <c r="H362" s="2" t="str">
        <f t="shared" si="7"/>
        <v>NA</v>
      </c>
      <c r="I362" s="5">
        <v>1</v>
      </c>
      <c r="J362">
        <v>2</v>
      </c>
      <c r="K362" t="s">
        <v>178</v>
      </c>
      <c r="L362">
        <v>1</v>
      </c>
      <c r="M362" s="4">
        <v>2</v>
      </c>
      <c r="N362" s="4" t="s">
        <v>178</v>
      </c>
      <c r="O362">
        <v>1</v>
      </c>
      <c r="P362" t="s">
        <v>178</v>
      </c>
      <c r="Q362">
        <v>0.1148</v>
      </c>
      <c r="R362">
        <v>0.14133333333333334</v>
      </c>
      <c r="S362">
        <v>0.05</v>
      </c>
    </row>
    <row r="363" spans="1:19" x14ac:dyDescent="0.25">
      <c r="A363" t="s">
        <v>31</v>
      </c>
      <c r="B363">
        <v>2013</v>
      </c>
      <c r="C363" s="1">
        <v>3</v>
      </c>
      <c r="D363" t="s">
        <v>178</v>
      </c>
      <c r="E363" s="6">
        <v>0.74330343736592619</v>
      </c>
      <c r="F363" t="s">
        <v>178</v>
      </c>
      <c r="G363" t="s">
        <v>178</v>
      </c>
      <c r="H363" s="2" t="str">
        <f t="shared" si="7"/>
        <v>NA</v>
      </c>
      <c r="I363" s="5">
        <v>2</v>
      </c>
      <c r="J363">
        <v>1</v>
      </c>
      <c r="K363" t="s">
        <v>178</v>
      </c>
      <c r="L363">
        <v>0</v>
      </c>
      <c r="M363" s="4">
        <v>3</v>
      </c>
      <c r="N363" s="4" t="s">
        <v>178</v>
      </c>
      <c r="O363">
        <v>0.5</v>
      </c>
      <c r="P363" t="s">
        <v>178</v>
      </c>
      <c r="Q363" t="s">
        <v>178</v>
      </c>
      <c r="R363" t="s">
        <v>178</v>
      </c>
      <c r="S363" t="s">
        <v>178</v>
      </c>
    </row>
    <row r="364" spans="1:19" x14ac:dyDescent="0.25">
      <c r="A364" t="s">
        <v>32</v>
      </c>
      <c r="B364">
        <v>2013</v>
      </c>
      <c r="C364" s="1">
        <v>2</v>
      </c>
      <c r="D364" t="s">
        <v>178</v>
      </c>
      <c r="E364" s="6">
        <v>0.63007936008093712</v>
      </c>
      <c r="F364" t="s">
        <v>178</v>
      </c>
      <c r="G364" t="s">
        <v>178</v>
      </c>
      <c r="H364" s="2" t="str">
        <f t="shared" si="7"/>
        <v>NA</v>
      </c>
      <c r="I364" s="5">
        <v>10</v>
      </c>
      <c r="J364">
        <v>1</v>
      </c>
      <c r="K364" t="s">
        <v>178</v>
      </c>
      <c r="L364">
        <v>0</v>
      </c>
      <c r="M364" s="4">
        <v>0</v>
      </c>
      <c r="N364" s="4" t="s">
        <v>178</v>
      </c>
      <c r="O364">
        <v>1</v>
      </c>
      <c r="P364" t="s">
        <v>178</v>
      </c>
      <c r="Q364" t="s">
        <v>178</v>
      </c>
      <c r="R364" t="s">
        <v>178</v>
      </c>
      <c r="S364" t="s">
        <v>178</v>
      </c>
    </row>
    <row r="365" spans="1:19" x14ac:dyDescent="0.25">
      <c r="A365" t="s">
        <v>33</v>
      </c>
      <c r="B365">
        <v>2013</v>
      </c>
      <c r="C365" s="1">
        <v>1</v>
      </c>
      <c r="D365" t="s">
        <v>178</v>
      </c>
      <c r="E365" s="6">
        <v>0.74330343736592619</v>
      </c>
      <c r="F365" t="s">
        <v>178</v>
      </c>
      <c r="G365" t="s">
        <v>178</v>
      </c>
      <c r="H365" s="2" t="str">
        <f t="shared" si="7"/>
        <v>NA</v>
      </c>
      <c r="I365" s="5">
        <v>2</v>
      </c>
      <c r="J365">
        <v>0</v>
      </c>
      <c r="K365" t="s">
        <v>178</v>
      </c>
      <c r="L365">
        <v>0</v>
      </c>
      <c r="M365" s="4">
        <v>0</v>
      </c>
      <c r="N365" s="4" t="s">
        <v>178</v>
      </c>
      <c r="O365" t="s">
        <v>178</v>
      </c>
      <c r="P365" t="s">
        <v>178</v>
      </c>
      <c r="Q365" t="s">
        <v>178</v>
      </c>
      <c r="R365" t="s">
        <v>178</v>
      </c>
      <c r="S365" t="s">
        <v>178</v>
      </c>
    </row>
    <row r="366" spans="1:19" x14ac:dyDescent="0.25">
      <c r="A366" t="s">
        <v>34</v>
      </c>
      <c r="B366">
        <v>2013</v>
      </c>
      <c r="C366" s="1" t="s">
        <v>178</v>
      </c>
      <c r="D366" t="s">
        <v>178</v>
      </c>
      <c r="E366" s="6" t="s">
        <v>178</v>
      </c>
      <c r="F366" t="s">
        <v>178</v>
      </c>
      <c r="G366" t="s">
        <v>178</v>
      </c>
      <c r="H366" s="2" t="str">
        <f t="shared" si="7"/>
        <v>NA</v>
      </c>
      <c r="I366" s="5">
        <v>1</v>
      </c>
      <c r="J366">
        <v>0</v>
      </c>
      <c r="K366" t="s">
        <v>178</v>
      </c>
      <c r="L366">
        <v>0</v>
      </c>
      <c r="M366" s="4" t="s">
        <v>178</v>
      </c>
      <c r="N366" s="4" t="s">
        <v>178</v>
      </c>
      <c r="O366" t="s">
        <v>178</v>
      </c>
      <c r="P366" t="s">
        <v>178</v>
      </c>
      <c r="Q366" t="s">
        <v>178</v>
      </c>
      <c r="R366" t="s">
        <v>178</v>
      </c>
      <c r="S366" t="s">
        <v>178</v>
      </c>
    </row>
    <row r="367" spans="1:19" x14ac:dyDescent="0.25">
      <c r="A367" t="s">
        <v>35</v>
      </c>
      <c r="B367">
        <v>2013</v>
      </c>
      <c r="C367" s="1">
        <v>3</v>
      </c>
      <c r="D367" t="s">
        <v>178</v>
      </c>
      <c r="E367" s="6">
        <v>0.81043198357419144</v>
      </c>
      <c r="F367" t="s">
        <v>178</v>
      </c>
      <c r="G367" t="s">
        <v>178</v>
      </c>
      <c r="H367" s="2" t="str">
        <f t="shared" si="7"/>
        <v>NA</v>
      </c>
      <c r="I367" s="5">
        <v>2</v>
      </c>
      <c r="J367">
        <v>1</v>
      </c>
      <c r="K367" t="s">
        <v>178</v>
      </c>
      <c r="L367">
        <v>0</v>
      </c>
      <c r="M367" s="4">
        <v>4</v>
      </c>
      <c r="N367" s="4" t="s">
        <v>178</v>
      </c>
      <c r="O367">
        <v>0.4</v>
      </c>
      <c r="P367" t="s">
        <v>178</v>
      </c>
      <c r="Q367" t="s">
        <v>178</v>
      </c>
      <c r="R367" t="s">
        <v>178</v>
      </c>
      <c r="S367" t="s">
        <v>178</v>
      </c>
    </row>
    <row r="368" spans="1:19" x14ac:dyDescent="0.25">
      <c r="A368" t="s">
        <v>36</v>
      </c>
      <c r="B368">
        <v>2013</v>
      </c>
      <c r="C368" s="1">
        <v>4</v>
      </c>
      <c r="D368" t="s">
        <v>178</v>
      </c>
      <c r="E368" s="6">
        <v>0.40718546143004669</v>
      </c>
      <c r="F368" t="s">
        <v>178</v>
      </c>
      <c r="G368" t="s">
        <v>178</v>
      </c>
      <c r="H368" s="2" t="str">
        <f t="shared" si="7"/>
        <v>NA</v>
      </c>
      <c r="I368" s="5">
        <v>8</v>
      </c>
      <c r="J368">
        <v>2</v>
      </c>
      <c r="K368" t="s">
        <v>178</v>
      </c>
      <c r="L368">
        <v>1</v>
      </c>
      <c r="M368" s="4">
        <v>3</v>
      </c>
      <c r="N368" s="4" t="s">
        <v>178</v>
      </c>
      <c r="O368">
        <v>0.75</v>
      </c>
      <c r="P368" t="s">
        <v>178</v>
      </c>
      <c r="Q368">
        <v>0.17219999999999999</v>
      </c>
      <c r="R368">
        <v>0.21200000000000002</v>
      </c>
      <c r="S368">
        <v>7.5000000000000011E-2</v>
      </c>
    </row>
    <row r="369" spans="1:19" x14ac:dyDescent="0.25">
      <c r="A369" t="s">
        <v>37</v>
      </c>
      <c r="B369">
        <v>2013</v>
      </c>
      <c r="C369" s="1">
        <v>2</v>
      </c>
      <c r="D369" t="s">
        <v>178</v>
      </c>
      <c r="E369" s="6">
        <v>0.77175125526298938</v>
      </c>
      <c r="F369" t="s">
        <v>178</v>
      </c>
      <c r="G369" t="s">
        <v>178</v>
      </c>
      <c r="H369" s="2" t="str">
        <f t="shared" si="7"/>
        <v>NA</v>
      </c>
      <c r="I369" s="5">
        <v>5</v>
      </c>
      <c r="J369">
        <v>0</v>
      </c>
      <c r="K369" t="s">
        <v>178</v>
      </c>
      <c r="L369">
        <v>0</v>
      </c>
      <c r="M369" s="4">
        <v>0</v>
      </c>
      <c r="N369" s="4" t="s">
        <v>178</v>
      </c>
      <c r="O369" t="s">
        <v>178</v>
      </c>
      <c r="P369" t="s">
        <v>178</v>
      </c>
      <c r="Q369" t="s">
        <v>178</v>
      </c>
      <c r="R369" t="s">
        <v>178</v>
      </c>
      <c r="S369" t="s">
        <v>178</v>
      </c>
    </row>
    <row r="370" spans="1:19" x14ac:dyDescent="0.25">
      <c r="A370" t="s">
        <v>38</v>
      </c>
      <c r="B370">
        <v>2013</v>
      </c>
      <c r="C370" s="1">
        <v>5</v>
      </c>
      <c r="D370" t="s">
        <v>178</v>
      </c>
      <c r="E370" s="6">
        <v>0.655515064662895</v>
      </c>
      <c r="F370" t="s">
        <v>178</v>
      </c>
      <c r="G370" t="s">
        <v>178</v>
      </c>
      <c r="H370" s="2" t="str">
        <f t="shared" si="7"/>
        <v>NA</v>
      </c>
      <c r="I370" s="5">
        <v>8</v>
      </c>
      <c r="J370">
        <v>3</v>
      </c>
      <c r="K370" t="s">
        <v>178</v>
      </c>
      <c r="L370">
        <v>1</v>
      </c>
      <c r="M370" s="4">
        <v>0</v>
      </c>
      <c r="N370" s="4" t="s">
        <v>178</v>
      </c>
      <c r="O370">
        <v>1.5</v>
      </c>
      <c r="P370" t="s">
        <v>178</v>
      </c>
      <c r="Q370">
        <v>0</v>
      </c>
      <c r="R370">
        <v>0</v>
      </c>
      <c r="S370">
        <v>0</v>
      </c>
    </row>
    <row r="371" spans="1:19" x14ac:dyDescent="0.25">
      <c r="A371" t="s">
        <v>39</v>
      </c>
      <c r="B371">
        <v>2013</v>
      </c>
      <c r="C371" s="1">
        <v>4</v>
      </c>
      <c r="D371" t="s">
        <v>178</v>
      </c>
      <c r="E371" s="6">
        <v>1.1020889256316837</v>
      </c>
      <c r="F371" t="s">
        <v>178</v>
      </c>
      <c r="G371" t="s">
        <v>178</v>
      </c>
      <c r="H371" s="2" t="str">
        <f t="shared" si="7"/>
        <v>NA</v>
      </c>
      <c r="I371" s="5">
        <v>3</v>
      </c>
      <c r="J371">
        <v>2</v>
      </c>
      <c r="K371" t="s">
        <v>178</v>
      </c>
      <c r="L371">
        <v>1</v>
      </c>
      <c r="M371" s="4">
        <v>0</v>
      </c>
      <c r="N371" s="4" t="s">
        <v>178</v>
      </c>
      <c r="O371">
        <v>3</v>
      </c>
      <c r="P371" t="s">
        <v>178</v>
      </c>
      <c r="Q371">
        <v>0</v>
      </c>
      <c r="R371">
        <v>0</v>
      </c>
      <c r="S371">
        <v>0</v>
      </c>
    </row>
    <row r="372" spans="1:19" x14ac:dyDescent="0.25">
      <c r="A372" t="s">
        <v>40</v>
      </c>
      <c r="B372">
        <v>2013</v>
      </c>
      <c r="C372" s="1">
        <v>4</v>
      </c>
      <c r="D372" t="s">
        <v>178</v>
      </c>
      <c r="E372" s="6">
        <v>1.1020889256316837</v>
      </c>
      <c r="F372" t="s">
        <v>178</v>
      </c>
      <c r="G372" t="s">
        <v>178</v>
      </c>
      <c r="H372" s="2" t="str">
        <f t="shared" si="7"/>
        <v>NA</v>
      </c>
      <c r="I372" s="5">
        <v>2</v>
      </c>
      <c r="J372">
        <v>2</v>
      </c>
      <c r="K372" t="s">
        <v>178</v>
      </c>
      <c r="L372">
        <v>1</v>
      </c>
      <c r="M372" s="4">
        <v>0</v>
      </c>
      <c r="N372" s="4" t="s">
        <v>178</v>
      </c>
      <c r="O372">
        <v>3</v>
      </c>
      <c r="P372" t="s">
        <v>178</v>
      </c>
      <c r="Q372">
        <v>0</v>
      </c>
      <c r="R372">
        <v>0</v>
      </c>
      <c r="S372">
        <v>0</v>
      </c>
    </row>
    <row r="373" spans="1:19" x14ac:dyDescent="0.25">
      <c r="A373" t="s">
        <v>41</v>
      </c>
      <c r="B373">
        <v>2013</v>
      </c>
      <c r="C373" s="1">
        <v>3</v>
      </c>
      <c r="D373" t="s">
        <v>178</v>
      </c>
      <c r="E373" s="6">
        <v>1.3231024147812593</v>
      </c>
      <c r="F373" t="s">
        <v>178</v>
      </c>
      <c r="G373" t="s">
        <v>178</v>
      </c>
      <c r="H373" s="2" t="str">
        <f t="shared" si="7"/>
        <v>NA</v>
      </c>
      <c r="I373" s="5">
        <v>5</v>
      </c>
      <c r="J373">
        <v>1</v>
      </c>
      <c r="K373" t="s">
        <v>178</v>
      </c>
      <c r="L373">
        <v>1</v>
      </c>
      <c r="M373" s="4">
        <v>0</v>
      </c>
      <c r="N373" s="4" t="s">
        <v>178</v>
      </c>
      <c r="O373" t="s">
        <v>178</v>
      </c>
      <c r="P373" t="s">
        <v>178</v>
      </c>
      <c r="Q373">
        <v>0</v>
      </c>
      <c r="R373">
        <v>0</v>
      </c>
      <c r="S373">
        <v>0</v>
      </c>
    </row>
    <row r="374" spans="1:19" x14ac:dyDescent="0.25">
      <c r="A374" t="s">
        <v>42</v>
      </c>
      <c r="B374">
        <v>2013</v>
      </c>
      <c r="C374" s="1">
        <v>7</v>
      </c>
      <c r="D374" t="s">
        <v>178</v>
      </c>
      <c r="E374" s="6">
        <v>0.38470768123342675</v>
      </c>
      <c r="F374" t="s">
        <v>178</v>
      </c>
      <c r="G374" t="s">
        <v>178</v>
      </c>
      <c r="H374" s="2" t="str">
        <f t="shared" si="7"/>
        <v>NA</v>
      </c>
      <c r="I374" s="5">
        <v>8</v>
      </c>
      <c r="J374">
        <v>5</v>
      </c>
      <c r="K374" t="s">
        <v>178</v>
      </c>
      <c r="L374">
        <v>1</v>
      </c>
      <c r="M374" s="4">
        <v>3</v>
      </c>
      <c r="N374" s="4" t="s">
        <v>178</v>
      </c>
      <c r="O374">
        <v>0.42857142857142855</v>
      </c>
      <c r="P374" t="s">
        <v>178</v>
      </c>
      <c r="Q374">
        <v>0.17219999999999999</v>
      </c>
      <c r="R374">
        <v>0.21200000000000002</v>
      </c>
      <c r="S374">
        <v>7.5000000000000011E-2</v>
      </c>
    </row>
    <row r="375" spans="1:19" x14ac:dyDescent="0.25">
      <c r="A375" t="s">
        <v>43</v>
      </c>
      <c r="B375">
        <v>2013</v>
      </c>
      <c r="C375" s="1" t="s">
        <v>178</v>
      </c>
      <c r="D375" t="s">
        <v>178</v>
      </c>
      <c r="E375" s="6" t="s">
        <v>178</v>
      </c>
      <c r="F375" t="s">
        <v>178</v>
      </c>
      <c r="G375" t="s">
        <v>178</v>
      </c>
      <c r="H375" s="2" t="str">
        <f t="shared" si="7"/>
        <v>NA</v>
      </c>
      <c r="I375" s="5">
        <v>4</v>
      </c>
      <c r="J375">
        <v>0</v>
      </c>
      <c r="K375" t="s">
        <v>178</v>
      </c>
      <c r="L375">
        <v>0</v>
      </c>
      <c r="M375" s="4" t="s">
        <v>178</v>
      </c>
      <c r="N375" s="4" t="s">
        <v>178</v>
      </c>
      <c r="O375" t="s">
        <v>178</v>
      </c>
      <c r="P375" t="s">
        <v>178</v>
      </c>
      <c r="Q375" t="s">
        <v>178</v>
      </c>
      <c r="R375" t="s">
        <v>178</v>
      </c>
      <c r="S375" t="s">
        <v>178</v>
      </c>
    </row>
    <row r="376" spans="1:19" x14ac:dyDescent="0.25">
      <c r="A376" t="s">
        <v>44</v>
      </c>
      <c r="B376">
        <v>2013</v>
      </c>
      <c r="C376" s="1">
        <v>7</v>
      </c>
      <c r="D376" t="s">
        <v>178</v>
      </c>
      <c r="E376" s="6">
        <v>0.43600458713183238</v>
      </c>
      <c r="F376" t="s">
        <v>178</v>
      </c>
      <c r="G376" t="s">
        <v>178</v>
      </c>
      <c r="H376" s="2" t="str">
        <f t="shared" si="7"/>
        <v>NA</v>
      </c>
      <c r="I376" s="5">
        <v>6</v>
      </c>
      <c r="J376">
        <v>5</v>
      </c>
      <c r="K376" t="s">
        <v>178</v>
      </c>
      <c r="L376">
        <v>2</v>
      </c>
      <c r="M376" s="4">
        <v>3</v>
      </c>
      <c r="N376" s="4" t="s">
        <v>178</v>
      </c>
      <c r="O376">
        <v>0.66666666666666663</v>
      </c>
      <c r="P376" t="s">
        <v>178</v>
      </c>
      <c r="Q376">
        <v>0.17219999999999999</v>
      </c>
      <c r="R376">
        <v>0.21200000000000002</v>
      </c>
      <c r="S376">
        <v>7.5000000000000011E-2</v>
      </c>
    </row>
    <row r="377" spans="1:19" x14ac:dyDescent="0.25">
      <c r="A377" t="s">
        <v>45</v>
      </c>
      <c r="B377">
        <v>2013</v>
      </c>
      <c r="C377" s="1">
        <v>10</v>
      </c>
      <c r="D377" t="s">
        <v>178</v>
      </c>
      <c r="E377" s="6">
        <v>0.33837848631377254</v>
      </c>
      <c r="F377" t="s">
        <v>178</v>
      </c>
      <c r="G377" t="s">
        <v>178</v>
      </c>
      <c r="H377" s="2" t="str">
        <f t="shared" si="7"/>
        <v>NA</v>
      </c>
      <c r="I377" s="5">
        <v>12</v>
      </c>
      <c r="J377">
        <v>8</v>
      </c>
      <c r="K377" t="s">
        <v>178</v>
      </c>
      <c r="L377">
        <v>3</v>
      </c>
      <c r="M377" s="4">
        <v>6</v>
      </c>
      <c r="N377" s="4" t="s">
        <v>178</v>
      </c>
      <c r="O377">
        <v>0.45454545454545453</v>
      </c>
      <c r="P377" t="s">
        <v>178</v>
      </c>
      <c r="Q377">
        <v>0.2296</v>
      </c>
      <c r="R377">
        <v>0.28266666666666668</v>
      </c>
      <c r="S377">
        <v>0.15000000000000002</v>
      </c>
    </row>
    <row r="378" spans="1:19" x14ac:dyDescent="0.25">
      <c r="A378" t="s">
        <v>46</v>
      </c>
      <c r="B378">
        <v>2013</v>
      </c>
      <c r="C378" s="1">
        <v>3</v>
      </c>
      <c r="D378" t="s">
        <v>178</v>
      </c>
      <c r="E378" s="6">
        <v>0.655515064662895</v>
      </c>
      <c r="F378" t="s">
        <v>178</v>
      </c>
      <c r="G378" t="s">
        <v>178</v>
      </c>
      <c r="H378" s="2" t="str">
        <f t="shared" si="7"/>
        <v>NA</v>
      </c>
      <c r="I378" s="5">
        <v>10</v>
      </c>
      <c r="J378">
        <v>1</v>
      </c>
      <c r="K378" t="s">
        <v>178</v>
      </c>
      <c r="L378">
        <v>0</v>
      </c>
      <c r="M378" s="4">
        <v>1</v>
      </c>
      <c r="N378" s="4" t="s">
        <v>178</v>
      </c>
      <c r="O378">
        <v>1</v>
      </c>
      <c r="P378" t="s">
        <v>178</v>
      </c>
      <c r="Q378" t="s">
        <v>178</v>
      </c>
      <c r="R378" t="s">
        <v>178</v>
      </c>
      <c r="S378" t="s">
        <v>178</v>
      </c>
    </row>
    <row r="379" spans="1:19" x14ac:dyDescent="0.25">
      <c r="A379" t="s">
        <v>47</v>
      </c>
      <c r="B379">
        <v>2013</v>
      </c>
      <c r="C379" s="1" t="s">
        <v>178</v>
      </c>
      <c r="D379" t="s">
        <v>178</v>
      </c>
      <c r="E379" s="6" t="s">
        <v>178</v>
      </c>
      <c r="F379" t="s">
        <v>178</v>
      </c>
      <c r="G379" t="s">
        <v>178</v>
      </c>
      <c r="H379" s="2" t="str">
        <f t="shared" si="7"/>
        <v>NA</v>
      </c>
      <c r="I379" s="5">
        <v>1</v>
      </c>
      <c r="J379">
        <v>0</v>
      </c>
      <c r="K379" t="s">
        <v>178</v>
      </c>
      <c r="L379">
        <v>0</v>
      </c>
      <c r="M379" s="4" t="s">
        <v>178</v>
      </c>
      <c r="N379" s="4" t="s">
        <v>178</v>
      </c>
      <c r="O379" t="s">
        <v>178</v>
      </c>
      <c r="P379" t="s">
        <v>178</v>
      </c>
      <c r="Q379" t="s">
        <v>178</v>
      </c>
      <c r="R379" t="s">
        <v>178</v>
      </c>
      <c r="S379" t="s">
        <v>178</v>
      </c>
    </row>
    <row r="380" spans="1:19" x14ac:dyDescent="0.25">
      <c r="A380" t="s">
        <v>48</v>
      </c>
      <c r="B380">
        <v>2013</v>
      </c>
      <c r="C380" s="1">
        <v>5</v>
      </c>
      <c r="D380" t="s">
        <v>178</v>
      </c>
      <c r="E380" s="6">
        <v>2.6086203249994049</v>
      </c>
      <c r="F380" t="s">
        <v>178</v>
      </c>
      <c r="G380" t="s">
        <v>178</v>
      </c>
      <c r="H380" s="2" t="str">
        <f t="shared" si="7"/>
        <v>NA</v>
      </c>
      <c r="I380" s="5">
        <v>0</v>
      </c>
      <c r="J380">
        <v>3</v>
      </c>
      <c r="K380" t="s">
        <v>178</v>
      </c>
      <c r="L380">
        <v>1</v>
      </c>
      <c r="M380" s="4">
        <v>1</v>
      </c>
      <c r="N380" s="4" t="s">
        <v>178</v>
      </c>
      <c r="O380">
        <v>1</v>
      </c>
      <c r="P380" t="s">
        <v>178</v>
      </c>
      <c r="Q380">
        <v>5.74E-2</v>
      </c>
      <c r="R380">
        <v>7.0666666666666669E-2</v>
      </c>
      <c r="S380">
        <v>2.5000000000000001E-2</v>
      </c>
    </row>
    <row r="381" spans="1:19" x14ac:dyDescent="0.25">
      <c r="A381" t="s">
        <v>49</v>
      </c>
      <c r="B381">
        <v>2013</v>
      </c>
      <c r="C381" s="1">
        <v>3</v>
      </c>
      <c r="D381" t="s">
        <v>178</v>
      </c>
      <c r="E381" s="6">
        <v>2.6086203249994049</v>
      </c>
      <c r="F381" t="s">
        <v>178</v>
      </c>
      <c r="G381" t="s">
        <v>178</v>
      </c>
      <c r="H381" s="2" t="str">
        <f t="shared" si="7"/>
        <v>NA</v>
      </c>
      <c r="I381" s="5">
        <v>0</v>
      </c>
      <c r="J381">
        <v>1</v>
      </c>
      <c r="K381" t="s">
        <v>178</v>
      </c>
      <c r="L381">
        <v>0</v>
      </c>
      <c r="M381" s="4">
        <v>1</v>
      </c>
      <c r="N381" s="4" t="s">
        <v>178</v>
      </c>
      <c r="O381">
        <v>1</v>
      </c>
      <c r="P381" t="s">
        <v>178</v>
      </c>
      <c r="Q381" t="s">
        <v>178</v>
      </c>
      <c r="R381" t="s">
        <v>178</v>
      </c>
      <c r="S381" t="s">
        <v>178</v>
      </c>
    </row>
    <row r="382" spans="1:19" x14ac:dyDescent="0.25">
      <c r="A382" t="s">
        <v>50</v>
      </c>
      <c r="B382">
        <v>2013</v>
      </c>
      <c r="C382" s="1">
        <v>6</v>
      </c>
      <c r="D382" t="s">
        <v>178</v>
      </c>
      <c r="E382" s="6">
        <v>1.0683164325236223</v>
      </c>
      <c r="F382" t="s">
        <v>178</v>
      </c>
      <c r="G382" t="s">
        <v>178</v>
      </c>
      <c r="H382" s="2" t="str">
        <f t="shared" si="7"/>
        <v>NA</v>
      </c>
      <c r="I382" s="5">
        <v>4</v>
      </c>
      <c r="J382">
        <v>4</v>
      </c>
      <c r="K382" t="s">
        <v>178</v>
      </c>
      <c r="L382">
        <v>1</v>
      </c>
      <c r="M382" s="4">
        <v>6</v>
      </c>
      <c r="N382" s="4" t="s">
        <v>178</v>
      </c>
      <c r="O382">
        <v>0.33333333333333331</v>
      </c>
      <c r="P382" t="s">
        <v>178</v>
      </c>
      <c r="Q382">
        <v>0.34439999999999998</v>
      </c>
      <c r="R382">
        <v>0.42400000000000004</v>
      </c>
      <c r="S382">
        <v>0.15000000000000002</v>
      </c>
    </row>
    <row r="383" spans="1:19" x14ac:dyDescent="0.25">
      <c r="A383" t="s">
        <v>51</v>
      </c>
      <c r="B383">
        <v>2013</v>
      </c>
      <c r="C383" s="1">
        <v>4</v>
      </c>
      <c r="D383" t="s">
        <v>178</v>
      </c>
      <c r="E383" s="6">
        <v>1.0683164325236223</v>
      </c>
      <c r="F383" t="s">
        <v>178</v>
      </c>
      <c r="G383" t="s">
        <v>178</v>
      </c>
      <c r="H383" s="2" t="str">
        <f t="shared" si="7"/>
        <v>NA</v>
      </c>
      <c r="I383" s="5">
        <v>6</v>
      </c>
      <c r="J383">
        <v>2</v>
      </c>
      <c r="K383" t="s">
        <v>178</v>
      </c>
      <c r="L383">
        <v>0</v>
      </c>
      <c r="M383" s="4">
        <v>4</v>
      </c>
      <c r="N383" s="4" t="s">
        <v>178</v>
      </c>
      <c r="O383">
        <v>0.33333333333333331</v>
      </c>
      <c r="P383" t="s">
        <v>178</v>
      </c>
      <c r="Q383" t="s">
        <v>178</v>
      </c>
      <c r="R383" t="s">
        <v>178</v>
      </c>
      <c r="S383" t="s">
        <v>178</v>
      </c>
    </row>
    <row r="384" spans="1:19" x14ac:dyDescent="0.25">
      <c r="A384" t="s">
        <v>52</v>
      </c>
      <c r="B384">
        <v>2013</v>
      </c>
      <c r="C384" s="1">
        <v>4</v>
      </c>
      <c r="D384" t="s">
        <v>178</v>
      </c>
      <c r="E384" s="6">
        <v>0.36055512754639901</v>
      </c>
      <c r="F384" t="s">
        <v>178</v>
      </c>
      <c r="G384" t="s">
        <v>178</v>
      </c>
      <c r="H384" s="2" t="str">
        <f t="shared" si="7"/>
        <v>NA</v>
      </c>
      <c r="I384" s="5">
        <v>9</v>
      </c>
      <c r="J384">
        <v>2</v>
      </c>
      <c r="K384" t="s">
        <v>178</v>
      </c>
      <c r="L384">
        <v>1</v>
      </c>
      <c r="M384" s="4">
        <v>1</v>
      </c>
      <c r="N384" s="4" t="s">
        <v>178</v>
      </c>
      <c r="O384">
        <v>1.5</v>
      </c>
      <c r="P384" t="s">
        <v>178</v>
      </c>
      <c r="Q384">
        <v>5.74E-2</v>
      </c>
      <c r="R384">
        <v>7.0666666666666669E-2</v>
      </c>
      <c r="S384">
        <v>2.5000000000000001E-2</v>
      </c>
    </row>
    <row r="385" spans="1:19" x14ac:dyDescent="0.25">
      <c r="A385" t="s">
        <v>53</v>
      </c>
      <c r="B385">
        <v>2013</v>
      </c>
      <c r="C385" s="1">
        <v>5</v>
      </c>
      <c r="D385" t="s">
        <v>178</v>
      </c>
      <c r="E385" s="6">
        <v>0.43139309220245908</v>
      </c>
      <c r="F385" t="s">
        <v>178</v>
      </c>
      <c r="G385" t="s">
        <v>178</v>
      </c>
      <c r="H385" s="2" t="str">
        <f t="shared" si="7"/>
        <v>NA</v>
      </c>
      <c r="I385" s="5">
        <v>7</v>
      </c>
      <c r="J385">
        <v>3</v>
      </c>
      <c r="K385" t="s">
        <v>178</v>
      </c>
      <c r="L385">
        <v>1</v>
      </c>
      <c r="M385" s="4">
        <v>2</v>
      </c>
      <c r="N385" s="4" t="s">
        <v>178</v>
      </c>
      <c r="O385">
        <v>0.75</v>
      </c>
      <c r="P385" t="s">
        <v>178</v>
      </c>
      <c r="Q385">
        <v>0.1148</v>
      </c>
      <c r="R385">
        <v>0.14133333333333334</v>
      </c>
      <c r="S385">
        <v>0.05</v>
      </c>
    </row>
    <row r="386" spans="1:19" x14ac:dyDescent="0.25">
      <c r="A386" t="s">
        <v>54</v>
      </c>
      <c r="B386">
        <v>2013</v>
      </c>
      <c r="C386" s="1">
        <v>12</v>
      </c>
      <c r="D386" t="s">
        <v>178</v>
      </c>
      <c r="E386" s="6">
        <v>0.3</v>
      </c>
      <c r="F386" t="s">
        <v>178</v>
      </c>
      <c r="G386" t="s">
        <v>178</v>
      </c>
      <c r="H386" s="2" t="str">
        <f t="shared" si="7"/>
        <v>NA</v>
      </c>
      <c r="I386" s="5">
        <v>8</v>
      </c>
      <c r="J386">
        <v>10</v>
      </c>
      <c r="K386" t="s">
        <v>178</v>
      </c>
      <c r="L386">
        <v>3</v>
      </c>
      <c r="M386" s="4">
        <v>3</v>
      </c>
      <c r="N386" s="4" t="s">
        <v>178</v>
      </c>
      <c r="O386">
        <v>0.5</v>
      </c>
      <c r="P386" t="s">
        <v>178</v>
      </c>
      <c r="Q386">
        <v>0.1148</v>
      </c>
      <c r="R386">
        <v>0.14133333333333334</v>
      </c>
      <c r="S386">
        <v>7.5000000000000011E-2</v>
      </c>
    </row>
    <row r="387" spans="1:19" x14ac:dyDescent="0.25">
      <c r="A387" t="s">
        <v>55</v>
      </c>
      <c r="B387">
        <v>2013</v>
      </c>
      <c r="C387" s="1">
        <v>4</v>
      </c>
      <c r="D387" t="s">
        <v>178</v>
      </c>
      <c r="E387" s="6">
        <v>0.50606323715519996</v>
      </c>
      <c r="F387" t="s">
        <v>178</v>
      </c>
      <c r="G387" t="s">
        <v>178</v>
      </c>
      <c r="H387" s="2" t="str">
        <f t="shared" si="7"/>
        <v>NA</v>
      </c>
      <c r="I387" s="5">
        <v>6</v>
      </c>
      <c r="J387">
        <v>2</v>
      </c>
      <c r="K387" t="s">
        <v>178</v>
      </c>
      <c r="L387">
        <v>0</v>
      </c>
      <c r="M387" s="4">
        <v>2</v>
      </c>
      <c r="N387" s="4" t="s">
        <v>178</v>
      </c>
      <c r="O387">
        <v>0.5</v>
      </c>
      <c r="P387" t="s">
        <v>178</v>
      </c>
      <c r="Q387" t="s">
        <v>178</v>
      </c>
      <c r="R387" t="s">
        <v>178</v>
      </c>
      <c r="S387" t="s">
        <v>178</v>
      </c>
    </row>
    <row r="388" spans="1:19" x14ac:dyDescent="0.25">
      <c r="A388" t="s">
        <v>56</v>
      </c>
      <c r="B388">
        <v>2013</v>
      </c>
      <c r="C388" s="1">
        <v>2</v>
      </c>
      <c r="D388" t="s">
        <v>178</v>
      </c>
      <c r="E388" s="6">
        <v>0.50606323715519996</v>
      </c>
      <c r="F388" t="s">
        <v>178</v>
      </c>
      <c r="G388" t="s">
        <v>178</v>
      </c>
      <c r="H388" s="2" t="str">
        <f t="shared" si="7"/>
        <v>NA</v>
      </c>
      <c r="I388" s="5">
        <v>4</v>
      </c>
      <c r="J388">
        <v>0</v>
      </c>
      <c r="K388" t="s">
        <v>178</v>
      </c>
      <c r="L388">
        <v>0</v>
      </c>
      <c r="M388" s="4">
        <v>0</v>
      </c>
      <c r="N388" s="4" t="s">
        <v>178</v>
      </c>
      <c r="O388" t="s">
        <v>178</v>
      </c>
      <c r="P388" t="s">
        <v>178</v>
      </c>
      <c r="Q388" t="s">
        <v>178</v>
      </c>
      <c r="R388" t="s">
        <v>178</v>
      </c>
      <c r="S388" t="s">
        <v>178</v>
      </c>
    </row>
    <row r="389" spans="1:19" x14ac:dyDescent="0.25">
      <c r="A389" t="s">
        <v>57</v>
      </c>
      <c r="B389">
        <v>2013</v>
      </c>
      <c r="C389" s="1">
        <v>4</v>
      </c>
      <c r="D389" t="s">
        <v>178</v>
      </c>
      <c r="E389" s="6">
        <v>0.64498061986388422</v>
      </c>
      <c r="F389" t="s">
        <v>178</v>
      </c>
      <c r="G389" t="s">
        <v>178</v>
      </c>
      <c r="H389" s="2" t="str">
        <f t="shared" si="7"/>
        <v>NA</v>
      </c>
      <c r="I389" s="5">
        <v>8</v>
      </c>
      <c r="J389">
        <v>2</v>
      </c>
      <c r="K389" t="s">
        <v>178</v>
      </c>
      <c r="L389">
        <v>2</v>
      </c>
      <c r="M389" s="4">
        <v>0</v>
      </c>
      <c r="N389" s="4" t="s">
        <v>178</v>
      </c>
      <c r="O389" t="s">
        <v>178</v>
      </c>
      <c r="P389" t="s">
        <v>178</v>
      </c>
      <c r="Q389">
        <v>0</v>
      </c>
      <c r="R389">
        <v>0</v>
      </c>
      <c r="S389">
        <v>0</v>
      </c>
    </row>
    <row r="390" spans="1:19" x14ac:dyDescent="0.25">
      <c r="A390" t="s">
        <v>58</v>
      </c>
      <c r="B390">
        <v>2013</v>
      </c>
      <c r="C390" s="1">
        <v>4</v>
      </c>
      <c r="D390" t="s">
        <v>178</v>
      </c>
      <c r="E390" s="6">
        <v>0.63071388124885897</v>
      </c>
      <c r="F390" t="s">
        <v>178</v>
      </c>
      <c r="G390" t="s">
        <v>178</v>
      </c>
      <c r="H390" s="2" t="str">
        <f t="shared" si="7"/>
        <v>NA</v>
      </c>
      <c r="I390" s="5">
        <v>9</v>
      </c>
      <c r="J390">
        <v>2</v>
      </c>
      <c r="K390" t="s">
        <v>178</v>
      </c>
      <c r="L390">
        <v>0</v>
      </c>
      <c r="M390" s="4">
        <v>2</v>
      </c>
      <c r="N390" s="4" t="s">
        <v>178</v>
      </c>
      <c r="O390">
        <v>0.5</v>
      </c>
      <c r="P390" t="s">
        <v>178</v>
      </c>
      <c r="Q390" t="s">
        <v>178</v>
      </c>
      <c r="R390" t="s">
        <v>178</v>
      </c>
      <c r="S390" t="s">
        <v>178</v>
      </c>
    </row>
    <row r="391" spans="1:19" x14ac:dyDescent="0.25">
      <c r="A391" t="s">
        <v>59</v>
      </c>
      <c r="B391">
        <v>2013</v>
      </c>
      <c r="C391" s="1">
        <v>7</v>
      </c>
      <c r="D391" t="s">
        <v>178</v>
      </c>
      <c r="E391" s="6">
        <v>0.63071388124885897</v>
      </c>
      <c r="F391" t="s">
        <v>178</v>
      </c>
      <c r="G391" t="s">
        <v>178</v>
      </c>
      <c r="H391" s="2" t="str">
        <f t="shared" si="7"/>
        <v>NA</v>
      </c>
      <c r="I391" s="5">
        <v>6</v>
      </c>
      <c r="J391">
        <v>5</v>
      </c>
      <c r="K391" t="s">
        <v>178</v>
      </c>
      <c r="L391">
        <v>2</v>
      </c>
      <c r="M391" s="4">
        <v>1</v>
      </c>
      <c r="N391" s="4" t="s">
        <v>178</v>
      </c>
      <c r="O391">
        <v>1</v>
      </c>
      <c r="P391" t="s">
        <v>178</v>
      </c>
      <c r="Q391">
        <v>5.74E-2</v>
      </c>
      <c r="R391">
        <v>7.0666666666666669E-2</v>
      </c>
      <c r="S391">
        <v>2.5000000000000001E-2</v>
      </c>
    </row>
    <row r="392" spans="1:19" x14ac:dyDescent="0.25">
      <c r="A392" t="s">
        <v>60</v>
      </c>
      <c r="B392">
        <v>2013</v>
      </c>
      <c r="C392" s="1">
        <v>5</v>
      </c>
      <c r="D392" t="s">
        <v>178</v>
      </c>
      <c r="E392" s="6">
        <v>0.45254833995939053</v>
      </c>
      <c r="F392" t="s">
        <v>178</v>
      </c>
      <c r="G392" t="s">
        <v>178</v>
      </c>
      <c r="H392" s="2" t="str">
        <f t="shared" si="7"/>
        <v>NA</v>
      </c>
      <c r="I392" s="5">
        <v>11</v>
      </c>
      <c r="J392">
        <v>3</v>
      </c>
      <c r="K392" t="s">
        <v>178</v>
      </c>
      <c r="L392">
        <v>0</v>
      </c>
      <c r="M392" s="4">
        <v>2</v>
      </c>
      <c r="N392" s="4" t="s">
        <v>178</v>
      </c>
      <c r="O392">
        <v>0.4</v>
      </c>
      <c r="P392" t="s">
        <v>178</v>
      </c>
      <c r="Q392" t="s">
        <v>178</v>
      </c>
      <c r="R392" t="s">
        <v>178</v>
      </c>
      <c r="S392" t="s">
        <v>178</v>
      </c>
    </row>
    <row r="393" spans="1:19" x14ac:dyDescent="0.25">
      <c r="A393" t="s">
        <v>61</v>
      </c>
      <c r="B393">
        <v>2013</v>
      </c>
      <c r="C393" s="1">
        <v>6</v>
      </c>
      <c r="D393" t="s">
        <v>178</v>
      </c>
      <c r="E393" s="6">
        <v>0.29410882339705352</v>
      </c>
      <c r="F393" t="s">
        <v>178</v>
      </c>
      <c r="G393" t="s">
        <v>178</v>
      </c>
      <c r="H393" s="2" t="str">
        <f t="shared" si="7"/>
        <v>NA</v>
      </c>
      <c r="I393" s="5">
        <v>12</v>
      </c>
      <c r="J393">
        <v>4</v>
      </c>
      <c r="K393" t="s">
        <v>178</v>
      </c>
      <c r="L393">
        <v>1</v>
      </c>
      <c r="M393" s="4">
        <v>2</v>
      </c>
      <c r="N393" s="4" t="s">
        <v>178</v>
      </c>
      <c r="O393">
        <v>0.6</v>
      </c>
      <c r="P393" t="s">
        <v>178</v>
      </c>
      <c r="Q393">
        <v>0.1148</v>
      </c>
      <c r="R393">
        <v>0.14133333333333334</v>
      </c>
      <c r="S393">
        <v>0.05</v>
      </c>
    </row>
    <row r="394" spans="1:19" x14ac:dyDescent="0.25">
      <c r="A394" t="s">
        <v>62</v>
      </c>
      <c r="B394">
        <v>2013</v>
      </c>
      <c r="C394" s="1">
        <v>4</v>
      </c>
      <c r="D394" t="s">
        <v>178</v>
      </c>
      <c r="E394" s="6">
        <v>0.67082039324993503</v>
      </c>
      <c r="F394" t="s">
        <v>178</v>
      </c>
      <c r="G394" t="s">
        <v>178</v>
      </c>
      <c r="H394" s="2" t="str">
        <f t="shared" si="7"/>
        <v>NA</v>
      </c>
      <c r="I394" s="5">
        <v>6</v>
      </c>
      <c r="J394">
        <v>2</v>
      </c>
      <c r="K394" t="s">
        <v>178</v>
      </c>
      <c r="L394">
        <v>1</v>
      </c>
      <c r="M394" s="4">
        <v>2</v>
      </c>
      <c r="N394" s="4" t="s">
        <v>178</v>
      </c>
      <c r="O394">
        <v>1</v>
      </c>
      <c r="P394" t="s">
        <v>178</v>
      </c>
      <c r="Q394">
        <v>0.1148</v>
      </c>
      <c r="R394">
        <v>0.14133333333333334</v>
      </c>
      <c r="S394">
        <v>0.05</v>
      </c>
    </row>
    <row r="395" spans="1:19" x14ac:dyDescent="0.25">
      <c r="A395" t="s">
        <v>63</v>
      </c>
      <c r="B395">
        <v>2013</v>
      </c>
      <c r="C395" s="1">
        <v>6</v>
      </c>
      <c r="D395" t="s">
        <v>178</v>
      </c>
      <c r="E395" s="6">
        <v>0.69921384425653443</v>
      </c>
      <c r="F395" t="s">
        <v>178</v>
      </c>
      <c r="G395" t="s">
        <v>178</v>
      </c>
      <c r="H395" s="2" t="str">
        <f t="shared" si="7"/>
        <v>NA</v>
      </c>
      <c r="I395" s="5">
        <v>4</v>
      </c>
      <c r="J395">
        <v>4</v>
      </c>
      <c r="K395" t="s">
        <v>178</v>
      </c>
      <c r="L395">
        <v>1</v>
      </c>
      <c r="M395" s="4">
        <v>3</v>
      </c>
      <c r="N395" s="4" t="s">
        <v>178</v>
      </c>
      <c r="O395">
        <v>0.5</v>
      </c>
      <c r="P395" t="s">
        <v>178</v>
      </c>
      <c r="Q395">
        <v>0.17219999999999999</v>
      </c>
      <c r="R395">
        <v>0.21200000000000002</v>
      </c>
      <c r="S395">
        <v>7.5000000000000011E-2</v>
      </c>
    </row>
    <row r="396" spans="1:19" x14ac:dyDescent="0.25">
      <c r="A396" t="s">
        <v>64</v>
      </c>
      <c r="B396">
        <v>2013</v>
      </c>
      <c r="C396" s="1">
        <v>2</v>
      </c>
      <c r="D396" t="s">
        <v>178</v>
      </c>
      <c r="E396" s="6">
        <v>0.67082039324993503</v>
      </c>
      <c r="F396" t="s">
        <v>178</v>
      </c>
      <c r="G396" t="s">
        <v>178</v>
      </c>
      <c r="H396" s="2" t="str">
        <f t="shared" si="7"/>
        <v>NA</v>
      </c>
      <c r="I396" s="5">
        <v>4</v>
      </c>
      <c r="J396">
        <v>0</v>
      </c>
      <c r="K396" t="s">
        <v>178</v>
      </c>
      <c r="L396">
        <v>0</v>
      </c>
      <c r="M396" s="4">
        <v>0</v>
      </c>
      <c r="N396" s="4" t="s">
        <v>178</v>
      </c>
      <c r="O396" t="s">
        <v>178</v>
      </c>
      <c r="P396" t="s">
        <v>178</v>
      </c>
      <c r="Q396" t="s">
        <v>178</v>
      </c>
      <c r="R396" t="s">
        <v>178</v>
      </c>
      <c r="S396" t="s">
        <v>178</v>
      </c>
    </row>
    <row r="397" spans="1:19" x14ac:dyDescent="0.25">
      <c r="A397" t="s">
        <v>65</v>
      </c>
      <c r="B397">
        <v>2013</v>
      </c>
      <c r="C397" s="1">
        <v>4</v>
      </c>
      <c r="D397" t="s">
        <v>178</v>
      </c>
      <c r="E397" s="6">
        <v>0.46010868281309447</v>
      </c>
      <c r="F397" t="s">
        <v>178</v>
      </c>
      <c r="G397" t="s">
        <v>178</v>
      </c>
      <c r="H397" s="2" t="str">
        <f t="shared" si="7"/>
        <v>NA</v>
      </c>
      <c r="I397" s="5">
        <v>6</v>
      </c>
      <c r="J397">
        <v>2</v>
      </c>
      <c r="K397" t="s">
        <v>178</v>
      </c>
      <c r="L397">
        <v>2</v>
      </c>
      <c r="M397" s="4">
        <v>0</v>
      </c>
      <c r="N397" s="4" t="s">
        <v>178</v>
      </c>
      <c r="O397" t="s">
        <v>178</v>
      </c>
      <c r="P397" t="s">
        <v>178</v>
      </c>
      <c r="Q397">
        <v>0</v>
      </c>
      <c r="R397">
        <v>0</v>
      </c>
      <c r="S397">
        <v>0</v>
      </c>
    </row>
    <row r="398" spans="1:19" x14ac:dyDescent="0.25">
      <c r="A398" t="s">
        <v>66</v>
      </c>
      <c r="B398">
        <v>2013</v>
      </c>
      <c r="C398" s="1">
        <v>6</v>
      </c>
      <c r="D398" t="s">
        <v>178</v>
      </c>
      <c r="E398" s="6">
        <v>0.82024386617639533</v>
      </c>
      <c r="F398" t="s">
        <v>178</v>
      </c>
      <c r="G398" t="s">
        <v>178</v>
      </c>
      <c r="H398" s="2" t="str">
        <f t="shared" si="7"/>
        <v>NA</v>
      </c>
      <c r="I398" s="5">
        <v>4</v>
      </c>
      <c r="J398">
        <v>4</v>
      </c>
      <c r="K398" t="s">
        <v>178</v>
      </c>
      <c r="L398">
        <v>1</v>
      </c>
      <c r="M398" s="4">
        <v>1</v>
      </c>
      <c r="N398" s="4" t="s">
        <v>178</v>
      </c>
      <c r="O398">
        <v>0.75</v>
      </c>
      <c r="P398" t="s">
        <v>178</v>
      </c>
      <c r="Q398">
        <v>5.74E-2</v>
      </c>
      <c r="R398">
        <v>7.0666666666666669E-2</v>
      </c>
      <c r="S398">
        <v>2.5000000000000001E-2</v>
      </c>
    </row>
    <row r="399" spans="1:19" x14ac:dyDescent="0.25">
      <c r="A399" t="s">
        <v>67</v>
      </c>
      <c r="B399">
        <v>2013</v>
      </c>
      <c r="C399" s="1">
        <v>3</v>
      </c>
      <c r="D399" t="s">
        <v>178</v>
      </c>
      <c r="E399" s="6">
        <v>1.5426276284314355</v>
      </c>
      <c r="F399" t="s">
        <v>178</v>
      </c>
      <c r="G399" t="s">
        <v>178</v>
      </c>
      <c r="H399" s="2" t="str">
        <f t="shared" si="7"/>
        <v>NA</v>
      </c>
      <c r="I399" s="5">
        <v>2</v>
      </c>
      <c r="J399">
        <v>1</v>
      </c>
      <c r="K399" t="s">
        <v>178</v>
      </c>
      <c r="L399">
        <v>0</v>
      </c>
      <c r="M399" s="4">
        <v>0</v>
      </c>
      <c r="N399" s="4" t="s">
        <v>178</v>
      </c>
      <c r="O399">
        <v>2</v>
      </c>
      <c r="P399" t="s">
        <v>178</v>
      </c>
      <c r="Q399" t="s">
        <v>178</v>
      </c>
      <c r="R399" t="s">
        <v>178</v>
      </c>
      <c r="S399" t="s">
        <v>178</v>
      </c>
    </row>
    <row r="400" spans="1:19" x14ac:dyDescent="0.25">
      <c r="A400" t="s">
        <v>68</v>
      </c>
      <c r="B400">
        <v>2013</v>
      </c>
      <c r="C400" s="1">
        <v>2</v>
      </c>
      <c r="D400" t="s">
        <v>178</v>
      </c>
      <c r="E400" s="6">
        <v>1.2901550294441353</v>
      </c>
      <c r="F400" t="s">
        <v>178</v>
      </c>
      <c r="G400" t="s">
        <v>178</v>
      </c>
      <c r="H400" s="2" t="str">
        <f t="shared" si="7"/>
        <v>NA</v>
      </c>
      <c r="I400" s="5">
        <v>3</v>
      </c>
      <c r="J400">
        <v>0</v>
      </c>
      <c r="K400" t="s">
        <v>178</v>
      </c>
      <c r="L400">
        <v>0</v>
      </c>
      <c r="M400" s="4">
        <v>0</v>
      </c>
      <c r="N400" s="4" t="s">
        <v>178</v>
      </c>
      <c r="O400" t="s">
        <v>178</v>
      </c>
      <c r="P400" t="s">
        <v>178</v>
      </c>
      <c r="Q400" t="s">
        <v>178</v>
      </c>
      <c r="R400" t="s">
        <v>178</v>
      </c>
      <c r="S400" t="s">
        <v>178</v>
      </c>
    </row>
    <row r="401" spans="1:19" x14ac:dyDescent="0.25">
      <c r="A401" t="s">
        <v>69</v>
      </c>
      <c r="B401">
        <v>2013</v>
      </c>
      <c r="C401" s="1">
        <v>5</v>
      </c>
      <c r="D401" t="s">
        <v>178</v>
      </c>
      <c r="E401" s="6">
        <v>1.0700000000000003</v>
      </c>
      <c r="F401" t="s">
        <v>178</v>
      </c>
      <c r="G401" t="s">
        <v>178</v>
      </c>
      <c r="H401" s="2" t="str">
        <f t="shared" si="7"/>
        <v>NA</v>
      </c>
      <c r="I401" s="5">
        <v>2</v>
      </c>
      <c r="J401">
        <v>3</v>
      </c>
      <c r="K401" t="s">
        <v>178</v>
      </c>
      <c r="L401">
        <v>1</v>
      </c>
      <c r="M401" s="4">
        <v>2</v>
      </c>
      <c r="N401" s="4" t="s">
        <v>178</v>
      </c>
      <c r="O401">
        <v>0.75</v>
      </c>
      <c r="P401" t="s">
        <v>178</v>
      </c>
      <c r="Q401">
        <v>0.1148</v>
      </c>
      <c r="R401">
        <v>0.14133333333333334</v>
      </c>
      <c r="S401">
        <v>0.05</v>
      </c>
    </row>
    <row r="402" spans="1:19" x14ac:dyDescent="0.25">
      <c r="A402" t="s">
        <v>70</v>
      </c>
      <c r="B402">
        <v>2013</v>
      </c>
      <c r="C402" s="1">
        <v>6</v>
      </c>
      <c r="D402" t="s">
        <v>178</v>
      </c>
      <c r="E402" s="6">
        <v>1.0700000000000003</v>
      </c>
      <c r="F402" t="s">
        <v>178</v>
      </c>
      <c r="G402" t="s">
        <v>178</v>
      </c>
      <c r="H402" s="2" t="str">
        <f t="shared" si="7"/>
        <v>NA</v>
      </c>
      <c r="I402" s="5">
        <v>3</v>
      </c>
      <c r="J402">
        <v>4</v>
      </c>
      <c r="K402" t="s">
        <v>178</v>
      </c>
      <c r="L402">
        <v>1</v>
      </c>
      <c r="M402" s="4">
        <v>4</v>
      </c>
      <c r="N402" s="4" t="s">
        <v>178</v>
      </c>
      <c r="O402">
        <v>0.42857142857142855</v>
      </c>
      <c r="P402" t="s">
        <v>178</v>
      </c>
      <c r="Q402">
        <v>0.2296</v>
      </c>
      <c r="R402">
        <v>0.28266666666666668</v>
      </c>
      <c r="S402">
        <v>0.1</v>
      </c>
    </row>
    <row r="403" spans="1:19" x14ac:dyDescent="0.25">
      <c r="A403" t="s">
        <v>71</v>
      </c>
      <c r="B403">
        <v>2013</v>
      </c>
      <c r="C403" s="1">
        <v>4</v>
      </c>
      <c r="D403" t="s">
        <v>178</v>
      </c>
      <c r="E403" s="6">
        <v>0.99488692824863223</v>
      </c>
      <c r="F403" t="s">
        <v>178</v>
      </c>
      <c r="G403" t="s">
        <v>178</v>
      </c>
      <c r="H403" s="2" t="str">
        <f t="shared" si="7"/>
        <v>NA</v>
      </c>
      <c r="I403" s="5">
        <v>8</v>
      </c>
      <c r="J403">
        <v>2</v>
      </c>
      <c r="K403" t="s">
        <v>178</v>
      </c>
      <c r="L403">
        <v>0</v>
      </c>
      <c r="M403" s="4">
        <v>2</v>
      </c>
      <c r="N403" s="4" t="s">
        <v>178</v>
      </c>
      <c r="O403">
        <v>0.5</v>
      </c>
      <c r="P403" t="s">
        <v>178</v>
      </c>
      <c r="Q403" t="s">
        <v>178</v>
      </c>
      <c r="R403" t="s">
        <v>178</v>
      </c>
      <c r="S403" t="s">
        <v>178</v>
      </c>
    </row>
    <row r="404" spans="1:19" x14ac:dyDescent="0.25">
      <c r="A404" t="s">
        <v>72</v>
      </c>
      <c r="B404">
        <v>2013</v>
      </c>
      <c r="C404" s="1">
        <v>4</v>
      </c>
      <c r="D404" t="s">
        <v>178</v>
      </c>
      <c r="E404" s="6">
        <v>0.68680419334771214</v>
      </c>
      <c r="F404" t="s">
        <v>178</v>
      </c>
      <c r="G404" t="s">
        <v>178</v>
      </c>
      <c r="H404" s="2" t="str">
        <f t="shared" si="7"/>
        <v>NA</v>
      </c>
      <c r="I404" s="5">
        <v>8</v>
      </c>
      <c r="J404">
        <v>2</v>
      </c>
      <c r="K404" t="s">
        <v>178</v>
      </c>
      <c r="L404">
        <v>0</v>
      </c>
      <c r="M404" s="4">
        <v>2</v>
      </c>
      <c r="N404" s="4" t="s">
        <v>178</v>
      </c>
      <c r="O404">
        <v>0.5</v>
      </c>
      <c r="P404" t="s">
        <v>178</v>
      </c>
      <c r="Q404" t="s">
        <v>178</v>
      </c>
      <c r="R404" t="s">
        <v>178</v>
      </c>
      <c r="S404" t="s">
        <v>178</v>
      </c>
    </row>
    <row r="405" spans="1:19" x14ac:dyDescent="0.25">
      <c r="A405" t="s">
        <v>73</v>
      </c>
      <c r="B405">
        <v>2013</v>
      </c>
      <c r="C405" s="1">
        <v>5</v>
      </c>
      <c r="D405" t="s">
        <v>178</v>
      </c>
      <c r="E405" s="6">
        <v>0.65741919655574388</v>
      </c>
      <c r="F405" t="s">
        <v>178</v>
      </c>
      <c r="G405" t="s">
        <v>178</v>
      </c>
      <c r="H405" s="2" t="str">
        <f t="shared" si="7"/>
        <v>NA</v>
      </c>
      <c r="I405" s="5">
        <v>10</v>
      </c>
      <c r="J405">
        <v>3</v>
      </c>
      <c r="K405" t="s">
        <v>178</v>
      </c>
      <c r="L405">
        <v>1</v>
      </c>
      <c r="M405" s="4">
        <v>2</v>
      </c>
      <c r="N405" s="4" t="s">
        <v>178</v>
      </c>
      <c r="O405">
        <v>0.75</v>
      </c>
      <c r="P405" t="s">
        <v>178</v>
      </c>
      <c r="Q405">
        <v>0.1148</v>
      </c>
      <c r="R405">
        <v>0.14133333333333334</v>
      </c>
      <c r="S405">
        <v>0.05</v>
      </c>
    </row>
    <row r="406" spans="1:19" x14ac:dyDescent="0.25">
      <c r="A406" t="s">
        <v>74</v>
      </c>
      <c r="B406">
        <v>2013</v>
      </c>
      <c r="C406" s="1">
        <v>6</v>
      </c>
      <c r="D406" t="s">
        <v>178</v>
      </c>
      <c r="E406" s="6">
        <v>0.4622769732530484</v>
      </c>
      <c r="F406" t="s">
        <v>178</v>
      </c>
      <c r="G406" t="s">
        <v>178</v>
      </c>
      <c r="H406" s="2" t="str">
        <f t="shared" si="7"/>
        <v>NA</v>
      </c>
      <c r="I406" s="5">
        <v>10</v>
      </c>
      <c r="J406">
        <v>4</v>
      </c>
      <c r="K406" t="s">
        <v>178</v>
      </c>
      <c r="L406">
        <v>2</v>
      </c>
      <c r="M406" s="4">
        <v>1</v>
      </c>
      <c r="N406" s="4" t="s">
        <v>178</v>
      </c>
      <c r="O406">
        <v>1.3333333333333333</v>
      </c>
      <c r="P406" t="s">
        <v>178</v>
      </c>
      <c r="Q406">
        <v>5.74E-2</v>
      </c>
      <c r="R406">
        <v>7.0666666666666669E-2</v>
      </c>
      <c r="S406">
        <v>2.5000000000000001E-2</v>
      </c>
    </row>
    <row r="407" spans="1:19" x14ac:dyDescent="0.25">
      <c r="A407" t="s">
        <v>75</v>
      </c>
      <c r="B407">
        <v>2013</v>
      </c>
      <c r="C407" s="1">
        <v>4</v>
      </c>
      <c r="D407" t="s">
        <v>178</v>
      </c>
      <c r="E407" s="6">
        <v>0.65741919655574388</v>
      </c>
      <c r="F407" t="s">
        <v>178</v>
      </c>
      <c r="G407" t="s">
        <v>178</v>
      </c>
      <c r="H407" s="2" t="str">
        <f t="shared" si="7"/>
        <v>NA</v>
      </c>
      <c r="I407" s="5">
        <v>11</v>
      </c>
      <c r="J407">
        <v>2</v>
      </c>
      <c r="K407" t="s">
        <v>178</v>
      </c>
      <c r="L407">
        <v>0</v>
      </c>
      <c r="M407" s="4">
        <v>3</v>
      </c>
      <c r="N407" s="4" t="s">
        <v>178</v>
      </c>
      <c r="O407">
        <v>0.4</v>
      </c>
      <c r="P407" t="s">
        <v>178</v>
      </c>
      <c r="Q407" t="s">
        <v>178</v>
      </c>
      <c r="R407" t="s">
        <v>178</v>
      </c>
      <c r="S407" t="s">
        <v>178</v>
      </c>
    </row>
    <row r="408" spans="1:19" x14ac:dyDescent="0.25">
      <c r="A408" t="s">
        <v>76</v>
      </c>
      <c r="B408">
        <v>2013</v>
      </c>
      <c r="C408" s="1">
        <v>4</v>
      </c>
      <c r="D408" t="s">
        <v>178</v>
      </c>
      <c r="E408" s="6">
        <v>1.1552056094046637</v>
      </c>
      <c r="F408" t="s">
        <v>178</v>
      </c>
      <c r="G408" t="s">
        <v>178</v>
      </c>
      <c r="H408" s="2" t="str">
        <f t="shared" si="7"/>
        <v>NA</v>
      </c>
      <c r="I408" s="5">
        <v>3</v>
      </c>
      <c r="J408">
        <v>2</v>
      </c>
      <c r="K408" t="s">
        <v>178</v>
      </c>
      <c r="L408">
        <v>1</v>
      </c>
      <c r="M408" s="4">
        <v>0</v>
      </c>
      <c r="N408" s="4" t="s">
        <v>178</v>
      </c>
      <c r="O408">
        <v>3</v>
      </c>
      <c r="P408" t="s">
        <v>178</v>
      </c>
      <c r="Q408">
        <v>0</v>
      </c>
      <c r="R408">
        <v>0</v>
      </c>
      <c r="S408">
        <v>0</v>
      </c>
    </row>
    <row r="409" spans="1:19" x14ac:dyDescent="0.25">
      <c r="A409" t="s">
        <v>77</v>
      </c>
      <c r="B409">
        <v>2013</v>
      </c>
      <c r="C409" s="1">
        <v>6</v>
      </c>
      <c r="D409" t="s">
        <v>178</v>
      </c>
      <c r="E409" s="6">
        <v>0.77987178433381044</v>
      </c>
      <c r="F409" t="s">
        <v>178</v>
      </c>
      <c r="G409" t="s">
        <v>178</v>
      </c>
      <c r="H409" s="2" t="str">
        <f t="shared" si="7"/>
        <v>NA</v>
      </c>
      <c r="I409" s="5">
        <v>11</v>
      </c>
      <c r="J409">
        <v>4</v>
      </c>
      <c r="K409" t="s">
        <v>178</v>
      </c>
      <c r="L409">
        <v>1</v>
      </c>
      <c r="M409" s="4">
        <v>3</v>
      </c>
      <c r="N409" s="4" t="s">
        <v>178</v>
      </c>
      <c r="O409">
        <v>0.5</v>
      </c>
      <c r="P409" t="s">
        <v>178</v>
      </c>
      <c r="Q409">
        <v>0.17219999999999999</v>
      </c>
      <c r="R409">
        <v>0.21200000000000002</v>
      </c>
      <c r="S409">
        <v>7.5000000000000011E-2</v>
      </c>
    </row>
    <row r="410" spans="1:19" x14ac:dyDescent="0.25">
      <c r="A410" t="s">
        <v>78</v>
      </c>
      <c r="B410">
        <v>2013</v>
      </c>
      <c r="C410" s="1">
        <v>3</v>
      </c>
      <c r="D410" t="s">
        <v>178</v>
      </c>
      <c r="E410" s="6">
        <v>0.40199502484483624</v>
      </c>
      <c r="F410" t="s">
        <v>178</v>
      </c>
      <c r="G410" t="s">
        <v>178</v>
      </c>
      <c r="H410" s="2" t="str">
        <f t="shared" si="7"/>
        <v>NA</v>
      </c>
      <c r="I410" s="5">
        <v>8</v>
      </c>
      <c r="J410">
        <v>1</v>
      </c>
      <c r="K410" t="s">
        <v>178</v>
      </c>
      <c r="L410">
        <v>1</v>
      </c>
      <c r="M410" s="4">
        <v>2</v>
      </c>
      <c r="N410" s="4" t="s">
        <v>178</v>
      </c>
      <c r="O410">
        <v>1.5</v>
      </c>
      <c r="P410" t="s">
        <v>178</v>
      </c>
      <c r="Q410">
        <v>0.1148</v>
      </c>
      <c r="R410">
        <v>0.14133333333333334</v>
      </c>
      <c r="S410">
        <v>0.05</v>
      </c>
    </row>
    <row r="411" spans="1:19" x14ac:dyDescent="0.25">
      <c r="A411" t="s">
        <v>79</v>
      </c>
      <c r="B411">
        <v>2013</v>
      </c>
      <c r="C411" s="1">
        <v>5</v>
      </c>
      <c r="D411" t="s">
        <v>178</v>
      </c>
      <c r="E411" s="6">
        <v>1.0107423014794645</v>
      </c>
      <c r="F411" t="s">
        <v>178</v>
      </c>
      <c r="G411" t="s">
        <v>178</v>
      </c>
      <c r="H411" s="2" t="str">
        <f t="shared" si="7"/>
        <v>NA</v>
      </c>
      <c r="I411" s="5">
        <v>8</v>
      </c>
      <c r="J411">
        <v>3</v>
      </c>
      <c r="K411" t="s">
        <v>178</v>
      </c>
      <c r="L411">
        <v>1</v>
      </c>
      <c r="M411" s="4">
        <v>9</v>
      </c>
      <c r="N411" s="4" t="s">
        <v>178</v>
      </c>
      <c r="O411">
        <v>0.27272727272727271</v>
      </c>
      <c r="P411" t="s">
        <v>178</v>
      </c>
      <c r="Q411">
        <v>0.51659999999999995</v>
      </c>
      <c r="R411">
        <v>0.63600000000000001</v>
      </c>
      <c r="S411">
        <v>0.22500000000000001</v>
      </c>
    </row>
    <row r="412" spans="1:19" x14ac:dyDescent="0.25">
      <c r="A412" t="s">
        <v>80</v>
      </c>
      <c r="B412">
        <v>2013</v>
      </c>
      <c r="C412" s="1">
        <v>6</v>
      </c>
      <c r="D412" t="s">
        <v>178</v>
      </c>
      <c r="E412" s="6">
        <v>0.4924428900898043</v>
      </c>
      <c r="F412" t="s">
        <v>178</v>
      </c>
      <c r="G412" t="s">
        <v>178</v>
      </c>
      <c r="H412" s="2" t="str">
        <f t="shared" si="7"/>
        <v>NA</v>
      </c>
      <c r="I412" s="5">
        <v>13</v>
      </c>
      <c r="J412">
        <v>4</v>
      </c>
      <c r="K412" t="s">
        <v>178</v>
      </c>
      <c r="L412">
        <v>2</v>
      </c>
      <c r="M412" s="4">
        <v>5</v>
      </c>
      <c r="N412" s="4" t="s">
        <v>178</v>
      </c>
      <c r="O412">
        <v>0.5714285714285714</v>
      </c>
      <c r="P412" t="s">
        <v>178</v>
      </c>
      <c r="Q412">
        <v>0.28699999999999998</v>
      </c>
      <c r="R412">
        <v>0.35333333333333333</v>
      </c>
      <c r="S412">
        <v>0.125</v>
      </c>
    </row>
    <row r="413" spans="1:19" x14ac:dyDescent="0.25">
      <c r="A413" t="s">
        <v>81</v>
      </c>
      <c r="B413">
        <v>2013</v>
      </c>
      <c r="C413" s="1">
        <v>2</v>
      </c>
      <c r="D413" t="s">
        <v>178</v>
      </c>
      <c r="E413" s="6">
        <v>0.5818934610390456</v>
      </c>
      <c r="F413" t="s">
        <v>178</v>
      </c>
      <c r="G413" t="s">
        <v>178</v>
      </c>
      <c r="H413" s="2" t="str">
        <f t="shared" si="7"/>
        <v>NA</v>
      </c>
      <c r="I413" s="5">
        <v>9</v>
      </c>
      <c r="J413">
        <v>0</v>
      </c>
      <c r="K413" t="s">
        <v>178</v>
      </c>
      <c r="L413">
        <v>0</v>
      </c>
      <c r="M413" s="4">
        <v>1</v>
      </c>
      <c r="N413" s="4" t="s">
        <v>178</v>
      </c>
      <c r="O413">
        <v>2</v>
      </c>
      <c r="P413" t="s">
        <v>178</v>
      </c>
      <c r="Q413" t="s">
        <v>178</v>
      </c>
      <c r="R413" t="s">
        <v>178</v>
      </c>
      <c r="S413" t="s">
        <v>178</v>
      </c>
    </row>
    <row r="414" spans="1:19" x14ac:dyDescent="0.25">
      <c r="A414" t="s">
        <v>82</v>
      </c>
      <c r="B414">
        <v>2013</v>
      </c>
      <c r="C414" s="1">
        <v>7</v>
      </c>
      <c r="D414" t="s">
        <v>178</v>
      </c>
      <c r="E414" s="6">
        <v>0.16124515496597305</v>
      </c>
      <c r="F414" t="s">
        <v>178</v>
      </c>
      <c r="G414" t="s">
        <v>178</v>
      </c>
      <c r="H414" s="2" t="str">
        <f t="shared" si="7"/>
        <v>NA</v>
      </c>
      <c r="I414" s="5">
        <v>5</v>
      </c>
      <c r="J414">
        <v>5</v>
      </c>
      <c r="K414" t="s">
        <v>178</v>
      </c>
      <c r="L414">
        <v>1</v>
      </c>
      <c r="M414" s="4">
        <v>12</v>
      </c>
      <c r="N414" s="4" t="s">
        <v>178</v>
      </c>
      <c r="O414">
        <v>0.1875</v>
      </c>
      <c r="P414" t="s">
        <v>178</v>
      </c>
      <c r="Q414">
        <v>0.68879999999999997</v>
      </c>
      <c r="R414">
        <v>0.84800000000000009</v>
      </c>
      <c r="S414">
        <v>0.30000000000000004</v>
      </c>
    </row>
    <row r="415" spans="1:19" x14ac:dyDescent="0.25">
      <c r="A415" t="s">
        <v>83</v>
      </c>
      <c r="B415">
        <v>2013</v>
      </c>
      <c r="C415" s="1">
        <v>9</v>
      </c>
      <c r="D415" t="s">
        <v>178</v>
      </c>
      <c r="E415" s="6">
        <v>0.16124515496597305</v>
      </c>
      <c r="F415" t="s">
        <v>178</v>
      </c>
      <c r="G415" t="s">
        <v>178</v>
      </c>
      <c r="H415" s="2" t="str">
        <f t="shared" si="7"/>
        <v>NA</v>
      </c>
      <c r="I415" s="5">
        <v>5</v>
      </c>
      <c r="J415">
        <v>7</v>
      </c>
      <c r="K415" t="s">
        <v>178</v>
      </c>
      <c r="L415">
        <v>2</v>
      </c>
      <c r="M415" s="4">
        <v>6</v>
      </c>
      <c r="N415" s="4" t="s">
        <v>178</v>
      </c>
      <c r="O415">
        <v>0.36363636363636365</v>
      </c>
      <c r="P415" t="s">
        <v>178</v>
      </c>
      <c r="Q415">
        <v>0.34439999999999998</v>
      </c>
      <c r="R415">
        <v>0.42400000000000004</v>
      </c>
      <c r="S415">
        <v>0.15000000000000002</v>
      </c>
    </row>
    <row r="416" spans="1:19" x14ac:dyDescent="0.25">
      <c r="A416" t="s">
        <v>84</v>
      </c>
      <c r="B416">
        <v>2013</v>
      </c>
      <c r="C416" s="1">
        <v>8</v>
      </c>
      <c r="D416" t="s">
        <v>178</v>
      </c>
      <c r="E416" s="6">
        <v>0.62769419305900898</v>
      </c>
      <c r="F416" t="s">
        <v>178</v>
      </c>
      <c r="G416" t="s">
        <v>178</v>
      </c>
      <c r="H416" s="2" t="str">
        <f t="shared" si="7"/>
        <v>NA</v>
      </c>
      <c r="I416" s="5">
        <v>7</v>
      </c>
      <c r="J416">
        <v>6</v>
      </c>
      <c r="K416" t="s">
        <v>178</v>
      </c>
      <c r="L416">
        <v>1</v>
      </c>
      <c r="M416" s="4">
        <v>2</v>
      </c>
      <c r="N416" s="4" t="s">
        <v>178</v>
      </c>
      <c r="O416">
        <v>0.42857142857142855</v>
      </c>
      <c r="P416" t="s">
        <v>178</v>
      </c>
      <c r="Q416">
        <v>0.1148</v>
      </c>
      <c r="R416">
        <v>0.14133333333333334</v>
      </c>
      <c r="S416">
        <v>0.05</v>
      </c>
    </row>
    <row r="417" spans="1:19" x14ac:dyDescent="0.25">
      <c r="A417" t="s">
        <v>85</v>
      </c>
      <c r="B417">
        <v>2013</v>
      </c>
      <c r="C417" s="1">
        <v>5</v>
      </c>
      <c r="D417" t="s">
        <v>178</v>
      </c>
      <c r="E417" s="6">
        <v>0.68731361109758471</v>
      </c>
      <c r="F417" t="s">
        <v>178</v>
      </c>
      <c r="G417" t="s">
        <v>178</v>
      </c>
      <c r="H417" s="2" t="str">
        <f t="shared" si="7"/>
        <v>NA</v>
      </c>
      <c r="I417" s="5">
        <v>2</v>
      </c>
      <c r="J417">
        <v>3</v>
      </c>
      <c r="K417" t="s">
        <v>178</v>
      </c>
      <c r="L417">
        <v>0</v>
      </c>
      <c r="M417" s="4">
        <v>3</v>
      </c>
      <c r="N417" s="4" t="s">
        <v>178</v>
      </c>
      <c r="O417">
        <v>0.33333333333333331</v>
      </c>
      <c r="P417" t="s">
        <v>178</v>
      </c>
      <c r="Q417" t="s">
        <v>178</v>
      </c>
      <c r="R417" t="s">
        <v>178</v>
      </c>
      <c r="S417" t="s">
        <v>178</v>
      </c>
    </row>
    <row r="418" spans="1:19" x14ac:dyDescent="0.25">
      <c r="A418" t="s">
        <v>86</v>
      </c>
      <c r="B418">
        <v>2013</v>
      </c>
      <c r="C418" s="1">
        <v>4</v>
      </c>
      <c r="D418" t="s">
        <v>178</v>
      </c>
      <c r="E418" s="6">
        <v>0.34058772731852577</v>
      </c>
      <c r="F418" t="s">
        <v>178</v>
      </c>
      <c r="G418" t="s">
        <v>178</v>
      </c>
      <c r="H418" s="2" t="str">
        <f t="shared" si="7"/>
        <v>NA</v>
      </c>
      <c r="I418" s="5">
        <v>7</v>
      </c>
      <c r="J418">
        <v>2</v>
      </c>
      <c r="K418" t="s">
        <v>178</v>
      </c>
      <c r="L418">
        <v>0</v>
      </c>
      <c r="M418" s="4">
        <v>2</v>
      </c>
      <c r="N418" s="4" t="s">
        <v>178</v>
      </c>
      <c r="O418">
        <v>0.5</v>
      </c>
      <c r="P418" t="s">
        <v>178</v>
      </c>
      <c r="Q418" t="s">
        <v>178</v>
      </c>
      <c r="R418" t="s">
        <v>178</v>
      </c>
      <c r="S418" t="s">
        <v>178</v>
      </c>
    </row>
    <row r="419" spans="1:19" x14ac:dyDescent="0.25">
      <c r="A419" t="s">
        <v>87</v>
      </c>
      <c r="B419">
        <v>2013</v>
      </c>
      <c r="C419" s="1">
        <v>3</v>
      </c>
      <c r="D419" t="s">
        <v>178</v>
      </c>
      <c r="E419" s="6">
        <v>0.34058772731852577</v>
      </c>
      <c r="F419" t="s">
        <v>178</v>
      </c>
      <c r="G419" t="s">
        <v>178</v>
      </c>
      <c r="H419" s="2" t="str">
        <f t="shared" si="7"/>
        <v>NA</v>
      </c>
      <c r="I419" s="5">
        <v>7</v>
      </c>
      <c r="J419">
        <v>1</v>
      </c>
      <c r="K419" t="s">
        <v>178</v>
      </c>
      <c r="L419">
        <v>0</v>
      </c>
      <c r="M419" s="4">
        <v>4</v>
      </c>
      <c r="N419" s="4" t="s">
        <v>178</v>
      </c>
      <c r="O419">
        <v>0.4</v>
      </c>
      <c r="P419" t="s">
        <v>178</v>
      </c>
      <c r="Q419" t="s">
        <v>178</v>
      </c>
      <c r="R419" t="s">
        <v>178</v>
      </c>
      <c r="S419" t="s">
        <v>178</v>
      </c>
    </row>
    <row r="420" spans="1:19" x14ac:dyDescent="0.25">
      <c r="A420" t="s">
        <v>88</v>
      </c>
      <c r="B420">
        <v>2013</v>
      </c>
      <c r="C420" s="1">
        <v>6</v>
      </c>
      <c r="D420" t="s">
        <v>178</v>
      </c>
      <c r="E420" s="6">
        <v>0.75690157880665054</v>
      </c>
      <c r="F420" t="s">
        <v>178</v>
      </c>
      <c r="G420" t="s">
        <v>178</v>
      </c>
      <c r="H420" s="2" t="str">
        <f t="shared" si="7"/>
        <v>NA</v>
      </c>
      <c r="I420" s="5">
        <v>5</v>
      </c>
      <c r="J420">
        <v>4</v>
      </c>
      <c r="K420" t="s">
        <v>178</v>
      </c>
      <c r="L420">
        <v>1</v>
      </c>
      <c r="M420" s="4">
        <v>3</v>
      </c>
      <c r="N420" s="4" t="s">
        <v>178</v>
      </c>
      <c r="O420">
        <v>0.5</v>
      </c>
      <c r="P420" t="s">
        <v>178</v>
      </c>
      <c r="Q420">
        <v>0.17219999999999999</v>
      </c>
      <c r="R420">
        <v>0.21200000000000002</v>
      </c>
      <c r="S420">
        <v>7.5000000000000011E-2</v>
      </c>
    </row>
    <row r="421" spans="1:19" x14ac:dyDescent="0.25">
      <c r="A421" t="s">
        <v>89</v>
      </c>
      <c r="B421">
        <v>2013</v>
      </c>
      <c r="C421" s="1">
        <v>6</v>
      </c>
      <c r="D421" t="s">
        <v>178</v>
      </c>
      <c r="E421" s="6">
        <v>0.75690157880665054</v>
      </c>
      <c r="F421" t="s">
        <v>178</v>
      </c>
      <c r="G421" t="s">
        <v>178</v>
      </c>
      <c r="H421" s="2" t="str">
        <f t="shared" si="7"/>
        <v>NA</v>
      </c>
      <c r="I421" s="5">
        <v>4</v>
      </c>
      <c r="J421">
        <v>4</v>
      </c>
      <c r="K421" t="s">
        <v>178</v>
      </c>
      <c r="L421">
        <v>0</v>
      </c>
      <c r="M421" s="4">
        <v>1</v>
      </c>
      <c r="N421" s="4" t="s">
        <v>178</v>
      </c>
      <c r="O421">
        <v>0.4</v>
      </c>
      <c r="P421" t="s">
        <v>178</v>
      </c>
      <c r="Q421" t="s">
        <v>178</v>
      </c>
      <c r="R421" t="s">
        <v>178</v>
      </c>
      <c r="S421" t="s">
        <v>178</v>
      </c>
    </row>
    <row r="422" spans="1:19" x14ac:dyDescent="0.25">
      <c r="A422" t="s">
        <v>90</v>
      </c>
      <c r="B422">
        <v>2013</v>
      </c>
      <c r="C422" s="1">
        <v>4</v>
      </c>
      <c r="D422" t="s">
        <v>178</v>
      </c>
      <c r="E422" s="6">
        <v>0.49648766349225787</v>
      </c>
      <c r="F422" t="s">
        <v>178</v>
      </c>
      <c r="G422" t="s">
        <v>178</v>
      </c>
      <c r="H422" s="2" t="str">
        <f t="shared" si="7"/>
        <v>NA</v>
      </c>
      <c r="I422" s="5">
        <v>10</v>
      </c>
      <c r="J422">
        <v>2</v>
      </c>
      <c r="K422" t="s">
        <v>178</v>
      </c>
      <c r="L422">
        <v>0</v>
      </c>
      <c r="M422" s="4">
        <v>1</v>
      </c>
      <c r="N422" s="4" t="s">
        <v>178</v>
      </c>
      <c r="O422">
        <v>0.66666666666666663</v>
      </c>
      <c r="P422" t="s">
        <v>178</v>
      </c>
      <c r="Q422" t="s">
        <v>178</v>
      </c>
      <c r="R422" t="s">
        <v>178</v>
      </c>
      <c r="S422" t="s">
        <v>178</v>
      </c>
    </row>
    <row r="423" spans="1:19" x14ac:dyDescent="0.25">
      <c r="A423" t="s">
        <v>91</v>
      </c>
      <c r="B423">
        <v>2013</v>
      </c>
      <c r="C423" s="1">
        <v>3</v>
      </c>
      <c r="D423" t="s">
        <v>178</v>
      </c>
      <c r="E423" s="6">
        <v>0.97082439194737913</v>
      </c>
      <c r="F423" t="s">
        <v>178</v>
      </c>
      <c r="G423" t="s">
        <v>178</v>
      </c>
      <c r="H423" s="2" t="str">
        <f t="shared" si="7"/>
        <v>NA</v>
      </c>
      <c r="I423" s="5">
        <v>8</v>
      </c>
      <c r="J423">
        <v>1</v>
      </c>
      <c r="K423" t="s">
        <v>178</v>
      </c>
      <c r="L423">
        <v>0</v>
      </c>
      <c r="M423" s="4">
        <v>0</v>
      </c>
      <c r="N423" s="4" t="s">
        <v>178</v>
      </c>
      <c r="O423">
        <v>2</v>
      </c>
      <c r="P423" t="s">
        <v>178</v>
      </c>
      <c r="Q423" t="s">
        <v>178</v>
      </c>
      <c r="R423" t="s">
        <v>178</v>
      </c>
      <c r="S423" t="s">
        <v>178</v>
      </c>
    </row>
    <row r="424" spans="1:19" x14ac:dyDescent="0.25">
      <c r="A424" t="s">
        <v>92</v>
      </c>
      <c r="B424">
        <v>2013</v>
      </c>
      <c r="C424" s="1">
        <v>2</v>
      </c>
      <c r="D424" t="s">
        <v>178</v>
      </c>
      <c r="E424" s="6">
        <v>1.0791200118615158</v>
      </c>
      <c r="F424" t="s">
        <v>178</v>
      </c>
      <c r="G424" t="s">
        <v>178</v>
      </c>
      <c r="H424" s="2" t="str">
        <f t="shared" si="7"/>
        <v>NA</v>
      </c>
      <c r="I424" s="5">
        <v>4</v>
      </c>
      <c r="J424">
        <v>0</v>
      </c>
      <c r="K424" t="s">
        <v>178</v>
      </c>
      <c r="L424">
        <v>0</v>
      </c>
      <c r="M424" s="4">
        <v>0</v>
      </c>
      <c r="N424" s="4" t="s">
        <v>178</v>
      </c>
      <c r="O424" t="s">
        <v>178</v>
      </c>
      <c r="P424" t="s">
        <v>178</v>
      </c>
      <c r="Q424" t="s">
        <v>178</v>
      </c>
      <c r="R424" t="s">
        <v>178</v>
      </c>
      <c r="S424" t="s">
        <v>178</v>
      </c>
    </row>
    <row r="425" spans="1:19" x14ac:dyDescent="0.25">
      <c r="A425" t="s">
        <v>93</v>
      </c>
      <c r="B425">
        <v>2013</v>
      </c>
      <c r="C425" s="1" t="s">
        <v>178</v>
      </c>
      <c r="D425" t="s">
        <v>178</v>
      </c>
      <c r="E425" s="6" t="s">
        <v>178</v>
      </c>
      <c r="F425" t="s">
        <v>178</v>
      </c>
      <c r="G425" t="s">
        <v>178</v>
      </c>
      <c r="H425" s="2" t="str">
        <f t="shared" ref="H425:H488" si="8">IF(OR(F425="NA",G425="NA"),"NA",IF(OR(F425&gt;0,G425="y"),1,0))</f>
        <v>NA</v>
      </c>
      <c r="I425" s="5">
        <v>4</v>
      </c>
      <c r="J425">
        <v>0</v>
      </c>
      <c r="K425" t="s">
        <v>178</v>
      </c>
      <c r="L425">
        <v>0</v>
      </c>
      <c r="M425" s="4" t="s">
        <v>178</v>
      </c>
      <c r="N425" s="4" t="s">
        <v>178</v>
      </c>
      <c r="O425" t="s">
        <v>178</v>
      </c>
      <c r="P425" t="s">
        <v>178</v>
      </c>
      <c r="Q425" t="s">
        <v>178</v>
      </c>
      <c r="R425" t="s">
        <v>178</v>
      </c>
      <c r="S425" t="s">
        <v>178</v>
      </c>
    </row>
    <row r="426" spans="1:19" x14ac:dyDescent="0.25">
      <c r="A426" t="s">
        <v>94</v>
      </c>
      <c r="B426">
        <v>2013</v>
      </c>
      <c r="C426" s="1" t="s">
        <v>178</v>
      </c>
      <c r="D426" t="s">
        <v>178</v>
      </c>
      <c r="E426" s="6" t="s">
        <v>178</v>
      </c>
      <c r="F426" t="s">
        <v>178</v>
      </c>
      <c r="G426" t="s">
        <v>178</v>
      </c>
      <c r="H426" s="2" t="str">
        <f t="shared" si="8"/>
        <v>NA</v>
      </c>
      <c r="I426" s="5">
        <v>1</v>
      </c>
      <c r="J426">
        <v>0</v>
      </c>
      <c r="K426" t="s">
        <v>178</v>
      </c>
      <c r="L426">
        <v>0</v>
      </c>
      <c r="M426" s="4" t="s">
        <v>178</v>
      </c>
      <c r="N426" s="4" t="s">
        <v>178</v>
      </c>
      <c r="O426" t="s">
        <v>178</v>
      </c>
      <c r="P426" t="s">
        <v>178</v>
      </c>
      <c r="Q426" t="s">
        <v>178</v>
      </c>
      <c r="R426" t="s">
        <v>178</v>
      </c>
      <c r="S426" t="s">
        <v>178</v>
      </c>
    </row>
    <row r="427" spans="1:19" x14ac:dyDescent="0.25">
      <c r="A427" t="s">
        <v>95</v>
      </c>
      <c r="B427">
        <v>2013</v>
      </c>
      <c r="C427" s="1">
        <v>2</v>
      </c>
      <c r="D427" t="s">
        <v>178</v>
      </c>
      <c r="E427" s="6">
        <v>1.279413928328123</v>
      </c>
      <c r="F427" t="s">
        <v>178</v>
      </c>
      <c r="G427" t="s">
        <v>178</v>
      </c>
      <c r="H427" s="2" t="str">
        <f t="shared" si="8"/>
        <v>NA</v>
      </c>
      <c r="I427" s="5">
        <v>4</v>
      </c>
      <c r="J427">
        <v>0</v>
      </c>
      <c r="K427" t="s">
        <v>178</v>
      </c>
      <c r="L427">
        <v>0</v>
      </c>
      <c r="M427" s="4">
        <v>0</v>
      </c>
      <c r="N427" s="4" t="s">
        <v>178</v>
      </c>
      <c r="O427" t="s">
        <v>178</v>
      </c>
      <c r="P427" t="s">
        <v>178</v>
      </c>
      <c r="Q427" t="s">
        <v>178</v>
      </c>
      <c r="R427" t="s">
        <v>178</v>
      </c>
      <c r="S427" t="s">
        <v>178</v>
      </c>
    </row>
    <row r="428" spans="1:19" x14ac:dyDescent="0.25">
      <c r="A428" t="s">
        <v>96</v>
      </c>
      <c r="B428">
        <v>2013</v>
      </c>
      <c r="C428" s="1">
        <v>6</v>
      </c>
      <c r="D428" t="s">
        <v>178</v>
      </c>
      <c r="E428" s="6">
        <v>1.0938464243210766</v>
      </c>
      <c r="F428" t="s">
        <v>178</v>
      </c>
      <c r="G428" t="s">
        <v>178</v>
      </c>
      <c r="H428" s="2" t="str">
        <f t="shared" si="8"/>
        <v>NA</v>
      </c>
      <c r="I428" s="5">
        <v>8</v>
      </c>
      <c r="J428">
        <v>4</v>
      </c>
      <c r="K428" t="s">
        <v>178</v>
      </c>
      <c r="L428">
        <v>1</v>
      </c>
      <c r="M428" s="4">
        <v>2</v>
      </c>
      <c r="N428" s="4" t="s">
        <v>178</v>
      </c>
      <c r="O428">
        <v>0.6</v>
      </c>
      <c r="P428" t="s">
        <v>178</v>
      </c>
      <c r="Q428">
        <v>0.1148</v>
      </c>
      <c r="R428">
        <v>0.14133333333333334</v>
      </c>
      <c r="S428">
        <v>0.05</v>
      </c>
    </row>
    <row r="429" spans="1:19" x14ac:dyDescent="0.25">
      <c r="A429" t="s">
        <v>97</v>
      </c>
      <c r="B429">
        <v>2013</v>
      </c>
      <c r="C429" s="1">
        <v>4</v>
      </c>
      <c r="D429" t="s">
        <v>178</v>
      </c>
      <c r="E429" s="6">
        <v>0.40199502484483624</v>
      </c>
      <c r="F429" t="s">
        <v>178</v>
      </c>
      <c r="G429" t="s">
        <v>178</v>
      </c>
      <c r="H429" s="2" t="str">
        <f t="shared" si="8"/>
        <v>NA</v>
      </c>
      <c r="I429" s="5">
        <v>10</v>
      </c>
      <c r="J429">
        <v>2</v>
      </c>
      <c r="K429" t="s">
        <v>178</v>
      </c>
      <c r="L429">
        <v>0</v>
      </c>
      <c r="M429" s="4">
        <v>3</v>
      </c>
      <c r="N429" s="4" t="s">
        <v>178</v>
      </c>
      <c r="O429">
        <v>0.4</v>
      </c>
      <c r="P429" t="s">
        <v>178</v>
      </c>
      <c r="Q429" t="s">
        <v>178</v>
      </c>
      <c r="R429" t="s">
        <v>178</v>
      </c>
      <c r="S429" t="s">
        <v>178</v>
      </c>
    </row>
    <row r="430" spans="1:19" x14ac:dyDescent="0.25">
      <c r="A430" t="s">
        <v>98</v>
      </c>
      <c r="B430">
        <v>2013</v>
      </c>
      <c r="C430" s="1">
        <v>5</v>
      </c>
      <c r="D430" t="s">
        <v>178</v>
      </c>
      <c r="E430" s="6">
        <v>0.29154759474226444</v>
      </c>
      <c r="F430" t="s">
        <v>178</v>
      </c>
      <c r="G430" t="s">
        <v>178</v>
      </c>
      <c r="H430" s="2" t="str">
        <f t="shared" si="8"/>
        <v>NA</v>
      </c>
      <c r="I430" s="5">
        <v>2</v>
      </c>
      <c r="J430">
        <v>3</v>
      </c>
      <c r="K430" t="s">
        <v>178</v>
      </c>
      <c r="L430">
        <v>1</v>
      </c>
      <c r="M430" s="4">
        <v>2</v>
      </c>
      <c r="N430" s="4" t="s">
        <v>178</v>
      </c>
      <c r="O430">
        <v>0.75</v>
      </c>
      <c r="P430" t="s">
        <v>178</v>
      </c>
      <c r="Q430">
        <v>0.1148</v>
      </c>
      <c r="R430">
        <v>0.14133333333333334</v>
      </c>
      <c r="S430">
        <v>0.05</v>
      </c>
    </row>
    <row r="431" spans="1:19" x14ac:dyDescent="0.25">
      <c r="A431" t="s">
        <v>99</v>
      </c>
      <c r="B431">
        <v>2013</v>
      </c>
      <c r="C431" s="1">
        <v>4</v>
      </c>
      <c r="D431" t="s">
        <v>178</v>
      </c>
      <c r="E431" s="6">
        <v>0.84770277810090966</v>
      </c>
      <c r="F431" t="s">
        <v>178</v>
      </c>
      <c r="G431" t="s">
        <v>178</v>
      </c>
      <c r="H431" s="2" t="str">
        <f t="shared" si="8"/>
        <v>NA</v>
      </c>
      <c r="I431" s="5">
        <v>10</v>
      </c>
      <c r="J431">
        <v>2</v>
      </c>
      <c r="K431" t="s">
        <v>178</v>
      </c>
      <c r="L431">
        <v>0</v>
      </c>
      <c r="M431" s="4">
        <v>1</v>
      </c>
      <c r="N431" s="4" t="s">
        <v>178</v>
      </c>
      <c r="O431">
        <v>0.66666666666666663</v>
      </c>
      <c r="P431" t="s">
        <v>178</v>
      </c>
      <c r="Q431" t="s">
        <v>178</v>
      </c>
      <c r="R431" t="s">
        <v>178</v>
      </c>
      <c r="S431" t="s">
        <v>178</v>
      </c>
    </row>
    <row r="432" spans="1:19" x14ac:dyDescent="0.25">
      <c r="A432" t="s">
        <v>100</v>
      </c>
      <c r="B432">
        <v>2013</v>
      </c>
      <c r="C432" s="1" t="s">
        <v>178</v>
      </c>
      <c r="D432" t="s">
        <v>178</v>
      </c>
      <c r="E432" s="6" t="s">
        <v>178</v>
      </c>
      <c r="F432" t="s">
        <v>178</v>
      </c>
      <c r="G432" t="s">
        <v>178</v>
      </c>
      <c r="H432" s="2" t="str">
        <f t="shared" si="8"/>
        <v>NA</v>
      </c>
      <c r="I432" s="5">
        <v>12</v>
      </c>
      <c r="J432">
        <v>0</v>
      </c>
      <c r="K432" t="s">
        <v>178</v>
      </c>
      <c r="L432">
        <v>0</v>
      </c>
      <c r="M432" s="4" t="s">
        <v>178</v>
      </c>
      <c r="N432" s="4" t="s">
        <v>178</v>
      </c>
      <c r="O432" t="s">
        <v>178</v>
      </c>
      <c r="P432" t="s">
        <v>178</v>
      </c>
      <c r="Q432" t="s">
        <v>178</v>
      </c>
      <c r="R432" t="s">
        <v>178</v>
      </c>
      <c r="S432" t="s">
        <v>178</v>
      </c>
    </row>
    <row r="433" spans="1:19" x14ac:dyDescent="0.25">
      <c r="A433" t="s">
        <v>101</v>
      </c>
      <c r="B433">
        <v>2013</v>
      </c>
      <c r="C433" s="1" t="s">
        <v>178</v>
      </c>
      <c r="D433" t="s">
        <v>178</v>
      </c>
      <c r="E433" s="6" t="s">
        <v>178</v>
      </c>
      <c r="F433" t="s">
        <v>178</v>
      </c>
      <c r="G433" t="s">
        <v>178</v>
      </c>
      <c r="H433" s="2" t="str">
        <f t="shared" si="8"/>
        <v>NA</v>
      </c>
      <c r="I433" s="5">
        <v>16</v>
      </c>
      <c r="J433">
        <v>0</v>
      </c>
      <c r="K433" t="s">
        <v>178</v>
      </c>
      <c r="L433">
        <v>0</v>
      </c>
      <c r="M433" s="4" t="s">
        <v>178</v>
      </c>
      <c r="N433" s="4" t="s">
        <v>178</v>
      </c>
      <c r="O433" t="s">
        <v>178</v>
      </c>
      <c r="P433" t="s">
        <v>178</v>
      </c>
      <c r="Q433" t="s">
        <v>178</v>
      </c>
      <c r="R433" t="s">
        <v>178</v>
      </c>
      <c r="S433" t="s">
        <v>178</v>
      </c>
    </row>
    <row r="434" spans="1:19" x14ac:dyDescent="0.25">
      <c r="A434" t="s">
        <v>102</v>
      </c>
      <c r="B434">
        <v>2013</v>
      </c>
      <c r="C434" s="1">
        <v>6</v>
      </c>
      <c r="D434" t="s">
        <v>178</v>
      </c>
      <c r="E434" s="6">
        <v>0.46615448083226579</v>
      </c>
      <c r="F434" t="s">
        <v>178</v>
      </c>
      <c r="G434" t="s">
        <v>178</v>
      </c>
      <c r="H434" s="2" t="str">
        <f t="shared" si="8"/>
        <v>NA</v>
      </c>
      <c r="I434" s="5">
        <v>6</v>
      </c>
      <c r="J434">
        <v>4</v>
      </c>
      <c r="K434" t="s">
        <v>178</v>
      </c>
      <c r="L434">
        <v>1</v>
      </c>
      <c r="M434" s="4">
        <v>9</v>
      </c>
      <c r="N434" s="4" t="s">
        <v>178</v>
      </c>
      <c r="O434">
        <v>0.25</v>
      </c>
      <c r="P434" t="s">
        <v>178</v>
      </c>
      <c r="Q434">
        <v>0.51659999999999995</v>
      </c>
      <c r="R434">
        <v>0.63600000000000001</v>
      </c>
      <c r="S434">
        <v>0.22500000000000001</v>
      </c>
    </row>
    <row r="435" spans="1:19" x14ac:dyDescent="0.25">
      <c r="A435" t="s">
        <v>103</v>
      </c>
      <c r="B435">
        <v>2013</v>
      </c>
      <c r="C435" s="1">
        <v>4</v>
      </c>
      <c r="D435" t="s">
        <v>178</v>
      </c>
      <c r="E435" s="6">
        <v>0.66483080554378604</v>
      </c>
      <c r="F435" t="s">
        <v>178</v>
      </c>
      <c r="G435" t="s">
        <v>178</v>
      </c>
      <c r="H435" s="2" t="str">
        <f t="shared" si="8"/>
        <v>NA</v>
      </c>
      <c r="I435" s="5">
        <v>10</v>
      </c>
      <c r="J435">
        <v>2</v>
      </c>
      <c r="K435" t="s">
        <v>178</v>
      </c>
      <c r="L435">
        <v>1</v>
      </c>
      <c r="M435" s="4">
        <v>1</v>
      </c>
      <c r="N435" s="4" t="s">
        <v>178</v>
      </c>
      <c r="O435">
        <v>1.5</v>
      </c>
      <c r="P435" t="s">
        <v>178</v>
      </c>
      <c r="Q435">
        <v>5.74E-2</v>
      </c>
      <c r="R435">
        <v>7.0666666666666669E-2</v>
      </c>
      <c r="S435">
        <v>2.5000000000000001E-2</v>
      </c>
    </row>
    <row r="436" spans="1:19" x14ac:dyDescent="0.25">
      <c r="A436" t="s">
        <v>104</v>
      </c>
      <c r="B436">
        <v>2013</v>
      </c>
      <c r="C436" s="1">
        <v>6</v>
      </c>
      <c r="D436" t="s">
        <v>178</v>
      </c>
      <c r="E436" s="6">
        <v>0.33060550509632908</v>
      </c>
      <c r="F436" t="s">
        <v>178</v>
      </c>
      <c r="G436" t="s">
        <v>178</v>
      </c>
      <c r="H436" s="2" t="str">
        <f t="shared" si="8"/>
        <v>NA</v>
      </c>
      <c r="I436" s="5">
        <v>20</v>
      </c>
      <c r="J436">
        <v>4</v>
      </c>
      <c r="K436" t="s">
        <v>178</v>
      </c>
      <c r="L436">
        <v>1</v>
      </c>
      <c r="M436" s="4">
        <v>1</v>
      </c>
      <c r="N436" s="4" t="s">
        <v>178</v>
      </c>
      <c r="O436">
        <v>0.75</v>
      </c>
      <c r="P436" t="s">
        <v>178</v>
      </c>
      <c r="Q436">
        <v>5.74E-2</v>
      </c>
      <c r="R436">
        <v>7.0666666666666669E-2</v>
      </c>
      <c r="S436">
        <v>2.5000000000000001E-2</v>
      </c>
    </row>
    <row r="437" spans="1:19" x14ac:dyDescent="0.25">
      <c r="A437" t="s">
        <v>105</v>
      </c>
      <c r="B437">
        <v>2013</v>
      </c>
      <c r="C437" s="1">
        <v>11</v>
      </c>
      <c r="D437" t="s">
        <v>178</v>
      </c>
      <c r="E437" s="6">
        <v>0.29546573405388277</v>
      </c>
      <c r="F437" t="s">
        <v>178</v>
      </c>
      <c r="G437" t="s">
        <v>178</v>
      </c>
      <c r="H437" s="2" t="str">
        <f t="shared" si="8"/>
        <v>NA</v>
      </c>
      <c r="I437" s="5">
        <v>24</v>
      </c>
      <c r="J437">
        <v>9</v>
      </c>
      <c r="K437" t="s">
        <v>178</v>
      </c>
      <c r="L437">
        <v>2</v>
      </c>
      <c r="M437" s="4">
        <v>6</v>
      </c>
      <c r="N437" s="4" t="s">
        <v>178</v>
      </c>
      <c r="O437">
        <v>0.30769230769230771</v>
      </c>
      <c r="P437" t="s">
        <v>178</v>
      </c>
      <c r="Q437">
        <v>0.34439999999999998</v>
      </c>
      <c r="R437">
        <v>0.42400000000000004</v>
      </c>
      <c r="S437">
        <v>0.15000000000000002</v>
      </c>
    </row>
    <row r="438" spans="1:19" x14ac:dyDescent="0.25">
      <c r="A438" t="s">
        <v>106</v>
      </c>
      <c r="B438">
        <v>2013</v>
      </c>
      <c r="C438" s="1">
        <v>4</v>
      </c>
      <c r="D438" t="s">
        <v>178</v>
      </c>
      <c r="E438" s="6">
        <v>0.29546573405388277</v>
      </c>
      <c r="F438" t="s">
        <v>178</v>
      </c>
      <c r="G438" t="s">
        <v>178</v>
      </c>
      <c r="H438" s="2" t="str">
        <f t="shared" si="8"/>
        <v>NA</v>
      </c>
      <c r="I438" s="5">
        <v>25</v>
      </c>
      <c r="J438">
        <v>2</v>
      </c>
      <c r="K438" t="s">
        <v>178</v>
      </c>
      <c r="L438">
        <v>0</v>
      </c>
      <c r="M438" s="4">
        <v>5</v>
      </c>
      <c r="N438" s="4" t="s">
        <v>178</v>
      </c>
      <c r="O438">
        <v>0.2857142857142857</v>
      </c>
      <c r="P438" t="s">
        <v>178</v>
      </c>
      <c r="Q438" t="s">
        <v>178</v>
      </c>
      <c r="R438" t="s">
        <v>178</v>
      </c>
      <c r="S438" t="s">
        <v>178</v>
      </c>
    </row>
    <row r="439" spans="1:19" x14ac:dyDescent="0.25">
      <c r="A439" t="s">
        <v>107</v>
      </c>
      <c r="B439">
        <v>2013</v>
      </c>
      <c r="C439" s="1">
        <v>8</v>
      </c>
      <c r="D439" t="s">
        <v>178</v>
      </c>
      <c r="E439" s="6">
        <v>0.16155494421403416</v>
      </c>
      <c r="F439" t="s">
        <v>178</v>
      </c>
      <c r="G439" t="s">
        <v>178</v>
      </c>
      <c r="H439" s="2" t="str">
        <f t="shared" si="8"/>
        <v>NA</v>
      </c>
      <c r="I439" s="5">
        <v>20</v>
      </c>
      <c r="J439">
        <v>6</v>
      </c>
      <c r="K439" t="s">
        <v>178</v>
      </c>
      <c r="L439">
        <v>1</v>
      </c>
      <c r="M439" s="4">
        <v>2</v>
      </c>
      <c r="N439" s="4" t="s">
        <v>178</v>
      </c>
      <c r="O439">
        <v>0.42857142857142855</v>
      </c>
      <c r="P439" t="s">
        <v>178</v>
      </c>
      <c r="Q439">
        <v>0.1148</v>
      </c>
      <c r="R439">
        <v>0.14133333333333334</v>
      </c>
      <c r="S439">
        <v>0.05</v>
      </c>
    </row>
    <row r="440" spans="1:19" x14ac:dyDescent="0.25">
      <c r="A440" t="s">
        <v>108</v>
      </c>
      <c r="B440">
        <v>2013</v>
      </c>
      <c r="C440" s="1" t="s">
        <v>178</v>
      </c>
      <c r="D440" t="s">
        <v>178</v>
      </c>
      <c r="E440" s="6" t="s">
        <v>178</v>
      </c>
      <c r="F440" t="s">
        <v>178</v>
      </c>
      <c r="G440" t="s">
        <v>178</v>
      </c>
      <c r="H440" s="2" t="str">
        <f t="shared" si="8"/>
        <v>NA</v>
      </c>
      <c r="I440" s="5">
        <v>20</v>
      </c>
      <c r="J440">
        <v>0</v>
      </c>
      <c r="K440" t="s">
        <v>178</v>
      </c>
      <c r="L440">
        <v>0</v>
      </c>
      <c r="M440" s="4" t="s">
        <v>178</v>
      </c>
      <c r="N440" s="4" t="s">
        <v>178</v>
      </c>
      <c r="O440" t="s">
        <v>178</v>
      </c>
      <c r="P440" t="s">
        <v>178</v>
      </c>
      <c r="Q440" t="s">
        <v>178</v>
      </c>
      <c r="R440" t="s">
        <v>178</v>
      </c>
      <c r="S440" t="s">
        <v>178</v>
      </c>
    </row>
    <row r="441" spans="1:19" x14ac:dyDescent="0.25">
      <c r="A441" t="s">
        <v>109</v>
      </c>
      <c r="B441">
        <v>2013</v>
      </c>
      <c r="C441" s="1">
        <v>8</v>
      </c>
      <c r="D441" t="s">
        <v>178</v>
      </c>
      <c r="E441" s="6">
        <v>0.7072481884034767</v>
      </c>
      <c r="F441" t="s">
        <v>178</v>
      </c>
      <c r="G441" t="s">
        <v>178</v>
      </c>
      <c r="H441" s="2" t="str">
        <f t="shared" si="8"/>
        <v>NA</v>
      </c>
      <c r="I441" s="5">
        <v>18</v>
      </c>
      <c r="J441">
        <v>6</v>
      </c>
      <c r="K441" t="s">
        <v>178</v>
      </c>
      <c r="L441">
        <v>1</v>
      </c>
      <c r="M441" s="4">
        <v>2</v>
      </c>
      <c r="N441" s="4" t="s">
        <v>178</v>
      </c>
      <c r="O441">
        <v>0.42857142857142855</v>
      </c>
      <c r="P441" t="s">
        <v>178</v>
      </c>
      <c r="Q441">
        <v>0.1148</v>
      </c>
      <c r="R441">
        <v>0.14133333333333334</v>
      </c>
      <c r="S441">
        <v>0.05</v>
      </c>
    </row>
    <row r="442" spans="1:19" x14ac:dyDescent="0.25">
      <c r="A442" t="s">
        <v>110</v>
      </c>
      <c r="B442">
        <v>2013</v>
      </c>
      <c r="C442" s="1">
        <v>7</v>
      </c>
      <c r="D442" t="s">
        <v>178</v>
      </c>
      <c r="E442" s="6">
        <v>0.3935733730830881</v>
      </c>
      <c r="F442" t="s">
        <v>178</v>
      </c>
      <c r="G442" t="s">
        <v>178</v>
      </c>
      <c r="H442" s="2" t="str">
        <f t="shared" si="8"/>
        <v>NA</v>
      </c>
      <c r="I442" s="5">
        <v>17</v>
      </c>
      <c r="J442">
        <v>5</v>
      </c>
      <c r="K442" t="s">
        <v>178</v>
      </c>
      <c r="L442">
        <v>1</v>
      </c>
      <c r="M442" s="4">
        <v>1</v>
      </c>
      <c r="N442" s="4" t="s">
        <v>178</v>
      </c>
      <c r="O442">
        <v>0.6</v>
      </c>
      <c r="P442" t="s">
        <v>178</v>
      </c>
      <c r="Q442">
        <v>5.74E-2</v>
      </c>
      <c r="R442">
        <v>7.0666666666666669E-2</v>
      </c>
      <c r="S442">
        <v>2.5000000000000001E-2</v>
      </c>
    </row>
    <row r="443" spans="1:19" x14ac:dyDescent="0.25">
      <c r="A443" t="s">
        <v>111</v>
      </c>
      <c r="B443">
        <v>2013</v>
      </c>
      <c r="C443" s="1">
        <v>7</v>
      </c>
      <c r="D443" t="s">
        <v>178</v>
      </c>
      <c r="E443" s="6">
        <v>0.57454329688892958</v>
      </c>
      <c r="F443" t="s">
        <v>178</v>
      </c>
      <c r="G443" t="s">
        <v>178</v>
      </c>
      <c r="H443" s="2" t="str">
        <f t="shared" si="8"/>
        <v>NA</v>
      </c>
      <c r="I443" s="5">
        <v>17</v>
      </c>
      <c r="J443">
        <v>5</v>
      </c>
      <c r="K443" t="s">
        <v>178</v>
      </c>
      <c r="L443">
        <v>0</v>
      </c>
      <c r="M443" s="4">
        <v>5</v>
      </c>
      <c r="N443" s="4" t="s">
        <v>178</v>
      </c>
      <c r="O443">
        <v>0.2</v>
      </c>
      <c r="P443" t="s">
        <v>178</v>
      </c>
      <c r="Q443" t="s">
        <v>178</v>
      </c>
      <c r="R443" t="s">
        <v>178</v>
      </c>
      <c r="S443" t="s">
        <v>178</v>
      </c>
    </row>
    <row r="444" spans="1:19" x14ac:dyDescent="0.25">
      <c r="A444" t="s">
        <v>112</v>
      </c>
      <c r="B444">
        <v>2013</v>
      </c>
      <c r="C444" s="1">
        <v>4</v>
      </c>
      <c r="D444" t="s">
        <v>178</v>
      </c>
      <c r="E444" s="6">
        <v>0.3935733730830881</v>
      </c>
      <c r="F444" t="s">
        <v>178</v>
      </c>
      <c r="G444" t="s">
        <v>178</v>
      </c>
      <c r="H444" s="2" t="str">
        <f t="shared" si="8"/>
        <v>NA</v>
      </c>
      <c r="I444" s="5">
        <v>20</v>
      </c>
      <c r="J444">
        <v>2</v>
      </c>
      <c r="K444" t="s">
        <v>178</v>
      </c>
      <c r="L444">
        <v>0</v>
      </c>
      <c r="M444" s="4">
        <v>1</v>
      </c>
      <c r="N444" s="4" t="s">
        <v>178</v>
      </c>
      <c r="O444">
        <v>0.66666666666666663</v>
      </c>
      <c r="P444" t="s">
        <v>178</v>
      </c>
      <c r="Q444" t="s">
        <v>178</v>
      </c>
      <c r="R444" t="s">
        <v>178</v>
      </c>
      <c r="S444" t="s">
        <v>178</v>
      </c>
    </row>
    <row r="445" spans="1:19" x14ac:dyDescent="0.25">
      <c r="A445" t="s">
        <v>113</v>
      </c>
      <c r="B445">
        <v>2013</v>
      </c>
      <c r="C445" s="1">
        <v>6</v>
      </c>
      <c r="D445" t="s">
        <v>178</v>
      </c>
      <c r="E445" s="6">
        <v>0.40804411526206491</v>
      </c>
      <c r="F445" t="s">
        <v>178</v>
      </c>
      <c r="G445" t="s">
        <v>178</v>
      </c>
      <c r="H445" s="2" t="str">
        <f t="shared" si="8"/>
        <v>NA</v>
      </c>
      <c r="I445" s="5">
        <v>15</v>
      </c>
      <c r="J445">
        <v>4</v>
      </c>
      <c r="K445" t="s">
        <v>178</v>
      </c>
      <c r="L445">
        <v>0</v>
      </c>
      <c r="M445" s="4">
        <v>1</v>
      </c>
      <c r="N445" s="4" t="s">
        <v>178</v>
      </c>
      <c r="O445">
        <v>0.4</v>
      </c>
      <c r="P445" t="s">
        <v>178</v>
      </c>
      <c r="Q445" t="s">
        <v>178</v>
      </c>
      <c r="R445" t="s">
        <v>178</v>
      </c>
      <c r="S445" t="s">
        <v>178</v>
      </c>
    </row>
    <row r="446" spans="1:19" x14ac:dyDescent="0.25">
      <c r="A446" t="s">
        <v>114</v>
      </c>
      <c r="B446">
        <v>2013</v>
      </c>
      <c r="C446" s="1">
        <v>4</v>
      </c>
      <c r="D446" t="s">
        <v>178</v>
      </c>
      <c r="E446" s="6">
        <v>0.56824290580701464</v>
      </c>
      <c r="F446" t="s">
        <v>178</v>
      </c>
      <c r="G446" t="s">
        <v>178</v>
      </c>
      <c r="H446" s="2" t="str">
        <f t="shared" si="8"/>
        <v>NA</v>
      </c>
      <c r="I446" s="5">
        <v>11</v>
      </c>
      <c r="J446">
        <v>2</v>
      </c>
      <c r="K446" t="s">
        <v>178</v>
      </c>
      <c r="L446">
        <v>0</v>
      </c>
      <c r="M446" s="4">
        <v>1</v>
      </c>
      <c r="N446" s="4" t="s">
        <v>178</v>
      </c>
      <c r="O446">
        <v>0.66666666666666663</v>
      </c>
      <c r="P446" t="s">
        <v>178</v>
      </c>
      <c r="Q446" t="s">
        <v>178</v>
      </c>
      <c r="R446" t="s">
        <v>178</v>
      </c>
      <c r="S446" t="s">
        <v>178</v>
      </c>
    </row>
    <row r="447" spans="1:19" x14ac:dyDescent="0.25">
      <c r="A447" t="s">
        <v>115</v>
      </c>
      <c r="B447">
        <v>2013</v>
      </c>
      <c r="C447" s="1">
        <v>4</v>
      </c>
      <c r="D447" t="s">
        <v>178</v>
      </c>
      <c r="E447" s="6">
        <v>0.41617304093369728</v>
      </c>
      <c r="F447" t="s">
        <v>178</v>
      </c>
      <c r="G447" t="s">
        <v>178</v>
      </c>
      <c r="H447" s="2" t="str">
        <f t="shared" si="8"/>
        <v>NA</v>
      </c>
      <c r="I447" s="5">
        <v>24</v>
      </c>
      <c r="J447">
        <v>2</v>
      </c>
      <c r="K447" t="s">
        <v>178</v>
      </c>
      <c r="L447">
        <v>0</v>
      </c>
      <c r="M447" s="4">
        <v>10</v>
      </c>
      <c r="N447" s="4" t="s">
        <v>178</v>
      </c>
      <c r="O447">
        <v>0.16666666666666666</v>
      </c>
      <c r="P447" t="s">
        <v>178</v>
      </c>
      <c r="Q447" t="s">
        <v>178</v>
      </c>
      <c r="R447" t="s">
        <v>178</v>
      </c>
      <c r="S447" t="s">
        <v>178</v>
      </c>
    </row>
    <row r="448" spans="1:19" x14ac:dyDescent="0.25">
      <c r="A448" t="s">
        <v>116</v>
      </c>
      <c r="B448">
        <v>2013</v>
      </c>
      <c r="C448" s="1">
        <v>5</v>
      </c>
      <c r="D448" t="s">
        <v>178</v>
      </c>
      <c r="E448" s="6">
        <v>0.51623637996561234</v>
      </c>
      <c r="F448" t="s">
        <v>178</v>
      </c>
      <c r="G448" t="s">
        <v>178</v>
      </c>
      <c r="H448" s="2" t="str">
        <f t="shared" si="8"/>
        <v>NA</v>
      </c>
      <c r="I448" s="5">
        <v>24</v>
      </c>
      <c r="J448">
        <v>3</v>
      </c>
      <c r="K448" t="s">
        <v>178</v>
      </c>
      <c r="L448">
        <v>1</v>
      </c>
      <c r="M448" s="4">
        <v>3</v>
      </c>
      <c r="N448" s="4" t="s">
        <v>178</v>
      </c>
      <c r="O448">
        <v>0.6</v>
      </c>
      <c r="P448" t="s">
        <v>178</v>
      </c>
      <c r="Q448">
        <v>0.17219999999999999</v>
      </c>
      <c r="R448">
        <v>0.21200000000000002</v>
      </c>
      <c r="S448">
        <v>7.5000000000000011E-2</v>
      </c>
    </row>
    <row r="449" spans="1:19" x14ac:dyDescent="0.25">
      <c r="A449" t="s">
        <v>117</v>
      </c>
      <c r="B449">
        <v>2013</v>
      </c>
      <c r="C449" s="1">
        <v>7</v>
      </c>
      <c r="D449" t="s">
        <v>178</v>
      </c>
      <c r="E449" s="6">
        <v>0.65069193939989978</v>
      </c>
      <c r="F449" t="s">
        <v>178</v>
      </c>
      <c r="G449" t="s">
        <v>178</v>
      </c>
      <c r="H449" s="2" t="str">
        <f t="shared" si="8"/>
        <v>NA</v>
      </c>
      <c r="I449" s="5">
        <v>17</v>
      </c>
      <c r="J449">
        <v>5</v>
      </c>
      <c r="K449" t="s">
        <v>178</v>
      </c>
      <c r="L449">
        <v>0</v>
      </c>
      <c r="M449" s="4">
        <v>1</v>
      </c>
      <c r="N449" s="4" t="s">
        <v>178</v>
      </c>
      <c r="O449">
        <v>0.33333333333333331</v>
      </c>
      <c r="P449" t="s">
        <v>178</v>
      </c>
      <c r="Q449" t="s">
        <v>178</v>
      </c>
      <c r="R449" t="s">
        <v>178</v>
      </c>
      <c r="S449" t="s">
        <v>178</v>
      </c>
    </row>
    <row r="450" spans="1:19" x14ac:dyDescent="0.25">
      <c r="A450" t="s">
        <v>118</v>
      </c>
      <c r="B450">
        <v>2013</v>
      </c>
      <c r="C450" s="1">
        <v>9</v>
      </c>
      <c r="D450" t="s">
        <v>178</v>
      </c>
      <c r="E450" s="6">
        <v>0.43139309220245908</v>
      </c>
      <c r="F450" t="s">
        <v>178</v>
      </c>
      <c r="G450" t="s">
        <v>178</v>
      </c>
      <c r="H450" s="2" t="str">
        <f t="shared" si="8"/>
        <v>NA</v>
      </c>
      <c r="I450" s="5">
        <v>10</v>
      </c>
      <c r="J450">
        <v>7</v>
      </c>
      <c r="K450" t="s">
        <v>178</v>
      </c>
      <c r="L450">
        <v>2</v>
      </c>
      <c r="M450" s="4">
        <v>2</v>
      </c>
      <c r="N450" s="4" t="s">
        <v>178</v>
      </c>
      <c r="O450">
        <v>0.5714285714285714</v>
      </c>
      <c r="P450" t="s">
        <v>178</v>
      </c>
      <c r="Q450">
        <v>0.1148</v>
      </c>
      <c r="R450">
        <v>0.14133333333333334</v>
      </c>
      <c r="S450">
        <v>0.05</v>
      </c>
    </row>
    <row r="451" spans="1:19" x14ac:dyDescent="0.25">
      <c r="A451" t="s">
        <v>119</v>
      </c>
      <c r="B451">
        <v>2013</v>
      </c>
      <c r="C451" s="1">
        <v>8</v>
      </c>
      <c r="D451" t="s">
        <v>178</v>
      </c>
      <c r="E451" s="6">
        <v>0.51623637996561234</v>
      </c>
      <c r="F451" t="s">
        <v>178</v>
      </c>
      <c r="G451" t="s">
        <v>178</v>
      </c>
      <c r="H451" s="2" t="str">
        <f t="shared" si="8"/>
        <v>NA</v>
      </c>
      <c r="I451" s="5">
        <v>23</v>
      </c>
      <c r="J451">
        <v>6</v>
      </c>
      <c r="K451" t="s">
        <v>178</v>
      </c>
      <c r="L451">
        <v>2</v>
      </c>
      <c r="M451" s="4">
        <v>2</v>
      </c>
      <c r="N451" s="4" t="s">
        <v>178</v>
      </c>
      <c r="O451">
        <v>0.66666666666666663</v>
      </c>
      <c r="P451" t="s">
        <v>178</v>
      </c>
      <c r="Q451">
        <v>0.1148</v>
      </c>
      <c r="R451">
        <v>0.14133333333333334</v>
      </c>
      <c r="S451">
        <v>0.05</v>
      </c>
    </row>
    <row r="452" spans="1:19" x14ac:dyDescent="0.25">
      <c r="A452" t="s">
        <v>120</v>
      </c>
      <c r="B452">
        <v>2013</v>
      </c>
      <c r="C452" s="1">
        <v>5</v>
      </c>
      <c r="D452" t="s">
        <v>178</v>
      </c>
      <c r="E452" s="6">
        <v>1.32672529183701</v>
      </c>
      <c r="F452" t="s">
        <v>178</v>
      </c>
      <c r="G452" t="s">
        <v>178</v>
      </c>
      <c r="H452" s="2" t="str">
        <f t="shared" si="8"/>
        <v>NA</v>
      </c>
      <c r="I452" s="5">
        <v>4</v>
      </c>
      <c r="J452">
        <v>3</v>
      </c>
      <c r="K452" t="s">
        <v>178</v>
      </c>
      <c r="L452">
        <v>1</v>
      </c>
      <c r="M452" s="4">
        <v>0</v>
      </c>
      <c r="N452" s="4" t="s">
        <v>178</v>
      </c>
      <c r="O452">
        <v>1.5</v>
      </c>
      <c r="P452" t="s">
        <v>178</v>
      </c>
      <c r="Q452">
        <v>0</v>
      </c>
      <c r="R452">
        <v>0</v>
      </c>
      <c r="S452">
        <v>0</v>
      </c>
    </row>
    <row r="453" spans="1:19" x14ac:dyDescent="0.25">
      <c r="A453" t="s">
        <v>121</v>
      </c>
      <c r="B453">
        <v>2013</v>
      </c>
      <c r="C453" s="1">
        <v>6</v>
      </c>
      <c r="D453" t="s">
        <v>178</v>
      </c>
      <c r="E453" s="6">
        <v>1.4020698984002196</v>
      </c>
      <c r="F453" t="s">
        <v>178</v>
      </c>
      <c r="G453" t="s">
        <v>178</v>
      </c>
      <c r="H453" s="2" t="str">
        <f t="shared" si="8"/>
        <v>NA</v>
      </c>
      <c r="I453" s="5">
        <v>1</v>
      </c>
      <c r="J453">
        <v>4</v>
      </c>
      <c r="K453" t="s">
        <v>178</v>
      </c>
      <c r="L453">
        <v>1</v>
      </c>
      <c r="M453" s="4">
        <v>2</v>
      </c>
      <c r="N453" s="4" t="s">
        <v>178</v>
      </c>
      <c r="O453">
        <v>0.6</v>
      </c>
      <c r="P453" t="s">
        <v>178</v>
      </c>
      <c r="Q453">
        <v>0.1148</v>
      </c>
      <c r="R453">
        <v>0.14133333333333334</v>
      </c>
      <c r="S453">
        <v>0.05</v>
      </c>
    </row>
    <row r="454" spans="1:19" x14ac:dyDescent="0.25">
      <c r="A454" t="s">
        <v>122</v>
      </c>
      <c r="B454">
        <v>2013</v>
      </c>
      <c r="C454" s="1">
        <v>4</v>
      </c>
      <c r="D454" t="s">
        <v>178</v>
      </c>
      <c r="E454" s="6">
        <v>0.51156622249714623</v>
      </c>
      <c r="F454" t="s">
        <v>178</v>
      </c>
      <c r="G454" t="s">
        <v>178</v>
      </c>
      <c r="H454" s="2" t="str">
        <f t="shared" si="8"/>
        <v>NA</v>
      </c>
      <c r="I454" s="5">
        <v>21</v>
      </c>
      <c r="J454">
        <v>2</v>
      </c>
      <c r="K454" t="s">
        <v>178</v>
      </c>
      <c r="L454">
        <v>1</v>
      </c>
      <c r="M454" s="4">
        <v>3</v>
      </c>
      <c r="N454" s="4" t="s">
        <v>178</v>
      </c>
      <c r="O454">
        <v>0.75</v>
      </c>
      <c r="P454" t="s">
        <v>178</v>
      </c>
      <c r="Q454">
        <v>0.17219999999999999</v>
      </c>
      <c r="R454">
        <v>0.21200000000000002</v>
      </c>
      <c r="S454">
        <v>7.5000000000000011E-2</v>
      </c>
    </row>
    <row r="455" spans="1:19" x14ac:dyDescent="0.25">
      <c r="A455" t="s">
        <v>123</v>
      </c>
      <c r="B455">
        <v>2013</v>
      </c>
      <c r="C455" s="1">
        <v>5</v>
      </c>
      <c r="D455" t="s">
        <v>178</v>
      </c>
      <c r="E455" s="6">
        <v>0.19104973174542833</v>
      </c>
      <c r="F455" t="s">
        <v>178</v>
      </c>
      <c r="G455" t="s">
        <v>178</v>
      </c>
      <c r="H455" s="2" t="str">
        <f t="shared" si="8"/>
        <v>NA</v>
      </c>
      <c r="I455" s="5">
        <v>16</v>
      </c>
      <c r="J455">
        <v>3</v>
      </c>
      <c r="K455" t="s">
        <v>178</v>
      </c>
      <c r="L455">
        <v>0</v>
      </c>
      <c r="M455" s="4">
        <v>2</v>
      </c>
      <c r="N455" s="4" t="s">
        <v>178</v>
      </c>
      <c r="O455">
        <v>0.4</v>
      </c>
      <c r="P455" t="s">
        <v>178</v>
      </c>
      <c r="Q455" t="s">
        <v>178</v>
      </c>
      <c r="R455" t="s">
        <v>178</v>
      </c>
      <c r="S455" t="s">
        <v>178</v>
      </c>
    </row>
    <row r="456" spans="1:19" x14ac:dyDescent="0.25">
      <c r="A456" t="s">
        <v>124</v>
      </c>
      <c r="B456">
        <v>2013</v>
      </c>
      <c r="C456" s="1">
        <v>6</v>
      </c>
      <c r="D456" t="s">
        <v>178</v>
      </c>
      <c r="E456" s="6">
        <v>0.33837848631377254</v>
      </c>
      <c r="F456" t="s">
        <v>178</v>
      </c>
      <c r="G456" t="s">
        <v>178</v>
      </c>
      <c r="H456" s="2" t="str">
        <f t="shared" si="8"/>
        <v>NA</v>
      </c>
      <c r="I456" s="5">
        <v>10</v>
      </c>
      <c r="J456">
        <v>4</v>
      </c>
      <c r="K456" t="s">
        <v>178</v>
      </c>
      <c r="L456">
        <v>1</v>
      </c>
      <c r="M456" s="4">
        <v>4</v>
      </c>
      <c r="N456" s="4" t="s">
        <v>178</v>
      </c>
      <c r="O456">
        <v>0.42857142857142855</v>
      </c>
      <c r="P456" t="s">
        <v>178</v>
      </c>
      <c r="Q456">
        <v>0.2296</v>
      </c>
      <c r="R456">
        <v>0.28266666666666668</v>
      </c>
      <c r="S456">
        <v>0.1</v>
      </c>
    </row>
    <row r="457" spans="1:19" x14ac:dyDescent="0.25">
      <c r="A457" t="s">
        <v>125</v>
      </c>
      <c r="B457">
        <v>2013</v>
      </c>
      <c r="C457" s="1">
        <v>5</v>
      </c>
      <c r="D457" t="s">
        <v>178</v>
      </c>
      <c r="E457" s="6">
        <v>0.38470768123342675</v>
      </c>
      <c r="F457" t="s">
        <v>178</v>
      </c>
      <c r="G457" t="s">
        <v>178</v>
      </c>
      <c r="H457" s="2" t="str">
        <f t="shared" si="8"/>
        <v>NA</v>
      </c>
      <c r="I457" s="5">
        <v>7</v>
      </c>
      <c r="J457">
        <v>3</v>
      </c>
      <c r="K457" t="s">
        <v>178</v>
      </c>
      <c r="L457">
        <v>1</v>
      </c>
      <c r="M457" s="4">
        <v>3</v>
      </c>
      <c r="N457" s="4" t="s">
        <v>178</v>
      </c>
      <c r="O457">
        <v>0.6</v>
      </c>
      <c r="P457" t="s">
        <v>178</v>
      </c>
      <c r="Q457">
        <v>0.17219999999999999</v>
      </c>
      <c r="R457">
        <v>0.21200000000000002</v>
      </c>
      <c r="S457">
        <v>7.5000000000000011E-2</v>
      </c>
    </row>
    <row r="458" spans="1:19" x14ac:dyDescent="0.25">
      <c r="A458" t="s">
        <v>126</v>
      </c>
      <c r="B458">
        <v>2013</v>
      </c>
      <c r="C458" s="1">
        <v>4</v>
      </c>
      <c r="D458" t="s">
        <v>178</v>
      </c>
      <c r="E458" s="6">
        <v>0.8381527307120098</v>
      </c>
      <c r="F458" t="s">
        <v>178</v>
      </c>
      <c r="G458" t="s">
        <v>178</v>
      </c>
      <c r="H458" s="2" t="str">
        <f t="shared" si="8"/>
        <v>NA</v>
      </c>
      <c r="I458" s="5">
        <v>12</v>
      </c>
      <c r="J458">
        <v>2</v>
      </c>
      <c r="K458" t="s">
        <v>178</v>
      </c>
      <c r="L458">
        <v>1</v>
      </c>
      <c r="M458" s="4">
        <v>2</v>
      </c>
      <c r="N458" s="4" t="s">
        <v>178</v>
      </c>
      <c r="O458">
        <v>1</v>
      </c>
      <c r="P458" t="s">
        <v>178</v>
      </c>
      <c r="Q458">
        <v>0.1148</v>
      </c>
      <c r="R458">
        <v>0.14133333333333334</v>
      </c>
      <c r="S458">
        <v>0.05</v>
      </c>
    </row>
    <row r="459" spans="1:19" x14ac:dyDescent="0.25">
      <c r="A459" t="s">
        <v>127</v>
      </c>
      <c r="B459">
        <v>2013</v>
      </c>
      <c r="C459" s="1">
        <v>7</v>
      </c>
      <c r="D459" t="s">
        <v>178</v>
      </c>
      <c r="E459" s="6">
        <v>0.44045431091090476</v>
      </c>
      <c r="F459" t="s">
        <v>178</v>
      </c>
      <c r="G459" t="s">
        <v>178</v>
      </c>
      <c r="H459" s="2" t="str">
        <f t="shared" si="8"/>
        <v>NA</v>
      </c>
      <c r="I459" s="5">
        <v>15</v>
      </c>
      <c r="J459">
        <v>5</v>
      </c>
      <c r="K459" t="s">
        <v>178</v>
      </c>
      <c r="L459">
        <v>1</v>
      </c>
      <c r="M459" s="4">
        <v>1</v>
      </c>
      <c r="N459" s="4" t="s">
        <v>178</v>
      </c>
      <c r="O459">
        <v>0.6</v>
      </c>
      <c r="P459" t="s">
        <v>178</v>
      </c>
      <c r="Q459">
        <v>5.74E-2</v>
      </c>
      <c r="R459">
        <v>7.0666666666666669E-2</v>
      </c>
      <c r="S459">
        <v>2.5000000000000001E-2</v>
      </c>
    </row>
    <row r="460" spans="1:19" x14ac:dyDescent="0.25">
      <c r="A460" t="s">
        <v>128</v>
      </c>
      <c r="B460">
        <v>2013</v>
      </c>
      <c r="C460" s="1">
        <v>1</v>
      </c>
      <c r="D460" t="s">
        <v>178</v>
      </c>
      <c r="E460" s="6">
        <v>0.44407206622348988</v>
      </c>
      <c r="F460" t="s">
        <v>178</v>
      </c>
      <c r="G460" t="s">
        <v>178</v>
      </c>
      <c r="H460" s="2" t="str">
        <f t="shared" si="8"/>
        <v>NA</v>
      </c>
      <c r="I460" s="5">
        <v>17</v>
      </c>
      <c r="J460">
        <v>0</v>
      </c>
      <c r="K460" t="s">
        <v>178</v>
      </c>
      <c r="L460">
        <v>0</v>
      </c>
      <c r="M460" s="4">
        <v>0</v>
      </c>
      <c r="N460" s="4" t="s">
        <v>178</v>
      </c>
      <c r="O460" t="s">
        <v>178</v>
      </c>
      <c r="P460" t="s">
        <v>178</v>
      </c>
      <c r="Q460" t="s">
        <v>178</v>
      </c>
      <c r="R460" t="s">
        <v>178</v>
      </c>
      <c r="S460" t="s">
        <v>178</v>
      </c>
    </row>
    <row r="461" spans="1:19" x14ac:dyDescent="0.25">
      <c r="A461" t="s">
        <v>129</v>
      </c>
      <c r="B461">
        <v>2013</v>
      </c>
      <c r="C461" s="1">
        <v>6</v>
      </c>
      <c r="D461" t="s">
        <v>178</v>
      </c>
      <c r="E461" s="6">
        <v>0.3640054944640253</v>
      </c>
      <c r="F461" t="s">
        <v>178</v>
      </c>
      <c r="G461" t="s">
        <v>178</v>
      </c>
      <c r="H461" s="2" t="str">
        <f t="shared" si="8"/>
        <v>NA</v>
      </c>
      <c r="I461" s="5">
        <v>14</v>
      </c>
      <c r="J461">
        <v>4</v>
      </c>
      <c r="K461" t="s">
        <v>178</v>
      </c>
      <c r="L461">
        <v>0</v>
      </c>
      <c r="M461" s="4">
        <v>3</v>
      </c>
      <c r="N461" s="4" t="s">
        <v>178</v>
      </c>
      <c r="O461">
        <v>0.2857142857142857</v>
      </c>
      <c r="P461" t="s">
        <v>178</v>
      </c>
      <c r="Q461" t="s">
        <v>178</v>
      </c>
      <c r="R461" t="s">
        <v>178</v>
      </c>
      <c r="S461" t="s">
        <v>178</v>
      </c>
    </row>
    <row r="462" spans="1:19" x14ac:dyDescent="0.25">
      <c r="A462" t="s">
        <v>130</v>
      </c>
      <c r="B462">
        <v>2013</v>
      </c>
      <c r="C462" s="1">
        <v>9</v>
      </c>
      <c r="D462" t="s">
        <v>178</v>
      </c>
      <c r="E462" s="6">
        <v>0.5</v>
      </c>
      <c r="F462" t="s">
        <v>178</v>
      </c>
      <c r="G462" t="s">
        <v>178</v>
      </c>
      <c r="H462" s="2" t="str">
        <f t="shared" si="8"/>
        <v>NA</v>
      </c>
      <c r="I462" s="5">
        <v>10</v>
      </c>
      <c r="J462">
        <v>7</v>
      </c>
      <c r="K462" t="s">
        <v>178</v>
      </c>
      <c r="L462">
        <v>2</v>
      </c>
      <c r="M462" s="4">
        <v>1</v>
      </c>
      <c r="N462" s="4" t="s">
        <v>178</v>
      </c>
      <c r="O462">
        <v>0.66666666666666663</v>
      </c>
      <c r="P462" t="s">
        <v>178</v>
      </c>
      <c r="Q462">
        <v>5.74E-2</v>
      </c>
      <c r="R462">
        <v>7.0666666666666669E-2</v>
      </c>
      <c r="S462">
        <v>2.5000000000000001E-2</v>
      </c>
    </row>
    <row r="463" spans="1:19" x14ac:dyDescent="0.25">
      <c r="A463" t="s">
        <v>131</v>
      </c>
      <c r="B463">
        <v>2013</v>
      </c>
      <c r="C463" s="1">
        <v>7</v>
      </c>
      <c r="D463" t="s">
        <v>178</v>
      </c>
      <c r="E463" s="6">
        <v>0.56859475903318213</v>
      </c>
      <c r="F463" t="s">
        <v>178</v>
      </c>
      <c r="G463" t="s">
        <v>178</v>
      </c>
      <c r="H463" s="2" t="str">
        <f t="shared" si="8"/>
        <v>NA</v>
      </c>
      <c r="I463" s="5">
        <v>8</v>
      </c>
      <c r="J463">
        <v>5</v>
      </c>
      <c r="K463" t="s">
        <v>178</v>
      </c>
      <c r="L463">
        <v>1</v>
      </c>
      <c r="M463" s="4">
        <v>1</v>
      </c>
      <c r="N463" s="4" t="s">
        <v>178</v>
      </c>
      <c r="O463">
        <v>0.6</v>
      </c>
      <c r="P463" t="s">
        <v>178</v>
      </c>
      <c r="Q463">
        <v>5.74E-2</v>
      </c>
      <c r="R463">
        <v>7.0666666666666669E-2</v>
      </c>
      <c r="S463">
        <v>2.5000000000000001E-2</v>
      </c>
    </row>
    <row r="464" spans="1:19" x14ac:dyDescent="0.25">
      <c r="A464" t="s">
        <v>132</v>
      </c>
      <c r="B464">
        <v>2013</v>
      </c>
      <c r="C464" s="1">
        <v>10</v>
      </c>
      <c r="D464" t="s">
        <v>178</v>
      </c>
      <c r="E464" s="6">
        <v>0.47507894080878743</v>
      </c>
      <c r="F464" t="s">
        <v>178</v>
      </c>
      <c r="G464" t="s">
        <v>178</v>
      </c>
      <c r="H464" s="2" t="str">
        <f t="shared" si="8"/>
        <v>NA</v>
      </c>
      <c r="I464" s="5">
        <v>9</v>
      </c>
      <c r="J464">
        <v>8</v>
      </c>
      <c r="K464" t="s">
        <v>178</v>
      </c>
      <c r="L464">
        <v>2</v>
      </c>
      <c r="M464" s="4">
        <v>4</v>
      </c>
      <c r="N464" s="4" t="s">
        <v>178</v>
      </c>
      <c r="O464">
        <v>0.4</v>
      </c>
      <c r="P464" t="s">
        <v>178</v>
      </c>
      <c r="Q464">
        <v>0.2296</v>
      </c>
      <c r="R464">
        <v>0.28266666666666668</v>
      </c>
      <c r="S464">
        <v>0.1</v>
      </c>
    </row>
    <row r="465" spans="1:19" x14ac:dyDescent="0.25">
      <c r="A465" t="s">
        <v>133</v>
      </c>
      <c r="B465">
        <v>2013</v>
      </c>
      <c r="C465" s="1">
        <v>7</v>
      </c>
      <c r="D465" t="s">
        <v>178</v>
      </c>
      <c r="E465" s="6">
        <v>0.40718546143004669</v>
      </c>
      <c r="F465" t="s">
        <v>178</v>
      </c>
      <c r="G465" t="s">
        <v>178</v>
      </c>
      <c r="H465" s="2" t="str">
        <f t="shared" si="8"/>
        <v>NA</v>
      </c>
      <c r="I465" s="5">
        <v>8</v>
      </c>
      <c r="J465">
        <v>5</v>
      </c>
      <c r="K465" t="s">
        <v>178</v>
      </c>
      <c r="L465">
        <v>2</v>
      </c>
      <c r="M465" s="4">
        <v>1</v>
      </c>
      <c r="N465" s="4" t="s">
        <v>178</v>
      </c>
      <c r="O465">
        <v>1</v>
      </c>
      <c r="P465" t="s">
        <v>178</v>
      </c>
      <c r="Q465">
        <v>5.74E-2</v>
      </c>
      <c r="R465">
        <v>7.0666666666666669E-2</v>
      </c>
      <c r="S465">
        <v>2.5000000000000001E-2</v>
      </c>
    </row>
    <row r="466" spans="1:19" x14ac:dyDescent="0.25">
      <c r="A466" t="s">
        <v>134</v>
      </c>
      <c r="B466">
        <v>2013</v>
      </c>
      <c r="C466" s="1">
        <v>5</v>
      </c>
      <c r="D466" t="s">
        <v>178</v>
      </c>
      <c r="E466" s="6">
        <v>0.40804411526206491</v>
      </c>
      <c r="F466" t="s">
        <v>178</v>
      </c>
      <c r="G466" t="s">
        <v>178</v>
      </c>
      <c r="H466" s="2" t="str">
        <f t="shared" si="8"/>
        <v>NA</v>
      </c>
      <c r="I466" s="5">
        <v>16</v>
      </c>
      <c r="J466">
        <v>3</v>
      </c>
      <c r="K466" t="s">
        <v>178</v>
      </c>
      <c r="L466">
        <v>0</v>
      </c>
      <c r="M466" s="4">
        <v>2</v>
      </c>
      <c r="N466" s="4" t="s">
        <v>178</v>
      </c>
      <c r="O466">
        <v>0.4</v>
      </c>
      <c r="P466" t="s">
        <v>178</v>
      </c>
      <c r="Q466" t="s">
        <v>178</v>
      </c>
      <c r="R466" t="s">
        <v>178</v>
      </c>
      <c r="S466" t="s">
        <v>178</v>
      </c>
    </row>
    <row r="467" spans="1:19" x14ac:dyDescent="0.25">
      <c r="A467" t="s">
        <v>135</v>
      </c>
      <c r="B467">
        <v>2013</v>
      </c>
      <c r="C467" s="1">
        <v>6</v>
      </c>
      <c r="D467" t="s">
        <v>178</v>
      </c>
      <c r="E467" s="6">
        <v>0.50990195135927951</v>
      </c>
      <c r="F467" t="s">
        <v>178</v>
      </c>
      <c r="G467" t="s">
        <v>178</v>
      </c>
      <c r="H467" s="2" t="str">
        <f t="shared" si="8"/>
        <v>NA</v>
      </c>
      <c r="I467" s="5">
        <v>16</v>
      </c>
      <c r="J467">
        <v>4</v>
      </c>
      <c r="K467" t="s">
        <v>178</v>
      </c>
      <c r="L467">
        <v>2</v>
      </c>
      <c r="M467" s="4">
        <v>0</v>
      </c>
      <c r="N467" s="4" t="s">
        <v>178</v>
      </c>
      <c r="O467">
        <v>2</v>
      </c>
      <c r="P467" t="s">
        <v>178</v>
      </c>
      <c r="Q467">
        <v>0</v>
      </c>
      <c r="R467">
        <v>0</v>
      </c>
      <c r="S467">
        <v>0</v>
      </c>
    </row>
    <row r="468" spans="1:19" x14ac:dyDescent="0.25">
      <c r="A468" t="s">
        <v>136</v>
      </c>
      <c r="B468">
        <v>2013</v>
      </c>
      <c r="C468" s="1">
        <v>5</v>
      </c>
      <c r="D468" t="s">
        <v>178</v>
      </c>
      <c r="E468" s="6">
        <v>0.55009090157900209</v>
      </c>
      <c r="F468" t="s">
        <v>178</v>
      </c>
      <c r="G468" t="s">
        <v>178</v>
      </c>
      <c r="H468" s="2" t="str">
        <f t="shared" si="8"/>
        <v>NA</v>
      </c>
      <c r="I468" s="5">
        <v>13</v>
      </c>
      <c r="J468">
        <v>3</v>
      </c>
      <c r="K468" t="s">
        <v>178</v>
      </c>
      <c r="L468">
        <v>1</v>
      </c>
      <c r="M468" s="4">
        <v>0</v>
      </c>
      <c r="N468" s="4" t="s">
        <v>178</v>
      </c>
      <c r="O468">
        <v>1.5</v>
      </c>
      <c r="P468" t="s">
        <v>178</v>
      </c>
      <c r="Q468">
        <v>0</v>
      </c>
      <c r="R468">
        <v>0</v>
      </c>
      <c r="S468">
        <v>0</v>
      </c>
    </row>
    <row r="469" spans="1:19" x14ac:dyDescent="0.25">
      <c r="A469" t="s">
        <v>137</v>
      </c>
      <c r="B469">
        <v>2013</v>
      </c>
      <c r="C469" s="1">
        <v>2</v>
      </c>
      <c r="D469" t="s">
        <v>178</v>
      </c>
      <c r="E469" s="6">
        <v>1.7267889274604464</v>
      </c>
      <c r="F469" t="s">
        <v>178</v>
      </c>
      <c r="G469" t="s">
        <v>178</v>
      </c>
      <c r="H469" s="2" t="str">
        <f t="shared" si="8"/>
        <v>NA</v>
      </c>
      <c r="I469" s="5">
        <v>2</v>
      </c>
      <c r="J469">
        <v>0</v>
      </c>
      <c r="K469" t="s">
        <v>178</v>
      </c>
      <c r="L469">
        <v>0</v>
      </c>
      <c r="M469" s="4">
        <v>0</v>
      </c>
      <c r="N469" s="4" t="s">
        <v>178</v>
      </c>
      <c r="O469" t="s">
        <v>178</v>
      </c>
      <c r="P469" t="s">
        <v>178</v>
      </c>
      <c r="Q469" t="s">
        <v>178</v>
      </c>
      <c r="R469" t="s">
        <v>178</v>
      </c>
      <c r="S469" t="s">
        <v>178</v>
      </c>
    </row>
    <row r="470" spans="1:19" x14ac:dyDescent="0.25">
      <c r="A470" t="s">
        <v>138</v>
      </c>
      <c r="B470">
        <v>2013</v>
      </c>
      <c r="C470" s="1">
        <v>6</v>
      </c>
      <c r="D470" t="s">
        <v>178</v>
      </c>
      <c r="E470" s="6">
        <v>1.6443843832875589</v>
      </c>
      <c r="F470" t="s">
        <v>178</v>
      </c>
      <c r="G470" t="s">
        <v>178</v>
      </c>
      <c r="H470" s="2" t="str">
        <f t="shared" si="8"/>
        <v>NA</v>
      </c>
      <c r="I470" s="5">
        <v>1</v>
      </c>
      <c r="J470">
        <v>4</v>
      </c>
      <c r="K470" t="s">
        <v>178</v>
      </c>
      <c r="L470">
        <v>2</v>
      </c>
      <c r="M470" s="4">
        <v>1</v>
      </c>
      <c r="N470" s="4" t="s">
        <v>178</v>
      </c>
      <c r="O470">
        <v>1.3333333333333333</v>
      </c>
      <c r="P470" t="s">
        <v>178</v>
      </c>
      <c r="Q470">
        <v>5.74E-2</v>
      </c>
      <c r="R470">
        <v>7.0666666666666669E-2</v>
      </c>
      <c r="S470">
        <v>2.5000000000000001E-2</v>
      </c>
    </row>
    <row r="471" spans="1:19" x14ac:dyDescent="0.25">
      <c r="A471" t="s">
        <v>139</v>
      </c>
      <c r="B471">
        <v>2013</v>
      </c>
      <c r="C471" s="1">
        <v>6</v>
      </c>
      <c r="D471" t="s">
        <v>178</v>
      </c>
      <c r="E471" s="6">
        <v>0.5818934610390456</v>
      </c>
      <c r="F471" t="s">
        <v>178</v>
      </c>
      <c r="G471" t="s">
        <v>178</v>
      </c>
      <c r="H471" s="2" t="str">
        <f t="shared" si="8"/>
        <v>NA</v>
      </c>
      <c r="I471" s="5">
        <v>8</v>
      </c>
      <c r="J471">
        <v>4</v>
      </c>
      <c r="K471" t="s">
        <v>178</v>
      </c>
      <c r="L471">
        <v>0</v>
      </c>
      <c r="M471" s="4">
        <v>1</v>
      </c>
      <c r="N471" s="4" t="s">
        <v>178</v>
      </c>
      <c r="O471">
        <v>0.4</v>
      </c>
      <c r="P471" t="s">
        <v>178</v>
      </c>
      <c r="Q471" t="s">
        <v>178</v>
      </c>
      <c r="R471" t="s">
        <v>178</v>
      </c>
      <c r="S471" t="s">
        <v>178</v>
      </c>
    </row>
    <row r="472" spans="1:19" x14ac:dyDescent="0.25">
      <c r="A472" t="s">
        <v>140</v>
      </c>
      <c r="B472">
        <v>2013</v>
      </c>
      <c r="C472" s="1">
        <v>5</v>
      </c>
      <c r="D472" t="s">
        <v>178</v>
      </c>
      <c r="E472" s="6">
        <v>0.46615448083226579</v>
      </c>
      <c r="F472" t="s">
        <v>178</v>
      </c>
      <c r="G472" t="s">
        <v>178</v>
      </c>
      <c r="H472" s="2" t="str">
        <f t="shared" si="8"/>
        <v>NA</v>
      </c>
      <c r="I472" s="5">
        <v>4</v>
      </c>
      <c r="J472">
        <v>3</v>
      </c>
      <c r="K472" t="s">
        <v>178</v>
      </c>
      <c r="L472">
        <v>1</v>
      </c>
      <c r="M472" s="4">
        <v>3</v>
      </c>
      <c r="N472" s="4" t="s">
        <v>178</v>
      </c>
      <c r="O472">
        <v>0.6</v>
      </c>
      <c r="P472" t="s">
        <v>178</v>
      </c>
      <c r="Q472">
        <v>0.17219999999999999</v>
      </c>
      <c r="R472">
        <v>0.21200000000000002</v>
      </c>
      <c r="S472">
        <v>7.5000000000000011E-2</v>
      </c>
    </row>
    <row r="473" spans="1:19" x14ac:dyDescent="0.25">
      <c r="A473" t="s">
        <v>141</v>
      </c>
      <c r="B473">
        <v>2013</v>
      </c>
      <c r="C473" s="1">
        <v>3</v>
      </c>
      <c r="D473" t="s">
        <v>178</v>
      </c>
      <c r="E473" s="6">
        <v>0.77987178433381044</v>
      </c>
      <c r="F473" t="s">
        <v>178</v>
      </c>
      <c r="G473" t="s">
        <v>178</v>
      </c>
      <c r="H473" s="2" t="str">
        <f t="shared" si="8"/>
        <v>NA</v>
      </c>
      <c r="I473" s="5">
        <v>4</v>
      </c>
      <c r="J473">
        <v>1</v>
      </c>
      <c r="K473" t="s">
        <v>178</v>
      </c>
      <c r="L473">
        <v>0</v>
      </c>
      <c r="M473" s="4">
        <v>0</v>
      </c>
      <c r="N473" s="4" t="s">
        <v>178</v>
      </c>
      <c r="O473">
        <v>2</v>
      </c>
      <c r="P473" t="s">
        <v>178</v>
      </c>
      <c r="Q473" t="s">
        <v>178</v>
      </c>
      <c r="R473" t="s">
        <v>178</v>
      </c>
      <c r="S473" t="s">
        <v>178</v>
      </c>
    </row>
    <row r="474" spans="1:19" x14ac:dyDescent="0.25">
      <c r="A474" t="s">
        <v>142</v>
      </c>
      <c r="B474">
        <v>2013</v>
      </c>
      <c r="C474" s="1">
        <v>6</v>
      </c>
      <c r="D474" t="s">
        <v>178</v>
      </c>
      <c r="E474" s="6">
        <v>0.49648766349225787</v>
      </c>
      <c r="F474" t="s">
        <v>178</v>
      </c>
      <c r="G474" t="s">
        <v>178</v>
      </c>
      <c r="H474" s="2" t="str">
        <f t="shared" si="8"/>
        <v>NA</v>
      </c>
      <c r="I474" s="5">
        <v>13</v>
      </c>
      <c r="J474">
        <v>4</v>
      </c>
      <c r="K474" t="s">
        <v>178</v>
      </c>
      <c r="L474">
        <v>2</v>
      </c>
      <c r="M474" s="4">
        <v>1</v>
      </c>
      <c r="N474" s="4" t="s">
        <v>178</v>
      </c>
      <c r="O474">
        <v>1.3333333333333333</v>
      </c>
      <c r="P474" t="s">
        <v>178</v>
      </c>
      <c r="Q474">
        <v>5.74E-2</v>
      </c>
      <c r="R474">
        <v>7.0666666666666669E-2</v>
      </c>
      <c r="S474">
        <v>2.5000000000000001E-2</v>
      </c>
    </row>
    <row r="475" spans="1:19" x14ac:dyDescent="0.25">
      <c r="A475" t="s">
        <v>143</v>
      </c>
      <c r="B475">
        <v>2013</v>
      </c>
      <c r="C475" s="1">
        <v>4</v>
      </c>
      <c r="D475" t="s">
        <v>178</v>
      </c>
      <c r="E475" s="6">
        <v>0.43600458713183238</v>
      </c>
      <c r="F475" t="s">
        <v>178</v>
      </c>
      <c r="G475" t="s">
        <v>178</v>
      </c>
      <c r="H475" s="2" t="str">
        <f t="shared" si="8"/>
        <v>NA</v>
      </c>
      <c r="I475" s="5">
        <v>7</v>
      </c>
      <c r="J475">
        <v>2</v>
      </c>
      <c r="K475" t="s">
        <v>178</v>
      </c>
      <c r="L475">
        <v>1</v>
      </c>
      <c r="M475" s="4">
        <v>2</v>
      </c>
      <c r="N475" s="4" t="s">
        <v>178</v>
      </c>
      <c r="O475">
        <v>1</v>
      </c>
      <c r="P475" t="s">
        <v>178</v>
      </c>
      <c r="Q475">
        <v>0.1148</v>
      </c>
      <c r="R475">
        <v>0.14133333333333334</v>
      </c>
      <c r="S475">
        <v>0.05</v>
      </c>
    </row>
    <row r="476" spans="1:19" x14ac:dyDescent="0.25">
      <c r="A476" t="s">
        <v>144</v>
      </c>
      <c r="B476">
        <v>2013</v>
      </c>
      <c r="C476" s="1">
        <v>7</v>
      </c>
      <c r="D476" t="s">
        <v>178</v>
      </c>
      <c r="E476" s="6">
        <v>0.36055512754639901</v>
      </c>
      <c r="F476" t="s">
        <v>178</v>
      </c>
      <c r="G476" t="s">
        <v>178</v>
      </c>
      <c r="H476" s="2" t="str">
        <f t="shared" si="8"/>
        <v>NA</v>
      </c>
      <c r="I476" s="5">
        <v>8</v>
      </c>
      <c r="J476">
        <v>5</v>
      </c>
      <c r="K476" t="s">
        <v>178</v>
      </c>
      <c r="L476">
        <v>1</v>
      </c>
      <c r="M476" s="4">
        <v>1</v>
      </c>
      <c r="N476" s="4" t="s">
        <v>178</v>
      </c>
      <c r="O476">
        <v>0.6</v>
      </c>
      <c r="P476" t="s">
        <v>178</v>
      </c>
      <c r="Q476">
        <v>5.74E-2</v>
      </c>
      <c r="R476">
        <v>7.0666666666666669E-2</v>
      </c>
      <c r="S476">
        <v>2.5000000000000001E-2</v>
      </c>
    </row>
    <row r="477" spans="1:19" x14ac:dyDescent="0.25">
      <c r="A477" t="s">
        <v>145</v>
      </c>
      <c r="B477">
        <v>2013</v>
      </c>
      <c r="C477" s="1">
        <v>5</v>
      </c>
      <c r="D477" t="s">
        <v>178</v>
      </c>
      <c r="E477" s="6">
        <v>0.16155494421403416</v>
      </c>
      <c r="F477" t="s">
        <v>178</v>
      </c>
      <c r="G477" t="s">
        <v>178</v>
      </c>
      <c r="H477" s="2" t="str">
        <f t="shared" si="8"/>
        <v>NA</v>
      </c>
      <c r="I477" s="5">
        <v>20</v>
      </c>
      <c r="J477">
        <v>3</v>
      </c>
      <c r="K477" t="s">
        <v>178</v>
      </c>
      <c r="L477">
        <v>0</v>
      </c>
      <c r="M477" s="4">
        <v>3</v>
      </c>
      <c r="N477" s="4" t="s">
        <v>178</v>
      </c>
      <c r="O477">
        <v>0.33333333333333331</v>
      </c>
      <c r="P477" t="s">
        <v>178</v>
      </c>
      <c r="Q477" t="s">
        <v>178</v>
      </c>
      <c r="R477" t="s">
        <v>178</v>
      </c>
      <c r="S477" t="s">
        <v>178</v>
      </c>
    </row>
    <row r="478" spans="1:19" x14ac:dyDescent="0.25">
      <c r="A478" t="s">
        <v>146</v>
      </c>
      <c r="B478">
        <v>2013</v>
      </c>
      <c r="C478" s="1">
        <v>4</v>
      </c>
      <c r="D478" t="s">
        <v>178</v>
      </c>
      <c r="E478" s="6">
        <v>0.29410882339705352</v>
      </c>
      <c r="F478" t="s">
        <v>178</v>
      </c>
      <c r="G478" t="s">
        <v>178</v>
      </c>
      <c r="H478" s="2" t="str">
        <f t="shared" si="8"/>
        <v>NA</v>
      </c>
      <c r="I478" s="5">
        <v>10</v>
      </c>
      <c r="J478">
        <v>2</v>
      </c>
      <c r="K478" t="s">
        <v>178</v>
      </c>
      <c r="L478">
        <v>0</v>
      </c>
      <c r="M478" s="4">
        <v>0</v>
      </c>
      <c r="N478" s="4" t="s">
        <v>178</v>
      </c>
      <c r="O478">
        <v>1</v>
      </c>
      <c r="P478" t="s">
        <v>178</v>
      </c>
      <c r="Q478" t="s">
        <v>178</v>
      </c>
      <c r="R478" t="s">
        <v>178</v>
      </c>
      <c r="S478" t="s">
        <v>178</v>
      </c>
    </row>
    <row r="479" spans="1:19" x14ac:dyDescent="0.25">
      <c r="A479" t="s">
        <v>147</v>
      </c>
      <c r="B479">
        <v>2013</v>
      </c>
      <c r="C479" s="1">
        <v>7</v>
      </c>
      <c r="D479" t="s">
        <v>178</v>
      </c>
      <c r="E479" s="6">
        <v>0.42579337712087534</v>
      </c>
      <c r="F479" t="s">
        <v>178</v>
      </c>
      <c r="G479" t="s">
        <v>178</v>
      </c>
      <c r="H479" s="2" t="str">
        <f t="shared" si="8"/>
        <v>NA</v>
      </c>
      <c r="I479" s="5">
        <v>16</v>
      </c>
      <c r="J479">
        <v>5</v>
      </c>
      <c r="K479" t="s">
        <v>178</v>
      </c>
      <c r="L479">
        <v>1</v>
      </c>
      <c r="M479" s="4">
        <v>3</v>
      </c>
      <c r="N479" s="4" t="s">
        <v>178</v>
      </c>
      <c r="O479">
        <v>0.42857142857142855</v>
      </c>
      <c r="P479" t="s">
        <v>178</v>
      </c>
      <c r="Q479">
        <v>0.17219999999999999</v>
      </c>
      <c r="R479">
        <v>0.21200000000000002</v>
      </c>
      <c r="S479">
        <v>7.5000000000000011E-2</v>
      </c>
    </row>
    <row r="480" spans="1:19" x14ac:dyDescent="0.25">
      <c r="A480" t="s">
        <v>148</v>
      </c>
      <c r="B480">
        <v>2013</v>
      </c>
      <c r="C480" s="1">
        <v>3</v>
      </c>
      <c r="D480" t="s">
        <v>178</v>
      </c>
      <c r="E480" s="6">
        <v>0.19104973174542833</v>
      </c>
      <c r="F480" t="s">
        <v>178</v>
      </c>
      <c r="G480" t="s">
        <v>178</v>
      </c>
      <c r="H480" s="2" t="str">
        <f t="shared" si="8"/>
        <v>NA</v>
      </c>
      <c r="I480" s="5">
        <v>16</v>
      </c>
      <c r="J480">
        <v>1</v>
      </c>
      <c r="K480" t="s">
        <v>178</v>
      </c>
      <c r="L480">
        <v>0</v>
      </c>
      <c r="M480" s="4">
        <v>0</v>
      </c>
      <c r="N480" s="4" t="s">
        <v>178</v>
      </c>
      <c r="O480">
        <v>2</v>
      </c>
      <c r="P480" t="s">
        <v>178</v>
      </c>
      <c r="Q480" t="s">
        <v>178</v>
      </c>
      <c r="R480" t="s">
        <v>178</v>
      </c>
      <c r="S480" t="s">
        <v>178</v>
      </c>
    </row>
    <row r="481" spans="1:19" x14ac:dyDescent="0.25">
      <c r="A481" t="s">
        <v>149</v>
      </c>
      <c r="B481">
        <v>2013</v>
      </c>
      <c r="C481" s="1">
        <v>4</v>
      </c>
      <c r="D481" t="s">
        <v>178</v>
      </c>
      <c r="E481" s="6">
        <v>0.33941125496954189</v>
      </c>
      <c r="F481" t="s">
        <v>178</v>
      </c>
      <c r="G481" t="s">
        <v>178</v>
      </c>
      <c r="H481" s="2" t="str">
        <f t="shared" si="8"/>
        <v>NA</v>
      </c>
      <c r="I481" s="5">
        <v>12</v>
      </c>
      <c r="J481">
        <v>2</v>
      </c>
      <c r="K481" t="s">
        <v>178</v>
      </c>
      <c r="L481">
        <v>1</v>
      </c>
      <c r="M481" s="4">
        <v>2</v>
      </c>
      <c r="N481" s="4" t="s">
        <v>178</v>
      </c>
      <c r="O481">
        <v>1</v>
      </c>
      <c r="P481" t="s">
        <v>178</v>
      </c>
      <c r="Q481">
        <v>0.1148</v>
      </c>
      <c r="R481">
        <v>0.14133333333333334</v>
      </c>
      <c r="S481">
        <v>0.05</v>
      </c>
    </row>
    <row r="482" spans="1:19" x14ac:dyDescent="0.25">
      <c r="A482" t="s">
        <v>150</v>
      </c>
      <c r="B482">
        <v>2013</v>
      </c>
      <c r="C482" s="1">
        <v>4</v>
      </c>
      <c r="D482" t="s">
        <v>178</v>
      </c>
      <c r="E482" s="6">
        <v>0.33941125496954189</v>
      </c>
      <c r="F482" t="s">
        <v>178</v>
      </c>
      <c r="G482" t="s">
        <v>178</v>
      </c>
      <c r="H482" s="2" t="str">
        <f t="shared" si="8"/>
        <v>NA</v>
      </c>
      <c r="I482" s="5">
        <v>12</v>
      </c>
      <c r="J482">
        <v>2</v>
      </c>
      <c r="K482" t="s">
        <v>178</v>
      </c>
      <c r="L482">
        <v>1</v>
      </c>
      <c r="M482" s="4">
        <v>1</v>
      </c>
      <c r="N482" s="4" t="s">
        <v>178</v>
      </c>
      <c r="O482">
        <v>1.5</v>
      </c>
      <c r="P482" t="s">
        <v>178</v>
      </c>
      <c r="Q482">
        <v>5.74E-2</v>
      </c>
      <c r="R482">
        <v>7.0666666666666669E-2</v>
      </c>
      <c r="S482">
        <v>2.5000000000000001E-2</v>
      </c>
    </row>
    <row r="483" spans="1:19" x14ac:dyDescent="0.25">
      <c r="A483" t="s">
        <v>151</v>
      </c>
      <c r="B483">
        <v>2013</v>
      </c>
      <c r="C483" s="1">
        <v>4</v>
      </c>
      <c r="D483" t="s">
        <v>178</v>
      </c>
      <c r="E483" s="6">
        <v>0.46010868281309447</v>
      </c>
      <c r="F483" t="s">
        <v>178</v>
      </c>
      <c r="G483" t="s">
        <v>178</v>
      </c>
      <c r="H483" s="2" t="str">
        <f t="shared" si="8"/>
        <v>NA</v>
      </c>
      <c r="I483" s="5">
        <v>6</v>
      </c>
      <c r="J483">
        <v>2</v>
      </c>
      <c r="K483" t="s">
        <v>178</v>
      </c>
      <c r="L483">
        <v>0</v>
      </c>
      <c r="M483" s="4">
        <v>2</v>
      </c>
      <c r="N483" s="4" t="s">
        <v>178</v>
      </c>
      <c r="O483">
        <v>0.5</v>
      </c>
      <c r="P483" t="s">
        <v>178</v>
      </c>
      <c r="Q483" t="s">
        <v>178</v>
      </c>
      <c r="R483" t="s">
        <v>178</v>
      </c>
      <c r="S483" t="s">
        <v>178</v>
      </c>
    </row>
    <row r="484" spans="1:19" x14ac:dyDescent="0.25">
      <c r="A484" t="s">
        <v>152</v>
      </c>
      <c r="B484">
        <v>2013</v>
      </c>
      <c r="C484" s="1">
        <v>3</v>
      </c>
      <c r="D484" t="s">
        <v>178</v>
      </c>
      <c r="E484" s="6">
        <v>0.46324939287601796</v>
      </c>
      <c r="F484" t="s">
        <v>178</v>
      </c>
      <c r="G484" t="s">
        <v>178</v>
      </c>
      <c r="H484" s="2" t="str">
        <f t="shared" si="8"/>
        <v>NA</v>
      </c>
      <c r="I484" s="5">
        <v>13</v>
      </c>
      <c r="J484">
        <v>1</v>
      </c>
      <c r="K484" t="s">
        <v>178</v>
      </c>
      <c r="L484">
        <v>0</v>
      </c>
      <c r="M484" s="4">
        <v>3</v>
      </c>
      <c r="N484" s="4" t="s">
        <v>178</v>
      </c>
      <c r="O484">
        <v>0.5</v>
      </c>
      <c r="P484" t="s">
        <v>178</v>
      </c>
      <c r="Q484" t="s">
        <v>178</v>
      </c>
      <c r="R484" t="s">
        <v>178</v>
      </c>
      <c r="S484" t="s">
        <v>178</v>
      </c>
    </row>
    <row r="485" spans="1:19" x14ac:dyDescent="0.25">
      <c r="A485" t="s">
        <v>153</v>
      </c>
      <c r="B485">
        <v>2013</v>
      </c>
      <c r="C485" s="1">
        <v>7</v>
      </c>
      <c r="D485" t="s">
        <v>178</v>
      </c>
      <c r="E485" s="6">
        <v>0.39924929555354349</v>
      </c>
      <c r="F485" t="s">
        <v>178</v>
      </c>
      <c r="G485" t="s">
        <v>178</v>
      </c>
      <c r="H485" s="2" t="str">
        <f t="shared" si="8"/>
        <v>NA</v>
      </c>
      <c r="I485" s="5">
        <v>18</v>
      </c>
      <c r="J485">
        <v>5</v>
      </c>
      <c r="K485" t="s">
        <v>178</v>
      </c>
      <c r="L485">
        <v>2</v>
      </c>
      <c r="M485" s="4">
        <v>3</v>
      </c>
      <c r="N485" s="4" t="s">
        <v>178</v>
      </c>
      <c r="O485">
        <v>0.66666666666666663</v>
      </c>
      <c r="P485" t="s">
        <v>178</v>
      </c>
      <c r="Q485">
        <v>0.17219999999999999</v>
      </c>
      <c r="R485">
        <v>0.21200000000000002</v>
      </c>
      <c r="S485">
        <v>7.5000000000000011E-2</v>
      </c>
    </row>
    <row r="486" spans="1:19" x14ac:dyDescent="0.25">
      <c r="A486" t="s">
        <v>154</v>
      </c>
      <c r="B486">
        <v>2013</v>
      </c>
      <c r="C486" s="1">
        <v>4</v>
      </c>
      <c r="D486" t="s">
        <v>178</v>
      </c>
      <c r="E486" s="6">
        <v>0.31622776601683822</v>
      </c>
      <c r="F486" t="s">
        <v>178</v>
      </c>
      <c r="G486" t="s">
        <v>178</v>
      </c>
      <c r="H486" s="2" t="str">
        <f t="shared" si="8"/>
        <v>NA</v>
      </c>
      <c r="I486" s="5">
        <v>2</v>
      </c>
      <c r="J486">
        <v>2</v>
      </c>
      <c r="K486" t="s">
        <v>178</v>
      </c>
      <c r="L486">
        <v>0</v>
      </c>
      <c r="M486" s="4">
        <v>4</v>
      </c>
      <c r="N486" s="4" t="s">
        <v>178</v>
      </c>
      <c r="O486">
        <v>0.33333333333333331</v>
      </c>
      <c r="P486" t="s">
        <v>178</v>
      </c>
      <c r="Q486" t="s">
        <v>178</v>
      </c>
      <c r="R486" t="s">
        <v>178</v>
      </c>
      <c r="S486" t="s">
        <v>178</v>
      </c>
    </row>
    <row r="487" spans="1:19" x14ac:dyDescent="0.25">
      <c r="A487" t="s">
        <v>155</v>
      </c>
      <c r="B487">
        <v>2013</v>
      </c>
      <c r="C487" s="1">
        <v>3</v>
      </c>
      <c r="D487" t="s">
        <v>178</v>
      </c>
      <c r="E487" s="6">
        <v>1.6443843832875589</v>
      </c>
      <c r="F487" t="s">
        <v>178</v>
      </c>
      <c r="G487" t="s">
        <v>178</v>
      </c>
      <c r="H487" s="2" t="str">
        <f t="shared" si="8"/>
        <v>NA</v>
      </c>
      <c r="I487" s="5">
        <v>1</v>
      </c>
      <c r="J487">
        <v>1</v>
      </c>
      <c r="K487" t="s">
        <v>178</v>
      </c>
      <c r="L487">
        <v>0</v>
      </c>
      <c r="M487" s="4">
        <v>11</v>
      </c>
      <c r="N487" s="4" t="s">
        <v>178</v>
      </c>
      <c r="O487">
        <v>0.16666666666666666</v>
      </c>
      <c r="P487" t="s">
        <v>178</v>
      </c>
      <c r="Q487" t="s">
        <v>178</v>
      </c>
      <c r="R487" t="s">
        <v>178</v>
      </c>
      <c r="S487" t="s">
        <v>178</v>
      </c>
    </row>
    <row r="488" spans="1:19" x14ac:dyDescent="0.25">
      <c r="A488" t="s">
        <v>156</v>
      </c>
      <c r="B488">
        <v>2013</v>
      </c>
      <c r="C488" s="1">
        <v>1</v>
      </c>
      <c r="D488" t="s">
        <v>178</v>
      </c>
      <c r="E488" s="6">
        <v>1.1088733020503281</v>
      </c>
      <c r="F488" t="s">
        <v>178</v>
      </c>
      <c r="G488" t="s">
        <v>178</v>
      </c>
      <c r="H488" s="2" t="str">
        <f t="shared" si="8"/>
        <v>NA</v>
      </c>
      <c r="I488" s="5">
        <v>2</v>
      </c>
      <c r="J488">
        <v>0</v>
      </c>
      <c r="K488" t="s">
        <v>178</v>
      </c>
      <c r="L488">
        <v>0</v>
      </c>
      <c r="M488" s="4">
        <v>0</v>
      </c>
      <c r="N488" s="4" t="s">
        <v>178</v>
      </c>
      <c r="O488" t="s">
        <v>178</v>
      </c>
      <c r="P488" t="s">
        <v>178</v>
      </c>
      <c r="Q488" t="s">
        <v>178</v>
      </c>
      <c r="R488" t="s">
        <v>178</v>
      </c>
      <c r="S488" t="s">
        <v>178</v>
      </c>
    </row>
    <row r="489" spans="1:19" x14ac:dyDescent="0.25">
      <c r="A489" t="s">
        <v>157</v>
      </c>
      <c r="B489">
        <v>2013</v>
      </c>
      <c r="C489" s="1">
        <v>6</v>
      </c>
      <c r="D489" t="s">
        <v>178</v>
      </c>
      <c r="E489" s="6">
        <v>0.83630138108220253</v>
      </c>
      <c r="F489" t="s">
        <v>178</v>
      </c>
      <c r="G489" t="s">
        <v>178</v>
      </c>
      <c r="H489" s="2" t="str">
        <f t="shared" ref="H489:H499" si="9">IF(OR(F489="NA",G489="NA"),"NA",IF(OR(F489&gt;0,G489="y"),1,0))</f>
        <v>NA</v>
      </c>
      <c r="I489" s="5">
        <v>5</v>
      </c>
      <c r="J489">
        <v>4</v>
      </c>
      <c r="K489" t="s">
        <v>178</v>
      </c>
      <c r="L489">
        <v>2</v>
      </c>
      <c r="M489" s="4">
        <v>6</v>
      </c>
      <c r="N489" s="4" t="s">
        <v>178</v>
      </c>
      <c r="O489">
        <v>0.5</v>
      </c>
      <c r="P489" t="s">
        <v>178</v>
      </c>
      <c r="Q489">
        <v>0.34439999999999998</v>
      </c>
      <c r="R489">
        <v>0.42400000000000004</v>
      </c>
      <c r="S489">
        <v>0.15000000000000002</v>
      </c>
    </row>
    <row r="490" spans="1:19" x14ac:dyDescent="0.25">
      <c r="A490" t="s">
        <v>158</v>
      </c>
      <c r="B490">
        <v>2013</v>
      </c>
      <c r="C490" s="1">
        <v>5</v>
      </c>
      <c r="D490" t="s">
        <v>178</v>
      </c>
      <c r="E490" s="6">
        <v>0.22561028345356843</v>
      </c>
      <c r="F490" t="s">
        <v>178</v>
      </c>
      <c r="G490" t="s">
        <v>178</v>
      </c>
      <c r="H490" s="2" t="str">
        <f t="shared" si="9"/>
        <v>NA</v>
      </c>
      <c r="I490" s="5">
        <v>12</v>
      </c>
      <c r="J490">
        <v>3</v>
      </c>
      <c r="K490" t="s">
        <v>178</v>
      </c>
      <c r="L490">
        <v>1</v>
      </c>
      <c r="M490" s="4">
        <v>1</v>
      </c>
      <c r="N490" s="4" t="s">
        <v>178</v>
      </c>
      <c r="O490">
        <v>1</v>
      </c>
      <c r="P490" t="s">
        <v>178</v>
      </c>
      <c r="Q490">
        <v>5.74E-2</v>
      </c>
      <c r="R490">
        <v>7.0666666666666669E-2</v>
      </c>
      <c r="S490">
        <v>2.5000000000000001E-2</v>
      </c>
    </row>
    <row r="491" spans="1:19" x14ac:dyDescent="0.25">
      <c r="A491" t="s">
        <v>159</v>
      </c>
      <c r="B491">
        <v>2013</v>
      </c>
      <c r="C491" s="1">
        <v>6</v>
      </c>
      <c r="D491" t="s">
        <v>178</v>
      </c>
      <c r="E491" s="6">
        <v>0.22561028345356843</v>
      </c>
      <c r="F491" t="s">
        <v>178</v>
      </c>
      <c r="G491" t="s">
        <v>178</v>
      </c>
      <c r="H491" s="2" t="str">
        <f t="shared" si="9"/>
        <v>NA</v>
      </c>
      <c r="I491" s="5">
        <v>11</v>
      </c>
      <c r="J491">
        <v>4</v>
      </c>
      <c r="K491" t="s">
        <v>178</v>
      </c>
      <c r="L491">
        <v>1</v>
      </c>
      <c r="M491" s="4">
        <v>0</v>
      </c>
      <c r="N491" s="4" t="s">
        <v>178</v>
      </c>
      <c r="O491">
        <v>1</v>
      </c>
      <c r="P491" t="s">
        <v>178</v>
      </c>
      <c r="Q491">
        <v>0</v>
      </c>
      <c r="R491">
        <v>0</v>
      </c>
      <c r="S491">
        <v>0</v>
      </c>
    </row>
    <row r="492" spans="1:19" x14ac:dyDescent="0.25">
      <c r="A492" t="s">
        <v>160</v>
      </c>
      <c r="B492">
        <v>2013</v>
      </c>
      <c r="C492" s="1">
        <v>3</v>
      </c>
      <c r="D492" t="s">
        <v>178</v>
      </c>
      <c r="E492" s="6">
        <v>0.7433034373659273</v>
      </c>
      <c r="F492" t="s">
        <v>178</v>
      </c>
      <c r="G492" t="s">
        <v>178</v>
      </c>
      <c r="H492" s="2" t="str">
        <f t="shared" si="9"/>
        <v>NA</v>
      </c>
      <c r="I492" s="5">
        <v>9</v>
      </c>
      <c r="J492">
        <v>1</v>
      </c>
      <c r="K492" t="s">
        <v>178</v>
      </c>
      <c r="L492">
        <v>0</v>
      </c>
      <c r="M492" s="4">
        <v>0</v>
      </c>
      <c r="N492" s="4" t="s">
        <v>178</v>
      </c>
      <c r="O492">
        <v>2</v>
      </c>
      <c r="P492" t="s">
        <v>178</v>
      </c>
      <c r="Q492" t="s">
        <v>178</v>
      </c>
      <c r="R492" t="s">
        <v>178</v>
      </c>
      <c r="S492" t="s">
        <v>178</v>
      </c>
    </row>
    <row r="493" spans="1:19" x14ac:dyDescent="0.25">
      <c r="A493" t="s">
        <v>161</v>
      </c>
      <c r="B493">
        <v>2013</v>
      </c>
      <c r="C493" s="1">
        <v>6</v>
      </c>
      <c r="D493" t="s">
        <v>178</v>
      </c>
      <c r="E493" s="6">
        <v>0.39924929555354349</v>
      </c>
      <c r="F493" t="s">
        <v>178</v>
      </c>
      <c r="G493" t="s">
        <v>178</v>
      </c>
      <c r="H493" s="2" t="str">
        <f t="shared" si="9"/>
        <v>NA</v>
      </c>
      <c r="I493" s="5">
        <v>17</v>
      </c>
      <c r="J493">
        <v>4</v>
      </c>
      <c r="K493" t="s">
        <v>178</v>
      </c>
      <c r="L493">
        <v>1</v>
      </c>
      <c r="M493" s="4">
        <v>1</v>
      </c>
      <c r="N493" s="4" t="s">
        <v>178</v>
      </c>
      <c r="O493">
        <v>0.75</v>
      </c>
      <c r="P493" t="s">
        <v>178</v>
      </c>
      <c r="Q493">
        <v>5.74E-2</v>
      </c>
      <c r="R493">
        <v>7.0666666666666669E-2</v>
      </c>
      <c r="S493">
        <v>2.5000000000000001E-2</v>
      </c>
    </row>
    <row r="494" spans="1:19" x14ac:dyDescent="0.25">
      <c r="A494" t="s">
        <v>162</v>
      </c>
      <c r="B494">
        <v>2013</v>
      </c>
      <c r="C494" s="1">
        <v>5</v>
      </c>
      <c r="D494" t="s">
        <v>178</v>
      </c>
      <c r="E494" s="6">
        <v>0.77781745930520174</v>
      </c>
      <c r="F494" t="s">
        <v>178</v>
      </c>
      <c r="G494" t="s">
        <v>178</v>
      </c>
      <c r="H494" s="2" t="str">
        <f t="shared" si="9"/>
        <v>NA</v>
      </c>
      <c r="I494" s="5">
        <v>6</v>
      </c>
      <c r="J494">
        <v>3</v>
      </c>
      <c r="K494" t="s">
        <v>178</v>
      </c>
      <c r="L494">
        <v>1</v>
      </c>
      <c r="M494" s="4">
        <v>3</v>
      </c>
      <c r="N494" s="4" t="s">
        <v>178</v>
      </c>
      <c r="O494">
        <v>0.6</v>
      </c>
      <c r="P494" t="s">
        <v>178</v>
      </c>
      <c r="Q494">
        <v>0.17219999999999999</v>
      </c>
      <c r="R494">
        <v>0.21200000000000002</v>
      </c>
      <c r="S494">
        <v>7.5000000000000011E-2</v>
      </c>
    </row>
    <row r="495" spans="1:19" x14ac:dyDescent="0.25">
      <c r="A495" t="s">
        <v>163</v>
      </c>
      <c r="B495">
        <v>2013</v>
      </c>
      <c r="C495" s="1">
        <v>5</v>
      </c>
      <c r="D495" t="s">
        <v>178</v>
      </c>
      <c r="E495" s="6">
        <v>0.77781745930520174</v>
      </c>
      <c r="F495" t="s">
        <v>178</v>
      </c>
      <c r="G495" t="s">
        <v>178</v>
      </c>
      <c r="H495" s="2" t="str">
        <f t="shared" si="9"/>
        <v>NA</v>
      </c>
      <c r="I495" s="5">
        <v>8</v>
      </c>
      <c r="J495">
        <v>3</v>
      </c>
      <c r="K495" t="s">
        <v>178</v>
      </c>
      <c r="L495">
        <v>1</v>
      </c>
      <c r="M495" s="4">
        <v>2</v>
      </c>
      <c r="N495" s="4" t="s">
        <v>178</v>
      </c>
      <c r="O495">
        <v>0.75</v>
      </c>
      <c r="P495" t="s">
        <v>178</v>
      </c>
      <c r="Q495">
        <v>0.1148</v>
      </c>
      <c r="R495">
        <v>0.14133333333333334</v>
      </c>
      <c r="S495">
        <v>0.05</v>
      </c>
    </row>
    <row r="496" spans="1:19" x14ac:dyDescent="0.25">
      <c r="A496" t="s">
        <v>164</v>
      </c>
      <c r="B496">
        <v>2013</v>
      </c>
      <c r="C496" s="1">
        <v>7</v>
      </c>
      <c r="D496" t="s">
        <v>178</v>
      </c>
      <c r="E496" s="6">
        <v>0.68818602136341023</v>
      </c>
      <c r="F496" t="s">
        <v>178</v>
      </c>
      <c r="G496" t="s">
        <v>178</v>
      </c>
      <c r="H496" s="2" t="str">
        <f t="shared" si="9"/>
        <v>NA</v>
      </c>
      <c r="I496" s="5">
        <v>1</v>
      </c>
      <c r="J496">
        <v>5</v>
      </c>
      <c r="K496" t="s">
        <v>178</v>
      </c>
      <c r="L496">
        <v>2</v>
      </c>
      <c r="M496" s="4">
        <v>6</v>
      </c>
      <c r="N496" s="4" t="s">
        <v>178</v>
      </c>
      <c r="O496">
        <v>0.44444444444444442</v>
      </c>
      <c r="P496" t="s">
        <v>178</v>
      </c>
      <c r="Q496">
        <v>0.34439999999999998</v>
      </c>
      <c r="R496">
        <v>0.42400000000000004</v>
      </c>
      <c r="S496">
        <v>0.15000000000000002</v>
      </c>
    </row>
    <row r="497" spans="1:19" x14ac:dyDescent="0.25">
      <c r="A497" t="s">
        <v>165</v>
      </c>
      <c r="B497">
        <v>2013</v>
      </c>
      <c r="C497" s="1">
        <v>5</v>
      </c>
      <c r="D497" t="s">
        <v>178</v>
      </c>
      <c r="E497" s="6">
        <v>0.68818602136341023</v>
      </c>
      <c r="F497" t="s">
        <v>178</v>
      </c>
      <c r="G497" t="s">
        <v>178</v>
      </c>
      <c r="H497" s="2" t="str">
        <f t="shared" si="9"/>
        <v>NA</v>
      </c>
      <c r="I497" s="5">
        <v>1</v>
      </c>
      <c r="J497">
        <v>3</v>
      </c>
      <c r="K497" t="s">
        <v>178</v>
      </c>
      <c r="L497">
        <v>1</v>
      </c>
      <c r="M497" s="4">
        <v>2</v>
      </c>
      <c r="N497" s="4" t="s">
        <v>178</v>
      </c>
      <c r="O497">
        <v>0.75</v>
      </c>
      <c r="P497" t="s">
        <v>178</v>
      </c>
      <c r="Q497">
        <v>0.1148</v>
      </c>
      <c r="R497">
        <v>0.14133333333333334</v>
      </c>
      <c r="S497">
        <v>0.05</v>
      </c>
    </row>
    <row r="498" spans="1:19" x14ac:dyDescent="0.25">
      <c r="A498" t="s">
        <v>166</v>
      </c>
      <c r="B498">
        <v>2013</v>
      </c>
      <c r="C498" s="1">
        <v>3</v>
      </c>
      <c r="D498" t="s">
        <v>178</v>
      </c>
      <c r="E498" s="6">
        <v>0.68731361109758471</v>
      </c>
      <c r="F498" t="s">
        <v>178</v>
      </c>
      <c r="G498" t="s">
        <v>178</v>
      </c>
      <c r="H498" s="2" t="str">
        <f t="shared" si="9"/>
        <v>NA</v>
      </c>
      <c r="I498" s="5">
        <v>2</v>
      </c>
      <c r="J498">
        <v>1</v>
      </c>
      <c r="K498" t="s">
        <v>178</v>
      </c>
      <c r="L498">
        <v>0</v>
      </c>
      <c r="M498" s="4">
        <v>1</v>
      </c>
      <c r="N498" s="4" t="s">
        <v>178</v>
      </c>
      <c r="O498">
        <v>1</v>
      </c>
      <c r="P498" t="s">
        <v>178</v>
      </c>
      <c r="Q498" t="s">
        <v>178</v>
      </c>
      <c r="R498" t="s">
        <v>178</v>
      </c>
      <c r="S498" t="s">
        <v>178</v>
      </c>
    </row>
    <row r="499" spans="1:19" x14ac:dyDescent="0.25">
      <c r="A499" t="s">
        <v>167</v>
      </c>
      <c r="B499">
        <v>2013</v>
      </c>
      <c r="C499" s="1">
        <v>4</v>
      </c>
      <c r="D499" t="s">
        <v>178</v>
      </c>
      <c r="E499" s="6">
        <v>0.3</v>
      </c>
      <c r="F499" t="s">
        <v>178</v>
      </c>
      <c r="G499" t="s">
        <v>178</v>
      </c>
      <c r="H499" s="2" t="str">
        <f t="shared" si="9"/>
        <v>NA</v>
      </c>
      <c r="I499" s="5">
        <v>8</v>
      </c>
      <c r="J499">
        <v>2</v>
      </c>
      <c r="K499" t="s">
        <v>178</v>
      </c>
      <c r="L499">
        <v>0</v>
      </c>
      <c r="M499" s="4">
        <v>1</v>
      </c>
      <c r="N499" s="4" t="s">
        <v>178</v>
      </c>
      <c r="O499">
        <v>0.66666666666666663</v>
      </c>
      <c r="P499" t="s">
        <v>178</v>
      </c>
      <c r="Q499" t="s">
        <v>178</v>
      </c>
      <c r="R499" t="s">
        <v>178</v>
      </c>
      <c r="S499" t="s">
        <v>178</v>
      </c>
    </row>
  </sheetData>
  <pageMargins left="0.7" right="0.7" top="0.75" bottom="0.75" header="0.3" footer="0.3"/>
  <pageSetup paperSize="9" orientation="portrait"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64"/>
  <sheetViews>
    <sheetView topLeftCell="Z1" zoomScaleNormal="100" workbookViewId="0">
      <selection activeCell="AL1" sqref="AL1"/>
    </sheetView>
  </sheetViews>
  <sheetFormatPr defaultRowHeight="15" x14ac:dyDescent="0.25"/>
  <sheetData>
    <row r="1" spans="1:41" x14ac:dyDescent="0.25">
      <c r="A1" t="s">
        <v>347</v>
      </c>
      <c r="B1" t="s">
        <v>348</v>
      </c>
      <c r="C1" t="s">
        <v>349</v>
      </c>
      <c r="D1" t="s">
        <v>350</v>
      </c>
      <c r="E1" t="s">
        <v>516</v>
      </c>
      <c r="F1" t="s">
        <v>517</v>
      </c>
      <c r="G1" t="s">
        <v>518</v>
      </c>
      <c r="H1" t="s">
        <v>351</v>
      </c>
      <c r="I1" t="s">
        <v>354</v>
      </c>
      <c r="J1" t="s">
        <v>519</v>
      </c>
      <c r="K1" t="s">
        <v>493</v>
      </c>
      <c r="L1" t="s">
        <v>494</v>
      </c>
      <c r="M1" t="s">
        <v>495</v>
      </c>
      <c r="N1" t="s">
        <v>520</v>
      </c>
      <c r="O1" t="s">
        <v>521</v>
      </c>
      <c r="P1" t="s">
        <v>522</v>
      </c>
      <c r="Q1" t="s">
        <v>485</v>
      </c>
      <c r="R1" t="s">
        <v>524</v>
      </c>
      <c r="S1" t="s">
        <v>525</v>
      </c>
      <c r="T1" s="4" t="s">
        <v>474</v>
      </c>
      <c r="U1" s="4" t="s">
        <v>475</v>
      </c>
      <c r="V1" s="4" t="s">
        <v>523</v>
      </c>
      <c r="W1" t="s">
        <v>400</v>
      </c>
      <c r="X1" t="s">
        <v>352</v>
      </c>
      <c r="Y1" t="s">
        <v>353</v>
      </c>
      <c r="Z1" t="s">
        <v>389</v>
      </c>
      <c r="AA1" t="s">
        <v>465</v>
      </c>
      <c r="AB1" t="s">
        <v>355</v>
      </c>
      <c r="AC1" t="s">
        <v>356</v>
      </c>
      <c r="AD1" t="s">
        <v>357</v>
      </c>
      <c r="AE1" s="3" t="s">
        <v>468</v>
      </c>
      <c r="AF1" s="3" t="s">
        <v>469</v>
      </c>
      <c r="AG1" s="3" t="s">
        <v>489</v>
      </c>
      <c r="AH1" s="3" t="s">
        <v>491</v>
      </c>
      <c r="AI1" s="3" t="s">
        <v>527</v>
      </c>
      <c r="AJ1" s="3" t="s">
        <v>490</v>
      </c>
      <c r="AK1" s="3" t="s">
        <v>492</v>
      </c>
      <c r="AL1" s="3" t="s">
        <v>528</v>
      </c>
      <c r="AM1" s="3" t="s">
        <v>529</v>
      </c>
      <c r="AN1" s="3" t="s">
        <v>530</v>
      </c>
      <c r="AO1" s="3" t="s">
        <v>531</v>
      </c>
    </row>
    <row r="2" spans="1:41" x14ac:dyDescent="0.25">
      <c r="A2">
        <v>1</v>
      </c>
      <c r="B2">
        <v>5.3</v>
      </c>
      <c r="C2" t="s">
        <v>330</v>
      </c>
      <c r="D2" t="s">
        <v>358</v>
      </c>
      <c r="E2" t="s">
        <v>392</v>
      </c>
      <c r="F2" t="s">
        <v>395</v>
      </c>
      <c r="G2" t="s">
        <v>395</v>
      </c>
      <c r="H2">
        <v>2011</v>
      </c>
      <c r="I2">
        <v>2</v>
      </c>
      <c r="J2" s="15">
        <v>2012</v>
      </c>
      <c r="K2" t="s">
        <v>84</v>
      </c>
      <c r="L2" t="s">
        <v>84</v>
      </c>
      <c r="M2" t="s">
        <v>84</v>
      </c>
      <c r="N2">
        <f>IF($K2="NA","NA",IF($H2=2011,VLOOKUP($K2,GroupSizesPoly!$A$1:$FG$216,12,FALSE),IF($H2=2012,VLOOKUP($K2,GroupSizesPoly!$A$1:$FG$216,25,FALSE),"AAAAH")))</f>
        <v>5</v>
      </c>
      <c r="O2">
        <f>IF($L2="NA","NA",IF($H2=2011,VLOOKUP($L2,GroupSizesPoly!$A$1:$FG$216,25,FALSE),IF($H2=2012,VLOOKUP($L2,GroupSizesPoly!$A$1:$FG$216,39,FALSE),"AAAAH")))</f>
        <v>5</v>
      </c>
      <c r="P2">
        <f>IF($M2="NA","NA",IF($H2=2011,VLOOKUP($M2,GroupSizesPoly!$A$1:$FG$216,39,FALSE),"AAAAH"))</f>
        <v>8</v>
      </c>
      <c r="Q2">
        <f>IF($K2="NA","NA",IF($H2=2011,VLOOKUP($K2,GroupSizesPoly!$A$1:$FG$216,5,FALSE),IF($H2=2012,VLOOKUP($K2,GroupSizesPoly!$A$1:$FG$216,17,FALSE),"AAAAH")))</f>
        <v>3</v>
      </c>
      <c r="R2">
        <f>IF($L2="NA","NA",IF($H2=2011,VLOOKUP($L2,GroupSizesPoly!$A$1:$FG$216,17,FALSE),IF($H2=2012,VLOOKUP($L2,GroupSizesPoly!$A$1:$FG$216,32,FALSE),"AAAAH")))</f>
        <v>1</v>
      </c>
      <c r="S2">
        <f>IF($M2="NA","NA",IF($H2=2011,VLOOKUP($M2,GroupSizesPoly!$A$1:$FG$216,32,FALSE),"AAAAH"))</f>
        <v>1</v>
      </c>
      <c r="T2" s="4">
        <f>IF($K2="NA","NA",IF($H2=2011,VLOOKUP($K2,GroupSizesPoly!$A$1:$FG$216,8,FALSE),IF($H2=2012,VLOOKUP($K2,GroupSizesPoly!$A$1:$FG$216,20,FALSE),"AAAAH")))</f>
        <v>0</v>
      </c>
      <c r="U2" s="4">
        <f>IF($L2="NA","NA",IF($H2=2011,VLOOKUP($L2,GroupSizesPoly!$A$1:$FG$216,20,FALSE),IF($H2=2012,VLOOKUP($L2,GroupSizesPoly!$A$1:$FG$216,35,FALSE),"AAAAH")))</f>
        <v>0</v>
      </c>
      <c r="V2" s="4">
        <f>IF($M2="NA","NA",IF($H2=2011,VLOOKUP($M2,GroupSizesPoly!$A$1:$FG$216,35,FALSE),"AAAAH"))</f>
        <v>2</v>
      </c>
      <c r="W2">
        <v>0.62769419305900898</v>
      </c>
      <c r="X2" t="s">
        <v>177</v>
      </c>
      <c r="Y2">
        <v>1</v>
      </c>
      <c r="Z2">
        <v>1</v>
      </c>
      <c r="AA2">
        <v>0</v>
      </c>
      <c r="AB2">
        <v>0</v>
      </c>
      <c r="AC2">
        <v>2</v>
      </c>
      <c r="AD2" t="s">
        <v>178</v>
      </c>
      <c r="AE2" s="3">
        <v>156</v>
      </c>
      <c r="AF2" s="3" t="s">
        <v>178</v>
      </c>
      <c r="AG2">
        <f>IF(E2="NA","NA",IF(T2=0,0,IF(E2="DM",(T2-Q2*0.5*T2*0.045-T2*0.18* Q2)*0.5,IF(E2="DF",(T2-Q2*0.5*T2*0.145-T2*0.18* Q2)*0.5,IF(E2="MH",(T2-(Q2-1)*0.5*T2*0.045)*0.5*0.045, (T2-(Q2-1)*0.5*T2*0.145)*0.5*0.145)))))</f>
        <v>0</v>
      </c>
      <c r="AH2">
        <f>IF(F2="NA","NA",IF(U2=0,0,IF(F2="DM",(U2-R2*0.5*U2*0.045-U2*0.18* R2)*0.5,IF(F2="DF",(U2-R2*0.5*U2*0.145-U2*0.18* R2)*0.5,IF(F2="MH",(U2-(R2-1)*0.5*U2*0.045)*0.5*0.045, (U2-(R2-1)*0.5*U2*0.145)*0.5*0.145)))))</f>
        <v>0</v>
      </c>
      <c r="AI2">
        <f>IF(G2="NA","NA",IF(V2=0,0,IF(G2="DM",(V2-S2*0.5*V2*0.045-V2*0.18*S2)*0.5,IF(G2="DF",(V2-S2*0.5*V2*0.145-V2*0.18*S2)*0.5,IF(G2="MH",(V2-(S2-1)*0.5*V2*0.045)*0.5*0.045, (V2-(S2-1)*0.5*V2*0.145)*0.5*0.145)))))</f>
        <v>0.74750000000000005</v>
      </c>
      <c r="AJ2">
        <f>IF(E2="NA","NA",IF(U2=0,0,IF(E2="DM", T2*Q2*0.095*0.05,IF(E2="DF", T2*Q2*0.095*0.2,IF(E2="MH", (T2-(Q2-1)*T2*0.0695)*0.125*0.18+ (Q2-1)*T2*0.095*0.2, (T2-(Q2-1)*T2*0.095)*0.125*0.18+ (Q2-1)*T2*0.095*0.2)))))</f>
        <v>0</v>
      </c>
      <c r="AK2">
        <f t="shared" ref="AK2:AL2" si="0">IF(F2="NA","NA",IF(V2=0,0,IF(F2="DM", U2*R2*0.095*0.05,IF(F2="DF", U2*R2*0.095*0.2,IF(F2="MH", (U2-(R2-1)*U2*0.0695)*0.125*0.18+ (R2-1)*U2*0.095*0.2, (U2-(R2-1)*U2*0.095)*0.125*0.18+ (R2-1)*U2*0.095*0.2)))))</f>
        <v>0</v>
      </c>
      <c r="AL2">
        <f t="shared" si="0"/>
        <v>3.8000000000000006E-2</v>
      </c>
      <c r="AM2">
        <f>SUM(AG2:AI2)</f>
        <v>0.74750000000000005</v>
      </c>
      <c r="AN2">
        <f>SUM(AJ2:AL2)</f>
        <v>3.8000000000000006E-2</v>
      </c>
      <c r="AO2">
        <f>AVERAGE(N2:P2)</f>
        <v>6</v>
      </c>
    </row>
    <row r="3" spans="1:41" x14ac:dyDescent="0.25">
      <c r="A3">
        <v>2</v>
      </c>
      <c r="B3">
        <v>5.9</v>
      </c>
      <c r="C3" t="s">
        <v>337</v>
      </c>
      <c r="D3" t="s">
        <v>359</v>
      </c>
      <c r="E3" t="s">
        <v>393</v>
      </c>
      <c r="F3" t="s">
        <v>393</v>
      </c>
      <c r="G3" t="s">
        <v>178</v>
      </c>
      <c r="H3">
        <v>2011</v>
      </c>
      <c r="I3">
        <v>1</v>
      </c>
      <c r="J3" s="15">
        <v>2011</v>
      </c>
      <c r="K3" t="s">
        <v>360</v>
      </c>
      <c r="L3" t="s">
        <v>360</v>
      </c>
      <c r="M3" t="s">
        <v>178</v>
      </c>
      <c r="N3">
        <f>IF($K3="NA","NA",IF($H3=2011,VLOOKUP($K3,GroupSizesPoly!$A$1:$FG$216,12,FALSE),IF($H3=2012,VLOOKUP($K3,GroupSizesPoly!$A$1:$FG$216,25,FALSE),"AAAAH")))</f>
        <v>6.5</v>
      </c>
      <c r="O3">
        <f>IF($L3="NA","NA",IF($H3=2011,VLOOKUP($L3,GroupSizesPoly!$A$1:$FG$216,25,FALSE),IF($H3=2012,VLOOKUP($L3,GroupSizesPoly!$A$1:$FG$216,39,FALSE),"AAAAH")))</f>
        <v>8</v>
      </c>
      <c r="P3" t="str">
        <f>IF($M3="NA","NA",IF($H3=2011,VLOOKUP($M3,GroupSizesPoly!$A$1:$FG$216,39,FALSE),"AAAAH"))</f>
        <v>NA</v>
      </c>
      <c r="Q3">
        <f>IF($K3="NA","NA",IF($H3=2011,VLOOKUP($K3,GroupSizesPoly!$A$1:$FG$216,5,FALSE),IF($H3=2012,VLOOKUP($K3,GroupSizesPoly!$A$1:$FG$216,17,FALSE),"AAAAH")))</f>
        <v>2.5</v>
      </c>
      <c r="R3">
        <f>IF($L3="NA","NA",IF($H3=2011,VLOOKUP($L3,GroupSizesPoly!$A$1:$FG$216,17,FALSE),IF($H3=2012,VLOOKUP($L3,GroupSizesPoly!$A$1:$FG$216,32,FALSE),"AAAAH")))</f>
        <v>1.5</v>
      </c>
      <c r="S3" t="str">
        <f>IF($M3="NA","NA",IF($H3=2011,VLOOKUP($M3,GroupSizesPoly!$A$1:$FG$216,32,FALSE),"AAAAH"))</f>
        <v>NA</v>
      </c>
      <c r="T3" s="4">
        <f>IF($K3="NA","NA",IF($H3=2011,VLOOKUP($K3,GroupSizesPoly!$A$1:$FG$216,8,FALSE),IF($H3=2012,VLOOKUP($K3,GroupSizesPoly!$A$1:$FG$216,20,FALSE),"AAAAH")))</f>
        <v>1</v>
      </c>
      <c r="U3" s="4">
        <f>IF($L3="NA","NA",IF($H3=2011,VLOOKUP($L3,GroupSizesPoly!$A$1:$FG$216,20,FALSE),IF($H3=2012,VLOOKUP($L3,GroupSizesPoly!$A$1:$FG$216,35,FALSE),"AAAAH")))</f>
        <v>0</v>
      </c>
      <c r="V3" s="4" t="str">
        <f>IF($M3="NA","NA",IF($H3=2011,VLOOKUP($M3,GroupSizesPoly!$A$1:$FG$216,35,FALSE),"AAAAH"))</f>
        <v>NA</v>
      </c>
      <c r="W3">
        <v>0.70636866316215041</v>
      </c>
      <c r="X3" t="s">
        <v>177</v>
      </c>
      <c r="Y3">
        <v>1</v>
      </c>
      <c r="Z3" t="s">
        <v>178</v>
      </c>
      <c r="AA3" t="s">
        <v>178</v>
      </c>
      <c r="AB3">
        <v>2</v>
      </c>
      <c r="AC3">
        <v>3</v>
      </c>
      <c r="AD3" t="s">
        <v>178</v>
      </c>
      <c r="AE3" s="3" t="s">
        <v>178</v>
      </c>
      <c r="AF3" s="3" t="s">
        <v>178</v>
      </c>
      <c r="AG3">
        <f t="shared" ref="AG3:AG66" si="1">IF(E3="NA","NA",IF(T3=0,0,IF(E3="DM",(T3-Q3*0.5*T3*0.045-T3*0.18* Q3)*0.5,IF(E3="DF",(T3-Q3*0.5*T3*0.145-T3*0.18* Q3)*0.5,IF(E3="MH",(T3-(Q3-1)*0.5*T3*0.045)*0.5*0.045, (T3-(Q3-1)*0.5*T3*0.145)*0.5*0.145)))))</f>
        <v>0.24687500000000001</v>
      </c>
      <c r="AH3">
        <f t="shared" ref="AH3:AH66" si="2">IF(F3="NA","NA",IF(U3=0,0,IF(F3="DM",(U3-R3*0.5*U3*0.045-U3*0.18* R3)*0.5,IF(F3="DF",(U3-R3*0.5*U3*0.145-U3*0.18* R3)*0.5,IF(F3="MH",(U3-(R3-1)*0.5*U3*0.045)*0.5*0.045, (U3-(R3-1)*0.5*U3*0.145)*0.5*0.145)))))</f>
        <v>0</v>
      </c>
      <c r="AI3" t="str">
        <f t="shared" ref="AI3:AI66" si="3">IF(G3="NA","NA",IF(V3=0,0,IF(G3="DM",(V3-S3*0.5*V3*0.045-V3*0.18*S3)*0.5,IF(G3="DF",(V3-S3*0.5*V3*0.145-V3*0.18*S3)*0.5,IF(G3="MH",(V3-(S3-1)*0.5*V3*0.045)*0.5*0.045, (V3-(S3-1)*0.5*V3*0.145)*0.5*0.145)))))</f>
        <v>NA</v>
      </c>
      <c r="AJ3">
        <f t="shared" ref="AJ3:AJ66" si="4">IF(E3="NA","NA",IF(U3=0,0,IF(E3="DM", T3*Q3*0.095*0.05,IF(E3="DF", T3*Q3*0.095*0.2,IF(E3="MH", (T3-(Q3-1)*T3*0.0695)*0.125*0.18+ (Q3-1)*T3*0.095*0.2, (T3-(Q3-1)*T3*0.095)*0.125*0.18+ (Q3-1)*T3*0.095*0.2)))))</f>
        <v>0</v>
      </c>
      <c r="AK3">
        <f t="shared" ref="AK3:AK66" si="5">IF(F3="NA","NA",IF(V3=0,0,IF(F3="DM", U3*R3*0.095*0.05,IF(F3="DF", U3*R3*0.095*0.2,IF(F3="MH", (U3-(R3-1)*U3*0.0695)*0.125*0.18+ (R3-1)*U3*0.095*0.2, (U3-(R3-1)*U3*0.095)*0.125*0.18+ (R3-1)*U3*0.095*0.2)))))</f>
        <v>0</v>
      </c>
      <c r="AL3" t="str">
        <f t="shared" ref="AL3:AL66" si="6">IF(G3="NA","NA",IF(W3=0,0,IF(G3="DM", V3*S3*0.095*0.05,IF(G3="DF", V3*S3*0.095*0.2,IF(G3="MH", (V3-(S3-1)*V3*0.0695)*0.125*0.18+ (S3-1)*V3*0.095*0.2, (V3-(S3-1)*V3*0.095)*0.125*0.18+ (S3-1)*V3*0.095*0.2)))))</f>
        <v>NA</v>
      </c>
      <c r="AM3">
        <f t="shared" ref="AM3:AM66" si="7">SUM(AG3:AI3)</f>
        <v>0.24687500000000001</v>
      </c>
      <c r="AN3">
        <f t="shared" ref="AN3:AN66" si="8">SUM(AJ3:AL3)</f>
        <v>0</v>
      </c>
      <c r="AO3">
        <f t="shared" ref="AO3:AO66" si="9">AVERAGE(N3:P3)</f>
        <v>7.25</v>
      </c>
    </row>
    <row r="4" spans="1:41" x14ac:dyDescent="0.25">
      <c r="A4">
        <v>3</v>
      </c>
      <c r="B4">
        <v>3.9</v>
      </c>
      <c r="C4" t="s">
        <v>337</v>
      </c>
      <c r="D4" t="s">
        <v>358</v>
      </c>
      <c r="E4" t="s">
        <v>394</v>
      </c>
      <c r="F4" t="s">
        <v>394</v>
      </c>
      <c r="G4" t="s">
        <v>393</v>
      </c>
      <c r="H4">
        <v>2011</v>
      </c>
      <c r="I4">
        <v>2</v>
      </c>
      <c r="J4" s="15">
        <v>2013</v>
      </c>
      <c r="K4" t="s">
        <v>3</v>
      </c>
      <c r="L4" t="s">
        <v>3</v>
      </c>
      <c r="M4" t="s">
        <v>496</v>
      </c>
      <c r="N4">
        <f>IF($K4="NA","NA",IF($H4=2011,VLOOKUP($K4,GroupSizesPoly!$A$1:$FG$216,12,FALSE),IF($H4=2012,VLOOKUP($K4,GroupSizesPoly!$A$1:$FG$216,25,FALSE),"AAAAH")))</f>
        <v>6</v>
      </c>
      <c r="O4">
        <f>IF($L4="NA","NA",IF($H4=2011,VLOOKUP($L4,GroupSizesPoly!$A$1:$FG$216,25,FALSE),IF($H4=2012,VLOOKUP($L4,GroupSizesPoly!$A$1:$FG$216,39,FALSE),"AAAAH")))</f>
        <v>7</v>
      </c>
      <c r="P4">
        <f>IF($M4="NA","NA",IF($H4=2011,VLOOKUP($M4,GroupSizesPoly!$A$1:$FG$216,39,FALSE),"AAAAH"))</f>
        <v>9.6666666666666679</v>
      </c>
      <c r="Q4">
        <f>IF($K4="NA","NA",IF($H4=2011,VLOOKUP($K4,GroupSizesPoly!$A$1:$FG$216,5,FALSE),IF($H4=2012,VLOOKUP($K4,GroupSizesPoly!$A$1:$FG$216,17,FALSE),"AAAAH")))</f>
        <v>1</v>
      </c>
      <c r="R4">
        <f>IF($L4="NA","NA",IF($H4=2011,VLOOKUP($L4,GroupSizesPoly!$A$1:$FG$216,17,FALSE),IF($H4=2012,VLOOKUP($L4,GroupSizesPoly!$A$1:$FG$216,32,FALSE),"AAAAH")))</f>
        <v>2</v>
      </c>
      <c r="S4">
        <f>IF($M4="NA","NA",IF($H4=2011,VLOOKUP($M4,GroupSizesPoly!$A$1:$FG$216,32,FALSE),"AAAAH"))</f>
        <v>1.6666666666666667</v>
      </c>
      <c r="T4" s="4">
        <f>IF($K4="NA","NA",IF($H4=2011,VLOOKUP($K4,GroupSizesPoly!$A$1:$FG$216,8,FALSE),IF($H4=2012,VLOOKUP($K4,GroupSizesPoly!$A$1:$FG$216,20,FALSE),"AAAAH")))</f>
        <v>0</v>
      </c>
      <c r="U4" s="4">
        <f>IF($L4="NA","NA",IF($H4=2011,VLOOKUP($L4,GroupSizesPoly!$A$1:$FG$216,20,FALSE),IF($H4=2012,VLOOKUP($L4,GroupSizesPoly!$A$1:$FG$216,35,FALSE),"AAAAH")))</f>
        <v>4</v>
      </c>
      <c r="V4" s="4">
        <f>IF($M4="NA","NA",IF($H4=2011,VLOOKUP($M4,GroupSizesPoly!$A$1:$FG$216,35,FALSE),"AAAAH"))</f>
        <v>4</v>
      </c>
      <c r="W4">
        <v>1.0771258050942794</v>
      </c>
      <c r="X4" t="s">
        <v>177</v>
      </c>
      <c r="Y4">
        <v>1</v>
      </c>
      <c r="Z4">
        <v>0</v>
      </c>
      <c r="AA4" t="s">
        <v>178</v>
      </c>
      <c r="AB4">
        <v>0</v>
      </c>
      <c r="AC4">
        <v>1</v>
      </c>
      <c r="AD4" t="s">
        <v>178</v>
      </c>
      <c r="AE4" s="3">
        <v>141</v>
      </c>
      <c r="AF4" s="3">
        <v>6</v>
      </c>
      <c r="AG4">
        <f t="shared" si="1"/>
        <v>0</v>
      </c>
      <c r="AH4">
        <f t="shared" si="2"/>
        <v>8.7974999999999998E-2</v>
      </c>
      <c r="AI4">
        <f t="shared" si="3"/>
        <v>1.3250000000000002</v>
      </c>
      <c r="AJ4">
        <f t="shared" si="4"/>
        <v>0</v>
      </c>
      <c r="AK4">
        <f t="shared" si="5"/>
        <v>0.15974500000000003</v>
      </c>
      <c r="AL4">
        <f t="shared" si="6"/>
        <v>3.1666666666666669E-2</v>
      </c>
      <c r="AM4">
        <f t="shared" si="7"/>
        <v>1.4129750000000001</v>
      </c>
      <c r="AN4">
        <f t="shared" si="8"/>
        <v>0.1914116666666667</v>
      </c>
      <c r="AO4">
        <f t="shared" si="9"/>
        <v>7.5555555555555562</v>
      </c>
    </row>
    <row r="5" spans="1:41" x14ac:dyDescent="0.25">
      <c r="A5">
        <v>4</v>
      </c>
      <c r="B5">
        <v>3.8</v>
      </c>
      <c r="C5" t="s">
        <v>330</v>
      </c>
      <c r="D5" t="s">
        <v>358</v>
      </c>
      <c r="E5" t="s">
        <v>392</v>
      </c>
      <c r="F5" t="s">
        <v>392</v>
      </c>
      <c r="G5" t="s">
        <v>395</v>
      </c>
      <c r="H5">
        <v>2011</v>
      </c>
      <c r="I5">
        <v>2</v>
      </c>
      <c r="J5" s="15">
        <v>2013</v>
      </c>
      <c r="K5" t="s">
        <v>2</v>
      </c>
      <c r="L5" t="s">
        <v>2</v>
      </c>
      <c r="M5" t="s">
        <v>157</v>
      </c>
      <c r="N5">
        <f>IF($K5="NA","NA",IF($H5=2011,VLOOKUP($K5,GroupSizesPoly!$A$1:$FG$216,12,FALSE),IF($H5=2012,VLOOKUP($K5,GroupSizesPoly!$A$1:$FG$216,25,FALSE),"AAAAH")))</f>
        <v>4</v>
      </c>
      <c r="O5">
        <f>IF($L5="NA","NA",IF($H5=2011,VLOOKUP($L5,GroupSizesPoly!$A$1:$FG$216,25,FALSE),IF($H5=2012,VLOOKUP($L5,GroupSizesPoly!$A$1:$FG$216,39,FALSE),"AAAAH")))</f>
        <v>7</v>
      </c>
      <c r="P5">
        <f>IF($M5="NA","NA",IF($H5=2011,VLOOKUP($M5,GroupSizesPoly!$A$1:$FG$216,39,FALSE),"AAAAH"))</f>
        <v>6</v>
      </c>
      <c r="Q5">
        <f>IF($K5="NA","NA",IF($H5=2011,VLOOKUP($K5,GroupSizesPoly!$A$1:$FG$216,5,FALSE),IF($H5=2012,VLOOKUP($K5,GroupSizesPoly!$A$1:$FG$216,17,FALSE),"AAAAH")))</f>
        <v>0</v>
      </c>
      <c r="R5">
        <f>IF($L5="NA","NA",IF($H5=2011,VLOOKUP($L5,GroupSizesPoly!$A$1:$FG$216,17,FALSE),IF($H5=2012,VLOOKUP($L5,GroupSizesPoly!$A$1:$FG$216,32,FALSE),"AAAAH")))</f>
        <v>1</v>
      </c>
      <c r="S5">
        <f>IF($M5="NA","NA",IF($H5=2011,VLOOKUP($M5,GroupSizesPoly!$A$1:$FG$216,32,FALSE),"AAAAH"))</f>
        <v>2</v>
      </c>
      <c r="T5" s="4">
        <f>IF($K5="NA","NA",IF($H5=2011,VLOOKUP($K5,GroupSizesPoly!$A$1:$FG$216,8,FALSE),IF($H5=2012,VLOOKUP($K5,GroupSizesPoly!$A$1:$FG$216,20,FALSE),"AAAAH")))</f>
        <v>0</v>
      </c>
      <c r="U5" s="4">
        <f>IF($L5="NA","NA",IF($H5=2011,VLOOKUP($L5,GroupSizesPoly!$A$1:$FG$216,20,FALSE),IF($H5=2012,VLOOKUP($L5,GroupSizesPoly!$A$1:$FG$216,35,FALSE),"AAAAH")))</f>
        <v>2</v>
      </c>
      <c r="V5" s="4">
        <f>IF($M5="NA","NA",IF($H5=2011,VLOOKUP($M5,GroupSizesPoly!$A$1:$FG$216,35,FALSE),"AAAAH"))</f>
        <v>6</v>
      </c>
      <c r="W5">
        <v>1.4878844041120944</v>
      </c>
      <c r="X5" t="s">
        <v>176</v>
      </c>
      <c r="Y5">
        <v>1</v>
      </c>
      <c r="Z5">
        <v>0</v>
      </c>
      <c r="AA5" t="s">
        <v>178</v>
      </c>
      <c r="AB5">
        <v>1</v>
      </c>
      <c r="AC5">
        <v>1</v>
      </c>
      <c r="AD5">
        <v>1.6429546554911358</v>
      </c>
      <c r="AE5" s="3">
        <v>141</v>
      </c>
      <c r="AF5" s="3">
        <v>13</v>
      </c>
      <c r="AG5">
        <f t="shared" si="1"/>
        <v>0</v>
      </c>
      <c r="AH5">
        <f t="shared" si="2"/>
        <v>0.14499999999999999</v>
      </c>
      <c r="AI5">
        <f t="shared" si="3"/>
        <v>1.4849999999999999</v>
      </c>
      <c r="AJ5">
        <f t="shared" si="4"/>
        <v>0</v>
      </c>
      <c r="AK5">
        <f t="shared" si="5"/>
        <v>4.4999999999999998E-2</v>
      </c>
      <c r="AL5">
        <f t="shared" si="6"/>
        <v>0.22800000000000004</v>
      </c>
      <c r="AM5">
        <f t="shared" si="7"/>
        <v>1.63</v>
      </c>
      <c r="AN5">
        <f t="shared" si="8"/>
        <v>0.27300000000000002</v>
      </c>
      <c r="AO5">
        <f t="shared" si="9"/>
        <v>5.666666666666667</v>
      </c>
    </row>
    <row r="6" spans="1:41" x14ac:dyDescent="0.25">
      <c r="A6">
        <v>5</v>
      </c>
      <c r="B6">
        <v>4.7</v>
      </c>
      <c r="C6" t="s">
        <v>330</v>
      </c>
      <c r="D6" t="s">
        <v>358</v>
      </c>
      <c r="E6" t="s">
        <v>392</v>
      </c>
      <c r="F6" t="s">
        <v>395</v>
      </c>
      <c r="G6" t="s">
        <v>395</v>
      </c>
      <c r="H6">
        <v>2011</v>
      </c>
      <c r="I6">
        <v>2</v>
      </c>
      <c r="J6" s="15">
        <v>2012</v>
      </c>
      <c r="K6" t="s">
        <v>63</v>
      </c>
      <c r="L6" t="s">
        <v>63</v>
      </c>
      <c r="M6" t="s">
        <v>63</v>
      </c>
      <c r="N6">
        <f>IF($K6="NA","NA",IF($H6=2011,VLOOKUP($K6,GroupSizesPoly!$A$1:$FG$216,12,FALSE),IF($H6=2012,VLOOKUP($K6,GroupSizesPoly!$A$1:$FG$216,25,FALSE),"AAAAH")))</f>
        <v>5</v>
      </c>
      <c r="O6">
        <f>IF($L6="NA","NA",IF($H6=2011,VLOOKUP($L6,GroupSizesPoly!$A$1:$FG$216,25,FALSE),IF($H6=2012,VLOOKUP($L6,GroupSizesPoly!$A$1:$FG$216,39,FALSE),"AAAAH")))</f>
        <v>6</v>
      </c>
      <c r="P6">
        <f>IF($M6="NA","NA",IF($H6=2011,VLOOKUP($M6,GroupSizesPoly!$A$1:$FG$216,39,FALSE),"AAAAH"))</f>
        <v>6</v>
      </c>
      <c r="Q6">
        <f>IF($K6="NA","NA",IF($H6=2011,VLOOKUP($K6,GroupSizesPoly!$A$1:$FG$216,5,FALSE),IF($H6=2012,VLOOKUP($K6,GroupSizesPoly!$A$1:$FG$216,17,FALSE),"AAAAH")))</f>
        <v>1</v>
      </c>
      <c r="R6">
        <f>IF($L6="NA","NA",IF($H6=2011,VLOOKUP($L6,GroupSizesPoly!$A$1:$FG$216,17,FALSE),IF($H6=2012,VLOOKUP($L6,GroupSizesPoly!$A$1:$FG$216,32,FALSE),"AAAAH")))</f>
        <v>0</v>
      </c>
      <c r="S6">
        <f>IF($M6="NA","NA",IF($H6=2011,VLOOKUP($M6,GroupSizesPoly!$A$1:$FG$216,32,FALSE),"AAAAH"))</f>
        <v>1</v>
      </c>
      <c r="T6" s="4">
        <f>IF($K6="NA","NA",IF($H6=2011,VLOOKUP($K6,GroupSizesPoly!$A$1:$FG$216,8,FALSE),IF($H6=2012,VLOOKUP($K6,GroupSizesPoly!$A$1:$FG$216,20,FALSE),"AAAAH")))</f>
        <v>2</v>
      </c>
      <c r="U6" s="4">
        <f>IF($L6="NA","NA",IF($H6=2011,VLOOKUP($L6,GroupSizesPoly!$A$1:$FG$216,20,FALSE),IF($H6=2012,VLOOKUP($L6,GroupSizesPoly!$A$1:$FG$216,35,FALSE),"AAAAH")))</f>
        <v>3</v>
      </c>
      <c r="V6" s="4">
        <f>IF($M6="NA","NA",IF($H6=2011,VLOOKUP($M6,GroupSizesPoly!$A$1:$FG$216,35,FALSE),"AAAAH"))</f>
        <v>3</v>
      </c>
      <c r="W6">
        <v>0.69921384425653443</v>
      </c>
      <c r="X6" t="s">
        <v>177</v>
      </c>
      <c r="Y6">
        <v>1</v>
      </c>
      <c r="Z6">
        <v>1</v>
      </c>
      <c r="AA6">
        <v>0</v>
      </c>
      <c r="AB6">
        <v>23</v>
      </c>
      <c r="AC6">
        <v>9</v>
      </c>
      <c r="AD6" t="s">
        <v>178</v>
      </c>
      <c r="AE6" s="3">
        <v>20</v>
      </c>
      <c r="AF6" s="3" t="s">
        <v>178</v>
      </c>
      <c r="AG6">
        <f t="shared" si="1"/>
        <v>0.14499999999999999</v>
      </c>
      <c r="AH6">
        <f t="shared" si="2"/>
        <v>1.5</v>
      </c>
      <c r="AI6">
        <f t="shared" si="3"/>
        <v>1.1212500000000001</v>
      </c>
      <c r="AJ6">
        <f t="shared" si="4"/>
        <v>4.4999999999999998E-2</v>
      </c>
      <c r="AK6">
        <f t="shared" si="5"/>
        <v>0</v>
      </c>
      <c r="AL6">
        <f t="shared" si="6"/>
        <v>5.7000000000000009E-2</v>
      </c>
      <c r="AM6">
        <f t="shared" si="7"/>
        <v>2.7662500000000003</v>
      </c>
      <c r="AN6">
        <f t="shared" si="8"/>
        <v>0.10200000000000001</v>
      </c>
      <c r="AO6">
        <f t="shared" si="9"/>
        <v>5.666666666666667</v>
      </c>
    </row>
    <row r="7" spans="1:41" x14ac:dyDescent="0.25">
      <c r="A7">
        <v>6</v>
      </c>
      <c r="B7">
        <v>4.0999999999999996</v>
      </c>
      <c r="C7" t="s">
        <v>330</v>
      </c>
      <c r="D7" t="s">
        <v>359</v>
      </c>
      <c r="E7" t="s">
        <v>395</v>
      </c>
      <c r="F7" t="s">
        <v>395</v>
      </c>
      <c r="G7" t="s">
        <v>395</v>
      </c>
      <c r="H7">
        <v>2011</v>
      </c>
      <c r="I7">
        <v>2</v>
      </c>
      <c r="J7" s="15">
        <v>2011</v>
      </c>
      <c r="K7" t="s">
        <v>3</v>
      </c>
      <c r="L7" t="s">
        <v>3</v>
      </c>
      <c r="M7" t="s">
        <v>3</v>
      </c>
      <c r="N7">
        <f>IF($K7="NA","NA",IF($H7=2011,VLOOKUP($K7,GroupSizesPoly!$A$1:$FG$216,12,FALSE),IF($H7=2012,VLOOKUP($K7,GroupSizesPoly!$A$1:$FG$216,25,FALSE),"AAAAH")))</f>
        <v>6</v>
      </c>
      <c r="O7">
        <f>IF($L7="NA","NA",IF($H7=2011,VLOOKUP($L7,GroupSizesPoly!$A$1:$FG$216,25,FALSE),IF($H7=2012,VLOOKUP($L7,GroupSizesPoly!$A$1:$FG$216,39,FALSE),"AAAAH")))</f>
        <v>7</v>
      </c>
      <c r="P7">
        <f>IF($M7="NA","NA",IF($H7=2011,VLOOKUP($M7,GroupSizesPoly!$A$1:$FG$216,39,FALSE),"AAAAH"))</f>
        <v>5</v>
      </c>
      <c r="Q7">
        <f>IF($K7="NA","NA",IF($H7=2011,VLOOKUP($K7,GroupSizesPoly!$A$1:$FG$216,5,FALSE),IF($H7=2012,VLOOKUP($K7,GroupSizesPoly!$A$1:$FG$216,17,FALSE),"AAAAH")))</f>
        <v>1</v>
      </c>
      <c r="R7">
        <f>IF($L7="NA","NA",IF($H7=2011,VLOOKUP($L7,GroupSizesPoly!$A$1:$FG$216,17,FALSE),IF($H7=2012,VLOOKUP($L7,GroupSizesPoly!$A$1:$FG$216,32,FALSE),"AAAAH")))</f>
        <v>2</v>
      </c>
      <c r="S7">
        <f>IF($M7="NA","NA",IF($H7=2011,VLOOKUP($M7,GroupSizesPoly!$A$1:$FG$216,32,FALSE),"AAAAH"))</f>
        <v>1</v>
      </c>
      <c r="T7" s="4">
        <f>IF($K7="NA","NA",IF($H7=2011,VLOOKUP($K7,GroupSizesPoly!$A$1:$FG$216,8,FALSE),IF($H7=2012,VLOOKUP($K7,GroupSizesPoly!$A$1:$FG$216,20,FALSE),"AAAAH")))</f>
        <v>0</v>
      </c>
      <c r="U7" s="4">
        <f>IF($L7="NA","NA",IF($H7=2011,VLOOKUP($L7,GroupSizesPoly!$A$1:$FG$216,20,FALSE),IF($H7=2012,VLOOKUP($L7,GroupSizesPoly!$A$1:$FG$216,35,FALSE),"AAAAH")))</f>
        <v>4</v>
      </c>
      <c r="V7" s="4">
        <f>IF($M7="NA","NA",IF($H7=2011,VLOOKUP($M7,GroupSizesPoly!$A$1:$FG$216,35,FALSE),"AAAAH"))</f>
        <v>3</v>
      </c>
      <c r="W7">
        <v>1.0771258050942794</v>
      </c>
      <c r="X7" t="s">
        <v>177</v>
      </c>
      <c r="Y7">
        <v>1</v>
      </c>
      <c r="Z7" t="s">
        <v>178</v>
      </c>
      <c r="AA7" t="s">
        <v>178</v>
      </c>
      <c r="AB7">
        <v>0</v>
      </c>
      <c r="AC7">
        <v>1</v>
      </c>
      <c r="AD7" t="s">
        <v>178</v>
      </c>
      <c r="AE7" s="3" t="s">
        <v>178</v>
      </c>
      <c r="AF7" s="3" t="s">
        <v>178</v>
      </c>
      <c r="AG7">
        <f t="shared" si="1"/>
        <v>0</v>
      </c>
      <c r="AH7">
        <f t="shared" si="2"/>
        <v>0.99</v>
      </c>
      <c r="AI7">
        <f t="shared" si="3"/>
        <v>1.1212500000000001</v>
      </c>
      <c r="AJ7">
        <f t="shared" si="4"/>
        <v>0</v>
      </c>
      <c r="AK7">
        <f t="shared" si="5"/>
        <v>0.15200000000000002</v>
      </c>
      <c r="AL7">
        <f t="shared" si="6"/>
        <v>5.7000000000000009E-2</v>
      </c>
      <c r="AM7">
        <f t="shared" si="7"/>
        <v>2.1112500000000001</v>
      </c>
      <c r="AN7">
        <f t="shared" si="8"/>
        <v>0.20900000000000002</v>
      </c>
      <c r="AO7">
        <f t="shared" si="9"/>
        <v>6</v>
      </c>
    </row>
    <row r="8" spans="1:41" x14ac:dyDescent="0.25">
      <c r="A8">
        <v>7</v>
      </c>
      <c r="B8">
        <v>4.3</v>
      </c>
      <c r="C8" t="s">
        <v>330</v>
      </c>
      <c r="D8" t="s">
        <v>358</v>
      </c>
      <c r="E8" t="s">
        <v>392</v>
      </c>
      <c r="F8" t="s">
        <v>395</v>
      </c>
      <c r="G8" t="s">
        <v>395</v>
      </c>
      <c r="H8">
        <v>2011</v>
      </c>
      <c r="I8">
        <v>2</v>
      </c>
      <c r="J8" s="15">
        <v>2012</v>
      </c>
      <c r="K8" t="s">
        <v>88</v>
      </c>
      <c r="L8" t="s">
        <v>89</v>
      </c>
      <c r="M8" t="s">
        <v>4</v>
      </c>
      <c r="N8">
        <f>IF($K8="NA","NA",IF($H8=2011,VLOOKUP($K8,GroupSizesPoly!$A$1:$FG$216,12,FALSE),IF($H8=2012,VLOOKUP($K8,GroupSizesPoly!$A$1:$FG$216,25,FALSE),"AAAAH")))</f>
        <v>4</v>
      </c>
      <c r="O8">
        <f>IF($L8="NA","NA",IF($H8=2011,VLOOKUP($L8,GroupSizesPoly!$A$1:$FG$216,25,FALSE),IF($H8=2012,VLOOKUP($L8,GroupSizesPoly!$A$1:$FG$216,39,FALSE),"AAAAH")))</f>
        <v>8</v>
      </c>
      <c r="P8">
        <f>IF($M8="NA","NA",IF($H8=2011,VLOOKUP($M8,GroupSizesPoly!$A$1:$FG$216,39,FALSE),"AAAAH"))</f>
        <v>6</v>
      </c>
      <c r="Q8">
        <f>IF($K8="NA","NA",IF($H8=2011,VLOOKUP($K8,GroupSizesPoly!$A$1:$FG$216,5,FALSE),IF($H8=2012,VLOOKUP($K8,GroupSizesPoly!$A$1:$FG$216,17,FALSE),"AAAAH")))</f>
        <v>1</v>
      </c>
      <c r="R8">
        <f>IF($L8="NA","NA",IF($H8=2011,VLOOKUP($L8,GroupSizesPoly!$A$1:$FG$216,17,FALSE),IF($H8=2012,VLOOKUP($L8,GroupSizesPoly!$A$1:$FG$216,32,FALSE),"AAAAH")))</f>
        <v>1</v>
      </c>
      <c r="S8">
        <f>IF($M8="NA","NA",IF($H8=2011,VLOOKUP($M8,GroupSizesPoly!$A$1:$FG$216,32,FALSE),"AAAAH"))</f>
        <v>2</v>
      </c>
      <c r="T8" s="4">
        <f>IF($K8="NA","NA",IF($H8=2011,VLOOKUP($K8,GroupSizesPoly!$A$1:$FG$216,8,FALSE),IF($H8=2012,VLOOKUP($K8,GroupSizesPoly!$A$1:$FG$216,20,FALSE),"AAAAH")))</f>
        <v>0</v>
      </c>
      <c r="U8" s="4">
        <f>IF($L8="NA","NA",IF($H8=2011,VLOOKUP($L8,GroupSizesPoly!$A$1:$FG$216,20,FALSE),IF($H8=2012,VLOOKUP($L8,GroupSizesPoly!$A$1:$FG$216,35,FALSE),"AAAAH")))</f>
        <v>2</v>
      </c>
      <c r="V8" s="4">
        <f>IF($M8="NA","NA",IF($H8=2011,VLOOKUP($M8,GroupSizesPoly!$A$1:$FG$216,35,FALSE),"AAAAH"))</f>
        <v>3</v>
      </c>
      <c r="W8">
        <v>0.75690157880665054</v>
      </c>
      <c r="X8" t="s">
        <v>176</v>
      </c>
      <c r="Y8">
        <v>1</v>
      </c>
      <c r="Z8">
        <v>1</v>
      </c>
      <c r="AA8">
        <v>1</v>
      </c>
      <c r="AB8">
        <v>2</v>
      </c>
      <c r="AC8">
        <v>5</v>
      </c>
      <c r="AD8">
        <v>3.9894928827608651</v>
      </c>
      <c r="AE8" s="3" t="s">
        <v>178</v>
      </c>
      <c r="AF8" s="3" t="s">
        <v>178</v>
      </c>
      <c r="AG8">
        <f t="shared" si="1"/>
        <v>0</v>
      </c>
      <c r="AH8">
        <f t="shared" si="2"/>
        <v>0.74750000000000005</v>
      </c>
      <c r="AI8">
        <f t="shared" si="3"/>
        <v>0.74249999999999994</v>
      </c>
      <c r="AJ8">
        <f t="shared" si="4"/>
        <v>0</v>
      </c>
      <c r="AK8">
        <f t="shared" si="5"/>
        <v>3.8000000000000006E-2</v>
      </c>
      <c r="AL8">
        <f t="shared" si="6"/>
        <v>0.11400000000000002</v>
      </c>
      <c r="AM8">
        <f t="shared" si="7"/>
        <v>1.49</v>
      </c>
      <c r="AN8">
        <f t="shared" si="8"/>
        <v>0.15200000000000002</v>
      </c>
      <c r="AO8">
        <f t="shared" si="9"/>
        <v>6</v>
      </c>
    </row>
    <row r="9" spans="1:41" x14ac:dyDescent="0.25">
      <c r="A9">
        <v>8</v>
      </c>
      <c r="B9">
        <v>4.9000000000000004</v>
      </c>
      <c r="C9" t="s">
        <v>330</v>
      </c>
      <c r="D9" t="s">
        <v>359</v>
      </c>
      <c r="E9" t="s">
        <v>395</v>
      </c>
      <c r="F9" t="s">
        <v>395</v>
      </c>
      <c r="G9" t="s">
        <v>395</v>
      </c>
      <c r="H9">
        <v>2011</v>
      </c>
      <c r="I9">
        <v>2</v>
      </c>
      <c r="J9" s="15">
        <v>2011</v>
      </c>
      <c r="K9" t="s">
        <v>85</v>
      </c>
      <c r="L9" t="s">
        <v>85</v>
      </c>
      <c r="M9" t="s">
        <v>85</v>
      </c>
      <c r="N9">
        <f>IF($K9="NA","NA",IF($H9=2011,VLOOKUP($K9,GroupSizesPoly!$A$1:$FG$216,12,FALSE),IF($H9=2012,VLOOKUP($K9,GroupSizesPoly!$A$1:$FG$216,25,FALSE),"AAAAH")))</f>
        <v>5</v>
      </c>
      <c r="O9">
        <f>IF($L9="NA","NA",IF($H9=2011,VLOOKUP($L9,GroupSizesPoly!$A$1:$FG$216,25,FALSE),IF($H9=2012,VLOOKUP($L9,GroupSizesPoly!$A$1:$FG$216,39,FALSE),"AAAAH")))</f>
        <v>3</v>
      </c>
      <c r="P9">
        <f>IF($M9="NA","NA",IF($H9=2011,VLOOKUP($M9,GroupSizesPoly!$A$1:$FG$216,39,FALSE),"AAAAH"))</f>
        <v>5</v>
      </c>
      <c r="Q9">
        <f>IF($K9="NA","NA",IF($H9=2011,VLOOKUP($K9,GroupSizesPoly!$A$1:$FG$216,5,FALSE),IF($H9=2012,VLOOKUP($K9,GroupSizesPoly!$A$1:$FG$216,17,FALSE),"AAAAH")))</f>
        <v>1</v>
      </c>
      <c r="R9">
        <f>IF($L9="NA","NA",IF($H9=2011,VLOOKUP($L9,GroupSizesPoly!$A$1:$FG$216,17,FALSE),IF($H9=2012,VLOOKUP($L9,GroupSizesPoly!$A$1:$FG$216,32,FALSE),"AAAAH")))</f>
        <v>1</v>
      </c>
      <c r="S9">
        <f>IF($M9="NA","NA",IF($H9=2011,VLOOKUP($M9,GroupSizesPoly!$A$1:$FG$216,32,FALSE),"AAAAH"))</f>
        <v>0</v>
      </c>
      <c r="T9" s="4">
        <f>IF($K9="NA","NA",IF($H9=2011,VLOOKUP($K9,GroupSizesPoly!$A$1:$FG$216,8,FALSE),IF($H9=2012,VLOOKUP($K9,GroupSizesPoly!$A$1:$FG$216,20,FALSE),"AAAAH")))</f>
        <v>0</v>
      </c>
      <c r="U9" s="4">
        <f>IF($L9="NA","NA",IF($H9=2011,VLOOKUP($L9,GroupSizesPoly!$A$1:$FG$216,20,FALSE),IF($H9=2012,VLOOKUP($L9,GroupSizesPoly!$A$1:$FG$216,35,FALSE),"AAAAH")))</f>
        <v>3</v>
      </c>
      <c r="V9" s="4">
        <f>IF($M9="NA","NA",IF($H9=2011,VLOOKUP($M9,GroupSizesPoly!$A$1:$FG$216,35,FALSE),"AAAAH"))</f>
        <v>3</v>
      </c>
      <c r="W9">
        <v>2.1006903627141238</v>
      </c>
      <c r="X9" t="s">
        <v>177</v>
      </c>
      <c r="Y9">
        <v>1</v>
      </c>
      <c r="Z9" t="s">
        <v>178</v>
      </c>
      <c r="AA9" t="s">
        <v>178</v>
      </c>
      <c r="AB9">
        <v>4</v>
      </c>
      <c r="AC9">
        <v>2</v>
      </c>
      <c r="AD9" t="s">
        <v>178</v>
      </c>
      <c r="AE9" s="3" t="s">
        <v>178</v>
      </c>
      <c r="AF9" s="3" t="s">
        <v>178</v>
      </c>
      <c r="AG9">
        <f t="shared" si="1"/>
        <v>0</v>
      </c>
      <c r="AH9">
        <f t="shared" si="2"/>
        <v>1.1212500000000001</v>
      </c>
      <c r="AI9">
        <f t="shared" si="3"/>
        <v>1.5</v>
      </c>
      <c r="AJ9">
        <f t="shared" si="4"/>
        <v>0</v>
      </c>
      <c r="AK9">
        <f t="shared" si="5"/>
        <v>5.7000000000000009E-2</v>
      </c>
      <c r="AL9">
        <f t="shared" si="6"/>
        <v>0</v>
      </c>
      <c r="AM9">
        <f t="shared" si="7"/>
        <v>2.6212499999999999</v>
      </c>
      <c r="AN9">
        <f t="shared" si="8"/>
        <v>5.7000000000000009E-2</v>
      </c>
      <c r="AO9">
        <f t="shared" si="9"/>
        <v>4.333333333333333</v>
      </c>
    </row>
    <row r="10" spans="1:41" x14ac:dyDescent="0.25">
      <c r="A10">
        <v>9</v>
      </c>
      <c r="B10">
        <v>5.8</v>
      </c>
      <c r="C10" t="s">
        <v>337</v>
      </c>
      <c r="D10" t="s">
        <v>359</v>
      </c>
      <c r="E10" t="s">
        <v>393</v>
      </c>
      <c r="F10" t="s">
        <v>393</v>
      </c>
      <c r="G10" t="s">
        <v>393</v>
      </c>
      <c r="H10">
        <v>2011</v>
      </c>
      <c r="I10">
        <v>2</v>
      </c>
      <c r="J10" s="15">
        <v>2011</v>
      </c>
      <c r="K10" t="s">
        <v>361</v>
      </c>
      <c r="L10" t="s">
        <v>497</v>
      </c>
      <c r="M10" t="s">
        <v>361</v>
      </c>
      <c r="N10">
        <f>IF($K10="NA","NA",IF($H10=2011,VLOOKUP($K10,GroupSizesPoly!$A$1:$FG$216,12,FALSE),IF($H10=2012,VLOOKUP($K10,GroupSizesPoly!$A$1:$FG$216,25,FALSE),"AAAAH")))</f>
        <v>5.5</v>
      </c>
      <c r="O10">
        <f>IF($L10="NA","NA",IF($H10=2011,VLOOKUP($L10,GroupSizesPoly!$A$1:$FG$216,25,FALSE),IF($H10=2012,VLOOKUP($L10,GroupSizesPoly!$A$1:$FG$216,39,FALSE),"AAAAH")))</f>
        <v>12.666666666666666</v>
      </c>
      <c r="P10">
        <f>IF($M10="NA","NA",IF($H10=2011,VLOOKUP($M10,GroupSizesPoly!$A$1:$FG$216,39,FALSE),"AAAAH"))</f>
        <v>13</v>
      </c>
      <c r="Q10">
        <f>IF($K10="NA","NA",IF($H10=2011,VLOOKUP($K10,GroupSizesPoly!$A$1:$FG$216,5,FALSE),IF($H10=2012,VLOOKUP($K10,GroupSizesPoly!$A$1:$FG$216,17,FALSE),"AAAAH")))</f>
        <v>0.5</v>
      </c>
      <c r="R10">
        <f>IF($L10="NA","NA",IF($H10=2011,VLOOKUP($L10,GroupSizesPoly!$A$1:$FG$216,17,FALSE),IF($H10=2012,VLOOKUP($L10,GroupSizesPoly!$A$1:$FG$216,32,FALSE),"AAAAH")))</f>
        <v>0.66666666666666663</v>
      </c>
      <c r="S10">
        <f>IF($M10="NA","NA",IF($H10=2011,VLOOKUP($M10,GroupSizesPoly!$A$1:$FG$216,32,FALSE),"AAAAH"))</f>
        <v>2.5</v>
      </c>
      <c r="T10" s="4">
        <f>IF($K10="NA","NA",IF($H10=2011,VLOOKUP($K10,GroupSizesPoly!$A$1:$FG$216,8,FALSE),IF($H10=2012,VLOOKUP($K10,GroupSizesPoly!$A$1:$FG$216,20,FALSE),"AAAAH")))</f>
        <v>0</v>
      </c>
      <c r="U10" s="4">
        <f>IF($L10="NA","NA",IF($H10=2011,VLOOKUP($L10,GroupSizesPoly!$A$1:$FG$216,20,FALSE),IF($H10=2012,VLOOKUP($L10,GroupSizesPoly!$A$1:$FG$216,35,FALSE),"AAAAH")))</f>
        <v>4</v>
      </c>
      <c r="V10" s="4">
        <f>IF($M10="NA","NA",IF($H10=2011,VLOOKUP($M10,GroupSizesPoly!$A$1:$FG$216,35,FALSE),"AAAAH"))</f>
        <v>5</v>
      </c>
      <c r="W10">
        <v>0.89560035730229537</v>
      </c>
      <c r="X10" t="s">
        <v>177</v>
      </c>
      <c r="Y10">
        <v>1</v>
      </c>
      <c r="Z10" t="s">
        <v>178</v>
      </c>
      <c r="AA10" t="s">
        <v>178</v>
      </c>
      <c r="AB10">
        <v>0</v>
      </c>
      <c r="AC10">
        <v>0</v>
      </c>
      <c r="AD10" t="s">
        <v>178</v>
      </c>
      <c r="AE10" s="3" t="s">
        <v>178</v>
      </c>
      <c r="AF10" s="3" t="s">
        <v>178</v>
      </c>
      <c r="AG10">
        <f t="shared" si="1"/>
        <v>0</v>
      </c>
      <c r="AH10">
        <f t="shared" si="2"/>
        <v>1.73</v>
      </c>
      <c r="AI10">
        <f t="shared" si="3"/>
        <v>1.234375</v>
      </c>
      <c r="AJ10">
        <f t="shared" si="4"/>
        <v>0</v>
      </c>
      <c r="AK10">
        <f t="shared" si="5"/>
        <v>1.2666666666666666E-2</v>
      </c>
      <c r="AL10">
        <f t="shared" si="6"/>
        <v>5.9375000000000004E-2</v>
      </c>
      <c r="AM10">
        <f t="shared" si="7"/>
        <v>2.964375</v>
      </c>
      <c r="AN10">
        <f t="shared" si="8"/>
        <v>7.2041666666666671E-2</v>
      </c>
      <c r="AO10">
        <f t="shared" si="9"/>
        <v>10.388888888888888</v>
      </c>
    </row>
    <row r="11" spans="1:41" x14ac:dyDescent="0.25">
      <c r="A11">
        <v>10</v>
      </c>
      <c r="B11">
        <v>5.2</v>
      </c>
      <c r="C11" t="s">
        <v>330</v>
      </c>
      <c r="D11" t="s">
        <v>359</v>
      </c>
      <c r="E11" t="s">
        <v>395</v>
      </c>
      <c r="F11" t="s">
        <v>395</v>
      </c>
      <c r="G11" t="s">
        <v>395</v>
      </c>
      <c r="H11">
        <v>2011</v>
      </c>
      <c r="I11">
        <v>2</v>
      </c>
      <c r="J11" s="15">
        <v>2011</v>
      </c>
      <c r="K11" t="s">
        <v>7</v>
      </c>
      <c r="L11" t="s">
        <v>7</v>
      </c>
      <c r="M11" t="s">
        <v>7</v>
      </c>
      <c r="N11">
        <f>IF($K11="NA","NA",IF($H11=2011,VLOOKUP($K11,GroupSizesPoly!$A$1:$FG$216,12,FALSE),IF($H11=2012,VLOOKUP($K11,GroupSizesPoly!$A$1:$FG$216,25,FALSE),"AAAAH")))</f>
        <v>9</v>
      </c>
      <c r="O11">
        <f>IF($L11="NA","NA",IF($H11=2011,VLOOKUP($L11,GroupSizesPoly!$A$1:$FG$216,25,FALSE),IF($H11=2012,VLOOKUP($L11,GroupSizesPoly!$A$1:$FG$216,39,FALSE),"AAAAH")))</f>
        <v>9</v>
      </c>
      <c r="P11">
        <f>IF($M11="NA","NA",IF($H11=2011,VLOOKUP($M11,GroupSizesPoly!$A$1:$FG$216,39,FALSE),"AAAAH"))</f>
        <v>7</v>
      </c>
      <c r="Q11">
        <f>IF($K11="NA","NA",IF($H11=2011,VLOOKUP($K11,GroupSizesPoly!$A$1:$FG$216,5,FALSE),IF($H11=2012,VLOOKUP($K11,GroupSizesPoly!$A$1:$FG$216,17,FALSE),"AAAAH")))</f>
        <v>2</v>
      </c>
      <c r="R11">
        <f>IF($L11="NA","NA",IF($H11=2011,VLOOKUP($L11,GroupSizesPoly!$A$1:$FG$216,17,FALSE),IF($H11=2012,VLOOKUP($L11,GroupSizesPoly!$A$1:$FG$216,32,FALSE),"AAAAH")))</f>
        <v>0</v>
      </c>
      <c r="S11">
        <f>IF($M11="NA","NA",IF($H11=2011,VLOOKUP($M11,GroupSizesPoly!$A$1:$FG$216,32,FALSE),"AAAAH"))</f>
        <v>2</v>
      </c>
      <c r="T11" s="4">
        <f>IF($K11="NA","NA",IF($H11=2011,VLOOKUP($K11,GroupSizesPoly!$A$1:$FG$216,8,FALSE),IF($H11=2012,VLOOKUP($K11,GroupSizesPoly!$A$1:$FG$216,20,FALSE),"AAAAH")))</f>
        <v>0</v>
      </c>
      <c r="U11" s="4">
        <f>IF($L11="NA","NA",IF($H11=2011,VLOOKUP($L11,GroupSizesPoly!$A$1:$FG$216,20,FALSE),IF($H11=2012,VLOOKUP($L11,GroupSizesPoly!$A$1:$FG$216,35,FALSE),"AAAAH")))</f>
        <v>0</v>
      </c>
      <c r="V11" s="4">
        <f>IF($M11="NA","NA",IF($H11=2011,VLOOKUP($M11,GroupSizesPoly!$A$1:$FG$216,35,FALSE),"AAAAH"))</f>
        <v>3</v>
      </c>
      <c r="W11">
        <v>0.83934498270973201</v>
      </c>
      <c r="X11" t="s">
        <v>177</v>
      </c>
      <c r="Y11">
        <v>1</v>
      </c>
      <c r="Z11" t="s">
        <v>178</v>
      </c>
      <c r="AA11" t="s">
        <v>178</v>
      </c>
      <c r="AB11">
        <v>1</v>
      </c>
      <c r="AC11">
        <v>1</v>
      </c>
      <c r="AD11" t="s">
        <v>178</v>
      </c>
      <c r="AE11" s="3" t="s">
        <v>178</v>
      </c>
      <c r="AF11" s="3" t="s">
        <v>178</v>
      </c>
      <c r="AG11">
        <f t="shared" si="1"/>
        <v>0</v>
      </c>
      <c r="AH11">
        <f t="shared" si="2"/>
        <v>0</v>
      </c>
      <c r="AI11">
        <f t="shared" si="3"/>
        <v>0.74249999999999994</v>
      </c>
      <c r="AJ11">
        <f t="shared" si="4"/>
        <v>0</v>
      </c>
      <c r="AK11">
        <f t="shared" si="5"/>
        <v>0</v>
      </c>
      <c r="AL11">
        <f t="shared" si="6"/>
        <v>0.11400000000000002</v>
      </c>
      <c r="AM11">
        <f t="shared" si="7"/>
        <v>0.74249999999999994</v>
      </c>
      <c r="AN11">
        <f t="shared" si="8"/>
        <v>0.11400000000000002</v>
      </c>
      <c r="AO11">
        <f t="shared" si="9"/>
        <v>8.3333333333333339</v>
      </c>
    </row>
    <row r="12" spans="1:41" x14ac:dyDescent="0.25">
      <c r="A12">
        <v>11</v>
      </c>
      <c r="B12">
        <v>4.8</v>
      </c>
      <c r="C12" t="s">
        <v>330</v>
      </c>
      <c r="D12" t="s">
        <v>359</v>
      </c>
      <c r="E12" t="s">
        <v>395</v>
      </c>
      <c r="F12" t="s">
        <v>395</v>
      </c>
      <c r="G12" t="s">
        <v>395</v>
      </c>
      <c r="H12">
        <v>2011</v>
      </c>
      <c r="I12">
        <v>2</v>
      </c>
      <c r="J12" s="15">
        <v>2011</v>
      </c>
      <c r="K12" t="s">
        <v>72</v>
      </c>
      <c r="L12" t="s">
        <v>72</v>
      </c>
      <c r="M12" t="s">
        <v>72</v>
      </c>
      <c r="N12">
        <f>IF($K12="NA","NA",IF($H12=2011,VLOOKUP($K12,GroupSizesPoly!$A$1:$FG$216,12,FALSE),IF($H12=2012,VLOOKUP($K12,GroupSizesPoly!$A$1:$FG$216,25,FALSE),"AAAAH")))</f>
        <v>4</v>
      </c>
      <c r="O12">
        <f>IF($L12="NA","NA",IF($H12=2011,VLOOKUP($L12,GroupSizesPoly!$A$1:$FG$216,25,FALSE),IF($H12=2012,VLOOKUP($L12,GroupSizesPoly!$A$1:$FG$216,39,FALSE),"AAAAH")))</f>
        <v>5</v>
      </c>
      <c r="P12">
        <f>IF($M12="NA","NA",IF($H12=2011,VLOOKUP($M12,GroupSizesPoly!$A$1:$FG$216,39,FALSE),"AAAAH"))</f>
        <v>4</v>
      </c>
      <c r="Q12">
        <f>IF($K12="NA","NA",IF($H12=2011,VLOOKUP($K12,GroupSizesPoly!$A$1:$FG$216,5,FALSE),IF($H12=2012,VLOOKUP($K12,GroupSizesPoly!$A$1:$FG$216,17,FALSE),"AAAAH")))</f>
        <v>1</v>
      </c>
      <c r="R12">
        <f>IF($L12="NA","NA",IF($H12=2011,VLOOKUP($L12,GroupSizesPoly!$A$1:$FG$216,17,FALSE),IF($H12=2012,VLOOKUP($L12,GroupSizesPoly!$A$1:$FG$216,32,FALSE),"AAAAH")))</f>
        <v>1</v>
      </c>
      <c r="S12">
        <f>IF($M12="NA","NA",IF($H12=2011,VLOOKUP($M12,GroupSizesPoly!$A$1:$FG$216,32,FALSE),"AAAAH"))</f>
        <v>0</v>
      </c>
      <c r="T12" s="4">
        <f>IF($K12="NA","NA",IF($H12=2011,VLOOKUP($K12,GroupSizesPoly!$A$1:$FG$216,8,FALSE),IF($H12=2012,VLOOKUP($K12,GroupSizesPoly!$A$1:$FG$216,20,FALSE),"AAAAH")))</f>
        <v>0</v>
      </c>
      <c r="U12" s="4">
        <f>IF($L12="NA","NA",IF($H12=2011,VLOOKUP($L12,GroupSizesPoly!$A$1:$FG$216,20,FALSE),IF($H12=2012,VLOOKUP($L12,GroupSizesPoly!$A$1:$FG$216,35,FALSE),"AAAAH")))</f>
        <v>2</v>
      </c>
      <c r="V12" s="4">
        <f>IF($M12="NA","NA",IF($H12=2011,VLOOKUP($M12,GroupSizesPoly!$A$1:$FG$216,35,FALSE),"AAAAH"))</f>
        <v>2</v>
      </c>
      <c r="W12">
        <v>0.68680419334771214</v>
      </c>
      <c r="X12" t="s">
        <v>177</v>
      </c>
      <c r="Y12">
        <v>1</v>
      </c>
      <c r="Z12" t="s">
        <v>178</v>
      </c>
      <c r="AA12" t="s">
        <v>178</v>
      </c>
      <c r="AB12">
        <v>0</v>
      </c>
      <c r="AC12">
        <v>0</v>
      </c>
      <c r="AD12" t="s">
        <v>178</v>
      </c>
      <c r="AE12" s="3" t="s">
        <v>178</v>
      </c>
      <c r="AF12" s="3" t="s">
        <v>178</v>
      </c>
      <c r="AG12">
        <f t="shared" si="1"/>
        <v>0</v>
      </c>
      <c r="AH12">
        <f t="shared" si="2"/>
        <v>0.74750000000000005</v>
      </c>
      <c r="AI12">
        <f t="shared" si="3"/>
        <v>1</v>
      </c>
      <c r="AJ12">
        <f t="shared" si="4"/>
        <v>0</v>
      </c>
      <c r="AK12">
        <f t="shared" si="5"/>
        <v>3.8000000000000006E-2</v>
      </c>
      <c r="AL12">
        <f t="shared" si="6"/>
        <v>0</v>
      </c>
      <c r="AM12">
        <f t="shared" si="7"/>
        <v>1.7475000000000001</v>
      </c>
      <c r="AN12">
        <f t="shared" si="8"/>
        <v>3.8000000000000006E-2</v>
      </c>
      <c r="AO12">
        <f t="shared" si="9"/>
        <v>4.333333333333333</v>
      </c>
    </row>
    <row r="13" spans="1:41" x14ac:dyDescent="0.25">
      <c r="A13">
        <v>12</v>
      </c>
      <c r="B13">
        <v>4.3</v>
      </c>
      <c r="C13" t="s">
        <v>330</v>
      </c>
      <c r="D13" t="s">
        <v>358</v>
      </c>
      <c r="E13" t="s">
        <v>392</v>
      </c>
      <c r="F13" t="s">
        <v>395</v>
      </c>
      <c r="G13" t="s">
        <v>178</v>
      </c>
      <c r="H13">
        <v>2011</v>
      </c>
      <c r="I13">
        <v>1</v>
      </c>
      <c r="J13" s="15">
        <v>2012</v>
      </c>
      <c r="K13" t="s">
        <v>93</v>
      </c>
      <c r="L13" t="s">
        <v>91</v>
      </c>
      <c r="M13" t="s">
        <v>178</v>
      </c>
      <c r="N13">
        <f>IF($K13="NA","NA",IF($H13=2011,VLOOKUP($K13,GroupSizesPoly!$A$1:$FG$216,12,FALSE),IF($H13=2012,VLOOKUP($K13,GroupSizesPoly!$A$1:$FG$216,25,FALSE),"AAAAH")))</f>
        <v>5</v>
      </c>
      <c r="O13">
        <f>IF($L13="NA","NA",IF($H13=2011,VLOOKUP($L13,GroupSizesPoly!$A$1:$FG$216,25,FALSE),IF($H13=2012,VLOOKUP($L13,GroupSizesPoly!$A$1:$FG$216,39,FALSE),"AAAAH")))</f>
        <v>5</v>
      </c>
      <c r="P13" t="str">
        <f>IF($M13="NA","NA",IF($H13=2011,VLOOKUP($M13,GroupSizesPoly!$A$1:$FG$216,39,FALSE),"AAAAH"))</f>
        <v>NA</v>
      </c>
      <c r="Q13">
        <f>IF($K13="NA","NA",IF($H13=2011,VLOOKUP($K13,GroupSizesPoly!$A$1:$FG$216,5,FALSE),IF($H13=2012,VLOOKUP($K13,GroupSizesPoly!$A$1:$FG$216,17,FALSE),"AAAAH")))</f>
        <v>2</v>
      </c>
      <c r="R13">
        <f>IF($L13="NA","NA",IF($H13=2011,VLOOKUP($L13,GroupSizesPoly!$A$1:$FG$216,17,FALSE),IF($H13=2012,VLOOKUP($L13,GroupSizesPoly!$A$1:$FG$216,32,FALSE),"AAAAH")))</f>
        <v>1</v>
      </c>
      <c r="S13" t="str">
        <f>IF($M13="NA","NA",IF($H13=2011,VLOOKUP($M13,GroupSizesPoly!$A$1:$FG$216,32,FALSE),"AAAAH"))</f>
        <v>NA</v>
      </c>
      <c r="T13" s="4">
        <f>IF($K13="NA","NA",IF($H13=2011,VLOOKUP($K13,GroupSizesPoly!$A$1:$FG$216,8,FALSE),IF($H13=2012,VLOOKUP($K13,GroupSizesPoly!$A$1:$FG$216,20,FALSE),"AAAAH")))</f>
        <v>0</v>
      </c>
      <c r="U13" s="4">
        <f>IF($L13="NA","NA",IF($H13=2011,VLOOKUP($L13,GroupSizesPoly!$A$1:$FG$216,20,FALSE),IF($H13=2012,VLOOKUP($L13,GroupSizesPoly!$A$1:$FG$216,35,FALSE),"AAAAH")))</f>
        <v>0</v>
      </c>
      <c r="V13" s="4" t="str">
        <f>IF($M13="NA","NA",IF($H13=2011,VLOOKUP($M13,GroupSizesPoly!$A$1:$FG$216,35,FALSE),"AAAAH"))</f>
        <v>NA</v>
      </c>
      <c r="W13">
        <v>0.9217917335277005</v>
      </c>
      <c r="X13" t="s">
        <v>176</v>
      </c>
      <c r="Y13">
        <v>1</v>
      </c>
      <c r="Z13">
        <v>1</v>
      </c>
      <c r="AA13">
        <v>1</v>
      </c>
      <c r="AB13">
        <v>1</v>
      </c>
      <c r="AC13">
        <v>1</v>
      </c>
      <c r="AD13">
        <v>4.9496752426344273</v>
      </c>
      <c r="AE13" s="3">
        <v>47</v>
      </c>
      <c r="AF13" s="3">
        <v>46</v>
      </c>
      <c r="AG13">
        <f t="shared" si="1"/>
        <v>0</v>
      </c>
      <c r="AH13">
        <f t="shared" si="2"/>
        <v>0</v>
      </c>
      <c r="AI13" t="str">
        <f t="shared" si="3"/>
        <v>NA</v>
      </c>
      <c r="AJ13">
        <f t="shared" si="4"/>
        <v>0</v>
      </c>
      <c r="AK13">
        <f t="shared" si="5"/>
        <v>0</v>
      </c>
      <c r="AL13" t="str">
        <f t="shared" si="6"/>
        <v>NA</v>
      </c>
      <c r="AM13">
        <f t="shared" si="7"/>
        <v>0</v>
      </c>
      <c r="AN13">
        <f t="shared" si="8"/>
        <v>0</v>
      </c>
      <c r="AO13">
        <f t="shared" si="9"/>
        <v>5</v>
      </c>
    </row>
    <row r="14" spans="1:41" x14ac:dyDescent="0.25">
      <c r="A14">
        <v>13</v>
      </c>
      <c r="B14">
        <v>4.8</v>
      </c>
      <c r="C14" t="s">
        <v>330</v>
      </c>
      <c r="D14" t="s">
        <v>359</v>
      </c>
      <c r="E14" t="s">
        <v>395</v>
      </c>
      <c r="F14" t="s">
        <v>395</v>
      </c>
      <c r="G14" t="s">
        <v>395</v>
      </c>
      <c r="H14">
        <v>2011</v>
      </c>
      <c r="I14">
        <v>2</v>
      </c>
      <c r="J14" s="15">
        <v>2011</v>
      </c>
      <c r="K14" t="s">
        <v>2</v>
      </c>
      <c r="L14" t="s">
        <v>2</v>
      </c>
      <c r="M14" t="s">
        <v>2</v>
      </c>
      <c r="N14">
        <f>IF($K14="NA","NA",IF($H14=2011,VLOOKUP($K14,GroupSizesPoly!$A$1:$FG$216,12,FALSE),IF($H14=2012,VLOOKUP($K14,GroupSizesPoly!$A$1:$FG$216,25,FALSE),"AAAAH")))</f>
        <v>4</v>
      </c>
      <c r="O14">
        <f>IF($L14="NA","NA",IF($H14=2011,VLOOKUP($L14,GroupSizesPoly!$A$1:$FG$216,25,FALSE),IF($H14=2012,VLOOKUP($L14,GroupSizesPoly!$A$1:$FG$216,39,FALSE),"AAAAH")))</f>
        <v>7</v>
      </c>
      <c r="P14">
        <f>IF($M14="NA","NA",IF($H14=2011,VLOOKUP($M14,GroupSizesPoly!$A$1:$FG$216,39,FALSE),"AAAAH"))</f>
        <v>7</v>
      </c>
      <c r="Q14">
        <f>IF($K14="NA","NA",IF($H14=2011,VLOOKUP($K14,GroupSizesPoly!$A$1:$FG$216,5,FALSE),IF($H14=2012,VLOOKUP($K14,GroupSizesPoly!$A$1:$FG$216,17,FALSE),"AAAAH")))</f>
        <v>0</v>
      </c>
      <c r="R14">
        <f>IF($L14="NA","NA",IF($H14=2011,VLOOKUP($L14,GroupSizesPoly!$A$1:$FG$216,17,FALSE),IF($H14=2012,VLOOKUP($L14,GroupSizesPoly!$A$1:$FG$216,32,FALSE),"AAAAH")))</f>
        <v>1</v>
      </c>
      <c r="S14">
        <f>IF($M14="NA","NA",IF($H14=2011,VLOOKUP($M14,GroupSizesPoly!$A$1:$FG$216,32,FALSE),"AAAAH"))</f>
        <v>2</v>
      </c>
      <c r="T14" s="4">
        <f>IF($K14="NA","NA",IF($H14=2011,VLOOKUP($K14,GroupSizesPoly!$A$1:$FG$216,8,FALSE),IF($H14=2012,VLOOKUP($K14,GroupSizesPoly!$A$1:$FG$216,20,FALSE),"AAAAH")))</f>
        <v>0</v>
      </c>
      <c r="U14" s="4">
        <f>IF($L14="NA","NA",IF($H14=2011,VLOOKUP($L14,GroupSizesPoly!$A$1:$FG$216,20,FALSE),IF($H14=2012,VLOOKUP($L14,GroupSizesPoly!$A$1:$FG$216,35,FALSE),"AAAAH")))</f>
        <v>2</v>
      </c>
      <c r="V14" s="4">
        <f>IF($M14="NA","NA",IF($H14=2011,VLOOKUP($M14,GroupSizesPoly!$A$1:$FG$216,35,FALSE),"AAAAH"))</f>
        <v>1</v>
      </c>
      <c r="W14">
        <v>1.4878844041120944</v>
      </c>
      <c r="X14" t="s">
        <v>177</v>
      </c>
      <c r="Y14">
        <v>1</v>
      </c>
      <c r="Z14" t="s">
        <v>178</v>
      </c>
      <c r="AA14" t="s">
        <v>178</v>
      </c>
      <c r="AB14">
        <v>14</v>
      </c>
      <c r="AC14">
        <v>6</v>
      </c>
      <c r="AD14" t="s">
        <v>178</v>
      </c>
      <c r="AE14" s="3" t="s">
        <v>178</v>
      </c>
      <c r="AF14" s="3" t="s">
        <v>178</v>
      </c>
      <c r="AG14">
        <f t="shared" si="1"/>
        <v>0</v>
      </c>
      <c r="AH14">
        <f t="shared" si="2"/>
        <v>0.74750000000000005</v>
      </c>
      <c r="AI14">
        <f t="shared" si="3"/>
        <v>0.2475</v>
      </c>
      <c r="AJ14">
        <f t="shared" si="4"/>
        <v>0</v>
      </c>
      <c r="AK14">
        <f t="shared" si="5"/>
        <v>3.8000000000000006E-2</v>
      </c>
      <c r="AL14">
        <f t="shared" si="6"/>
        <v>3.8000000000000006E-2</v>
      </c>
      <c r="AM14">
        <f t="shared" si="7"/>
        <v>0.99500000000000011</v>
      </c>
      <c r="AN14">
        <f t="shared" si="8"/>
        <v>7.6000000000000012E-2</v>
      </c>
      <c r="AO14">
        <f t="shared" si="9"/>
        <v>6</v>
      </c>
    </row>
    <row r="15" spans="1:41" x14ac:dyDescent="0.25">
      <c r="A15">
        <v>14</v>
      </c>
      <c r="B15">
        <v>4.9000000000000004</v>
      </c>
      <c r="C15" t="s">
        <v>330</v>
      </c>
      <c r="D15" t="s">
        <v>358</v>
      </c>
      <c r="E15" t="s">
        <v>392</v>
      </c>
      <c r="F15" t="s">
        <v>392</v>
      </c>
      <c r="G15" t="s">
        <v>395</v>
      </c>
      <c r="H15">
        <v>2011</v>
      </c>
      <c r="I15">
        <v>2</v>
      </c>
      <c r="J15" s="15">
        <v>2013</v>
      </c>
      <c r="K15" t="s">
        <v>82</v>
      </c>
      <c r="L15" t="s">
        <v>82</v>
      </c>
      <c r="M15" t="s">
        <v>82</v>
      </c>
      <c r="N15">
        <f>IF($K15="NA","NA",IF($H15=2011,VLOOKUP($K15,GroupSizesPoly!$A$1:$FG$216,12,FALSE),IF($H15=2012,VLOOKUP($K15,GroupSizesPoly!$A$1:$FG$216,25,FALSE),"AAAAH")))</f>
        <v>9</v>
      </c>
      <c r="O15">
        <f>IF($L15="NA","NA",IF($H15=2011,VLOOKUP($L15,GroupSizesPoly!$A$1:$FG$216,25,FALSE),IF($H15=2012,VLOOKUP($L15,GroupSizesPoly!$A$1:$FG$216,39,FALSE),"AAAAH")))</f>
        <v>12</v>
      </c>
      <c r="P15">
        <f>IF($M15="NA","NA",IF($H15=2011,VLOOKUP($M15,GroupSizesPoly!$A$1:$FG$216,39,FALSE),"AAAAH"))</f>
        <v>7</v>
      </c>
      <c r="Q15">
        <f>IF($K15="NA","NA",IF($H15=2011,VLOOKUP($K15,GroupSizesPoly!$A$1:$FG$216,5,FALSE),IF($H15=2012,VLOOKUP($K15,GroupSizesPoly!$A$1:$FG$216,17,FALSE),"AAAAH")))</f>
        <v>4</v>
      </c>
      <c r="R15">
        <f>IF($L15="NA","NA",IF($H15=2011,VLOOKUP($L15,GroupSizesPoly!$A$1:$FG$216,17,FALSE),IF($H15=2012,VLOOKUP($L15,GroupSizesPoly!$A$1:$FG$216,32,FALSE),"AAAAH")))</f>
        <v>5</v>
      </c>
      <c r="S15">
        <f>IF($M15="NA","NA",IF($H15=2011,VLOOKUP($M15,GroupSizesPoly!$A$1:$FG$216,32,FALSE),"AAAAH"))</f>
        <v>1</v>
      </c>
      <c r="T15" s="4">
        <f>IF($K15="NA","NA",IF($H15=2011,VLOOKUP($K15,GroupSizesPoly!$A$1:$FG$216,8,FALSE),IF($H15=2012,VLOOKUP($K15,GroupSizesPoly!$A$1:$FG$216,20,FALSE),"AAAAH")))</f>
        <v>0</v>
      </c>
      <c r="U15" s="4">
        <f>IF($L15="NA","NA",IF($H15=2011,VLOOKUP($L15,GroupSizesPoly!$A$1:$FG$216,20,FALSE),IF($H15=2012,VLOOKUP($L15,GroupSizesPoly!$A$1:$FG$216,35,FALSE),"AAAAH")))</f>
        <v>0</v>
      </c>
      <c r="V15" s="4">
        <f>IF($M15="NA","NA",IF($H15=2011,VLOOKUP($M15,GroupSizesPoly!$A$1:$FG$216,35,FALSE),"AAAAH"))</f>
        <v>12</v>
      </c>
      <c r="W15">
        <v>0.16124515496597305</v>
      </c>
      <c r="X15" t="s">
        <v>177</v>
      </c>
      <c r="Y15">
        <v>1</v>
      </c>
      <c r="Z15">
        <v>0</v>
      </c>
      <c r="AA15" t="s">
        <v>178</v>
      </c>
      <c r="AB15">
        <v>22</v>
      </c>
      <c r="AC15">
        <v>6</v>
      </c>
      <c r="AD15" t="s">
        <v>178</v>
      </c>
      <c r="AE15" s="3">
        <v>156</v>
      </c>
      <c r="AF15" s="3" t="s">
        <v>178</v>
      </c>
      <c r="AG15">
        <f t="shared" si="1"/>
        <v>0</v>
      </c>
      <c r="AH15">
        <f t="shared" si="2"/>
        <v>0</v>
      </c>
      <c r="AI15">
        <f t="shared" si="3"/>
        <v>4.4850000000000003</v>
      </c>
      <c r="AJ15">
        <f t="shared" si="4"/>
        <v>0</v>
      </c>
      <c r="AK15">
        <f t="shared" si="5"/>
        <v>0</v>
      </c>
      <c r="AL15">
        <f t="shared" si="6"/>
        <v>0.22800000000000004</v>
      </c>
      <c r="AM15">
        <f t="shared" si="7"/>
        <v>4.4850000000000003</v>
      </c>
      <c r="AN15">
        <f t="shared" si="8"/>
        <v>0.22800000000000004</v>
      </c>
      <c r="AO15">
        <f t="shared" si="9"/>
        <v>9.3333333333333339</v>
      </c>
    </row>
    <row r="16" spans="1:41" x14ac:dyDescent="0.25">
      <c r="A16">
        <v>15</v>
      </c>
      <c r="B16">
        <v>3.6</v>
      </c>
      <c r="C16" t="s">
        <v>337</v>
      </c>
      <c r="D16" t="s">
        <v>358</v>
      </c>
      <c r="E16" t="s">
        <v>394</v>
      </c>
      <c r="F16" t="s">
        <v>394</v>
      </c>
      <c r="G16" t="s">
        <v>393</v>
      </c>
      <c r="H16">
        <v>2011</v>
      </c>
      <c r="I16">
        <v>2</v>
      </c>
      <c r="J16" s="15">
        <v>2012</v>
      </c>
      <c r="K16" t="s">
        <v>79</v>
      </c>
      <c r="L16" t="s">
        <v>78</v>
      </c>
      <c r="M16" t="s">
        <v>79</v>
      </c>
      <c r="N16">
        <f>IF($K16="NA","NA",IF($H16=2011,VLOOKUP($K16,GroupSizesPoly!$A$1:$FG$216,12,FALSE),IF($H16=2012,VLOOKUP($K16,GroupSizesPoly!$A$1:$FG$216,25,FALSE),"AAAAH")))</f>
        <v>5</v>
      </c>
      <c r="O16">
        <f>IF($L16="NA","NA",IF($H16=2011,VLOOKUP($L16,GroupSizesPoly!$A$1:$FG$216,25,FALSE),IF($H16=2012,VLOOKUP($L16,GroupSizesPoly!$A$1:$FG$216,39,FALSE),"AAAAH")))</f>
        <v>11</v>
      </c>
      <c r="P16">
        <f>IF($M16="NA","NA",IF($H16=2011,VLOOKUP($M16,GroupSizesPoly!$A$1:$FG$216,39,FALSE),"AAAAH"))</f>
        <v>5</v>
      </c>
      <c r="Q16">
        <f>IF($K16="NA","NA",IF($H16=2011,VLOOKUP($K16,GroupSizesPoly!$A$1:$FG$216,5,FALSE),IF($H16=2012,VLOOKUP($K16,GroupSizesPoly!$A$1:$FG$216,17,FALSE),"AAAAH")))</f>
        <v>3</v>
      </c>
      <c r="R16">
        <f>IF($L16="NA","NA",IF($H16=2011,VLOOKUP($L16,GroupSizesPoly!$A$1:$FG$216,17,FALSE),IF($H16=2012,VLOOKUP($L16,GroupSizesPoly!$A$1:$FG$216,32,FALSE),"AAAAH")))</f>
        <v>2</v>
      </c>
      <c r="S16">
        <f>IF($M16="NA","NA",IF($H16=2011,VLOOKUP($M16,GroupSizesPoly!$A$1:$FG$216,32,FALSE),"AAAAH"))</f>
        <v>1</v>
      </c>
      <c r="T16" s="4">
        <f>IF($K16="NA","NA",IF($H16=2011,VLOOKUP($K16,GroupSizesPoly!$A$1:$FG$216,8,FALSE),IF($H16=2012,VLOOKUP($K16,GroupSizesPoly!$A$1:$FG$216,20,FALSE),"AAAAH")))</f>
        <v>0</v>
      </c>
      <c r="U16" s="4">
        <f>IF($L16="NA","NA",IF($H16=2011,VLOOKUP($L16,GroupSizesPoly!$A$1:$FG$216,20,FALSE),IF($H16=2012,VLOOKUP($L16,GroupSizesPoly!$A$1:$FG$216,35,FALSE),"AAAAH")))</f>
        <v>0</v>
      </c>
      <c r="V16" s="4">
        <f>IF($M16="NA","NA",IF($H16=2011,VLOOKUP($M16,GroupSizesPoly!$A$1:$FG$216,35,FALSE),"AAAAH"))</f>
        <v>9</v>
      </c>
      <c r="W16">
        <v>1.0107423014794645</v>
      </c>
      <c r="X16" t="s">
        <v>176</v>
      </c>
      <c r="Y16">
        <v>1</v>
      </c>
      <c r="Z16">
        <v>0</v>
      </c>
      <c r="AA16" t="s">
        <v>178</v>
      </c>
      <c r="AB16">
        <v>0</v>
      </c>
      <c r="AC16">
        <v>0</v>
      </c>
      <c r="AD16">
        <v>1.0107423014794645</v>
      </c>
      <c r="AE16" s="3">
        <v>2</v>
      </c>
      <c r="AF16" s="3" t="s">
        <v>178</v>
      </c>
      <c r="AG16">
        <f t="shared" si="1"/>
        <v>0</v>
      </c>
      <c r="AH16">
        <f t="shared" si="2"/>
        <v>0</v>
      </c>
      <c r="AI16">
        <f t="shared" si="3"/>
        <v>3.5887499999999997</v>
      </c>
      <c r="AJ16">
        <f t="shared" si="4"/>
        <v>0</v>
      </c>
      <c r="AK16">
        <f t="shared" si="5"/>
        <v>0</v>
      </c>
      <c r="AL16">
        <f t="shared" si="6"/>
        <v>4.2750000000000003E-2</v>
      </c>
      <c r="AM16">
        <f t="shared" si="7"/>
        <v>3.5887499999999997</v>
      </c>
      <c r="AN16">
        <f t="shared" si="8"/>
        <v>4.2750000000000003E-2</v>
      </c>
      <c r="AO16">
        <f t="shared" si="9"/>
        <v>7</v>
      </c>
    </row>
    <row r="17" spans="1:41" x14ac:dyDescent="0.25">
      <c r="A17">
        <v>16</v>
      </c>
      <c r="B17">
        <v>3.8</v>
      </c>
      <c r="C17" t="s">
        <v>330</v>
      </c>
      <c r="D17" t="s">
        <v>358</v>
      </c>
      <c r="E17" t="s">
        <v>392</v>
      </c>
      <c r="F17" t="s">
        <v>392</v>
      </c>
      <c r="G17" t="s">
        <v>395</v>
      </c>
      <c r="H17">
        <v>2011</v>
      </c>
      <c r="I17">
        <v>2</v>
      </c>
      <c r="J17" s="15">
        <v>2013</v>
      </c>
      <c r="K17" t="s">
        <v>76</v>
      </c>
      <c r="L17" t="s">
        <v>76</v>
      </c>
      <c r="M17" t="s">
        <v>88</v>
      </c>
      <c r="N17">
        <f>IF($K17="NA","NA",IF($H17=2011,VLOOKUP($K17,GroupSizesPoly!$A$1:$FG$216,12,FALSE),IF($H17=2012,VLOOKUP($K17,GroupSizesPoly!$A$1:$FG$216,25,FALSE),"AAAAH")))</f>
        <v>4</v>
      </c>
      <c r="O17">
        <f>IF($L17="NA","NA",IF($H17=2011,VLOOKUP($L17,GroupSizesPoly!$A$1:$FG$216,25,FALSE),IF($H17=2012,VLOOKUP($L17,GroupSizesPoly!$A$1:$FG$216,39,FALSE),"AAAAH")))</f>
        <v>5</v>
      </c>
      <c r="P17">
        <f>IF($M17="NA","NA",IF($H17=2011,VLOOKUP($M17,GroupSizesPoly!$A$1:$FG$216,39,FALSE),"AAAAH"))</f>
        <v>6</v>
      </c>
      <c r="Q17">
        <f>IF($K17="NA","NA",IF($H17=2011,VLOOKUP($K17,GroupSizesPoly!$A$1:$FG$216,5,FALSE),IF($H17=2012,VLOOKUP($K17,GroupSizesPoly!$A$1:$FG$216,17,FALSE),"AAAAH")))</f>
        <v>2</v>
      </c>
      <c r="R17">
        <f>IF($L17="NA","NA",IF($H17=2011,VLOOKUP($L17,GroupSizesPoly!$A$1:$FG$216,17,FALSE),IF($H17=2012,VLOOKUP($L17,GroupSizesPoly!$A$1:$FG$216,32,FALSE),"AAAAH")))</f>
        <v>1</v>
      </c>
      <c r="S17">
        <f>IF($M17="NA","NA",IF($H17=2011,VLOOKUP($M17,GroupSizesPoly!$A$1:$FG$216,32,FALSE),"AAAAH"))</f>
        <v>1</v>
      </c>
      <c r="T17" s="4">
        <f>IF($K17="NA","NA",IF($H17=2011,VLOOKUP($K17,GroupSizesPoly!$A$1:$FG$216,8,FALSE),IF($H17=2012,VLOOKUP($K17,GroupSizesPoly!$A$1:$FG$216,20,FALSE),"AAAAH")))</f>
        <v>0</v>
      </c>
      <c r="U17" s="4">
        <f>IF($L17="NA","NA",IF($H17=2011,VLOOKUP($L17,GroupSizesPoly!$A$1:$FG$216,20,FALSE),IF($H17=2012,VLOOKUP($L17,GroupSizesPoly!$A$1:$FG$216,35,FALSE),"AAAAH")))</f>
        <v>2</v>
      </c>
      <c r="V17" s="4">
        <f>IF($M17="NA","NA",IF($H17=2011,VLOOKUP($M17,GroupSizesPoly!$A$1:$FG$216,35,FALSE),"AAAAH"))</f>
        <v>3</v>
      </c>
      <c r="W17">
        <v>1.6559287424282489</v>
      </c>
      <c r="X17" t="s">
        <v>176</v>
      </c>
      <c r="Y17">
        <v>1</v>
      </c>
      <c r="Z17">
        <v>0</v>
      </c>
      <c r="AA17" t="s">
        <v>178</v>
      </c>
      <c r="AB17">
        <v>0</v>
      </c>
      <c r="AC17">
        <v>0</v>
      </c>
      <c r="AD17">
        <v>7.1289059469178024</v>
      </c>
      <c r="AE17" s="3">
        <v>183</v>
      </c>
      <c r="AF17" s="3" t="s">
        <v>178</v>
      </c>
      <c r="AG17">
        <f t="shared" si="1"/>
        <v>0</v>
      </c>
      <c r="AH17">
        <f t="shared" si="2"/>
        <v>0.14499999999999999</v>
      </c>
      <c r="AI17">
        <f t="shared" si="3"/>
        <v>1.1212500000000001</v>
      </c>
      <c r="AJ17">
        <f t="shared" si="4"/>
        <v>0</v>
      </c>
      <c r="AK17">
        <f t="shared" si="5"/>
        <v>4.4999999999999998E-2</v>
      </c>
      <c r="AL17">
        <f t="shared" si="6"/>
        <v>5.7000000000000009E-2</v>
      </c>
      <c r="AM17">
        <f t="shared" si="7"/>
        <v>1.2662500000000001</v>
      </c>
      <c r="AN17">
        <f t="shared" si="8"/>
        <v>0.10200000000000001</v>
      </c>
      <c r="AO17">
        <f t="shared" si="9"/>
        <v>5</v>
      </c>
    </row>
    <row r="18" spans="1:41" x14ac:dyDescent="0.25">
      <c r="A18">
        <v>17</v>
      </c>
      <c r="B18">
        <v>5.7</v>
      </c>
      <c r="C18" t="s">
        <v>337</v>
      </c>
      <c r="D18" t="s">
        <v>359</v>
      </c>
      <c r="E18" t="s">
        <v>393</v>
      </c>
      <c r="F18" t="s">
        <v>393</v>
      </c>
      <c r="G18" t="s">
        <v>393</v>
      </c>
      <c r="H18">
        <v>2011</v>
      </c>
      <c r="I18">
        <v>2</v>
      </c>
      <c r="J18" s="15">
        <v>2011</v>
      </c>
      <c r="K18" t="s">
        <v>362</v>
      </c>
      <c r="L18" t="s">
        <v>379</v>
      </c>
      <c r="M18" t="s">
        <v>362</v>
      </c>
      <c r="N18">
        <f>IF($K18="NA","NA",IF($H18=2011,VLOOKUP($K18,GroupSizesPoly!$A$1:$FG$216,12,FALSE),IF($H18=2012,VLOOKUP($K18,GroupSizesPoly!$A$1:$FG$216,25,FALSE),"AAAAH")))</f>
        <v>6.333333333333333</v>
      </c>
      <c r="O18">
        <f>IF($L18="NA","NA",IF($H18=2011,VLOOKUP($L18,GroupSizesPoly!$A$1:$FG$216,25,FALSE),IF($H18=2012,VLOOKUP($L18,GroupSizesPoly!$A$1:$FG$216,39,FALSE),"AAAAH")))</f>
        <v>9</v>
      </c>
      <c r="P18">
        <f>IF($M18="NA","NA",IF($H18=2011,VLOOKUP($M18,GroupSizesPoly!$A$1:$FG$216,39,FALSE),"AAAAH"))</f>
        <v>7.6666666666666661</v>
      </c>
      <c r="Q18">
        <f>IF($K18="NA","NA",IF($H18=2011,VLOOKUP($K18,GroupSizesPoly!$A$1:$FG$216,5,FALSE),IF($H18=2012,VLOOKUP($K18,GroupSizesPoly!$A$1:$FG$216,17,FALSE),"AAAAH")))</f>
        <v>1.3333333333333333</v>
      </c>
      <c r="R18">
        <f>IF($L18="NA","NA",IF($H18=2011,VLOOKUP($L18,GroupSizesPoly!$A$1:$FG$216,17,FALSE),IF($H18=2012,VLOOKUP($L18,GroupSizesPoly!$A$1:$FG$216,32,FALSE),"AAAAH")))</f>
        <v>0.66666666666666663</v>
      </c>
      <c r="S18">
        <f>IF($M18="NA","NA",IF($H18=2011,VLOOKUP($M18,GroupSizesPoly!$A$1:$FG$216,32,FALSE),"AAAAH"))</f>
        <v>0.66666666666666663</v>
      </c>
      <c r="T18" s="4">
        <f>IF($K18="NA","NA",IF($H18=2011,VLOOKUP($K18,GroupSizesPoly!$A$1:$FG$216,8,FALSE),IF($H18=2012,VLOOKUP($K18,GroupSizesPoly!$A$1:$FG$216,20,FALSE),"AAAAH")))</f>
        <v>0</v>
      </c>
      <c r="U18" s="4">
        <f>IF($L18="NA","NA",IF($H18=2011,VLOOKUP($L18,GroupSizesPoly!$A$1:$FG$216,20,FALSE),IF($H18=2012,VLOOKUP($L18,GroupSizesPoly!$A$1:$FG$216,35,FALSE),"AAAAH")))</f>
        <v>4.333333333333333</v>
      </c>
      <c r="V18" s="4">
        <f>IF($M18="NA","NA",IF($H18=2011,VLOOKUP($M18,GroupSizesPoly!$A$1:$FG$216,35,FALSE),"AAAAH"))</f>
        <v>2.6666666666666665</v>
      </c>
      <c r="W18">
        <v>1.044962309416211</v>
      </c>
      <c r="X18" t="s">
        <v>177</v>
      </c>
      <c r="Y18">
        <v>1</v>
      </c>
      <c r="Z18" t="s">
        <v>178</v>
      </c>
      <c r="AA18" t="s">
        <v>178</v>
      </c>
      <c r="AB18">
        <v>1</v>
      </c>
      <c r="AC18">
        <v>2</v>
      </c>
      <c r="AD18" t="s">
        <v>178</v>
      </c>
      <c r="AE18" s="3" t="s">
        <v>178</v>
      </c>
      <c r="AF18" s="3" t="s">
        <v>178</v>
      </c>
      <c r="AG18">
        <f t="shared" si="1"/>
        <v>0</v>
      </c>
      <c r="AH18">
        <f t="shared" si="2"/>
        <v>1.8741666666666663</v>
      </c>
      <c r="AI18">
        <f t="shared" si="3"/>
        <v>1.1533333333333333</v>
      </c>
      <c r="AJ18">
        <f t="shared" si="4"/>
        <v>0</v>
      </c>
      <c r="AK18">
        <f t="shared" si="5"/>
        <v>1.3722222222222219E-2</v>
      </c>
      <c r="AL18">
        <f t="shared" si="6"/>
        <v>8.4444444444444454E-3</v>
      </c>
      <c r="AM18">
        <f t="shared" si="7"/>
        <v>3.0274999999999999</v>
      </c>
      <c r="AN18">
        <f t="shared" si="8"/>
        <v>2.2166666666666664E-2</v>
      </c>
      <c r="AO18">
        <f t="shared" si="9"/>
        <v>7.666666666666667</v>
      </c>
    </row>
    <row r="19" spans="1:41" x14ac:dyDescent="0.25">
      <c r="A19">
        <v>18</v>
      </c>
      <c r="B19">
        <v>5.2</v>
      </c>
      <c r="C19" t="s">
        <v>330</v>
      </c>
      <c r="D19" t="s">
        <v>359</v>
      </c>
      <c r="E19" t="s">
        <v>395</v>
      </c>
      <c r="F19" t="s">
        <v>395</v>
      </c>
      <c r="G19" t="s">
        <v>178</v>
      </c>
      <c r="H19">
        <v>2011</v>
      </c>
      <c r="I19">
        <v>1</v>
      </c>
      <c r="J19" s="15">
        <v>2011</v>
      </c>
      <c r="K19" t="s">
        <v>4</v>
      </c>
      <c r="L19" t="s">
        <v>88</v>
      </c>
      <c r="M19" t="s">
        <v>178</v>
      </c>
      <c r="N19">
        <f>IF($K19="NA","NA",IF($H19=2011,VLOOKUP($K19,GroupSizesPoly!$A$1:$FG$216,12,FALSE),IF($H19=2012,VLOOKUP($K19,GroupSizesPoly!$A$1:$FG$216,25,FALSE),"AAAAH")))</f>
        <v>4</v>
      </c>
      <c r="O19">
        <f>IF($L19="NA","NA",IF($H19=2011,VLOOKUP($L19,GroupSizesPoly!$A$1:$FG$216,25,FALSE),IF($H19=2012,VLOOKUP($L19,GroupSizesPoly!$A$1:$FG$216,39,FALSE),"AAAAH")))</f>
        <v>3</v>
      </c>
      <c r="P19" t="str">
        <f>IF($M19="NA","NA",IF($H19=2011,VLOOKUP($M19,GroupSizesPoly!$A$1:$FG$216,39,FALSE),"AAAAH"))</f>
        <v>NA</v>
      </c>
      <c r="Q19">
        <f>IF($K19="NA","NA",IF($H19=2011,VLOOKUP($K19,GroupSizesPoly!$A$1:$FG$216,5,FALSE),IF($H19=2012,VLOOKUP($K19,GroupSizesPoly!$A$1:$FG$216,17,FALSE),"AAAAH")))</f>
        <v>1</v>
      </c>
      <c r="R19">
        <f>IF($L19="NA","NA",IF($H19=2011,VLOOKUP($L19,GroupSizesPoly!$A$1:$FG$216,17,FALSE),IF($H19=2012,VLOOKUP($L19,GroupSizesPoly!$A$1:$FG$216,32,FALSE),"AAAAH")))</f>
        <v>0</v>
      </c>
      <c r="S19" t="str">
        <f>IF($M19="NA","NA",IF($H19=2011,VLOOKUP($M19,GroupSizesPoly!$A$1:$FG$216,32,FALSE),"AAAAH"))</f>
        <v>NA</v>
      </c>
      <c r="T19" s="4">
        <f>IF($K19="NA","NA",IF($H19=2011,VLOOKUP($K19,GroupSizesPoly!$A$1:$FG$216,8,FALSE),IF($H19=2012,VLOOKUP($K19,GroupSizesPoly!$A$1:$FG$216,20,FALSE),"AAAAH")))</f>
        <v>1</v>
      </c>
      <c r="U19" s="4">
        <f>IF($L19="NA","NA",IF($H19=2011,VLOOKUP($L19,GroupSizesPoly!$A$1:$FG$216,20,FALSE),IF($H19=2012,VLOOKUP($L19,GroupSizesPoly!$A$1:$FG$216,35,FALSE),"AAAAH")))</f>
        <v>0</v>
      </c>
      <c r="V19" s="4" t="str">
        <f>IF($M19="NA","NA",IF($H19=2011,VLOOKUP($M19,GroupSizesPoly!$A$1:$FG$216,35,FALSE),"AAAAH"))</f>
        <v>NA</v>
      </c>
      <c r="W19">
        <v>1.0771258050942794</v>
      </c>
      <c r="X19" t="s">
        <v>176</v>
      </c>
      <c r="Y19">
        <v>1</v>
      </c>
      <c r="Z19" t="s">
        <v>178</v>
      </c>
      <c r="AA19" t="s">
        <v>178</v>
      </c>
      <c r="AB19">
        <v>0</v>
      </c>
      <c r="AC19">
        <v>0</v>
      </c>
      <c r="AD19">
        <v>6.5196625679554927</v>
      </c>
      <c r="AE19" s="3" t="s">
        <v>178</v>
      </c>
      <c r="AF19" s="3" t="s">
        <v>178</v>
      </c>
      <c r="AG19">
        <f t="shared" si="1"/>
        <v>0.37375000000000003</v>
      </c>
      <c r="AH19">
        <f t="shared" si="2"/>
        <v>0</v>
      </c>
      <c r="AI19" t="str">
        <f t="shared" si="3"/>
        <v>NA</v>
      </c>
      <c r="AJ19">
        <f t="shared" si="4"/>
        <v>0</v>
      </c>
      <c r="AK19">
        <f t="shared" si="5"/>
        <v>0</v>
      </c>
      <c r="AL19" t="str">
        <f t="shared" si="6"/>
        <v>NA</v>
      </c>
      <c r="AM19">
        <f t="shared" si="7"/>
        <v>0.37375000000000003</v>
      </c>
      <c r="AN19">
        <f t="shared" si="8"/>
        <v>0</v>
      </c>
      <c r="AO19">
        <f t="shared" si="9"/>
        <v>3.5</v>
      </c>
    </row>
    <row r="20" spans="1:41" x14ac:dyDescent="0.25">
      <c r="A20">
        <v>19</v>
      </c>
      <c r="B20">
        <v>3.5</v>
      </c>
      <c r="C20" t="s">
        <v>330</v>
      </c>
      <c r="D20" t="s">
        <v>358</v>
      </c>
      <c r="E20" t="s">
        <v>392</v>
      </c>
      <c r="F20" t="s">
        <v>392</v>
      </c>
      <c r="G20" t="s">
        <v>178</v>
      </c>
      <c r="H20">
        <v>2011</v>
      </c>
      <c r="I20">
        <v>1</v>
      </c>
      <c r="J20" t="s">
        <v>178</v>
      </c>
      <c r="K20" t="s">
        <v>3</v>
      </c>
      <c r="L20" t="s">
        <v>3</v>
      </c>
      <c r="M20" t="s">
        <v>178</v>
      </c>
      <c r="N20">
        <f>IF($K20="NA","NA",IF($H20=2011,VLOOKUP($K20,GroupSizesPoly!$A$1:$FG$216,12,FALSE),IF($H20=2012,VLOOKUP($K20,GroupSizesPoly!$A$1:$FG$216,25,FALSE),"AAAAH")))</f>
        <v>6</v>
      </c>
      <c r="O20">
        <f>IF($L20="NA","NA",IF($H20=2011,VLOOKUP($L20,GroupSizesPoly!$A$1:$FG$216,25,FALSE),IF($H20=2012,VLOOKUP($L20,GroupSizesPoly!$A$1:$FG$216,39,FALSE),"AAAAH")))</f>
        <v>7</v>
      </c>
      <c r="P20" t="str">
        <f>IF($M20="NA","NA",IF($H20=2011,VLOOKUP($M20,GroupSizesPoly!$A$1:$FG$216,39,FALSE),"AAAAH"))</f>
        <v>NA</v>
      </c>
      <c r="Q20">
        <f>IF($K20="NA","NA",IF($H20=2011,VLOOKUP($K20,GroupSizesPoly!$A$1:$FG$216,5,FALSE),IF($H20=2012,VLOOKUP($K20,GroupSizesPoly!$A$1:$FG$216,17,FALSE),"AAAAH")))</f>
        <v>1</v>
      </c>
      <c r="R20">
        <f>IF($L20="NA","NA",IF($H20=2011,VLOOKUP($L20,GroupSizesPoly!$A$1:$FG$216,17,FALSE),IF($H20=2012,VLOOKUP($L20,GroupSizesPoly!$A$1:$FG$216,32,FALSE),"AAAAH")))</f>
        <v>2</v>
      </c>
      <c r="S20" t="str">
        <f>IF($M20="NA","NA",IF($H20=2011,VLOOKUP($M20,GroupSizesPoly!$A$1:$FG$216,32,FALSE),"AAAAH"))</f>
        <v>NA</v>
      </c>
      <c r="T20" s="4">
        <f>IF($K20="NA","NA",IF($H20=2011,VLOOKUP($K20,GroupSizesPoly!$A$1:$FG$216,8,FALSE),IF($H20=2012,VLOOKUP($K20,GroupSizesPoly!$A$1:$FG$216,20,FALSE),"AAAAH")))</f>
        <v>0</v>
      </c>
      <c r="U20" s="4">
        <f>IF($L20="NA","NA",IF($H20=2011,VLOOKUP($L20,GroupSizesPoly!$A$1:$FG$216,20,FALSE),IF($H20=2012,VLOOKUP($L20,GroupSizesPoly!$A$1:$FG$216,35,FALSE),"AAAAH")))</f>
        <v>4</v>
      </c>
      <c r="V20" s="4" t="str">
        <f>IF($M20="NA","NA",IF($H20=2011,VLOOKUP($M20,GroupSizesPoly!$A$1:$FG$216,35,FALSE),"AAAAH"))</f>
        <v>NA</v>
      </c>
      <c r="W20">
        <v>1.0771258050942794</v>
      </c>
      <c r="X20" t="s">
        <v>177</v>
      </c>
      <c r="Y20">
        <v>1</v>
      </c>
      <c r="Z20">
        <v>0</v>
      </c>
      <c r="AA20" t="s">
        <v>178</v>
      </c>
      <c r="AB20">
        <v>0</v>
      </c>
      <c r="AC20">
        <v>0</v>
      </c>
      <c r="AD20" t="s">
        <v>178</v>
      </c>
      <c r="AE20" s="3">
        <v>141</v>
      </c>
      <c r="AF20" s="3">
        <v>6</v>
      </c>
      <c r="AG20">
        <f t="shared" si="1"/>
        <v>0</v>
      </c>
      <c r="AH20">
        <f t="shared" si="2"/>
        <v>0.26897499999999996</v>
      </c>
      <c r="AI20" t="str">
        <f t="shared" si="3"/>
        <v>NA</v>
      </c>
      <c r="AJ20">
        <f t="shared" si="4"/>
        <v>0</v>
      </c>
      <c r="AK20">
        <f t="shared" si="5"/>
        <v>0.15745000000000001</v>
      </c>
      <c r="AL20" t="str">
        <f t="shared" si="6"/>
        <v>NA</v>
      </c>
      <c r="AM20">
        <f t="shared" si="7"/>
        <v>0.26897499999999996</v>
      </c>
      <c r="AN20">
        <f t="shared" si="8"/>
        <v>0.15745000000000001</v>
      </c>
      <c r="AO20">
        <f t="shared" si="9"/>
        <v>6.5</v>
      </c>
    </row>
    <row r="21" spans="1:41" x14ac:dyDescent="0.25">
      <c r="A21">
        <v>20</v>
      </c>
      <c r="B21">
        <v>5.8</v>
      </c>
      <c r="C21" t="s">
        <v>337</v>
      </c>
      <c r="D21" t="s">
        <v>359</v>
      </c>
      <c r="E21" t="s">
        <v>393</v>
      </c>
      <c r="F21" t="s">
        <v>393</v>
      </c>
      <c r="G21" t="s">
        <v>393</v>
      </c>
      <c r="H21">
        <v>2011</v>
      </c>
      <c r="I21">
        <v>2</v>
      </c>
      <c r="J21" s="15">
        <v>2011</v>
      </c>
      <c r="K21" t="s">
        <v>363</v>
      </c>
      <c r="L21" t="s">
        <v>363</v>
      </c>
      <c r="M21" t="s">
        <v>363</v>
      </c>
      <c r="N21">
        <f>IF($K21="NA","NA",IF($H21=2011,VLOOKUP($K21,GroupSizesPoly!$A$1:$FG$216,12,FALSE),IF($H21=2012,VLOOKUP($K21,GroupSizesPoly!$A$1:$FG$216,25,FALSE),"AAAAH")))</f>
        <v>4.5</v>
      </c>
      <c r="O21">
        <f>IF($L21="NA","NA",IF($H21=2011,VLOOKUP($L21,GroupSizesPoly!$A$1:$FG$216,25,FALSE),IF($H21=2012,VLOOKUP($L21,GroupSizesPoly!$A$1:$FG$216,39,FALSE),"AAAAH")))</f>
        <v>6.5</v>
      </c>
      <c r="P21">
        <f>IF($M21="NA","NA",IF($H21=2011,VLOOKUP($M21,GroupSizesPoly!$A$1:$FG$216,39,FALSE),"AAAAH"))</f>
        <v>7.5</v>
      </c>
      <c r="Q21">
        <f>IF($K21="NA","NA",IF($H21=2011,VLOOKUP($K21,GroupSizesPoly!$A$1:$FG$216,5,FALSE),IF($H21=2012,VLOOKUP($K21,GroupSizesPoly!$A$1:$FG$216,17,FALSE),"AAAAH")))</f>
        <v>1</v>
      </c>
      <c r="R21">
        <f>IF($L21="NA","NA",IF($H21=2011,VLOOKUP($L21,GroupSizesPoly!$A$1:$FG$216,17,FALSE),IF($H21=2012,VLOOKUP($L21,GroupSizesPoly!$A$1:$FG$216,32,FALSE),"AAAAH")))</f>
        <v>0</v>
      </c>
      <c r="S21">
        <f>IF($M21="NA","NA",IF($H21=2011,VLOOKUP($M21,GroupSizesPoly!$A$1:$FG$216,32,FALSE),"AAAAH"))</f>
        <v>1</v>
      </c>
      <c r="T21" s="4">
        <f>IF($K21="NA","NA",IF($H21=2011,VLOOKUP($K21,GroupSizesPoly!$A$1:$FG$216,8,FALSE),IF($H21=2012,VLOOKUP($K21,GroupSizesPoly!$A$1:$FG$216,20,FALSE),"AAAAH")))</f>
        <v>1.5</v>
      </c>
      <c r="U21" s="4">
        <f>IF($L21="NA","NA",IF($H21=2011,VLOOKUP($L21,GroupSizesPoly!$A$1:$FG$216,20,FALSE),IF($H21=2012,VLOOKUP($L21,GroupSizesPoly!$A$1:$FG$216,35,FALSE),"AAAAH")))</f>
        <v>1.5</v>
      </c>
      <c r="V21" s="4">
        <f>IF($M21="NA","NA",IF($H21=2011,VLOOKUP($M21,GroupSizesPoly!$A$1:$FG$216,35,FALSE),"AAAAH"))</f>
        <v>2.5</v>
      </c>
      <c r="W21">
        <v>0.68501711875323479</v>
      </c>
      <c r="X21" t="s">
        <v>177</v>
      </c>
      <c r="Y21">
        <v>1</v>
      </c>
      <c r="Z21" t="s">
        <v>178</v>
      </c>
      <c r="AA21" t="s">
        <v>178</v>
      </c>
      <c r="AB21">
        <v>19</v>
      </c>
      <c r="AC21">
        <v>13</v>
      </c>
      <c r="AD21" t="s">
        <v>178</v>
      </c>
      <c r="AE21" s="3" t="s">
        <v>178</v>
      </c>
      <c r="AF21" s="3" t="s">
        <v>178</v>
      </c>
      <c r="AG21">
        <f t="shared" si="1"/>
        <v>0.59812500000000002</v>
      </c>
      <c r="AH21">
        <f t="shared" si="2"/>
        <v>0.75</v>
      </c>
      <c r="AI21">
        <f t="shared" si="3"/>
        <v>0.99687500000000007</v>
      </c>
      <c r="AJ21">
        <f t="shared" si="4"/>
        <v>7.1250000000000011E-3</v>
      </c>
      <c r="AK21">
        <f t="shared" si="5"/>
        <v>0</v>
      </c>
      <c r="AL21">
        <f t="shared" si="6"/>
        <v>1.1875E-2</v>
      </c>
      <c r="AM21">
        <f t="shared" si="7"/>
        <v>2.3450000000000002</v>
      </c>
      <c r="AN21">
        <f t="shared" si="8"/>
        <v>1.9000000000000003E-2</v>
      </c>
      <c r="AO21">
        <f t="shared" si="9"/>
        <v>6.166666666666667</v>
      </c>
    </row>
    <row r="22" spans="1:41" x14ac:dyDescent="0.25">
      <c r="A22">
        <v>21</v>
      </c>
      <c r="B22">
        <v>4.5999999999999996</v>
      </c>
      <c r="C22" t="s">
        <v>330</v>
      </c>
      <c r="D22" t="s">
        <v>358</v>
      </c>
      <c r="E22" t="s">
        <v>392</v>
      </c>
      <c r="F22" t="s">
        <v>395</v>
      </c>
      <c r="G22" t="s">
        <v>178</v>
      </c>
      <c r="H22">
        <v>2011</v>
      </c>
      <c r="I22">
        <v>1</v>
      </c>
      <c r="J22" s="15">
        <v>2012</v>
      </c>
      <c r="K22" t="s">
        <v>69</v>
      </c>
      <c r="L22" t="s">
        <v>69</v>
      </c>
      <c r="M22" t="s">
        <v>178</v>
      </c>
      <c r="N22">
        <f>IF($K22="NA","NA",IF($H22=2011,VLOOKUP($K22,GroupSizesPoly!$A$1:$FG$216,12,FALSE),IF($H22=2012,VLOOKUP($K22,GroupSizesPoly!$A$1:$FG$216,25,FALSE),"AAAAH")))</f>
        <v>8</v>
      </c>
      <c r="O22">
        <f>IF($L22="NA","NA",IF($H22=2011,VLOOKUP($L22,GroupSizesPoly!$A$1:$FG$216,25,FALSE),IF($H22=2012,VLOOKUP($L22,GroupSizesPoly!$A$1:$FG$216,39,FALSE),"AAAAH")))</f>
        <v>4</v>
      </c>
      <c r="P22" t="str">
        <f>IF($M22="NA","NA",IF($H22=2011,VLOOKUP($M22,GroupSizesPoly!$A$1:$FG$216,39,FALSE),"AAAAH"))</f>
        <v>NA</v>
      </c>
      <c r="Q22">
        <f>IF($K22="NA","NA",IF($H22=2011,VLOOKUP($K22,GroupSizesPoly!$A$1:$FG$216,5,FALSE),IF($H22=2012,VLOOKUP($K22,GroupSizesPoly!$A$1:$FG$216,17,FALSE),"AAAAH")))</f>
        <v>2</v>
      </c>
      <c r="R22">
        <f>IF($L22="NA","NA",IF($H22=2011,VLOOKUP($L22,GroupSizesPoly!$A$1:$FG$216,17,FALSE),IF($H22=2012,VLOOKUP($L22,GroupSizesPoly!$A$1:$FG$216,32,FALSE),"AAAAH")))</f>
        <v>1</v>
      </c>
      <c r="S22" t="str">
        <f>IF($M22="NA","NA",IF($H22=2011,VLOOKUP($M22,GroupSizesPoly!$A$1:$FG$216,32,FALSE),"AAAAH"))</f>
        <v>NA</v>
      </c>
      <c r="T22" s="4">
        <f>IF($K22="NA","NA",IF($H22=2011,VLOOKUP($K22,GroupSizesPoly!$A$1:$FG$216,8,FALSE),IF($H22=2012,VLOOKUP($K22,GroupSizesPoly!$A$1:$FG$216,20,FALSE),"AAAAH")))</f>
        <v>0</v>
      </c>
      <c r="U22" s="4">
        <f>IF($L22="NA","NA",IF($H22=2011,VLOOKUP($L22,GroupSizesPoly!$A$1:$FG$216,20,FALSE),IF($H22=2012,VLOOKUP($L22,GroupSizesPoly!$A$1:$FG$216,35,FALSE),"AAAAH")))</f>
        <v>6</v>
      </c>
      <c r="V22" s="4" t="str">
        <f>IF($M22="NA","NA",IF($H22=2011,VLOOKUP($M22,GroupSizesPoly!$A$1:$FG$216,35,FALSE),"AAAAH"))</f>
        <v>NA</v>
      </c>
      <c r="W22">
        <v>1.0700000000000003</v>
      </c>
      <c r="X22" t="s">
        <v>177</v>
      </c>
      <c r="Y22">
        <v>1</v>
      </c>
      <c r="Z22">
        <v>1</v>
      </c>
      <c r="AA22">
        <v>0</v>
      </c>
      <c r="AB22">
        <v>4</v>
      </c>
      <c r="AC22">
        <v>1</v>
      </c>
      <c r="AD22" t="s">
        <v>178</v>
      </c>
      <c r="AE22" s="3">
        <v>17</v>
      </c>
      <c r="AF22" s="3">
        <v>55</v>
      </c>
      <c r="AG22">
        <f t="shared" si="1"/>
        <v>0</v>
      </c>
      <c r="AH22">
        <f t="shared" si="2"/>
        <v>2.2425000000000002</v>
      </c>
      <c r="AI22" t="str">
        <f t="shared" si="3"/>
        <v>NA</v>
      </c>
      <c r="AJ22">
        <f t="shared" si="4"/>
        <v>0</v>
      </c>
      <c r="AK22">
        <f t="shared" si="5"/>
        <v>0.11400000000000002</v>
      </c>
      <c r="AL22" t="str">
        <f t="shared" si="6"/>
        <v>NA</v>
      </c>
      <c r="AM22">
        <f t="shared" si="7"/>
        <v>2.2425000000000002</v>
      </c>
      <c r="AN22">
        <f t="shared" si="8"/>
        <v>0.11400000000000002</v>
      </c>
      <c r="AO22">
        <f t="shared" si="9"/>
        <v>6</v>
      </c>
    </row>
    <row r="23" spans="1:41" x14ac:dyDescent="0.25">
      <c r="A23">
        <v>22</v>
      </c>
      <c r="B23">
        <v>5.8</v>
      </c>
      <c r="C23" t="s">
        <v>337</v>
      </c>
      <c r="D23" t="s">
        <v>359</v>
      </c>
      <c r="E23" t="s">
        <v>393</v>
      </c>
      <c r="F23" t="s">
        <v>393</v>
      </c>
      <c r="G23" t="s">
        <v>178</v>
      </c>
      <c r="H23">
        <v>2011</v>
      </c>
      <c r="I23">
        <v>1</v>
      </c>
      <c r="J23" s="15">
        <v>2011</v>
      </c>
      <c r="K23" t="s">
        <v>10</v>
      </c>
      <c r="L23" t="s">
        <v>10</v>
      </c>
      <c r="M23" t="s">
        <v>178</v>
      </c>
      <c r="N23">
        <f>IF($K23="NA","NA",IF($H23=2011,VLOOKUP($K23,GroupSizesPoly!$A$1:$FG$216,12,FALSE),IF($H23=2012,VLOOKUP($K23,GroupSizesPoly!$A$1:$FG$216,25,FALSE),"AAAAH")))</f>
        <v>8</v>
      </c>
      <c r="O23">
        <f>IF($L23="NA","NA",IF($H23=2011,VLOOKUP($L23,GroupSizesPoly!$A$1:$FG$216,25,FALSE),IF($H23=2012,VLOOKUP($L23,GroupSizesPoly!$A$1:$FG$216,39,FALSE),"AAAAH")))</f>
        <v>5</v>
      </c>
      <c r="P23" t="str">
        <f>IF($M23="NA","NA",IF($H23=2011,VLOOKUP($M23,GroupSizesPoly!$A$1:$FG$216,39,FALSE),"AAAAH"))</f>
        <v>NA</v>
      </c>
      <c r="Q23">
        <f>IF($K23="NA","NA",IF($H23=2011,VLOOKUP($K23,GroupSizesPoly!$A$1:$FG$216,5,FALSE),IF($H23=2012,VLOOKUP($K23,GroupSizesPoly!$A$1:$FG$216,17,FALSE),"AAAAH")))</f>
        <v>2</v>
      </c>
      <c r="R23">
        <f>IF($L23="NA","NA",IF($H23=2011,VLOOKUP($L23,GroupSizesPoly!$A$1:$FG$216,17,FALSE),IF($H23=2012,VLOOKUP($L23,GroupSizesPoly!$A$1:$FG$216,32,FALSE),"AAAAH")))</f>
        <v>1</v>
      </c>
      <c r="S23" t="str">
        <f>IF($M23="NA","NA",IF($H23=2011,VLOOKUP($M23,GroupSizesPoly!$A$1:$FG$216,32,FALSE),"AAAAH"))</f>
        <v>NA</v>
      </c>
      <c r="T23" s="4">
        <f>IF($K23="NA","NA",IF($H23=2011,VLOOKUP($K23,GroupSizesPoly!$A$1:$FG$216,8,FALSE),IF($H23=2012,VLOOKUP($K23,GroupSizesPoly!$A$1:$FG$216,20,FALSE),"AAAAH")))</f>
        <v>2</v>
      </c>
      <c r="U23" s="4">
        <f>IF($L23="NA","NA",IF($H23=2011,VLOOKUP($L23,GroupSizesPoly!$A$1:$FG$216,20,FALSE),IF($H23=2012,VLOOKUP($L23,GroupSizesPoly!$A$1:$FG$216,35,FALSE),"AAAAH")))</f>
        <v>1</v>
      </c>
      <c r="V23" s="4" t="str">
        <f>IF($M23="NA","NA",IF($H23=2011,VLOOKUP($M23,GroupSizesPoly!$A$1:$FG$216,35,FALSE),"AAAAH"))</f>
        <v>NA</v>
      </c>
      <c r="W23">
        <v>1.7023806859806649</v>
      </c>
      <c r="X23" t="s">
        <v>177</v>
      </c>
      <c r="Y23">
        <v>1</v>
      </c>
      <c r="Z23" t="s">
        <v>178</v>
      </c>
      <c r="AA23" t="s">
        <v>178</v>
      </c>
      <c r="AB23">
        <v>7</v>
      </c>
      <c r="AC23">
        <v>7</v>
      </c>
      <c r="AD23" t="s">
        <v>178</v>
      </c>
      <c r="AE23" s="3" t="s">
        <v>178</v>
      </c>
      <c r="AF23" s="3" t="s">
        <v>178</v>
      </c>
      <c r="AG23">
        <f t="shared" si="1"/>
        <v>0.59499999999999997</v>
      </c>
      <c r="AH23">
        <f t="shared" si="2"/>
        <v>0.39875000000000005</v>
      </c>
      <c r="AI23" t="str">
        <f t="shared" si="3"/>
        <v>NA</v>
      </c>
      <c r="AJ23">
        <f t="shared" si="4"/>
        <v>1.9000000000000003E-2</v>
      </c>
      <c r="AK23">
        <f t="shared" si="5"/>
        <v>4.7500000000000007E-3</v>
      </c>
      <c r="AL23" t="str">
        <f t="shared" si="6"/>
        <v>NA</v>
      </c>
      <c r="AM23">
        <f t="shared" si="7"/>
        <v>0.99375000000000002</v>
      </c>
      <c r="AN23">
        <f t="shared" si="8"/>
        <v>2.3750000000000004E-2</v>
      </c>
      <c r="AO23">
        <f t="shared" si="9"/>
        <v>6.5</v>
      </c>
    </row>
    <row r="24" spans="1:41" x14ac:dyDescent="0.25">
      <c r="A24">
        <v>23</v>
      </c>
      <c r="B24">
        <v>5.2</v>
      </c>
      <c r="C24" t="s">
        <v>337</v>
      </c>
      <c r="D24" t="s">
        <v>358</v>
      </c>
      <c r="E24" t="s">
        <v>394</v>
      </c>
      <c r="F24" t="s">
        <v>393</v>
      </c>
      <c r="G24" t="s">
        <v>393</v>
      </c>
      <c r="H24">
        <v>2011</v>
      </c>
      <c r="I24">
        <v>2</v>
      </c>
      <c r="J24" s="15">
        <v>2012</v>
      </c>
      <c r="K24" t="s">
        <v>25</v>
      </c>
      <c r="L24" t="s">
        <v>498</v>
      </c>
      <c r="M24" t="s">
        <v>499</v>
      </c>
      <c r="N24">
        <f>IF($K24="NA","NA",IF($H24=2011,VLOOKUP($K24,GroupSizesPoly!$A$1:$FG$216,12,FALSE),IF($H24=2012,VLOOKUP($K24,GroupSizesPoly!$A$1:$FG$216,25,FALSE),"AAAAH")))</f>
        <v>14</v>
      </c>
      <c r="O24">
        <f>IF($L24="NA","NA",IF($H24=2011,VLOOKUP($L24,GroupSizesPoly!$A$1:$FG$216,25,FALSE),IF($H24=2012,VLOOKUP($L24,GroupSizesPoly!$A$1:$FG$216,39,FALSE),"AAAAH")))</f>
        <v>4.5</v>
      </c>
      <c r="P24">
        <f>IF($M24="NA","NA",IF($H24=2011,VLOOKUP($M24,GroupSizesPoly!$A$1:$FG$216,39,FALSE),"AAAAH"))</f>
        <v>7.5</v>
      </c>
      <c r="Q24">
        <f>IF($K24="NA","NA",IF($H24=2011,VLOOKUP($K24,GroupSizesPoly!$A$1:$FG$216,5,FALSE),IF($H24=2012,VLOOKUP($K24,GroupSizesPoly!$A$1:$FG$216,17,FALSE),"AAAAH")))</f>
        <v>3</v>
      </c>
      <c r="R24">
        <f>IF($L24="NA","NA",IF($H24=2011,VLOOKUP($L24,GroupSizesPoly!$A$1:$FG$216,17,FALSE),IF($H24=2012,VLOOKUP($L24,GroupSizesPoly!$A$1:$FG$216,32,FALSE),"AAAAH")))</f>
        <v>0.5</v>
      </c>
      <c r="S24">
        <f>IF($M24="NA","NA",IF($H24=2011,VLOOKUP($M24,GroupSizesPoly!$A$1:$FG$216,32,FALSE),"AAAAH"))</f>
        <v>1.5</v>
      </c>
      <c r="T24" s="4">
        <f>IF($K24="NA","NA",IF($H24=2011,VLOOKUP($K24,GroupSizesPoly!$A$1:$FG$216,8,FALSE),IF($H24=2012,VLOOKUP($K24,GroupSizesPoly!$A$1:$FG$216,20,FALSE),"AAAAH")))</f>
        <v>1</v>
      </c>
      <c r="U24" s="4">
        <f>IF($L24="NA","NA",IF($H24=2011,VLOOKUP($L24,GroupSizesPoly!$A$1:$FG$216,20,FALSE),IF($H24=2012,VLOOKUP($L24,GroupSizesPoly!$A$1:$FG$216,35,FALSE),"AAAAH")))</f>
        <v>1</v>
      </c>
      <c r="V24" s="4">
        <f>IF($M24="NA","NA",IF($H24=2011,VLOOKUP($M24,GroupSizesPoly!$A$1:$FG$216,35,FALSE),"AAAAH"))</f>
        <v>2</v>
      </c>
      <c r="W24">
        <v>0.68249542123006379</v>
      </c>
      <c r="X24" t="s">
        <v>176</v>
      </c>
      <c r="Y24">
        <v>1</v>
      </c>
      <c r="Z24">
        <v>1</v>
      </c>
      <c r="AA24">
        <v>1</v>
      </c>
      <c r="AB24">
        <v>11</v>
      </c>
      <c r="AC24">
        <v>5</v>
      </c>
      <c r="AD24">
        <v>8.9207733929196209</v>
      </c>
      <c r="AE24" s="3" t="s">
        <v>178</v>
      </c>
      <c r="AF24" s="3" t="s">
        <v>178</v>
      </c>
      <c r="AG24">
        <f t="shared" si="1"/>
        <v>2.14875E-2</v>
      </c>
      <c r="AH24">
        <f t="shared" si="2"/>
        <v>0.44937500000000002</v>
      </c>
      <c r="AI24">
        <f t="shared" si="3"/>
        <v>0.69625000000000004</v>
      </c>
      <c r="AJ24">
        <f t="shared" si="4"/>
        <v>5.7372500000000007E-2</v>
      </c>
      <c r="AK24">
        <f t="shared" si="5"/>
        <v>2.3750000000000004E-3</v>
      </c>
      <c r="AL24">
        <f t="shared" si="6"/>
        <v>1.4250000000000002E-2</v>
      </c>
      <c r="AM24">
        <f t="shared" si="7"/>
        <v>1.1671125</v>
      </c>
      <c r="AN24">
        <f t="shared" si="8"/>
        <v>7.3997500000000008E-2</v>
      </c>
      <c r="AO24">
        <f t="shared" si="9"/>
        <v>8.6666666666666661</v>
      </c>
    </row>
    <row r="25" spans="1:41" x14ac:dyDescent="0.25">
      <c r="A25">
        <v>24</v>
      </c>
      <c r="B25">
        <v>5.3</v>
      </c>
      <c r="C25" t="s">
        <v>330</v>
      </c>
      <c r="D25" t="s">
        <v>359</v>
      </c>
      <c r="E25" t="s">
        <v>395</v>
      </c>
      <c r="F25" t="s">
        <v>395</v>
      </c>
      <c r="G25" t="s">
        <v>395</v>
      </c>
      <c r="H25">
        <v>2011</v>
      </c>
      <c r="I25">
        <v>2</v>
      </c>
      <c r="J25" s="15">
        <v>2011</v>
      </c>
      <c r="K25" t="s">
        <v>24</v>
      </c>
      <c r="L25" t="s">
        <v>24</v>
      </c>
      <c r="M25" t="s">
        <v>24</v>
      </c>
      <c r="N25">
        <f>IF($K25="NA","NA",IF($H25=2011,VLOOKUP($K25,GroupSizesPoly!$A$1:$FG$216,12,FALSE),IF($H25=2012,VLOOKUP($K25,GroupSizesPoly!$A$1:$FG$216,25,FALSE),"AAAAH")))</f>
        <v>10</v>
      </c>
      <c r="O25">
        <f>IF($L25="NA","NA",IF($H25=2011,VLOOKUP($L25,GroupSizesPoly!$A$1:$FG$216,25,FALSE),IF($H25=2012,VLOOKUP($L25,GroupSizesPoly!$A$1:$FG$216,39,FALSE),"AAAAH")))</f>
        <v>6</v>
      </c>
      <c r="P25">
        <f>IF($M25="NA","NA",IF($H25=2011,VLOOKUP($M25,GroupSizesPoly!$A$1:$FG$216,39,FALSE),"AAAAH"))</f>
        <v>6</v>
      </c>
      <c r="Q25">
        <f>IF($K25="NA","NA",IF($H25=2011,VLOOKUP($K25,GroupSizesPoly!$A$1:$FG$216,5,FALSE),IF($H25=2012,VLOOKUP($K25,GroupSizesPoly!$A$1:$FG$216,17,FALSE),"AAAAH")))</f>
        <v>3</v>
      </c>
      <c r="R25">
        <f>IF($L25="NA","NA",IF($H25=2011,VLOOKUP($L25,GroupSizesPoly!$A$1:$FG$216,17,FALSE),IF($H25=2012,VLOOKUP($L25,GroupSizesPoly!$A$1:$FG$216,32,FALSE),"AAAAH")))</f>
        <v>2</v>
      </c>
      <c r="S25">
        <f>IF($M25="NA","NA",IF($H25=2011,VLOOKUP($M25,GroupSizesPoly!$A$1:$FG$216,32,FALSE),"AAAAH"))</f>
        <v>1</v>
      </c>
      <c r="T25" s="4">
        <f>IF($K25="NA","NA",IF($H25=2011,VLOOKUP($K25,GroupSizesPoly!$A$1:$FG$216,8,FALSE),IF($H25=2012,VLOOKUP($K25,GroupSizesPoly!$A$1:$FG$216,20,FALSE),"AAAAH")))</f>
        <v>2</v>
      </c>
      <c r="U25" s="4">
        <f>IF($L25="NA","NA",IF($H25=2011,VLOOKUP($L25,GroupSizesPoly!$A$1:$FG$216,20,FALSE),IF($H25=2012,VLOOKUP($L25,GroupSizesPoly!$A$1:$FG$216,35,FALSE),"AAAAH")))</f>
        <v>3</v>
      </c>
      <c r="V25" s="4">
        <f>IF($M25="NA","NA",IF($H25=2011,VLOOKUP($M25,GroupSizesPoly!$A$1:$FG$216,35,FALSE),"AAAAH"))</f>
        <v>1</v>
      </c>
      <c r="W25">
        <v>1.9617339269126184</v>
      </c>
      <c r="X25" t="s">
        <v>177</v>
      </c>
      <c r="Y25">
        <v>1</v>
      </c>
      <c r="Z25" t="s">
        <v>178</v>
      </c>
      <c r="AA25" t="s">
        <v>178</v>
      </c>
      <c r="AB25">
        <v>0</v>
      </c>
      <c r="AC25">
        <v>0</v>
      </c>
      <c r="AD25" t="s">
        <v>178</v>
      </c>
      <c r="AE25" s="3" t="s">
        <v>178</v>
      </c>
      <c r="AF25" s="3" t="s">
        <v>178</v>
      </c>
      <c r="AG25">
        <f t="shared" si="1"/>
        <v>0.24249999999999994</v>
      </c>
      <c r="AH25">
        <f t="shared" si="2"/>
        <v>0.74249999999999994</v>
      </c>
      <c r="AI25">
        <f t="shared" si="3"/>
        <v>0.37375000000000003</v>
      </c>
      <c r="AJ25">
        <f t="shared" si="4"/>
        <v>0.11400000000000002</v>
      </c>
      <c r="AK25">
        <f t="shared" si="5"/>
        <v>0.11400000000000002</v>
      </c>
      <c r="AL25">
        <f t="shared" si="6"/>
        <v>1.9000000000000003E-2</v>
      </c>
      <c r="AM25">
        <f t="shared" si="7"/>
        <v>1.3587499999999999</v>
      </c>
      <c r="AN25">
        <f t="shared" si="8"/>
        <v>0.24700000000000005</v>
      </c>
      <c r="AO25">
        <f t="shared" si="9"/>
        <v>7.333333333333333</v>
      </c>
    </row>
    <row r="26" spans="1:41" x14ac:dyDescent="0.25">
      <c r="A26">
        <v>25</v>
      </c>
      <c r="B26">
        <v>5.0999999999999996</v>
      </c>
      <c r="C26" t="s">
        <v>337</v>
      </c>
      <c r="D26" t="s">
        <v>358</v>
      </c>
      <c r="E26" t="s">
        <v>394</v>
      </c>
      <c r="F26" t="s">
        <v>393</v>
      </c>
      <c r="G26" t="s">
        <v>393</v>
      </c>
      <c r="H26">
        <v>2011</v>
      </c>
      <c r="I26">
        <v>2</v>
      </c>
      <c r="J26" s="15">
        <v>2012</v>
      </c>
      <c r="K26" t="s">
        <v>62</v>
      </c>
      <c r="L26" t="s">
        <v>500</v>
      </c>
      <c r="M26" t="s">
        <v>501</v>
      </c>
      <c r="N26">
        <f>IF($K26="NA","NA",IF($H26=2011,VLOOKUP($K26,GroupSizesPoly!$A$1:$FG$216,12,FALSE),IF($H26=2012,VLOOKUP($K26,GroupSizesPoly!$A$1:$FG$216,25,FALSE),"AAAAH")))</f>
        <v>4</v>
      </c>
      <c r="O26">
        <f>IF($L26="NA","NA",IF($H26=2011,VLOOKUP($L26,GroupSizesPoly!$A$1:$FG$216,25,FALSE),IF($H26=2012,VLOOKUP($L26,GroupSizesPoly!$A$1:$FG$216,39,FALSE),"AAAAH")))</f>
        <v>4</v>
      </c>
      <c r="P26">
        <f>IF($M26="NA","NA",IF($H26=2011,VLOOKUP($M26,GroupSizesPoly!$A$1:$FG$216,39,FALSE),"AAAAH"))</f>
        <v>4</v>
      </c>
      <c r="Q26">
        <f>IF($K26="NA","NA",IF($H26=2011,VLOOKUP($K26,GroupSizesPoly!$A$1:$FG$216,5,FALSE),IF($H26=2012,VLOOKUP($K26,GroupSizesPoly!$A$1:$FG$216,17,FALSE),"AAAAH")))</f>
        <v>1</v>
      </c>
      <c r="R26">
        <f>IF($L26="NA","NA",IF($H26=2011,VLOOKUP($L26,GroupSizesPoly!$A$1:$FG$216,17,FALSE),IF($H26=2012,VLOOKUP($L26,GroupSizesPoly!$A$1:$FG$216,32,FALSE),"AAAAH")))</f>
        <v>0.5</v>
      </c>
      <c r="S26">
        <f>IF($M26="NA","NA",IF($H26=2011,VLOOKUP($M26,GroupSizesPoly!$A$1:$FG$216,32,FALSE),"AAAAH"))</f>
        <v>0.66666666666666663</v>
      </c>
      <c r="T26" s="4">
        <f>IF($K26="NA","NA",IF($H26=2011,VLOOKUP($K26,GroupSizesPoly!$A$1:$FG$216,8,FALSE),IF($H26=2012,VLOOKUP($K26,GroupSizesPoly!$A$1:$FG$216,20,FALSE),"AAAAH")))</f>
        <v>1</v>
      </c>
      <c r="U26" s="4">
        <f>IF($L26="NA","NA",IF($H26=2011,VLOOKUP($L26,GroupSizesPoly!$A$1:$FG$216,20,FALSE),IF($H26=2012,VLOOKUP($L26,GroupSizesPoly!$A$1:$FG$216,35,FALSE),"AAAAH")))</f>
        <v>0.5</v>
      </c>
      <c r="V26" s="4">
        <f>IF($M26="NA","NA",IF($H26=2011,VLOOKUP($M26,GroupSizesPoly!$A$1:$FG$216,35,FALSE),"AAAAH"))</f>
        <v>0.66666666666666663</v>
      </c>
      <c r="W26">
        <v>0.67082039324993503</v>
      </c>
      <c r="X26" t="s">
        <v>176</v>
      </c>
      <c r="Y26">
        <v>1</v>
      </c>
      <c r="Z26">
        <v>1</v>
      </c>
      <c r="AA26">
        <v>1</v>
      </c>
      <c r="AB26">
        <v>0</v>
      </c>
      <c r="AC26">
        <v>6</v>
      </c>
      <c r="AD26">
        <v>1.2390722335683269</v>
      </c>
      <c r="AE26" s="3">
        <v>20</v>
      </c>
      <c r="AF26" s="3" t="s">
        <v>178</v>
      </c>
      <c r="AG26">
        <f t="shared" si="1"/>
        <v>2.2499999999999999E-2</v>
      </c>
      <c r="AH26">
        <f t="shared" si="2"/>
        <v>0.22468750000000001</v>
      </c>
      <c r="AI26">
        <f t="shared" si="3"/>
        <v>0.28833333333333333</v>
      </c>
      <c r="AJ26">
        <f t="shared" si="4"/>
        <v>2.2499999999999999E-2</v>
      </c>
      <c r="AK26">
        <f t="shared" si="5"/>
        <v>1.1875000000000002E-3</v>
      </c>
      <c r="AL26">
        <f t="shared" si="6"/>
        <v>2.1111111111111113E-3</v>
      </c>
      <c r="AM26">
        <f t="shared" si="7"/>
        <v>0.53552083333333333</v>
      </c>
      <c r="AN26">
        <f t="shared" si="8"/>
        <v>2.5798611111111112E-2</v>
      </c>
      <c r="AO26">
        <f t="shared" si="9"/>
        <v>4</v>
      </c>
    </row>
    <row r="27" spans="1:41" x14ac:dyDescent="0.25">
      <c r="A27">
        <v>26</v>
      </c>
      <c r="B27">
        <v>4.0999999999999996</v>
      </c>
      <c r="C27" t="s">
        <v>330</v>
      </c>
      <c r="D27" t="s">
        <v>358</v>
      </c>
      <c r="E27" t="s">
        <v>392</v>
      </c>
      <c r="F27" t="s">
        <v>395</v>
      </c>
      <c r="G27" t="s">
        <v>395</v>
      </c>
      <c r="H27">
        <v>2011</v>
      </c>
      <c r="I27">
        <v>2</v>
      </c>
      <c r="J27" s="15">
        <v>2012</v>
      </c>
      <c r="K27" t="s">
        <v>56</v>
      </c>
      <c r="L27" t="s">
        <v>49</v>
      </c>
      <c r="M27" t="s">
        <v>49</v>
      </c>
      <c r="N27">
        <f>IF($K27="NA","NA",IF($H27=2011,VLOOKUP($K27,GroupSizesPoly!$A$1:$FG$216,12,FALSE),IF($H27=2012,VLOOKUP($K27,GroupSizesPoly!$A$1:$FG$216,25,FALSE),"AAAAH")))</f>
        <v>5</v>
      </c>
      <c r="O27">
        <f>IF($L27="NA","NA",IF($H27=2011,VLOOKUP($L27,GroupSizesPoly!$A$1:$FG$216,25,FALSE),IF($H27=2012,VLOOKUP($L27,GroupSizesPoly!$A$1:$FG$216,39,FALSE),"AAAAH")))</f>
        <v>4</v>
      </c>
      <c r="P27">
        <f>IF($M27="NA","NA",IF($H27=2011,VLOOKUP($M27,GroupSizesPoly!$A$1:$FG$216,39,FALSE),"AAAAH"))</f>
        <v>3</v>
      </c>
      <c r="Q27">
        <f>IF($K27="NA","NA",IF($H27=2011,VLOOKUP($K27,GroupSizesPoly!$A$1:$FG$216,5,FALSE),IF($H27=2012,VLOOKUP($K27,GroupSizesPoly!$A$1:$FG$216,17,FALSE),"AAAAH")))</f>
        <v>1</v>
      </c>
      <c r="R27">
        <f>IF($L27="NA","NA",IF($H27=2011,VLOOKUP($L27,GroupSizesPoly!$A$1:$FG$216,17,FALSE),IF($H27=2012,VLOOKUP($L27,GroupSizesPoly!$A$1:$FG$216,32,FALSE),"AAAAH")))</f>
        <v>2</v>
      </c>
      <c r="S27">
        <f>IF($M27="NA","NA",IF($H27=2011,VLOOKUP($M27,GroupSizesPoly!$A$1:$FG$216,32,FALSE),"AAAAH"))</f>
        <v>0</v>
      </c>
      <c r="T27" s="4">
        <f>IF($K27="NA","NA",IF($H27=2011,VLOOKUP($K27,GroupSizesPoly!$A$1:$FG$216,8,FALSE),IF($H27=2012,VLOOKUP($K27,GroupSizesPoly!$A$1:$FG$216,20,FALSE),"AAAAH")))</f>
        <v>0</v>
      </c>
      <c r="U27" s="4">
        <f>IF($L27="NA","NA",IF($H27=2011,VLOOKUP($L27,GroupSizesPoly!$A$1:$FG$216,20,FALSE),IF($H27=2012,VLOOKUP($L27,GroupSizesPoly!$A$1:$FG$216,35,FALSE),"AAAAH")))</f>
        <v>2</v>
      </c>
      <c r="V27" s="4">
        <f>IF($M27="NA","NA",IF($H27=2011,VLOOKUP($M27,GroupSizesPoly!$A$1:$FG$216,35,FALSE),"AAAAH"))</f>
        <v>1</v>
      </c>
      <c r="W27">
        <v>0.50606323715519996</v>
      </c>
      <c r="X27" t="s">
        <v>176</v>
      </c>
      <c r="Y27">
        <v>1</v>
      </c>
      <c r="Z27">
        <v>1</v>
      </c>
      <c r="AA27">
        <v>1</v>
      </c>
      <c r="AB27">
        <v>2</v>
      </c>
      <c r="AC27">
        <v>2</v>
      </c>
      <c r="AD27">
        <v>3.8281718874679589</v>
      </c>
      <c r="AE27" s="3" t="s">
        <v>178</v>
      </c>
      <c r="AF27" s="3" t="s">
        <v>178</v>
      </c>
      <c r="AG27">
        <f t="shared" si="1"/>
        <v>0</v>
      </c>
      <c r="AH27">
        <f t="shared" si="2"/>
        <v>0.495</v>
      </c>
      <c r="AI27">
        <f t="shared" si="3"/>
        <v>0.5</v>
      </c>
      <c r="AJ27">
        <f t="shared" si="4"/>
        <v>0</v>
      </c>
      <c r="AK27">
        <f t="shared" si="5"/>
        <v>7.6000000000000012E-2</v>
      </c>
      <c r="AL27">
        <f t="shared" si="6"/>
        <v>0</v>
      </c>
      <c r="AM27">
        <f t="shared" si="7"/>
        <v>0.995</v>
      </c>
      <c r="AN27">
        <f t="shared" si="8"/>
        <v>7.6000000000000012E-2</v>
      </c>
      <c r="AO27">
        <f t="shared" si="9"/>
        <v>4</v>
      </c>
    </row>
    <row r="28" spans="1:41" x14ac:dyDescent="0.25">
      <c r="A28">
        <v>27</v>
      </c>
      <c r="B28">
        <v>4.2</v>
      </c>
      <c r="C28" t="s">
        <v>330</v>
      </c>
      <c r="D28" t="s">
        <v>358</v>
      </c>
      <c r="E28" t="s">
        <v>392</v>
      </c>
      <c r="F28" t="s">
        <v>395</v>
      </c>
      <c r="G28" t="s">
        <v>395</v>
      </c>
      <c r="H28">
        <v>2011</v>
      </c>
      <c r="I28">
        <v>2</v>
      </c>
      <c r="J28" s="15">
        <v>2011</v>
      </c>
      <c r="K28" t="s">
        <v>55</v>
      </c>
      <c r="L28" t="s">
        <v>55</v>
      </c>
      <c r="M28" t="s">
        <v>48</v>
      </c>
      <c r="N28">
        <f>IF($K28="NA","NA",IF($H28=2011,VLOOKUP($K28,GroupSizesPoly!$A$1:$FG$216,12,FALSE),IF($H28=2012,VLOOKUP($K28,GroupSizesPoly!$A$1:$FG$216,25,FALSE),"AAAAH")))</f>
        <v>4</v>
      </c>
      <c r="O28">
        <f>IF($L28="NA","NA",IF($H28=2011,VLOOKUP($L28,GroupSizesPoly!$A$1:$FG$216,25,FALSE),IF($H28=2012,VLOOKUP($L28,GroupSizesPoly!$A$1:$FG$216,39,FALSE),"AAAAH")))</f>
        <v>3</v>
      </c>
      <c r="P28">
        <f>IF($M28="NA","NA",IF($H28=2011,VLOOKUP($M28,GroupSizesPoly!$A$1:$FG$216,39,FALSE),"AAAAH"))</f>
        <v>5</v>
      </c>
      <c r="Q28">
        <f>IF($K28="NA","NA",IF($H28=2011,VLOOKUP($K28,GroupSizesPoly!$A$1:$FG$216,5,FALSE),IF($H28=2012,VLOOKUP($K28,GroupSizesPoly!$A$1:$FG$216,17,FALSE),"AAAAH")))</f>
        <v>1</v>
      </c>
      <c r="R28">
        <f>IF($L28="NA","NA",IF($H28=2011,VLOOKUP($L28,GroupSizesPoly!$A$1:$FG$216,17,FALSE),IF($H28=2012,VLOOKUP($L28,GroupSizesPoly!$A$1:$FG$216,32,FALSE),"AAAAH")))</f>
        <v>0</v>
      </c>
      <c r="S28">
        <f>IF($M28="NA","NA",IF($H28=2011,VLOOKUP($M28,GroupSizesPoly!$A$1:$FG$216,32,FALSE),"AAAAH"))</f>
        <v>1</v>
      </c>
      <c r="T28" s="4">
        <f>IF($K28="NA","NA",IF($H28=2011,VLOOKUP($K28,GroupSizesPoly!$A$1:$FG$216,8,FALSE),IF($H28=2012,VLOOKUP($K28,GroupSizesPoly!$A$1:$FG$216,20,FALSE),"AAAAH")))</f>
        <v>0</v>
      </c>
      <c r="U28" s="4">
        <f>IF($L28="NA","NA",IF($H28=2011,VLOOKUP($L28,GroupSizesPoly!$A$1:$FG$216,20,FALSE),IF($H28=2012,VLOOKUP($L28,GroupSizesPoly!$A$1:$FG$216,35,FALSE),"AAAAH")))</f>
        <v>0</v>
      </c>
      <c r="V28" s="4">
        <f>IF($M28="NA","NA",IF($H28=2011,VLOOKUP($M28,GroupSizesPoly!$A$1:$FG$216,35,FALSE),"AAAAH"))</f>
        <v>1</v>
      </c>
      <c r="W28">
        <v>0.50606323715519996</v>
      </c>
      <c r="X28" t="s">
        <v>176</v>
      </c>
      <c r="Y28">
        <v>1</v>
      </c>
      <c r="Z28">
        <v>1</v>
      </c>
      <c r="AA28">
        <v>0</v>
      </c>
      <c r="AB28">
        <v>2</v>
      </c>
      <c r="AC28">
        <v>3</v>
      </c>
      <c r="AD28">
        <v>6.2423793540604366</v>
      </c>
      <c r="AE28" s="3" t="s">
        <v>178</v>
      </c>
      <c r="AF28" s="3" t="s">
        <v>178</v>
      </c>
      <c r="AG28">
        <f t="shared" si="1"/>
        <v>0</v>
      </c>
      <c r="AH28">
        <f t="shared" si="2"/>
        <v>0</v>
      </c>
      <c r="AI28">
        <f t="shared" si="3"/>
        <v>0.37375000000000003</v>
      </c>
      <c r="AJ28">
        <f t="shared" si="4"/>
        <v>0</v>
      </c>
      <c r="AK28">
        <f t="shared" si="5"/>
        <v>0</v>
      </c>
      <c r="AL28">
        <f t="shared" si="6"/>
        <v>1.9000000000000003E-2</v>
      </c>
      <c r="AM28">
        <f t="shared" si="7"/>
        <v>0.37375000000000003</v>
      </c>
      <c r="AN28">
        <f t="shared" si="8"/>
        <v>1.9000000000000003E-2</v>
      </c>
      <c r="AO28">
        <f t="shared" si="9"/>
        <v>4</v>
      </c>
    </row>
    <row r="29" spans="1:41" x14ac:dyDescent="0.25">
      <c r="A29">
        <v>28</v>
      </c>
      <c r="B29">
        <v>4.9000000000000004</v>
      </c>
      <c r="C29" t="s">
        <v>337</v>
      </c>
      <c r="D29" t="s">
        <v>358</v>
      </c>
      <c r="E29" t="s">
        <v>394</v>
      </c>
      <c r="F29" t="s">
        <v>393</v>
      </c>
      <c r="G29" t="s">
        <v>393</v>
      </c>
      <c r="H29">
        <v>2011</v>
      </c>
      <c r="I29">
        <v>2</v>
      </c>
      <c r="J29" s="15">
        <v>2012</v>
      </c>
      <c r="K29" t="s">
        <v>95</v>
      </c>
      <c r="L29" t="s">
        <v>138</v>
      </c>
      <c r="M29" t="s">
        <v>138</v>
      </c>
      <c r="N29">
        <f>IF($K29="NA","NA",IF($H29=2011,VLOOKUP($K29,GroupSizesPoly!$A$1:$FG$216,12,FALSE),IF($H29=2012,VLOOKUP($K29,GroupSizesPoly!$A$1:$FG$216,25,FALSE),"AAAAH")))</f>
        <v>3</v>
      </c>
      <c r="O29">
        <f>IF($L29="NA","NA",IF($H29=2011,VLOOKUP($L29,GroupSizesPoly!$A$1:$FG$216,25,FALSE),IF($H29=2012,VLOOKUP($L29,GroupSizesPoly!$A$1:$FG$216,39,FALSE),"AAAAH")))</f>
        <v>3</v>
      </c>
      <c r="P29">
        <f>IF($M29="NA","NA",IF($H29=2011,VLOOKUP($M29,GroupSizesPoly!$A$1:$FG$216,39,FALSE),"AAAAH"))</f>
        <v>6</v>
      </c>
      <c r="Q29">
        <f>IF($K29="NA","NA",IF($H29=2011,VLOOKUP($K29,GroupSizesPoly!$A$1:$FG$216,5,FALSE),IF($H29=2012,VLOOKUP($K29,GroupSizesPoly!$A$1:$FG$216,17,FALSE),"AAAAH")))</f>
        <v>1</v>
      </c>
      <c r="R29">
        <f>IF($L29="NA","NA",IF($H29=2011,VLOOKUP($L29,GroupSizesPoly!$A$1:$FG$216,17,FALSE),IF($H29=2012,VLOOKUP($L29,GroupSizesPoly!$A$1:$FG$216,32,FALSE),"AAAAH")))</f>
        <v>0</v>
      </c>
      <c r="S29">
        <f>IF($M29="NA","NA",IF($H29=2011,VLOOKUP($M29,GroupSizesPoly!$A$1:$FG$216,32,FALSE),"AAAAH"))</f>
        <v>2</v>
      </c>
      <c r="T29" s="4">
        <f>IF($K29="NA","NA",IF($H29=2011,VLOOKUP($K29,GroupSizesPoly!$A$1:$FG$216,8,FALSE),IF($H29=2012,VLOOKUP($K29,GroupSizesPoly!$A$1:$FG$216,20,FALSE),"AAAAH")))</f>
        <v>0</v>
      </c>
      <c r="U29" s="4">
        <f>IF($L29="NA","NA",IF($H29=2011,VLOOKUP($L29,GroupSizesPoly!$A$1:$FG$216,20,FALSE),IF($H29=2012,VLOOKUP($L29,GroupSizesPoly!$A$1:$FG$216,35,FALSE),"AAAAH")))</f>
        <v>0</v>
      </c>
      <c r="V29" s="4">
        <f>IF($M29="NA","NA",IF($H29=2011,VLOOKUP($M29,GroupSizesPoly!$A$1:$FG$216,35,FALSE),"AAAAH"))</f>
        <v>1</v>
      </c>
      <c r="W29">
        <v>1.279413928328123</v>
      </c>
      <c r="X29" t="s">
        <v>176</v>
      </c>
      <c r="Y29">
        <v>1</v>
      </c>
      <c r="Z29">
        <v>1</v>
      </c>
      <c r="AA29">
        <v>1</v>
      </c>
      <c r="AB29">
        <v>0</v>
      </c>
      <c r="AC29">
        <v>0</v>
      </c>
      <c r="AD29">
        <v>4.9656520216382463</v>
      </c>
      <c r="AE29" s="3" t="s">
        <v>178</v>
      </c>
      <c r="AF29" s="3" t="s">
        <v>178</v>
      </c>
      <c r="AG29">
        <f t="shared" si="1"/>
        <v>0</v>
      </c>
      <c r="AH29">
        <f t="shared" si="2"/>
        <v>0</v>
      </c>
      <c r="AI29">
        <f t="shared" si="3"/>
        <v>0.29749999999999999</v>
      </c>
      <c r="AJ29">
        <f t="shared" si="4"/>
        <v>0</v>
      </c>
      <c r="AK29">
        <f t="shared" si="5"/>
        <v>0</v>
      </c>
      <c r="AL29">
        <f t="shared" si="6"/>
        <v>9.5000000000000015E-3</v>
      </c>
      <c r="AM29">
        <f t="shared" si="7"/>
        <v>0.29749999999999999</v>
      </c>
      <c r="AN29">
        <f t="shared" si="8"/>
        <v>9.5000000000000015E-3</v>
      </c>
      <c r="AO29">
        <f t="shared" si="9"/>
        <v>4</v>
      </c>
    </row>
    <row r="30" spans="1:41" x14ac:dyDescent="0.25">
      <c r="A30">
        <v>29</v>
      </c>
      <c r="B30">
        <v>4.5999999999999996</v>
      </c>
      <c r="C30" t="s">
        <v>330</v>
      </c>
      <c r="D30" t="s">
        <v>359</v>
      </c>
      <c r="E30" t="s">
        <v>395</v>
      </c>
      <c r="F30" t="s">
        <v>395</v>
      </c>
      <c r="G30" t="s">
        <v>178</v>
      </c>
      <c r="H30">
        <v>2011</v>
      </c>
      <c r="I30">
        <v>1</v>
      </c>
      <c r="J30" s="15">
        <v>2011</v>
      </c>
      <c r="K30" t="s">
        <v>96</v>
      </c>
      <c r="L30" t="s">
        <v>96</v>
      </c>
      <c r="M30" t="s">
        <v>178</v>
      </c>
      <c r="N30">
        <f>IF($K30="NA","NA",IF($H30=2011,VLOOKUP($K30,GroupSizesPoly!$A$1:$FG$216,12,FALSE),IF($H30=2012,VLOOKUP($K30,GroupSizesPoly!$A$1:$FG$216,25,FALSE),"AAAAH")))</f>
        <v>5</v>
      </c>
      <c r="O30">
        <f>IF($L30="NA","NA",IF($H30=2011,VLOOKUP($L30,GroupSizesPoly!$A$1:$FG$216,25,FALSE),IF($H30=2012,VLOOKUP($L30,GroupSizesPoly!$A$1:$FG$216,39,FALSE),"AAAAH")))</f>
        <v>5</v>
      </c>
      <c r="P30" t="str">
        <f>IF($M30="NA","NA",IF($H30=2011,VLOOKUP($M30,GroupSizesPoly!$A$1:$FG$216,39,FALSE),"AAAAH"))</f>
        <v>NA</v>
      </c>
      <c r="Q30">
        <f>IF($K30="NA","NA",IF($H30=2011,VLOOKUP($K30,GroupSizesPoly!$A$1:$FG$216,5,FALSE),IF($H30=2012,VLOOKUP($K30,GroupSizesPoly!$A$1:$FG$216,17,FALSE),"AAAAH")))</f>
        <v>1</v>
      </c>
      <c r="R30">
        <f>IF($L30="NA","NA",IF($H30=2011,VLOOKUP($L30,GroupSizesPoly!$A$1:$FG$216,17,FALSE),IF($H30=2012,VLOOKUP($L30,GroupSizesPoly!$A$1:$FG$216,32,FALSE),"AAAAH")))</f>
        <v>1</v>
      </c>
      <c r="S30" t="str">
        <f>IF($M30="NA","NA",IF($H30=2011,VLOOKUP($M30,GroupSizesPoly!$A$1:$FG$216,32,FALSE),"AAAAH"))</f>
        <v>NA</v>
      </c>
      <c r="T30" s="4">
        <f>IF($K30="NA","NA",IF($H30=2011,VLOOKUP($K30,GroupSizesPoly!$A$1:$FG$216,8,FALSE),IF($H30=2012,VLOOKUP($K30,GroupSizesPoly!$A$1:$FG$216,20,FALSE),"AAAAH")))</f>
        <v>0</v>
      </c>
      <c r="U30" s="4">
        <f>IF($L30="NA","NA",IF($H30=2011,VLOOKUP($L30,GroupSizesPoly!$A$1:$FG$216,20,FALSE),IF($H30=2012,VLOOKUP($L30,GroupSizesPoly!$A$1:$FG$216,35,FALSE),"AAAAH")))</f>
        <v>3</v>
      </c>
      <c r="V30" s="4" t="str">
        <f>IF($M30="NA","NA",IF($H30=2011,VLOOKUP($M30,GroupSizesPoly!$A$1:$FG$216,35,FALSE),"AAAAH"))</f>
        <v>NA</v>
      </c>
      <c r="W30">
        <v>1.2343419299367586</v>
      </c>
      <c r="X30" t="s">
        <v>177</v>
      </c>
      <c r="Y30">
        <v>1</v>
      </c>
      <c r="Z30" t="s">
        <v>178</v>
      </c>
      <c r="AA30" t="s">
        <v>178</v>
      </c>
      <c r="AB30">
        <v>5</v>
      </c>
      <c r="AC30">
        <v>12</v>
      </c>
      <c r="AD30" t="s">
        <v>178</v>
      </c>
      <c r="AE30" s="3" t="s">
        <v>178</v>
      </c>
      <c r="AF30" s="3" t="s">
        <v>178</v>
      </c>
      <c r="AG30">
        <f t="shared" si="1"/>
        <v>0</v>
      </c>
      <c r="AH30">
        <f t="shared" si="2"/>
        <v>1.1212500000000001</v>
      </c>
      <c r="AI30" t="str">
        <f t="shared" si="3"/>
        <v>NA</v>
      </c>
      <c r="AJ30">
        <f t="shared" si="4"/>
        <v>0</v>
      </c>
      <c r="AK30">
        <f t="shared" si="5"/>
        <v>5.7000000000000009E-2</v>
      </c>
      <c r="AL30" t="str">
        <f t="shared" si="6"/>
        <v>NA</v>
      </c>
      <c r="AM30">
        <f t="shared" si="7"/>
        <v>1.1212500000000001</v>
      </c>
      <c r="AN30">
        <f t="shared" si="8"/>
        <v>5.7000000000000009E-2</v>
      </c>
      <c r="AO30">
        <f t="shared" si="9"/>
        <v>5</v>
      </c>
    </row>
    <row r="31" spans="1:41" x14ac:dyDescent="0.25">
      <c r="A31">
        <v>30</v>
      </c>
      <c r="B31">
        <v>6</v>
      </c>
      <c r="C31" t="s">
        <v>337</v>
      </c>
      <c r="D31" t="s">
        <v>359</v>
      </c>
      <c r="E31" t="s">
        <v>393</v>
      </c>
      <c r="F31" t="s">
        <v>393</v>
      </c>
      <c r="G31" t="s">
        <v>178</v>
      </c>
      <c r="H31">
        <v>2011</v>
      </c>
      <c r="I31">
        <v>1</v>
      </c>
      <c r="J31" s="15">
        <v>2011</v>
      </c>
      <c r="K31" t="s">
        <v>94</v>
      </c>
      <c r="L31" t="s">
        <v>94</v>
      </c>
      <c r="M31" t="s">
        <v>178</v>
      </c>
      <c r="N31">
        <f>IF($K31="NA","NA",IF($H31=2011,VLOOKUP($K31,GroupSizesPoly!$A$1:$FG$216,12,FALSE),IF($H31=2012,VLOOKUP($K31,GroupSizesPoly!$A$1:$FG$216,25,FALSE),"AAAAH")))</f>
        <v>4</v>
      </c>
      <c r="O31">
        <f>IF($L31="NA","NA",IF($H31=2011,VLOOKUP($L31,GroupSizesPoly!$A$1:$FG$216,25,FALSE),IF($H31=2012,VLOOKUP($L31,GroupSizesPoly!$A$1:$FG$216,39,FALSE),"AAAAH")))</f>
        <v>2</v>
      </c>
      <c r="P31" t="str">
        <f>IF($M31="NA","NA",IF($H31=2011,VLOOKUP($M31,GroupSizesPoly!$A$1:$FG$216,39,FALSE),"AAAAH"))</f>
        <v>NA</v>
      </c>
      <c r="Q31">
        <f>IF($K31="NA","NA",IF($H31=2011,VLOOKUP($K31,GroupSizesPoly!$A$1:$FG$216,5,FALSE),IF($H31=2012,VLOOKUP($K31,GroupSizesPoly!$A$1:$FG$216,17,FALSE),"AAAAH")))</f>
        <v>1</v>
      </c>
      <c r="R31">
        <f>IF($L31="NA","NA",IF($H31=2011,VLOOKUP($L31,GroupSizesPoly!$A$1:$FG$216,17,FALSE),IF($H31=2012,VLOOKUP($L31,GroupSizesPoly!$A$1:$FG$216,32,FALSE),"AAAAH")))</f>
        <v>0</v>
      </c>
      <c r="S31" t="str">
        <f>IF($M31="NA","NA",IF($H31=2011,VLOOKUP($M31,GroupSizesPoly!$A$1:$FG$216,32,FALSE),"AAAAH"))</f>
        <v>NA</v>
      </c>
      <c r="T31" s="4">
        <f>IF($K31="NA","NA",IF($H31=2011,VLOOKUP($K31,GroupSizesPoly!$A$1:$FG$216,8,FALSE),IF($H31=2012,VLOOKUP($K31,GroupSizesPoly!$A$1:$FG$216,20,FALSE),"AAAAH")))</f>
        <v>0</v>
      </c>
      <c r="U31" s="4">
        <f>IF($L31="NA","NA",IF($H31=2011,VLOOKUP($L31,GroupSizesPoly!$A$1:$FG$216,20,FALSE),IF($H31=2012,VLOOKUP($L31,GroupSizesPoly!$A$1:$FG$216,35,FALSE),"AAAAH")))</f>
        <v>1</v>
      </c>
      <c r="V31" s="4" t="str">
        <f>IF($M31="NA","NA",IF($H31=2011,VLOOKUP($M31,GroupSizesPoly!$A$1:$FG$216,35,FALSE),"AAAAH"))</f>
        <v>NA</v>
      </c>
      <c r="W31">
        <v>1.5646085772486358</v>
      </c>
      <c r="X31" t="s">
        <v>177</v>
      </c>
      <c r="Y31">
        <v>1</v>
      </c>
      <c r="Z31" t="s">
        <v>178</v>
      </c>
      <c r="AA31" t="s">
        <v>178</v>
      </c>
      <c r="AB31">
        <v>7</v>
      </c>
      <c r="AC31">
        <v>5</v>
      </c>
      <c r="AD31" t="s">
        <v>178</v>
      </c>
      <c r="AE31" s="3" t="s">
        <v>178</v>
      </c>
      <c r="AF31" s="3" t="s">
        <v>178</v>
      </c>
      <c r="AG31">
        <f t="shared" si="1"/>
        <v>0</v>
      </c>
      <c r="AH31">
        <f t="shared" si="2"/>
        <v>0.5</v>
      </c>
      <c r="AI31" t="str">
        <f t="shared" si="3"/>
        <v>NA</v>
      </c>
      <c r="AJ31">
        <f t="shared" si="4"/>
        <v>0</v>
      </c>
      <c r="AK31">
        <f t="shared" si="5"/>
        <v>0</v>
      </c>
      <c r="AL31" t="str">
        <f t="shared" si="6"/>
        <v>NA</v>
      </c>
      <c r="AM31">
        <f t="shared" si="7"/>
        <v>0.5</v>
      </c>
      <c r="AN31">
        <f t="shared" si="8"/>
        <v>0</v>
      </c>
      <c r="AO31">
        <f t="shared" si="9"/>
        <v>3</v>
      </c>
    </row>
    <row r="32" spans="1:41" x14ac:dyDescent="0.25">
      <c r="A32">
        <v>31</v>
      </c>
      <c r="B32">
        <v>4.9000000000000004</v>
      </c>
      <c r="C32" t="s">
        <v>337</v>
      </c>
      <c r="D32" t="s">
        <v>358</v>
      </c>
      <c r="E32" t="s">
        <v>394</v>
      </c>
      <c r="F32" t="s">
        <v>393</v>
      </c>
      <c r="G32" t="s">
        <v>393</v>
      </c>
      <c r="H32">
        <v>2011</v>
      </c>
      <c r="I32">
        <v>2</v>
      </c>
      <c r="J32" s="15">
        <v>2012</v>
      </c>
      <c r="K32" t="s">
        <v>88</v>
      </c>
      <c r="L32" t="s">
        <v>88</v>
      </c>
      <c r="M32" t="s">
        <v>5</v>
      </c>
      <c r="N32">
        <f>IF($K32="NA","NA",IF($H32=2011,VLOOKUP($K32,GroupSizesPoly!$A$1:$FG$216,12,FALSE),IF($H32=2012,VLOOKUP($K32,GroupSizesPoly!$A$1:$FG$216,25,FALSE),"AAAAH")))</f>
        <v>4</v>
      </c>
      <c r="O32">
        <f>IF($L32="NA","NA",IF($H32=2011,VLOOKUP($L32,GroupSizesPoly!$A$1:$FG$216,25,FALSE),IF($H32=2012,VLOOKUP($L32,GroupSizesPoly!$A$1:$FG$216,39,FALSE),"AAAAH")))</f>
        <v>3</v>
      </c>
      <c r="P32">
        <f>IF($M32="NA","NA",IF($H32=2011,VLOOKUP($M32,GroupSizesPoly!$A$1:$FG$216,39,FALSE),"AAAAH"))</f>
        <v>6</v>
      </c>
      <c r="Q32">
        <f>IF($K32="NA","NA",IF($H32=2011,VLOOKUP($K32,GroupSizesPoly!$A$1:$FG$216,5,FALSE),IF($H32=2012,VLOOKUP($K32,GroupSizesPoly!$A$1:$FG$216,17,FALSE),"AAAAH")))</f>
        <v>1</v>
      </c>
      <c r="R32">
        <f>IF($L32="NA","NA",IF($H32=2011,VLOOKUP($L32,GroupSizesPoly!$A$1:$FG$216,17,FALSE),IF($H32=2012,VLOOKUP($L32,GroupSizesPoly!$A$1:$FG$216,32,FALSE),"AAAAH")))</f>
        <v>0</v>
      </c>
      <c r="S32">
        <f>IF($M32="NA","NA",IF($H32=2011,VLOOKUP($M32,GroupSizesPoly!$A$1:$FG$216,32,FALSE),"AAAAH"))</f>
        <v>1</v>
      </c>
      <c r="T32" s="4">
        <f>IF($K32="NA","NA",IF($H32=2011,VLOOKUP($K32,GroupSizesPoly!$A$1:$FG$216,8,FALSE),IF($H32=2012,VLOOKUP($K32,GroupSizesPoly!$A$1:$FG$216,20,FALSE),"AAAAH")))</f>
        <v>0</v>
      </c>
      <c r="U32" s="4">
        <f>IF($L32="NA","NA",IF($H32=2011,VLOOKUP($L32,GroupSizesPoly!$A$1:$FG$216,20,FALSE),IF($H32=2012,VLOOKUP($L32,GroupSizesPoly!$A$1:$FG$216,35,FALSE),"AAAAH")))</f>
        <v>0</v>
      </c>
      <c r="V32" s="4">
        <f>IF($M32="NA","NA",IF($H32=2011,VLOOKUP($M32,GroupSizesPoly!$A$1:$FG$216,35,FALSE),"AAAAH"))</f>
        <v>2</v>
      </c>
      <c r="W32">
        <v>0.75690157880665054</v>
      </c>
      <c r="X32" t="s">
        <v>176</v>
      </c>
      <c r="Y32">
        <v>1</v>
      </c>
      <c r="Z32">
        <v>1</v>
      </c>
      <c r="AA32">
        <v>0</v>
      </c>
      <c r="AB32">
        <v>9</v>
      </c>
      <c r="AC32">
        <v>2</v>
      </c>
      <c r="AD32">
        <v>2.0894257584322067</v>
      </c>
      <c r="AE32" s="3" t="s">
        <v>178</v>
      </c>
      <c r="AF32" s="3" t="s">
        <v>178</v>
      </c>
      <c r="AG32">
        <f t="shared" si="1"/>
        <v>0</v>
      </c>
      <c r="AH32">
        <f t="shared" si="2"/>
        <v>0</v>
      </c>
      <c r="AI32">
        <f t="shared" si="3"/>
        <v>0.7975000000000001</v>
      </c>
      <c r="AJ32">
        <f t="shared" si="4"/>
        <v>0</v>
      </c>
      <c r="AK32">
        <f t="shared" si="5"/>
        <v>0</v>
      </c>
      <c r="AL32">
        <f t="shared" si="6"/>
        <v>9.5000000000000015E-3</v>
      </c>
      <c r="AM32">
        <f t="shared" si="7"/>
        <v>0.7975000000000001</v>
      </c>
      <c r="AN32">
        <f t="shared" si="8"/>
        <v>9.5000000000000015E-3</v>
      </c>
      <c r="AO32">
        <f t="shared" si="9"/>
        <v>4.333333333333333</v>
      </c>
    </row>
    <row r="33" spans="1:41" x14ac:dyDescent="0.25">
      <c r="A33">
        <v>32</v>
      </c>
      <c r="B33">
        <v>4.9000000000000004</v>
      </c>
      <c r="C33" t="s">
        <v>337</v>
      </c>
      <c r="D33" t="s">
        <v>358</v>
      </c>
      <c r="E33" t="s">
        <v>394</v>
      </c>
      <c r="F33" t="s">
        <v>393</v>
      </c>
      <c r="G33" t="s">
        <v>178</v>
      </c>
      <c r="H33">
        <v>2011</v>
      </c>
      <c r="I33">
        <v>1</v>
      </c>
      <c r="J33" s="15">
        <v>2012</v>
      </c>
      <c r="K33" t="s">
        <v>81</v>
      </c>
      <c r="L33" t="s">
        <v>88</v>
      </c>
      <c r="M33" t="s">
        <v>178</v>
      </c>
      <c r="N33">
        <f>IF($K33="NA","NA",IF($H33=2011,VLOOKUP($K33,GroupSizesPoly!$A$1:$FG$216,12,FALSE),IF($H33=2012,VLOOKUP($K33,GroupSizesPoly!$A$1:$FG$216,25,FALSE),"AAAAH")))</f>
        <v>4</v>
      </c>
      <c r="O33">
        <f>IF($L33="NA","NA",IF($H33=2011,VLOOKUP($L33,GroupSizesPoly!$A$1:$FG$216,25,FALSE),IF($H33=2012,VLOOKUP($L33,GroupSizesPoly!$A$1:$FG$216,39,FALSE),"AAAAH")))</f>
        <v>3</v>
      </c>
      <c r="P33" t="str">
        <f>IF($M33="NA","NA",IF($H33=2011,VLOOKUP($M33,GroupSizesPoly!$A$1:$FG$216,39,FALSE),"AAAAH"))</f>
        <v>NA</v>
      </c>
      <c r="Q33">
        <f>IF($K33="NA","NA",IF($H33=2011,VLOOKUP($K33,GroupSizesPoly!$A$1:$FG$216,5,FALSE),IF($H33=2012,VLOOKUP($K33,GroupSizesPoly!$A$1:$FG$216,17,FALSE),"AAAAH")))</f>
        <v>2</v>
      </c>
      <c r="R33">
        <f>IF($L33="NA","NA",IF($H33=2011,VLOOKUP($L33,GroupSizesPoly!$A$1:$FG$216,17,FALSE),IF($H33=2012,VLOOKUP($L33,GroupSizesPoly!$A$1:$FG$216,32,FALSE),"AAAAH")))</f>
        <v>0</v>
      </c>
      <c r="S33" t="str">
        <f>IF($M33="NA","NA",IF($H33=2011,VLOOKUP($M33,GroupSizesPoly!$A$1:$FG$216,32,FALSE),"AAAAH"))</f>
        <v>NA</v>
      </c>
      <c r="T33" s="4">
        <f>IF($K33="NA","NA",IF($H33=2011,VLOOKUP($K33,GroupSizesPoly!$A$1:$FG$216,8,FALSE),IF($H33=2012,VLOOKUP($K33,GroupSizesPoly!$A$1:$FG$216,20,FALSE),"AAAAH")))</f>
        <v>0</v>
      </c>
      <c r="U33" s="4">
        <f>IF($L33="NA","NA",IF($H33=2011,VLOOKUP($L33,GroupSizesPoly!$A$1:$FG$216,20,FALSE),IF($H33=2012,VLOOKUP($L33,GroupSizesPoly!$A$1:$FG$216,35,FALSE),"AAAAH")))</f>
        <v>0</v>
      </c>
      <c r="V33" s="4" t="str">
        <f>IF($M33="NA","NA",IF($H33=2011,VLOOKUP($M33,GroupSizesPoly!$A$1:$FG$216,35,FALSE),"AAAAH"))</f>
        <v>NA</v>
      </c>
      <c r="W33">
        <v>1.1962023240238258</v>
      </c>
      <c r="X33" t="s">
        <v>176</v>
      </c>
      <c r="Y33">
        <v>1</v>
      </c>
      <c r="Z33">
        <v>1</v>
      </c>
      <c r="AA33">
        <v>1</v>
      </c>
      <c r="AB33">
        <v>4</v>
      </c>
      <c r="AC33">
        <v>5</v>
      </c>
      <c r="AD33">
        <v>2.1422651563240267</v>
      </c>
      <c r="AE33" s="3">
        <v>156</v>
      </c>
      <c r="AF33" s="3" t="s">
        <v>178</v>
      </c>
      <c r="AG33">
        <f t="shared" si="1"/>
        <v>0</v>
      </c>
      <c r="AH33">
        <f t="shared" si="2"/>
        <v>0</v>
      </c>
      <c r="AI33" t="str">
        <f t="shared" si="3"/>
        <v>NA</v>
      </c>
      <c r="AJ33">
        <f t="shared" si="4"/>
        <v>0</v>
      </c>
      <c r="AK33">
        <f t="shared" si="5"/>
        <v>0</v>
      </c>
      <c r="AL33" t="str">
        <f t="shared" si="6"/>
        <v>NA</v>
      </c>
      <c r="AM33">
        <f t="shared" si="7"/>
        <v>0</v>
      </c>
      <c r="AN33">
        <f t="shared" si="8"/>
        <v>0</v>
      </c>
      <c r="AO33">
        <f t="shared" si="9"/>
        <v>3.5</v>
      </c>
    </row>
    <row r="34" spans="1:41" x14ac:dyDescent="0.25">
      <c r="A34">
        <v>33</v>
      </c>
      <c r="B34">
        <v>5.2</v>
      </c>
      <c r="C34" t="s">
        <v>330</v>
      </c>
      <c r="D34" t="s">
        <v>359</v>
      </c>
      <c r="E34" t="s">
        <v>395</v>
      </c>
      <c r="F34" t="s">
        <v>395</v>
      </c>
      <c r="G34" t="s">
        <v>178</v>
      </c>
      <c r="H34">
        <v>2011</v>
      </c>
      <c r="I34">
        <v>1</v>
      </c>
      <c r="J34" s="15">
        <v>2011</v>
      </c>
      <c r="K34" t="s">
        <v>78</v>
      </c>
      <c r="L34" t="s">
        <v>78</v>
      </c>
      <c r="M34" t="s">
        <v>178</v>
      </c>
      <c r="N34">
        <f>IF($K34="NA","NA",IF($H34=2011,VLOOKUP($K34,GroupSizesPoly!$A$1:$FG$216,12,FALSE),IF($H34=2012,VLOOKUP($K34,GroupSizesPoly!$A$1:$FG$216,25,FALSE),"AAAAH")))</f>
        <v>8</v>
      </c>
      <c r="O34">
        <f>IF($L34="NA","NA",IF($H34=2011,VLOOKUP($L34,GroupSizesPoly!$A$1:$FG$216,25,FALSE),IF($H34=2012,VLOOKUP($L34,GroupSizesPoly!$A$1:$FG$216,39,FALSE),"AAAAH")))</f>
        <v>11</v>
      </c>
      <c r="P34" t="str">
        <f>IF($M34="NA","NA",IF($H34=2011,VLOOKUP($M34,GroupSizesPoly!$A$1:$FG$216,39,FALSE),"AAAAH"))</f>
        <v>NA</v>
      </c>
      <c r="Q34">
        <f>IF($K34="NA","NA",IF($H34=2011,VLOOKUP($K34,GroupSizesPoly!$A$1:$FG$216,5,FALSE),IF($H34=2012,VLOOKUP($K34,GroupSizesPoly!$A$1:$FG$216,17,FALSE),"AAAAH")))</f>
        <v>2</v>
      </c>
      <c r="R34">
        <f>IF($L34="NA","NA",IF($H34=2011,VLOOKUP($L34,GroupSizesPoly!$A$1:$FG$216,17,FALSE),IF($H34=2012,VLOOKUP($L34,GroupSizesPoly!$A$1:$FG$216,32,FALSE),"AAAAH")))</f>
        <v>2</v>
      </c>
      <c r="S34" t="str">
        <f>IF($M34="NA","NA",IF($H34=2011,VLOOKUP($M34,GroupSizesPoly!$A$1:$FG$216,32,FALSE),"AAAAH"))</f>
        <v>NA</v>
      </c>
      <c r="T34" s="4">
        <f>IF($K34="NA","NA",IF($H34=2011,VLOOKUP($K34,GroupSizesPoly!$A$1:$FG$216,8,FALSE),IF($H34=2012,VLOOKUP($K34,GroupSizesPoly!$A$1:$FG$216,20,FALSE),"AAAAH")))</f>
        <v>2</v>
      </c>
      <c r="U34" s="4">
        <f>IF($L34="NA","NA",IF($H34=2011,VLOOKUP($L34,GroupSizesPoly!$A$1:$FG$216,20,FALSE),IF($H34=2012,VLOOKUP($L34,GroupSizesPoly!$A$1:$FG$216,35,FALSE),"AAAAH")))</f>
        <v>0</v>
      </c>
      <c r="V34" s="4" t="str">
        <f>IF($M34="NA","NA",IF($H34=2011,VLOOKUP($M34,GroupSizesPoly!$A$1:$FG$216,35,FALSE),"AAAAH"))</f>
        <v>NA</v>
      </c>
      <c r="W34">
        <v>0.40199502484483624</v>
      </c>
      <c r="X34" t="s">
        <v>177</v>
      </c>
      <c r="Y34">
        <v>1</v>
      </c>
      <c r="Z34" t="s">
        <v>178</v>
      </c>
      <c r="AA34" t="s">
        <v>178</v>
      </c>
      <c r="AB34">
        <v>1</v>
      </c>
      <c r="AC34">
        <v>2</v>
      </c>
      <c r="AD34" t="s">
        <v>178</v>
      </c>
      <c r="AE34" s="3" t="s">
        <v>178</v>
      </c>
      <c r="AF34" s="3" t="s">
        <v>178</v>
      </c>
      <c r="AG34">
        <f t="shared" si="1"/>
        <v>0.495</v>
      </c>
      <c r="AH34">
        <f t="shared" si="2"/>
        <v>0</v>
      </c>
      <c r="AI34" t="str">
        <f t="shared" si="3"/>
        <v>NA</v>
      </c>
      <c r="AJ34">
        <f t="shared" si="4"/>
        <v>0</v>
      </c>
      <c r="AK34">
        <f t="shared" si="5"/>
        <v>0</v>
      </c>
      <c r="AL34" t="str">
        <f t="shared" si="6"/>
        <v>NA</v>
      </c>
      <c r="AM34">
        <f t="shared" si="7"/>
        <v>0.495</v>
      </c>
      <c r="AN34">
        <f t="shared" si="8"/>
        <v>0</v>
      </c>
      <c r="AO34">
        <f t="shared" si="9"/>
        <v>9.5</v>
      </c>
    </row>
    <row r="35" spans="1:41" x14ac:dyDescent="0.25">
      <c r="A35">
        <v>34</v>
      </c>
      <c r="B35">
        <v>4.4000000000000004</v>
      </c>
      <c r="C35" t="s">
        <v>337</v>
      </c>
      <c r="D35" t="s">
        <v>358</v>
      </c>
      <c r="E35" t="s">
        <v>394</v>
      </c>
      <c r="F35" t="s">
        <v>393</v>
      </c>
      <c r="G35" t="s">
        <v>178</v>
      </c>
      <c r="H35">
        <v>2011</v>
      </c>
      <c r="I35">
        <v>1</v>
      </c>
      <c r="J35" s="15">
        <v>2012</v>
      </c>
      <c r="K35" t="s">
        <v>125</v>
      </c>
      <c r="L35" t="s">
        <v>40</v>
      </c>
      <c r="M35" t="s">
        <v>178</v>
      </c>
      <c r="N35">
        <f>IF($K35="NA","NA",IF($H35=2011,VLOOKUP($K35,GroupSizesPoly!$A$1:$FG$216,12,FALSE),IF($H35=2012,VLOOKUP($K35,GroupSizesPoly!$A$1:$FG$216,25,FALSE),"AAAAH")))</f>
        <v>6</v>
      </c>
      <c r="O35">
        <f>IF($L35="NA","NA",IF($H35=2011,VLOOKUP($L35,GroupSizesPoly!$A$1:$FG$216,25,FALSE),IF($H35=2012,VLOOKUP($L35,GroupSizesPoly!$A$1:$FG$216,39,FALSE),"AAAAH")))</f>
        <v>3</v>
      </c>
      <c r="P35" t="str">
        <f>IF($M35="NA","NA",IF($H35=2011,VLOOKUP($M35,GroupSizesPoly!$A$1:$FG$216,39,FALSE),"AAAAH"))</f>
        <v>NA</v>
      </c>
      <c r="Q35">
        <f>IF($K35="NA","NA",IF($H35=2011,VLOOKUP($K35,GroupSizesPoly!$A$1:$FG$216,5,FALSE),IF($H35=2012,VLOOKUP($K35,GroupSizesPoly!$A$1:$FG$216,17,FALSE),"AAAAH")))</f>
        <v>1</v>
      </c>
      <c r="R35">
        <f>IF($L35="NA","NA",IF($H35=2011,VLOOKUP($L35,GroupSizesPoly!$A$1:$FG$216,17,FALSE),IF($H35=2012,VLOOKUP($L35,GroupSizesPoly!$A$1:$FG$216,32,FALSE),"AAAAH")))</f>
        <v>0</v>
      </c>
      <c r="S35" t="str">
        <f>IF($M35="NA","NA",IF($H35=2011,VLOOKUP($M35,GroupSizesPoly!$A$1:$FG$216,32,FALSE),"AAAAH"))</f>
        <v>NA</v>
      </c>
      <c r="T35" s="4">
        <f>IF($K35="NA","NA",IF($H35=2011,VLOOKUP($K35,GroupSizesPoly!$A$1:$FG$216,8,FALSE),IF($H35=2012,VLOOKUP($K35,GroupSizesPoly!$A$1:$FG$216,20,FALSE),"AAAAH")))</f>
        <v>0</v>
      </c>
      <c r="U35" s="4">
        <f>IF($L35="NA","NA",IF($H35=2011,VLOOKUP($L35,GroupSizesPoly!$A$1:$FG$216,20,FALSE),IF($H35=2012,VLOOKUP($L35,GroupSizesPoly!$A$1:$FG$216,35,FALSE),"AAAAH")))</f>
        <v>2</v>
      </c>
      <c r="V35" s="4" t="str">
        <f>IF($M35="NA","NA",IF($H35=2011,VLOOKUP($M35,GroupSizesPoly!$A$1:$FG$216,35,FALSE),"AAAAH"))</f>
        <v>NA</v>
      </c>
      <c r="W35">
        <v>0.38470768123342675</v>
      </c>
      <c r="X35" t="s">
        <v>176</v>
      </c>
      <c r="Y35">
        <v>1</v>
      </c>
      <c r="Z35">
        <v>1</v>
      </c>
      <c r="AA35">
        <v>1</v>
      </c>
      <c r="AB35">
        <v>0</v>
      </c>
      <c r="AC35">
        <v>0</v>
      </c>
      <c r="AD35">
        <v>2.8563263118908524</v>
      </c>
      <c r="AE35" s="3">
        <v>223</v>
      </c>
      <c r="AF35" s="3" t="s">
        <v>178</v>
      </c>
      <c r="AG35">
        <f t="shared" si="1"/>
        <v>0</v>
      </c>
      <c r="AH35">
        <f t="shared" si="2"/>
        <v>1</v>
      </c>
      <c r="AI35" t="str">
        <f t="shared" si="3"/>
        <v>NA</v>
      </c>
      <c r="AJ35">
        <f t="shared" si="4"/>
        <v>0</v>
      </c>
      <c r="AK35">
        <f t="shared" si="5"/>
        <v>0</v>
      </c>
      <c r="AL35" t="str">
        <f t="shared" si="6"/>
        <v>NA</v>
      </c>
      <c r="AM35">
        <f t="shared" si="7"/>
        <v>1</v>
      </c>
      <c r="AN35">
        <f t="shared" si="8"/>
        <v>0</v>
      </c>
      <c r="AO35">
        <f t="shared" si="9"/>
        <v>4.5</v>
      </c>
    </row>
    <row r="36" spans="1:41" x14ac:dyDescent="0.25">
      <c r="A36">
        <v>35</v>
      </c>
      <c r="B36">
        <v>4.5999999999999996</v>
      </c>
      <c r="C36" t="s">
        <v>330</v>
      </c>
      <c r="D36" t="s">
        <v>358</v>
      </c>
      <c r="E36" t="s">
        <v>392</v>
      </c>
      <c r="F36" t="s">
        <v>392</v>
      </c>
      <c r="G36" t="s">
        <v>178</v>
      </c>
      <c r="H36">
        <v>2011</v>
      </c>
      <c r="I36">
        <v>1</v>
      </c>
      <c r="J36" t="s">
        <v>178</v>
      </c>
      <c r="K36" t="s">
        <v>45</v>
      </c>
      <c r="L36" t="s">
        <v>45</v>
      </c>
      <c r="M36" t="s">
        <v>178</v>
      </c>
      <c r="N36">
        <f>IF($K36="NA","NA",IF($H36=2011,VLOOKUP($K36,GroupSizesPoly!$A$1:$FG$216,12,FALSE),IF($H36=2012,VLOOKUP($K36,GroupSizesPoly!$A$1:$FG$216,25,FALSE),"AAAAH")))</f>
        <v>14</v>
      </c>
      <c r="O36">
        <f>IF($L36="NA","NA",IF($H36=2011,VLOOKUP($L36,GroupSizesPoly!$A$1:$FG$216,25,FALSE),IF($H36=2012,VLOOKUP($L36,GroupSizesPoly!$A$1:$FG$216,39,FALSE),"AAAAH")))</f>
        <v>9</v>
      </c>
      <c r="P36" t="str">
        <f>IF($M36="NA","NA",IF($H36=2011,VLOOKUP($M36,GroupSizesPoly!$A$1:$FG$216,39,FALSE),"AAAAH"))</f>
        <v>NA</v>
      </c>
      <c r="Q36">
        <f>IF($K36="NA","NA",IF($H36=2011,VLOOKUP($K36,GroupSizesPoly!$A$1:$FG$216,5,FALSE),IF($H36=2012,VLOOKUP($K36,GroupSizesPoly!$A$1:$FG$216,17,FALSE),"AAAAH")))</f>
        <v>3</v>
      </c>
      <c r="R36">
        <f>IF($L36="NA","NA",IF($H36=2011,VLOOKUP($L36,GroupSizesPoly!$A$1:$FG$216,17,FALSE),IF($H36=2012,VLOOKUP($L36,GroupSizesPoly!$A$1:$FG$216,32,FALSE),"AAAAH")))</f>
        <v>2</v>
      </c>
      <c r="S36" t="str">
        <f>IF($M36="NA","NA",IF($H36=2011,VLOOKUP($M36,GroupSizesPoly!$A$1:$FG$216,32,FALSE),"AAAAH"))</f>
        <v>NA</v>
      </c>
      <c r="T36" s="4">
        <f>IF($K36="NA","NA",IF($H36=2011,VLOOKUP($K36,GroupSizesPoly!$A$1:$FG$216,8,FALSE),IF($H36=2012,VLOOKUP($K36,GroupSizesPoly!$A$1:$FG$216,20,FALSE),"AAAAH")))</f>
        <v>0</v>
      </c>
      <c r="U36" s="4">
        <f>IF($L36="NA","NA",IF($H36=2011,VLOOKUP($L36,GroupSizesPoly!$A$1:$FG$216,20,FALSE),IF($H36=2012,VLOOKUP($L36,GroupSizesPoly!$A$1:$FG$216,35,FALSE),"AAAAH")))</f>
        <v>5</v>
      </c>
      <c r="V36" s="4" t="str">
        <f>IF($M36="NA","NA",IF($H36=2011,VLOOKUP($M36,GroupSizesPoly!$A$1:$FG$216,35,FALSE),"AAAAH"))</f>
        <v>NA</v>
      </c>
      <c r="W36">
        <v>0.33837848631377254</v>
      </c>
      <c r="X36" t="s">
        <v>177</v>
      </c>
      <c r="Y36">
        <v>1</v>
      </c>
      <c r="Z36">
        <v>0</v>
      </c>
      <c r="AA36" t="s">
        <v>178</v>
      </c>
      <c r="AB36">
        <v>0</v>
      </c>
      <c r="AC36">
        <v>3</v>
      </c>
      <c r="AD36" t="s">
        <v>178</v>
      </c>
      <c r="AE36" s="3" t="s">
        <v>178</v>
      </c>
      <c r="AF36" s="3" t="s">
        <v>178</v>
      </c>
      <c r="AG36">
        <f t="shared" si="1"/>
        <v>0</v>
      </c>
      <c r="AH36">
        <f t="shared" si="2"/>
        <v>0.33621875000000001</v>
      </c>
      <c r="AI36" t="str">
        <f t="shared" si="3"/>
        <v>NA</v>
      </c>
      <c r="AJ36">
        <f t="shared" si="4"/>
        <v>0</v>
      </c>
      <c r="AK36">
        <f t="shared" si="5"/>
        <v>0.1968125</v>
      </c>
      <c r="AL36" t="str">
        <f t="shared" si="6"/>
        <v>NA</v>
      </c>
      <c r="AM36">
        <f t="shared" si="7"/>
        <v>0.33621875000000001</v>
      </c>
      <c r="AN36">
        <f t="shared" si="8"/>
        <v>0.1968125</v>
      </c>
      <c r="AO36">
        <f t="shared" si="9"/>
        <v>11.5</v>
      </c>
    </row>
    <row r="37" spans="1:41" x14ac:dyDescent="0.25">
      <c r="A37">
        <v>36</v>
      </c>
      <c r="B37">
        <v>5.9</v>
      </c>
      <c r="C37" t="s">
        <v>337</v>
      </c>
      <c r="D37" t="s">
        <v>359</v>
      </c>
      <c r="E37" t="s">
        <v>393</v>
      </c>
      <c r="F37" t="s">
        <v>393</v>
      </c>
      <c r="G37" t="s">
        <v>178</v>
      </c>
      <c r="H37">
        <v>2011</v>
      </c>
      <c r="I37">
        <v>1</v>
      </c>
      <c r="J37" s="15">
        <v>2011</v>
      </c>
      <c r="K37" t="s">
        <v>11</v>
      </c>
      <c r="L37" t="s">
        <v>11</v>
      </c>
      <c r="M37" t="s">
        <v>178</v>
      </c>
      <c r="N37">
        <f>IF($K37="NA","NA",IF($H37=2011,VLOOKUP($K37,GroupSizesPoly!$A$1:$FG$216,12,FALSE),IF($H37=2012,VLOOKUP($K37,GroupSizesPoly!$A$1:$FG$216,25,FALSE),"AAAAH")))</f>
        <v>12</v>
      </c>
      <c r="O37">
        <f>IF($L37="NA","NA",IF($H37=2011,VLOOKUP($L37,GroupSizesPoly!$A$1:$FG$216,25,FALSE),IF($H37=2012,VLOOKUP($L37,GroupSizesPoly!$A$1:$FG$216,39,FALSE),"AAAAH")))</f>
        <v>6</v>
      </c>
      <c r="P37" t="str">
        <f>IF($M37="NA","NA",IF($H37=2011,VLOOKUP($M37,GroupSizesPoly!$A$1:$FG$216,39,FALSE),"AAAAH"))</f>
        <v>NA</v>
      </c>
      <c r="Q37">
        <f>IF($K37="NA","NA",IF($H37=2011,VLOOKUP($K37,GroupSizesPoly!$A$1:$FG$216,5,FALSE),IF($H37=2012,VLOOKUP($K37,GroupSizesPoly!$A$1:$FG$216,17,FALSE),"AAAAH")))</f>
        <v>2</v>
      </c>
      <c r="R37">
        <f>IF($L37="NA","NA",IF($H37=2011,VLOOKUP($L37,GroupSizesPoly!$A$1:$FG$216,17,FALSE),IF($H37=2012,VLOOKUP($L37,GroupSizesPoly!$A$1:$FG$216,32,FALSE),"AAAAH")))</f>
        <v>0</v>
      </c>
      <c r="S37" t="str">
        <f>IF($M37="NA","NA",IF($H37=2011,VLOOKUP($M37,GroupSizesPoly!$A$1:$FG$216,32,FALSE),"AAAAH"))</f>
        <v>NA</v>
      </c>
      <c r="T37" s="4">
        <f>IF($K37="NA","NA",IF($H37=2011,VLOOKUP($K37,GroupSizesPoly!$A$1:$FG$216,8,FALSE),IF($H37=2012,VLOOKUP($K37,GroupSizesPoly!$A$1:$FG$216,20,FALSE),"AAAAH")))</f>
        <v>2</v>
      </c>
      <c r="U37" s="4">
        <f>IF($L37="NA","NA",IF($H37=2011,VLOOKUP($L37,GroupSizesPoly!$A$1:$FG$216,20,FALSE),IF($H37=2012,VLOOKUP($L37,GroupSizesPoly!$A$1:$FG$216,35,FALSE),"AAAAH")))</f>
        <v>0</v>
      </c>
      <c r="V37" s="4" t="str">
        <f>IF($M37="NA","NA",IF($H37=2011,VLOOKUP($M37,GroupSizesPoly!$A$1:$FG$216,35,FALSE),"AAAAH"))</f>
        <v>NA</v>
      </c>
      <c r="W37">
        <v>1.5120846537148649</v>
      </c>
      <c r="X37" t="s">
        <v>177</v>
      </c>
      <c r="Y37">
        <v>1</v>
      </c>
      <c r="Z37" t="s">
        <v>178</v>
      </c>
      <c r="AA37" t="s">
        <v>178</v>
      </c>
      <c r="AB37">
        <v>9</v>
      </c>
      <c r="AC37">
        <v>2</v>
      </c>
      <c r="AD37" t="s">
        <v>178</v>
      </c>
      <c r="AE37" s="3" t="s">
        <v>178</v>
      </c>
      <c r="AF37" s="3" t="s">
        <v>178</v>
      </c>
      <c r="AG37">
        <f t="shared" si="1"/>
        <v>0.59499999999999997</v>
      </c>
      <c r="AH37">
        <f t="shared" si="2"/>
        <v>0</v>
      </c>
      <c r="AI37" t="str">
        <f t="shared" si="3"/>
        <v>NA</v>
      </c>
      <c r="AJ37">
        <f t="shared" si="4"/>
        <v>0</v>
      </c>
      <c r="AK37">
        <f t="shared" si="5"/>
        <v>0</v>
      </c>
      <c r="AL37" t="str">
        <f t="shared" si="6"/>
        <v>NA</v>
      </c>
      <c r="AM37">
        <f t="shared" si="7"/>
        <v>0.59499999999999997</v>
      </c>
      <c r="AN37">
        <f t="shared" si="8"/>
        <v>0</v>
      </c>
      <c r="AO37">
        <f t="shared" si="9"/>
        <v>9</v>
      </c>
    </row>
    <row r="38" spans="1:41" x14ac:dyDescent="0.25">
      <c r="A38">
        <v>37</v>
      </c>
      <c r="B38">
        <v>4.8</v>
      </c>
      <c r="C38" t="s">
        <v>330</v>
      </c>
      <c r="D38" t="s">
        <v>358</v>
      </c>
      <c r="E38" t="s">
        <v>392</v>
      </c>
      <c r="F38" t="s">
        <v>395</v>
      </c>
      <c r="G38" t="s">
        <v>395</v>
      </c>
      <c r="H38">
        <v>2011</v>
      </c>
      <c r="I38">
        <v>2</v>
      </c>
      <c r="J38" s="15">
        <v>2012</v>
      </c>
      <c r="K38" t="s">
        <v>22</v>
      </c>
      <c r="L38" t="s">
        <v>22</v>
      </c>
      <c r="M38" t="s">
        <v>22</v>
      </c>
      <c r="N38">
        <f>IF($K38="NA","NA",IF($H38=2011,VLOOKUP($K38,GroupSizesPoly!$A$1:$FG$216,12,FALSE),IF($H38=2012,VLOOKUP($K38,GroupSizesPoly!$A$1:$FG$216,25,FALSE),"AAAAH")))</f>
        <v>8</v>
      </c>
      <c r="O38">
        <f>IF($L38="NA","NA",IF($H38=2011,VLOOKUP($L38,GroupSizesPoly!$A$1:$FG$216,25,FALSE),IF($H38=2012,VLOOKUP($L38,GroupSizesPoly!$A$1:$FG$216,39,FALSE),"AAAAH")))</f>
        <v>6</v>
      </c>
      <c r="P38">
        <f>IF($M38="NA","NA",IF($H38=2011,VLOOKUP($M38,GroupSizesPoly!$A$1:$FG$216,39,FALSE),"AAAAH"))</f>
        <v>5</v>
      </c>
      <c r="Q38">
        <f>IF($K38="NA","NA",IF($H38=2011,VLOOKUP($K38,GroupSizesPoly!$A$1:$FG$216,5,FALSE),IF($H38=2012,VLOOKUP($K38,GroupSizesPoly!$A$1:$FG$216,17,FALSE),"AAAAH")))</f>
        <v>1</v>
      </c>
      <c r="R38">
        <f>IF($L38="NA","NA",IF($H38=2011,VLOOKUP($L38,GroupSizesPoly!$A$1:$FG$216,17,FALSE),IF($H38=2012,VLOOKUP($L38,GroupSizesPoly!$A$1:$FG$216,32,FALSE),"AAAAH")))</f>
        <v>0</v>
      </c>
      <c r="S38">
        <f>IF($M38="NA","NA",IF($H38=2011,VLOOKUP($M38,GroupSizesPoly!$A$1:$FG$216,32,FALSE),"AAAAH"))</f>
        <v>0</v>
      </c>
      <c r="T38" s="4">
        <f>IF($K38="NA","NA",IF($H38=2011,VLOOKUP($K38,GroupSizesPoly!$A$1:$FG$216,8,FALSE),IF($H38=2012,VLOOKUP($K38,GroupSizesPoly!$A$1:$FG$216,20,FALSE),"AAAAH")))</f>
        <v>0</v>
      </c>
      <c r="U38" s="4">
        <f>IF($L38="NA","NA",IF($H38=2011,VLOOKUP($L38,GroupSizesPoly!$A$1:$FG$216,20,FALSE),IF($H38=2012,VLOOKUP($L38,GroupSizesPoly!$A$1:$FG$216,35,FALSE),"AAAAH")))</f>
        <v>1</v>
      </c>
      <c r="V38" s="4">
        <f>IF($M38="NA","NA",IF($H38=2011,VLOOKUP($M38,GroupSizesPoly!$A$1:$FG$216,35,FALSE),"AAAAH"))</f>
        <v>3</v>
      </c>
      <c r="W38">
        <v>0.46690470119715033</v>
      </c>
      <c r="X38" t="s">
        <v>177</v>
      </c>
      <c r="Y38">
        <v>1</v>
      </c>
      <c r="Z38">
        <v>1</v>
      </c>
      <c r="AA38">
        <v>0</v>
      </c>
      <c r="AB38">
        <v>2</v>
      </c>
      <c r="AC38">
        <v>1</v>
      </c>
      <c r="AD38" t="s">
        <v>178</v>
      </c>
      <c r="AE38" s="3" t="s">
        <v>178</v>
      </c>
      <c r="AF38" s="3">
        <v>217</v>
      </c>
      <c r="AG38">
        <f t="shared" si="1"/>
        <v>0</v>
      </c>
      <c r="AH38">
        <f t="shared" si="2"/>
        <v>0.5</v>
      </c>
      <c r="AI38">
        <f t="shared" si="3"/>
        <v>1.5</v>
      </c>
      <c r="AJ38">
        <f t="shared" si="4"/>
        <v>0</v>
      </c>
      <c r="AK38">
        <f t="shared" si="5"/>
        <v>0</v>
      </c>
      <c r="AL38">
        <f t="shared" si="6"/>
        <v>0</v>
      </c>
      <c r="AM38">
        <f t="shared" si="7"/>
        <v>2</v>
      </c>
      <c r="AN38">
        <f t="shared" si="8"/>
        <v>0</v>
      </c>
      <c r="AO38">
        <f t="shared" si="9"/>
        <v>6.333333333333333</v>
      </c>
    </row>
    <row r="39" spans="1:41" x14ac:dyDescent="0.25">
      <c r="A39">
        <v>38</v>
      </c>
      <c r="B39">
        <v>5.0999999999999996</v>
      </c>
      <c r="C39" t="s">
        <v>330</v>
      </c>
      <c r="D39" t="s">
        <v>359</v>
      </c>
      <c r="E39" t="s">
        <v>395</v>
      </c>
      <c r="F39" t="s">
        <v>395</v>
      </c>
      <c r="G39" t="s">
        <v>395</v>
      </c>
      <c r="H39">
        <v>2011</v>
      </c>
      <c r="I39">
        <v>2</v>
      </c>
      <c r="J39" s="15">
        <v>2011</v>
      </c>
      <c r="K39" t="s">
        <v>17</v>
      </c>
      <c r="L39" t="s">
        <v>17</v>
      </c>
      <c r="M39" t="s">
        <v>17</v>
      </c>
      <c r="N39">
        <f>IF($K39="NA","NA",IF($H39=2011,VLOOKUP($K39,GroupSizesPoly!$A$1:$FG$216,12,FALSE),IF($H39=2012,VLOOKUP($K39,GroupSizesPoly!$A$1:$FG$216,25,FALSE),"AAAAH")))</f>
        <v>4</v>
      </c>
      <c r="O39">
        <f>IF($L39="NA","NA",IF($H39=2011,VLOOKUP($L39,GroupSizesPoly!$A$1:$FG$216,25,FALSE),IF($H39=2012,VLOOKUP($L39,GroupSizesPoly!$A$1:$FG$216,39,FALSE),"AAAAH")))</f>
        <v>7</v>
      </c>
      <c r="P39">
        <f>IF($M39="NA","NA",IF($H39=2011,VLOOKUP($M39,GroupSizesPoly!$A$1:$FG$216,39,FALSE),"AAAAH"))</f>
        <v>10</v>
      </c>
      <c r="Q39">
        <f>IF($K39="NA","NA",IF($H39=2011,VLOOKUP($K39,GroupSizesPoly!$A$1:$FG$216,5,FALSE),IF($H39=2012,VLOOKUP($K39,GroupSizesPoly!$A$1:$FG$216,17,FALSE),"AAAAH")))</f>
        <v>0</v>
      </c>
      <c r="R39">
        <f>IF($L39="NA","NA",IF($H39=2011,VLOOKUP($L39,GroupSizesPoly!$A$1:$FG$216,17,FALSE),IF($H39=2012,VLOOKUP($L39,GroupSizesPoly!$A$1:$FG$216,32,FALSE),"AAAAH")))</f>
        <v>1</v>
      </c>
      <c r="S39">
        <f>IF($M39="NA","NA",IF($H39=2011,VLOOKUP($M39,GroupSizesPoly!$A$1:$FG$216,32,FALSE),"AAAAH"))</f>
        <v>1</v>
      </c>
      <c r="T39" s="4">
        <f>IF($K39="NA","NA",IF($H39=2011,VLOOKUP($K39,GroupSizesPoly!$A$1:$FG$216,8,FALSE),IF($H39=2012,VLOOKUP($K39,GroupSizesPoly!$A$1:$FG$216,20,FALSE),"AAAAH")))</f>
        <v>0</v>
      </c>
      <c r="U39" s="4">
        <f>IF($L39="NA","NA",IF($H39=2011,VLOOKUP($L39,GroupSizesPoly!$A$1:$FG$216,20,FALSE),IF($H39=2012,VLOOKUP($L39,GroupSizesPoly!$A$1:$FG$216,35,FALSE),"AAAAH")))</f>
        <v>0</v>
      </c>
      <c r="V39" s="4">
        <f>IF($M39="NA","NA",IF($H39=2011,VLOOKUP($M39,GroupSizesPoly!$A$1:$FG$216,35,FALSE),"AAAAH"))</f>
        <v>4</v>
      </c>
      <c r="W39">
        <v>0.61846584384265046</v>
      </c>
      <c r="X39" t="s">
        <v>177</v>
      </c>
      <c r="Y39">
        <v>1</v>
      </c>
      <c r="Z39" t="s">
        <v>178</v>
      </c>
      <c r="AA39" t="s">
        <v>178</v>
      </c>
      <c r="AB39">
        <v>0</v>
      </c>
      <c r="AC39">
        <v>0</v>
      </c>
      <c r="AD39" t="s">
        <v>178</v>
      </c>
      <c r="AE39" s="3" t="s">
        <v>178</v>
      </c>
      <c r="AF39" s="3" t="s">
        <v>178</v>
      </c>
      <c r="AG39">
        <f t="shared" si="1"/>
        <v>0</v>
      </c>
      <c r="AH39">
        <f t="shared" si="2"/>
        <v>0</v>
      </c>
      <c r="AI39">
        <f t="shared" si="3"/>
        <v>1.4950000000000001</v>
      </c>
      <c r="AJ39">
        <f t="shared" si="4"/>
        <v>0</v>
      </c>
      <c r="AK39">
        <f t="shared" si="5"/>
        <v>0</v>
      </c>
      <c r="AL39">
        <f t="shared" si="6"/>
        <v>7.6000000000000012E-2</v>
      </c>
      <c r="AM39">
        <f t="shared" si="7"/>
        <v>1.4950000000000001</v>
      </c>
      <c r="AN39">
        <f t="shared" si="8"/>
        <v>7.6000000000000012E-2</v>
      </c>
      <c r="AO39">
        <f t="shared" si="9"/>
        <v>7</v>
      </c>
    </row>
    <row r="40" spans="1:41" x14ac:dyDescent="0.25">
      <c r="A40">
        <v>39</v>
      </c>
      <c r="B40">
        <v>4.9000000000000004</v>
      </c>
      <c r="C40" t="s">
        <v>330</v>
      </c>
      <c r="D40" t="s">
        <v>358</v>
      </c>
      <c r="E40" t="s">
        <v>392</v>
      </c>
      <c r="F40" t="s">
        <v>395</v>
      </c>
      <c r="G40" t="s">
        <v>178</v>
      </c>
      <c r="H40">
        <v>2011</v>
      </c>
      <c r="I40">
        <v>1</v>
      </c>
      <c r="J40" s="15">
        <v>2011</v>
      </c>
      <c r="K40" t="s">
        <v>52</v>
      </c>
      <c r="L40" t="s">
        <v>52</v>
      </c>
      <c r="M40" t="s">
        <v>178</v>
      </c>
      <c r="N40">
        <f>IF($K40="NA","NA",IF($H40=2011,VLOOKUP($K40,GroupSizesPoly!$A$1:$FG$216,12,FALSE),IF($H40=2012,VLOOKUP($K40,GroupSizesPoly!$A$1:$FG$216,25,FALSE),"AAAAH")))</f>
        <v>8</v>
      </c>
      <c r="O40">
        <f>IF($L40="NA","NA",IF($H40=2011,VLOOKUP($L40,GroupSizesPoly!$A$1:$FG$216,25,FALSE),IF($H40=2012,VLOOKUP($L40,GroupSizesPoly!$A$1:$FG$216,39,FALSE),"AAAAH")))</f>
        <v>6</v>
      </c>
      <c r="P40" t="str">
        <f>IF($M40="NA","NA",IF($H40=2011,VLOOKUP($M40,GroupSizesPoly!$A$1:$FG$216,39,FALSE),"AAAAH"))</f>
        <v>NA</v>
      </c>
      <c r="Q40">
        <f>IF($K40="NA","NA",IF($H40=2011,VLOOKUP($K40,GroupSizesPoly!$A$1:$FG$216,5,FALSE),IF($H40=2012,VLOOKUP($K40,GroupSizesPoly!$A$1:$FG$216,17,FALSE),"AAAAH")))</f>
        <v>4</v>
      </c>
      <c r="R40">
        <f>IF($L40="NA","NA",IF($H40=2011,VLOOKUP($L40,GroupSizesPoly!$A$1:$FG$216,17,FALSE),IF($H40=2012,VLOOKUP($L40,GroupSizesPoly!$A$1:$FG$216,32,FALSE),"AAAAH")))</f>
        <v>1</v>
      </c>
      <c r="S40" t="str">
        <f>IF($M40="NA","NA",IF($H40=2011,VLOOKUP($M40,GroupSizesPoly!$A$1:$FG$216,32,FALSE),"AAAAH"))</f>
        <v>NA</v>
      </c>
      <c r="T40" s="4">
        <f>IF($K40="NA","NA",IF($H40=2011,VLOOKUP($K40,GroupSizesPoly!$A$1:$FG$216,8,FALSE),IF($H40=2012,VLOOKUP($K40,GroupSizesPoly!$A$1:$FG$216,20,FALSE),"AAAAH")))</f>
        <v>0</v>
      </c>
      <c r="U40" s="4">
        <f>IF($L40="NA","NA",IF($H40=2011,VLOOKUP($L40,GroupSizesPoly!$A$1:$FG$216,20,FALSE),IF($H40=2012,VLOOKUP($L40,GroupSizesPoly!$A$1:$FG$216,35,FALSE),"AAAAH")))</f>
        <v>3</v>
      </c>
      <c r="V40" s="4" t="str">
        <f>IF($M40="NA","NA",IF($H40=2011,VLOOKUP($M40,GroupSizesPoly!$A$1:$FG$216,35,FALSE),"AAAAH"))</f>
        <v>NA</v>
      </c>
      <c r="W40">
        <v>0.87091905479211973</v>
      </c>
      <c r="X40" t="s">
        <v>177</v>
      </c>
      <c r="Y40">
        <v>1</v>
      </c>
      <c r="Z40">
        <v>1</v>
      </c>
      <c r="AA40">
        <v>0</v>
      </c>
      <c r="AB40">
        <v>4</v>
      </c>
      <c r="AC40">
        <v>3</v>
      </c>
      <c r="AD40" t="s">
        <v>178</v>
      </c>
      <c r="AE40" s="3" t="s">
        <v>178</v>
      </c>
      <c r="AF40" s="3" t="s">
        <v>178</v>
      </c>
      <c r="AG40">
        <f t="shared" si="1"/>
        <v>0</v>
      </c>
      <c r="AH40">
        <f t="shared" si="2"/>
        <v>1.1212500000000001</v>
      </c>
      <c r="AI40" t="str">
        <f t="shared" si="3"/>
        <v>NA</v>
      </c>
      <c r="AJ40">
        <f t="shared" si="4"/>
        <v>0</v>
      </c>
      <c r="AK40">
        <f t="shared" si="5"/>
        <v>5.7000000000000009E-2</v>
      </c>
      <c r="AL40" t="str">
        <f t="shared" si="6"/>
        <v>NA</v>
      </c>
      <c r="AM40">
        <f t="shared" si="7"/>
        <v>1.1212500000000001</v>
      </c>
      <c r="AN40">
        <f t="shared" si="8"/>
        <v>5.7000000000000009E-2</v>
      </c>
      <c r="AO40">
        <f t="shared" si="9"/>
        <v>7</v>
      </c>
    </row>
    <row r="41" spans="1:41" x14ac:dyDescent="0.25">
      <c r="A41">
        <v>40</v>
      </c>
      <c r="B41">
        <v>4.4000000000000004</v>
      </c>
      <c r="C41" t="s">
        <v>330</v>
      </c>
      <c r="D41" t="s">
        <v>358</v>
      </c>
      <c r="E41" t="s">
        <v>392</v>
      </c>
      <c r="F41" t="s">
        <v>395</v>
      </c>
      <c r="G41" t="s">
        <v>395</v>
      </c>
      <c r="H41">
        <v>2011</v>
      </c>
      <c r="I41">
        <v>2</v>
      </c>
      <c r="J41" s="15">
        <v>2012</v>
      </c>
      <c r="K41" t="s">
        <v>59</v>
      </c>
      <c r="L41" t="s">
        <v>50</v>
      </c>
      <c r="M41" t="s">
        <v>50</v>
      </c>
      <c r="N41">
        <f>IF($K41="NA","NA",IF($H41=2011,VLOOKUP($K41,GroupSizesPoly!$A$1:$FG$216,12,FALSE),IF($H41=2012,VLOOKUP($K41,GroupSizesPoly!$A$1:$FG$216,25,FALSE),"AAAAH")))</f>
        <v>8</v>
      </c>
      <c r="O41">
        <f>IF($L41="NA","NA",IF($H41=2011,VLOOKUP($L41,GroupSizesPoly!$A$1:$FG$216,25,FALSE),IF($H41=2012,VLOOKUP($L41,GroupSizesPoly!$A$1:$FG$216,39,FALSE),"AAAAH")))</f>
        <v>7</v>
      </c>
      <c r="P41">
        <f>IF($M41="NA","NA",IF($H41=2011,VLOOKUP($M41,GroupSizesPoly!$A$1:$FG$216,39,FALSE),"AAAAH"))</f>
        <v>6</v>
      </c>
      <c r="Q41">
        <f>IF($K41="NA","NA",IF($H41=2011,VLOOKUP($K41,GroupSizesPoly!$A$1:$FG$216,5,FALSE),IF($H41=2012,VLOOKUP($K41,GroupSizesPoly!$A$1:$FG$216,17,FALSE),"AAAAH")))</f>
        <v>3</v>
      </c>
      <c r="R41">
        <f>IF($L41="NA","NA",IF($H41=2011,VLOOKUP($L41,GroupSizesPoly!$A$1:$FG$216,17,FALSE),IF($H41=2012,VLOOKUP($L41,GroupSizesPoly!$A$1:$FG$216,32,FALSE),"AAAAH")))</f>
        <v>2</v>
      </c>
      <c r="S41">
        <f>IF($M41="NA","NA",IF($H41=2011,VLOOKUP($M41,GroupSizesPoly!$A$1:$FG$216,32,FALSE),"AAAAH"))</f>
        <v>1</v>
      </c>
      <c r="T41" s="4">
        <f>IF($K41="NA","NA",IF($H41=2011,VLOOKUP($K41,GroupSizesPoly!$A$1:$FG$216,8,FALSE),IF($H41=2012,VLOOKUP($K41,GroupSizesPoly!$A$1:$FG$216,20,FALSE),"AAAAH")))</f>
        <v>1</v>
      </c>
      <c r="U41" s="4">
        <f>IF($L41="NA","NA",IF($H41=2011,VLOOKUP($L41,GroupSizesPoly!$A$1:$FG$216,20,FALSE),IF($H41=2012,VLOOKUP($L41,GroupSizesPoly!$A$1:$FG$216,35,FALSE),"AAAAH")))</f>
        <v>6</v>
      </c>
      <c r="V41" s="4">
        <f>IF($M41="NA","NA",IF($H41=2011,VLOOKUP($M41,GroupSizesPoly!$A$1:$FG$216,35,FALSE),"AAAAH"))</f>
        <v>6</v>
      </c>
      <c r="W41">
        <v>0.63071388124885897</v>
      </c>
      <c r="X41" t="s">
        <v>176</v>
      </c>
      <c r="Y41">
        <v>1</v>
      </c>
      <c r="Z41">
        <v>1</v>
      </c>
      <c r="AA41">
        <v>1</v>
      </c>
      <c r="AB41">
        <v>0</v>
      </c>
      <c r="AC41">
        <v>5</v>
      </c>
      <c r="AD41">
        <v>1.7404022523543228</v>
      </c>
      <c r="AE41" s="3" t="s">
        <v>178</v>
      </c>
      <c r="AF41" s="3">
        <v>228</v>
      </c>
      <c r="AG41">
        <f t="shared" si="1"/>
        <v>6.1987499999999994E-2</v>
      </c>
      <c r="AH41">
        <f t="shared" si="2"/>
        <v>1.4849999999999999</v>
      </c>
      <c r="AI41">
        <f t="shared" si="3"/>
        <v>2.2425000000000002</v>
      </c>
      <c r="AJ41">
        <f t="shared" si="4"/>
        <v>5.6225000000000011E-2</v>
      </c>
      <c r="AK41">
        <f t="shared" si="5"/>
        <v>0.22800000000000004</v>
      </c>
      <c r="AL41">
        <f t="shared" si="6"/>
        <v>0.11400000000000002</v>
      </c>
      <c r="AM41">
        <f t="shared" si="7"/>
        <v>3.7894874999999999</v>
      </c>
      <c r="AN41">
        <f t="shared" si="8"/>
        <v>0.39822500000000005</v>
      </c>
      <c r="AO41">
        <f t="shared" si="9"/>
        <v>7</v>
      </c>
    </row>
    <row r="42" spans="1:41" x14ac:dyDescent="0.25">
      <c r="A42">
        <v>41</v>
      </c>
      <c r="B42">
        <v>4.5999999999999996</v>
      </c>
      <c r="C42" t="s">
        <v>337</v>
      </c>
      <c r="D42" t="s">
        <v>358</v>
      </c>
      <c r="E42" t="s">
        <v>394</v>
      </c>
      <c r="F42" t="s">
        <v>393</v>
      </c>
      <c r="G42" t="s">
        <v>393</v>
      </c>
      <c r="H42">
        <v>2011</v>
      </c>
      <c r="I42">
        <v>2</v>
      </c>
      <c r="J42" s="15">
        <v>2012</v>
      </c>
      <c r="K42" t="s">
        <v>57</v>
      </c>
      <c r="L42" t="s">
        <v>137</v>
      </c>
      <c r="M42" t="s">
        <v>502</v>
      </c>
      <c r="N42">
        <f>IF($K42="NA","NA",IF($H42=2011,VLOOKUP($K42,GroupSizesPoly!$A$1:$FG$216,12,FALSE),IF($H42=2012,VLOOKUP($K42,GroupSizesPoly!$A$1:$FG$216,25,FALSE),"AAAAH")))</f>
        <v>7</v>
      </c>
      <c r="O42">
        <f>IF($L42="NA","NA",IF($H42=2011,VLOOKUP($L42,GroupSizesPoly!$A$1:$FG$216,25,FALSE),IF($H42=2012,VLOOKUP($L42,GroupSizesPoly!$A$1:$FG$216,39,FALSE),"AAAAH")))</f>
        <v>2</v>
      </c>
      <c r="P42">
        <f>IF($M42="NA","NA",IF($H42=2011,VLOOKUP($M42,GroupSizesPoly!$A$1:$FG$216,39,FALSE),"AAAAH"))</f>
        <v>8</v>
      </c>
      <c r="Q42">
        <f>IF($K42="NA","NA",IF($H42=2011,VLOOKUP($K42,GroupSizesPoly!$A$1:$FG$216,5,FALSE),IF($H42=2012,VLOOKUP($K42,GroupSizesPoly!$A$1:$FG$216,17,FALSE),"AAAAH")))</f>
        <v>2</v>
      </c>
      <c r="R42">
        <f>IF($L42="NA","NA",IF($H42=2011,VLOOKUP($L42,GroupSizesPoly!$A$1:$FG$216,17,FALSE),IF($H42=2012,VLOOKUP($L42,GroupSizesPoly!$A$1:$FG$216,32,FALSE),"AAAAH")))</f>
        <v>0</v>
      </c>
      <c r="S42">
        <f>IF($M42="NA","NA",IF($H42=2011,VLOOKUP($M42,GroupSizesPoly!$A$1:$FG$216,32,FALSE),"AAAAH"))</f>
        <v>0.5</v>
      </c>
      <c r="T42" s="4">
        <f>IF($K42="NA","NA",IF($H42=2011,VLOOKUP($K42,GroupSizesPoly!$A$1:$FG$216,8,FALSE),IF($H42=2012,VLOOKUP($K42,GroupSizesPoly!$A$1:$FG$216,20,FALSE),"AAAAH")))</f>
        <v>0</v>
      </c>
      <c r="U42" s="4">
        <f>IF($L42="NA","NA",IF($H42=2011,VLOOKUP($L42,GroupSizesPoly!$A$1:$FG$216,20,FALSE),IF($H42=2012,VLOOKUP($L42,GroupSizesPoly!$A$1:$FG$216,35,FALSE),"AAAAH")))</f>
        <v>0</v>
      </c>
      <c r="V42" s="4">
        <f>IF($M42="NA","NA",IF($H42=2011,VLOOKUP($M42,GroupSizesPoly!$A$1:$FG$216,35,FALSE),"AAAAH"))</f>
        <v>2</v>
      </c>
      <c r="W42">
        <v>0.64498061986388422</v>
      </c>
      <c r="X42" t="s">
        <v>176</v>
      </c>
      <c r="Y42">
        <v>1</v>
      </c>
      <c r="Z42">
        <v>1</v>
      </c>
      <c r="AA42">
        <v>1</v>
      </c>
      <c r="AB42">
        <v>1</v>
      </c>
      <c r="AC42">
        <v>1</v>
      </c>
      <c r="AD42">
        <v>7.5250931511842447</v>
      </c>
      <c r="AE42" s="3" t="s">
        <v>178</v>
      </c>
      <c r="AF42" s="3">
        <v>214</v>
      </c>
      <c r="AG42">
        <f t="shared" si="1"/>
        <v>0</v>
      </c>
      <c r="AH42">
        <f t="shared" si="2"/>
        <v>0</v>
      </c>
      <c r="AI42">
        <f t="shared" si="3"/>
        <v>0.89875000000000005</v>
      </c>
      <c r="AJ42">
        <f t="shared" si="4"/>
        <v>0</v>
      </c>
      <c r="AK42">
        <f t="shared" si="5"/>
        <v>0</v>
      </c>
      <c r="AL42">
        <f t="shared" si="6"/>
        <v>4.7500000000000007E-3</v>
      </c>
      <c r="AM42">
        <f t="shared" si="7"/>
        <v>0.89875000000000005</v>
      </c>
      <c r="AN42">
        <f t="shared" si="8"/>
        <v>4.7500000000000007E-3</v>
      </c>
      <c r="AO42">
        <f t="shared" si="9"/>
        <v>5.666666666666667</v>
      </c>
    </row>
    <row r="43" spans="1:41" x14ac:dyDescent="0.25">
      <c r="A43">
        <v>42</v>
      </c>
      <c r="B43">
        <v>5.6</v>
      </c>
      <c r="C43" t="s">
        <v>337</v>
      </c>
      <c r="D43" t="s">
        <v>358</v>
      </c>
      <c r="E43" t="s">
        <v>394</v>
      </c>
      <c r="F43" t="s">
        <v>393</v>
      </c>
      <c r="G43" t="s">
        <v>393</v>
      </c>
      <c r="H43">
        <v>2011</v>
      </c>
      <c r="I43">
        <v>2</v>
      </c>
      <c r="J43" s="15">
        <v>2011</v>
      </c>
      <c r="K43" t="s">
        <v>30</v>
      </c>
      <c r="L43" t="s">
        <v>503</v>
      </c>
      <c r="M43" t="s">
        <v>503</v>
      </c>
      <c r="N43">
        <f>IF($K43="NA","NA",IF($H43=2011,VLOOKUP($K43,GroupSizesPoly!$A$1:$FG$216,12,FALSE),IF($H43=2012,VLOOKUP($K43,GroupSizesPoly!$A$1:$FG$216,25,FALSE),"AAAAH")))</f>
        <v>6</v>
      </c>
      <c r="O43">
        <f>IF($L43="NA","NA",IF($H43=2011,VLOOKUP($L43,GroupSizesPoly!$A$1:$FG$216,25,FALSE),IF($H43=2012,VLOOKUP($L43,GroupSizesPoly!$A$1:$FG$216,39,FALSE),"AAAAH")))</f>
        <v>4</v>
      </c>
      <c r="P43">
        <f>IF($M43="NA","NA",IF($H43=2011,VLOOKUP($M43,GroupSizesPoly!$A$1:$FG$216,39,FALSE),"AAAAH"))</f>
        <v>3.5</v>
      </c>
      <c r="Q43">
        <f>IF($K43="NA","NA",IF($H43=2011,VLOOKUP($K43,GroupSizesPoly!$A$1:$FG$216,5,FALSE),IF($H43=2012,VLOOKUP($K43,GroupSizesPoly!$A$1:$FG$216,17,FALSE),"AAAAH")))</f>
        <v>3</v>
      </c>
      <c r="R43">
        <f>IF($L43="NA","NA",IF($H43=2011,VLOOKUP($L43,GroupSizesPoly!$A$1:$FG$216,17,FALSE),IF($H43=2012,VLOOKUP($L43,GroupSizesPoly!$A$1:$FG$216,32,FALSE),"AAAAH")))</f>
        <v>0</v>
      </c>
      <c r="S43">
        <f>IF($M43="NA","NA",IF($H43=2011,VLOOKUP($M43,GroupSizesPoly!$A$1:$FG$216,32,FALSE),"AAAAH"))</f>
        <v>0</v>
      </c>
      <c r="T43" s="4">
        <f>IF($K43="NA","NA",IF($H43=2011,VLOOKUP($K43,GroupSizesPoly!$A$1:$FG$216,8,FALSE),IF($H43=2012,VLOOKUP($K43,GroupSizesPoly!$A$1:$FG$216,20,FALSE),"AAAAH")))</f>
        <v>0</v>
      </c>
      <c r="U43" s="4">
        <f>IF($L43="NA","NA",IF($H43=2011,VLOOKUP($L43,GroupSizesPoly!$A$1:$FG$216,20,FALSE),IF($H43=2012,VLOOKUP($L43,GroupSizesPoly!$A$1:$FG$216,35,FALSE),"AAAAH")))</f>
        <v>1.5</v>
      </c>
      <c r="V43" s="4">
        <f>IF($M43="NA","NA",IF($H43=2011,VLOOKUP($M43,GroupSizesPoly!$A$1:$FG$216,35,FALSE),"AAAAH"))</f>
        <v>1.5</v>
      </c>
      <c r="W43">
        <v>1.4020698984002196</v>
      </c>
      <c r="X43" t="s">
        <v>176</v>
      </c>
      <c r="Y43">
        <v>1</v>
      </c>
      <c r="Z43">
        <v>1</v>
      </c>
      <c r="AA43">
        <v>1</v>
      </c>
      <c r="AB43">
        <v>5</v>
      </c>
      <c r="AC43">
        <v>4</v>
      </c>
      <c r="AD43">
        <v>1.7678954452488027</v>
      </c>
      <c r="AE43" s="3" t="s">
        <v>178</v>
      </c>
      <c r="AF43" s="3" t="s">
        <v>178</v>
      </c>
      <c r="AG43">
        <f t="shared" si="1"/>
        <v>0</v>
      </c>
      <c r="AH43">
        <f t="shared" si="2"/>
        <v>0.75</v>
      </c>
      <c r="AI43">
        <f t="shared" si="3"/>
        <v>0.75</v>
      </c>
      <c r="AJ43">
        <f t="shared" si="4"/>
        <v>0</v>
      </c>
      <c r="AK43">
        <f t="shared" si="5"/>
        <v>0</v>
      </c>
      <c r="AL43">
        <f t="shared" si="6"/>
        <v>0</v>
      </c>
      <c r="AM43">
        <f t="shared" si="7"/>
        <v>1.5</v>
      </c>
      <c r="AN43">
        <f t="shared" si="8"/>
        <v>0</v>
      </c>
      <c r="AO43">
        <f t="shared" si="9"/>
        <v>4.5</v>
      </c>
    </row>
    <row r="44" spans="1:41" x14ac:dyDescent="0.25">
      <c r="A44">
        <v>43</v>
      </c>
      <c r="B44">
        <v>5.9</v>
      </c>
      <c r="C44" t="s">
        <v>337</v>
      </c>
      <c r="D44" t="s">
        <v>359</v>
      </c>
      <c r="E44" t="s">
        <v>393</v>
      </c>
      <c r="F44" t="s">
        <v>393</v>
      </c>
      <c r="G44" t="s">
        <v>393</v>
      </c>
      <c r="H44">
        <v>2011</v>
      </c>
      <c r="I44">
        <v>2</v>
      </c>
      <c r="J44" s="15">
        <v>2011</v>
      </c>
      <c r="K44" t="s">
        <v>49</v>
      </c>
      <c r="L44" t="s">
        <v>49</v>
      </c>
      <c r="M44" t="s">
        <v>49</v>
      </c>
      <c r="N44">
        <f>IF($K44="NA","NA",IF($H44=2011,VLOOKUP($K44,GroupSizesPoly!$A$1:$FG$216,12,FALSE),IF($H44=2012,VLOOKUP($K44,GroupSizesPoly!$A$1:$FG$216,25,FALSE),"AAAAH")))</f>
        <v>7</v>
      </c>
      <c r="O44">
        <f>IF($L44="NA","NA",IF($H44=2011,VLOOKUP($L44,GroupSizesPoly!$A$1:$FG$216,25,FALSE),IF($H44=2012,VLOOKUP($L44,GroupSizesPoly!$A$1:$FG$216,39,FALSE),"AAAAH")))</f>
        <v>4</v>
      </c>
      <c r="P44">
        <f>IF($M44="NA","NA",IF($H44=2011,VLOOKUP($M44,GroupSizesPoly!$A$1:$FG$216,39,FALSE),"AAAAH"))</f>
        <v>3</v>
      </c>
      <c r="Q44">
        <f>IF($K44="NA","NA",IF($H44=2011,VLOOKUP($K44,GroupSizesPoly!$A$1:$FG$216,5,FALSE),IF($H44=2012,VLOOKUP($K44,GroupSizesPoly!$A$1:$FG$216,17,FALSE),"AAAAH")))</f>
        <v>0</v>
      </c>
      <c r="R44">
        <f>IF($L44="NA","NA",IF($H44=2011,VLOOKUP($L44,GroupSizesPoly!$A$1:$FG$216,17,FALSE),IF($H44=2012,VLOOKUP($L44,GroupSizesPoly!$A$1:$FG$216,32,FALSE),"AAAAH")))</f>
        <v>2</v>
      </c>
      <c r="S44">
        <f>IF($M44="NA","NA",IF($H44=2011,VLOOKUP($M44,GroupSizesPoly!$A$1:$FG$216,32,FALSE),"AAAAH"))</f>
        <v>0</v>
      </c>
      <c r="T44" s="4">
        <f>IF($K44="NA","NA",IF($H44=2011,VLOOKUP($K44,GroupSizesPoly!$A$1:$FG$216,8,FALSE),IF($H44=2012,VLOOKUP($K44,GroupSizesPoly!$A$1:$FG$216,20,FALSE),"AAAAH")))</f>
        <v>1</v>
      </c>
      <c r="U44" s="4">
        <f>IF($L44="NA","NA",IF($H44=2011,VLOOKUP($L44,GroupSizesPoly!$A$1:$FG$216,20,FALSE),IF($H44=2012,VLOOKUP($L44,GroupSizesPoly!$A$1:$FG$216,35,FALSE),"AAAAH")))</f>
        <v>2</v>
      </c>
      <c r="V44" s="4">
        <f>IF($M44="NA","NA",IF($H44=2011,VLOOKUP($M44,GroupSizesPoly!$A$1:$FG$216,35,FALSE),"AAAAH"))</f>
        <v>1</v>
      </c>
      <c r="W44">
        <v>2.6086203249994049</v>
      </c>
      <c r="X44" t="s">
        <v>177</v>
      </c>
      <c r="Y44">
        <v>1</v>
      </c>
      <c r="Z44" t="s">
        <v>178</v>
      </c>
      <c r="AA44" t="s">
        <v>178</v>
      </c>
      <c r="AB44">
        <v>1</v>
      </c>
      <c r="AC44">
        <v>1</v>
      </c>
      <c r="AD44" t="s">
        <v>178</v>
      </c>
      <c r="AE44" s="3" t="s">
        <v>178</v>
      </c>
      <c r="AF44" s="3" t="s">
        <v>178</v>
      </c>
      <c r="AG44">
        <f t="shared" si="1"/>
        <v>0.5</v>
      </c>
      <c r="AH44">
        <f t="shared" si="2"/>
        <v>0.59499999999999997</v>
      </c>
      <c r="AI44">
        <f t="shared" si="3"/>
        <v>0.5</v>
      </c>
      <c r="AJ44">
        <f t="shared" si="4"/>
        <v>0</v>
      </c>
      <c r="AK44">
        <f t="shared" si="5"/>
        <v>1.9000000000000003E-2</v>
      </c>
      <c r="AL44">
        <f t="shared" si="6"/>
        <v>0</v>
      </c>
      <c r="AM44">
        <f t="shared" si="7"/>
        <v>1.595</v>
      </c>
      <c r="AN44">
        <f t="shared" si="8"/>
        <v>1.9000000000000003E-2</v>
      </c>
      <c r="AO44">
        <f t="shared" si="9"/>
        <v>4.666666666666667</v>
      </c>
    </row>
    <row r="45" spans="1:41" x14ac:dyDescent="0.25">
      <c r="A45">
        <v>44</v>
      </c>
      <c r="B45">
        <v>5.4</v>
      </c>
      <c r="C45" t="s">
        <v>337</v>
      </c>
      <c r="D45" t="s">
        <v>358</v>
      </c>
      <c r="E45" t="s">
        <v>394</v>
      </c>
      <c r="F45" t="s">
        <v>393</v>
      </c>
      <c r="G45" t="s">
        <v>178</v>
      </c>
      <c r="H45">
        <v>2011</v>
      </c>
      <c r="I45">
        <v>1</v>
      </c>
      <c r="J45" s="15">
        <v>2012</v>
      </c>
      <c r="K45" t="s">
        <v>79</v>
      </c>
      <c r="L45" t="s">
        <v>83</v>
      </c>
      <c r="M45" t="s">
        <v>178</v>
      </c>
      <c r="N45">
        <f>IF($K45="NA","NA",IF($H45=2011,VLOOKUP($K45,GroupSizesPoly!$A$1:$FG$216,12,FALSE),IF($H45=2012,VLOOKUP($K45,GroupSizesPoly!$A$1:$FG$216,25,FALSE),"AAAAH")))</f>
        <v>5</v>
      </c>
      <c r="O45">
        <f>IF($L45="NA","NA",IF($H45=2011,VLOOKUP($L45,GroupSizesPoly!$A$1:$FG$216,25,FALSE),IF($H45=2012,VLOOKUP($L45,GroupSizesPoly!$A$1:$FG$216,39,FALSE),"AAAAH")))</f>
        <v>7</v>
      </c>
      <c r="P45" t="str">
        <f>IF($M45="NA","NA",IF($H45=2011,VLOOKUP($M45,GroupSizesPoly!$A$1:$FG$216,39,FALSE),"AAAAH"))</f>
        <v>NA</v>
      </c>
      <c r="Q45">
        <f>IF($K45="NA","NA",IF($H45=2011,VLOOKUP($K45,GroupSizesPoly!$A$1:$FG$216,5,FALSE),IF($H45=2012,VLOOKUP($K45,GroupSizesPoly!$A$1:$FG$216,17,FALSE),"AAAAH")))</f>
        <v>3</v>
      </c>
      <c r="R45">
        <f>IF($L45="NA","NA",IF($H45=2011,VLOOKUP($L45,GroupSizesPoly!$A$1:$FG$216,17,FALSE),IF($H45=2012,VLOOKUP($L45,GroupSizesPoly!$A$1:$FG$216,32,FALSE),"AAAAH")))</f>
        <v>2</v>
      </c>
      <c r="S45" t="str">
        <f>IF($M45="NA","NA",IF($H45=2011,VLOOKUP($M45,GroupSizesPoly!$A$1:$FG$216,32,FALSE),"AAAAH"))</f>
        <v>NA</v>
      </c>
      <c r="T45" s="4">
        <f>IF($K45="NA","NA",IF($H45=2011,VLOOKUP($K45,GroupSizesPoly!$A$1:$FG$216,8,FALSE),IF($H45=2012,VLOOKUP($K45,GroupSizesPoly!$A$1:$FG$216,20,FALSE),"AAAAH")))</f>
        <v>0</v>
      </c>
      <c r="U45" s="4">
        <f>IF($L45="NA","NA",IF($H45=2011,VLOOKUP($L45,GroupSizesPoly!$A$1:$FG$216,20,FALSE),IF($H45=2012,VLOOKUP($L45,GroupSizesPoly!$A$1:$FG$216,35,FALSE),"AAAAH")))</f>
        <v>0</v>
      </c>
      <c r="V45" s="4" t="str">
        <f>IF($M45="NA","NA",IF($H45=2011,VLOOKUP($M45,GroupSizesPoly!$A$1:$FG$216,35,FALSE),"AAAAH"))</f>
        <v>NA</v>
      </c>
      <c r="W45">
        <v>1.0107423014794645</v>
      </c>
      <c r="X45" t="s">
        <v>176</v>
      </c>
      <c r="Y45">
        <v>1</v>
      </c>
      <c r="Z45">
        <v>1</v>
      </c>
      <c r="AA45">
        <v>1</v>
      </c>
      <c r="AB45">
        <v>13</v>
      </c>
      <c r="AC45">
        <v>13</v>
      </c>
      <c r="AD45">
        <v>1.4266744548074026</v>
      </c>
      <c r="AE45" s="3">
        <v>2</v>
      </c>
      <c r="AF45" s="3" t="s">
        <v>178</v>
      </c>
      <c r="AG45">
        <f t="shared" si="1"/>
        <v>0</v>
      </c>
      <c r="AH45">
        <f t="shared" si="2"/>
        <v>0</v>
      </c>
      <c r="AI45" t="str">
        <f t="shared" si="3"/>
        <v>NA</v>
      </c>
      <c r="AJ45">
        <f t="shared" si="4"/>
        <v>0</v>
      </c>
      <c r="AK45">
        <f t="shared" si="5"/>
        <v>0</v>
      </c>
      <c r="AL45" t="str">
        <f t="shared" si="6"/>
        <v>NA</v>
      </c>
      <c r="AM45">
        <f t="shared" si="7"/>
        <v>0</v>
      </c>
      <c r="AN45">
        <f t="shared" si="8"/>
        <v>0</v>
      </c>
      <c r="AO45">
        <f t="shared" si="9"/>
        <v>6</v>
      </c>
    </row>
    <row r="46" spans="1:41" x14ac:dyDescent="0.25">
      <c r="A46">
        <v>45</v>
      </c>
      <c r="B46">
        <v>3.8</v>
      </c>
      <c r="C46" t="s">
        <v>330</v>
      </c>
      <c r="D46" t="s">
        <v>358</v>
      </c>
      <c r="E46" t="s">
        <v>392</v>
      </c>
      <c r="F46" t="s">
        <v>395</v>
      </c>
      <c r="G46" t="s">
        <v>178</v>
      </c>
      <c r="H46">
        <v>2011</v>
      </c>
      <c r="I46">
        <v>1</v>
      </c>
      <c r="J46" s="15">
        <v>2012</v>
      </c>
      <c r="K46" t="s">
        <v>95</v>
      </c>
      <c r="L46" t="s">
        <v>95</v>
      </c>
      <c r="M46" t="s">
        <v>178</v>
      </c>
      <c r="N46">
        <f>IF($K46="NA","NA",IF($H46=2011,VLOOKUP($K46,GroupSizesPoly!$A$1:$FG$216,12,FALSE),IF($H46=2012,VLOOKUP($K46,GroupSizesPoly!$A$1:$FG$216,25,FALSE),"AAAAH")))</f>
        <v>3</v>
      </c>
      <c r="O46">
        <f>IF($L46="NA","NA",IF($H46=2011,VLOOKUP($L46,GroupSizesPoly!$A$1:$FG$216,25,FALSE),IF($H46=2012,VLOOKUP($L46,GroupSizesPoly!$A$1:$FG$216,39,FALSE),"AAAAH")))</f>
        <v>4</v>
      </c>
      <c r="P46" t="str">
        <f>IF($M46="NA","NA",IF($H46=2011,VLOOKUP($M46,GroupSizesPoly!$A$1:$FG$216,39,FALSE),"AAAAH"))</f>
        <v>NA</v>
      </c>
      <c r="Q46">
        <f>IF($K46="NA","NA",IF($H46=2011,VLOOKUP($K46,GroupSizesPoly!$A$1:$FG$216,5,FALSE),IF($H46=2012,VLOOKUP($K46,GroupSizesPoly!$A$1:$FG$216,17,FALSE),"AAAAH")))</f>
        <v>1</v>
      </c>
      <c r="R46">
        <f>IF($L46="NA","NA",IF($H46=2011,VLOOKUP($L46,GroupSizesPoly!$A$1:$FG$216,17,FALSE),IF($H46=2012,VLOOKUP($L46,GroupSizesPoly!$A$1:$FG$216,32,FALSE),"AAAAH")))</f>
        <v>0</v>
      </c>
      <c r="S46" t="str">
        <f>IF($M46="NA","NA",IF($H46=2011,VLOOKUP($M46,GroupSizesPoly!$A$1:$FG$216,32,FALSE),"AAAAH"))</f>
        <v>NA</v>
      </c>
      <c r="T46" s="4">
        <f>IF($K46="NA","NA",IF($H46=2011,VLOOKUP($K46,GroupSizesPoly!$A$1:$FG$216,8,FALSE),IF($H46=2012,VLOOKUP($K46,GroupSizesPoly!$A$1:$FG$216,20,FALSE),"AAAAH")))</f>
        <v>0</v>
      </c>
      <c r="U46" s="4">
        <f>IF($L46="NA","NA",IF($H46=2011,VLOOKUP($L46,GroupSizesPoly!$A$1:$FG$216,20,FALSE),IF($H46=2012,VLOOKUP($L46,GroupSizesPoly!$A$1:$FG$216,35,FALSE),"AAAAH")))</f>
        <v>0</v>
      </c>
      <c r="V46" s="4" t="str">
        <f>IF($M46="NA","NA",IF($H46=2011,VLOOKUP($M46,GroupSizesPoly!$A$1:$FG$216,35,FALSE),"AAAAH"))</f>
        <v>NA</v>
      </c>
      <c r="W46">
        <v>1.279413928328123</v>
      </c>
      <c r="X46" t="s">
        <v>177</v>
      </c>
      <c r="Y46">
        <v>1</v>
      </c>
      <c r="Z46">
        <v>1</v>
      </c>
      <c r="AA46">
        <v>0</v>
      </c>
      <c r="AB46">
        <v>2</v>
      </c>
      <c r="AC46">
        <v>2</v>
      </c>
      <c r="AD46" t="s">
        <v>178</v>
      </c>
      <c r="AE46" s="3" t="s">
        <v>178</v>
      </c>
      <c r="AF46" s="3" t="s">
        <v>178</v>
      </c>
      <c r="AG46">
        <f t="shared" si="1"/>
        <v>0</v>
      </c>
      <c r="AH46">
        <f t="shared" si="2"/>
        <v>0</v>
      </c>
      <c r="AI46" t="str">
        <f t="shared" si="3"/>
        <v>NA</v>
      </c>
      <c r="AJ46">
        <f t="shared" si="4"/>
        <v>0</v>
      </c>
      <c r="AK46">
        <f t="shared" si="5"/>
        <v>0</v>
      </c>
      <c r="AL46" t="str">
        <f t="shared" si="6"/>
        <v>NA</v>
      </c>
      <c r="AM46">
        <f t="shared" si="7"/>
        <v>0</v>
      </c>
      <c r="AN46">
        <f t="shared" si="8"/>
        <v>0</v>
      </c>
      <c r="AO46">
        <f t="shared" si="9"/>
        <v>3.5</v>
      </c>
    </row>
    <row r="47" spans="1:41" x14ac:dyDescent="0.25">
      <c r="A47">
        <v>46</v>
      </c>
      <c r="B47">
        <v>4.8</v>
      </c>
      <c r="C47" t="s">
        <v>330</v>
      </c>
      <c r="D47" t="s">
        <v>359</v>
      </c>
      <c r="E47" t="s">
        <v>395</v>
      </c>
      <c r="F47" t="s">
        <v>395</v>
      </c>
      <c r="G47" t="s">
        <v>395</v>
      </c>
      <c r="H47">
        <v>2011</v>
      </c>
      <c r="I47">
        <v>2</v>
      </c>
      <c r="J47" s="15">
        <v>2011</v>
      </c>
      <c r="K47" t="s">
        <v>93</v>
      </c>
      <c r="L47" t="s">
        <v>97</v>
      </c>
      <c r="M47" t="s">
        <v>97</v>
      </c>
      <c r="N47">
        <f>IF($K47="NA","NA",IF($H47=2011,VLOOKUP($K47,GroupSizesPoly!$A$1:$FG$216,12,FALSE),IF($H47=2012,VLOOKUP($K47,GroupSizesPoly!$A$1:$FG$216,25,FALSE),"AAAAH")))</f>
        <v>5</v>
      </c>
      <c r="O47">
        <f>IF($L47="NA","NA",IF($H47=2011,VLOOKUP($L47,GroupSizesPoly!$A$1:$FG$216,25,FALSE),IF($H47=2012,VLOOKUP($L47,GroupSizesPoly!$A$1:$FG$216,39,FALSE),"AAAAH")))</f>
        <v>7</v>
      </c>
      <c r="P47">
        <f>IF($M47="NA","NA",IF($H47=2011,VLOOKUP($M47,GroupSizesPoly!$A$1:$FG$216,39,FALSE),"AAAAH"))</f>
        <v>4</v>
      </c>
      <c r="Q47">
        <f>IF($K47="NA","NA",IF($H47=2011,VLOOKUP($K47,GroupSizesPoly!$A$1:$FG$216,5,FALSE),IF($H47=2012,VLOOKUP($K47,GroupSizesPoly!$A$1:$FG$216,17,FALSE),"AAAAH")))</f>
        <v>2</v>
      </c>
      <c r="R47">
        <f>IF($L47="NA","NA",IF($H47=2011,VLOOKUP($L47,GroupSizesPoly!$A$1:$FG$216,17,FALSE),IF($H47=2012,VLOOKUP($L47,GroupSizesPoly!$A$1:$FG$216,32,FALSE),"AAAAH")))</f>
        <v>1</v>
      </c>
      <c r="S47">
        <f>IF($M47="NA","NA",IF($H47=2011,VLOOKUP($M47,GroupSizesPoly!$A$1:$FG$216,32,FALSE),"AAAAH"))</f>
        <v>0</v>
      </c>
      <c r="T47" s="4">
        <f>IF($K47="NA","NA",IF($H47=2011,VLOOKUP($K47,GroupSizesPoly!$A$1:$FG$216,8,FALSE),IF($H47=2012,VLOOKUP($K47,GroupSizesPoly!$A$1:$FG$216,20,FALSE),"AAAAH")))</f>
        <v>0</v>
      </c>
      <c r="U47" s="4">
        <f>IF($L47="NA","NA",IF($H47=2011,VLOOKUP($L47,GroupSizesPoly!$A$1:$FG$216,20,FALSE),IF($H47=2012,VLOOKUP($L47,GroupSizesPoly!$A$1:$FG$216,35,FALSE),"AAAAH")))</f>
        <v>3</v>
      </c>
      <c r="V47" s="4">
        <f>IF($M47="NA","NA",IF($H47=2011,VLOOKUP($M47,GroupSizesPoly!$A$1:$FG$216,35,FALSE),"AAAAH"))</f>
        <v>3</v>
      </c>
      <c r="W47">
        <v>0.9217917335277005</v>
      </c>
      <c r="X47" t="s">
        <v>176</v>
      </c>
      <c r="Y47">
        <v>1</v>
      </c>
      <c r="Z47" t="s">
        <v>178</v>
      </c>
      <c r="AA47" t="s">
        <v>178</v>
      </c>
      <c r="AB47">
        <v>5</v>
      </c>
      <c r="AC47">
        <v>5</v>
      </c>
      <c r="AD47">
        <v>2.6482069405543087</v>
      </c>
      <c r="AE47" s="3" t="s">
        <v>178</v>
      </c>
      <c r="AF47" s="3" t="s">
        <v>178</v>
      </c>
      <c r="AG47">
        <f t="shared" si="1"/>
        <v>0</v>
      </c>
      <c r="AH47">
        <f t="shared" si="2"/>
        <v>1.1212500000000001</v>
      </c>
      <c r="AI47">
        <f t="shared" si="3"/>
        <v>1.5</v>
      </c>
      <c r="AJ47">
        <f t="shared" si="4"/>
        <v>0</v>
      </c>
      <c r="AK47">
        <f t="shared" si="5"/>
        <v>5.7000000000000009E-2</v>
      </c>
      <c r="AL47">
        <f t="shared" si="6"/>
        <v>0</v>
      </c>
      <c r="AM47">
        <f t="shared" si="7"/>
        <v>2.6212499999999999</v>
      </c>
      <c r="AN47">
        <f t="shared" si="8"/>
        <v>5.7000000000000009E-2</v>
      </c>
      <c r="AO47">
        <f t="shared" si="9"/>
        <v>5.333333333333333</v>
      </c>
    </row>
    <row r="48" spans="1:41" x14ac:dyDescent="0.25">
      <c r="A48">
        <v>47</v>
      </c>
      <c r="B48">
        <v>5.8</v>
      </c>
      <c r="C48" t="s">
        <v>337</v>
      </c>
      <c r="D48" t="s">
        <v>359</v>
      </c>
      <c r="E48" t="s">
        <v>393</v>
      </c>
      <c r="F48" t="s">
        <v>393</v>
      </c>
      <c r="G48" t="s">
        <v>178</v>
      </c>
      <c r="H48">
        <v>2011</v>
      </c>
      <c r="I48">
        <v>1</v>
      </c>
      <c r="J48" s="15">
        <v>2011</v>
      </c>
      <c r="K48" t="s">
        <v>364</v>
      </c>
      <c r="L48" t="s">
        <v>364</v>
      </c>
      <c r="M48" t="s">
        <v>178</v>
      </c>
      <c r="N48">
        <f>IF($K48="NA","NA",IF($H48=2011,VLOOKUP($K48,GroupSizesPoly!$A$1:$FG$216,12,FALSE),IF($H48=2012,VLOOKUP($K48,GroupSizesPoly!$A$1:$FG$216,25,FALSE),"AAAAH")))</f>
        <v>5</v>
      </c>
      <c r="O48">
        <f>IF($L48="NA","NA",IF($H48=2011,VLOOKUP($L48,GroupSizesPoly!$A$1:$FG$216,25,FALSE),IF($H48=2012,VLOOKUP($L48,GroupSizesPoly!$A$1:$FG$216,39,FALSE),"AAAAH")))</f>
        <v>6.333333333333333</v>
      </c>
      <c r="P48" t="str">
        <f>IF($M48="NA","NA",IF($H48=2011,VLOOKUP($M48,GroupSizesPoly!$A$1:$FG$216,39,FALSE),"AAAAH"))</f>
        <v>NA</v>
      </c>
      <c r="Q48">
        <f>IF($K48="NA","NA",IF($H48=2011,VLOOKUP($K48,GroupSizesPoly!$A$1:$FG$216,5,FALSE),IF($H48=2012,VLOOKUP($K48,GroupSizesPoly!$A$1:$FG$216,17,FALSE),"AAAAH")))</f>
        <v>1</v>
      </c>
      <c r="R48">
        <f>IF($L48="NA","NA",IF($H48=2011,VLOOKUP($L48,GroupSizesPoly!$A$1:$FG$216,17,FALSE),IF($H48=2012,VLOOKUP($L48,GroupSizesPoly!$A$1:$FG$216,32,FALSE),"AAAAH")))</f>
        <v>1</v>
      </c>
      <c r="S48" t="str">
        <f>IF($M48="NA","NA",IF($H48=2011,VLOOKUP($M48,GroupSizesPoly!$A$1:$FG$216,32,FALSE),"AAAAH"))</f>
        <v>NA</v>
      </c>
      <c r="T48" s="4">
        <f>IF($K48="NA","NA",IF($H48=2011,VLOOKUP($K48,GroupSizesPoly!$A$1:$FG$216,8,FALSE),IF($H48=2012,VLOOKUP($K48,GroupSizesPoly!$A$1:$FG$216,20,FALSE),"AAAAH")))</f>
        <v>0.33333333333333331</v>
      </c>
      <c r="U48" s="4">
        <f>IF($L48="NA","NA",IF($H48=2011,VLOOKUP($L48,GroupSizesPoly!$A$1:$FG$216,20,FALSE),IF($H48=2012,VLOOKUP($L48,GroupSizesPoly!$A$1:$FG$216,35,FALSE),"AAAAH")))</f>
        <v>1.3333333333333333</v>
      </c>
      <c r="V48" s="4" t="str">
        <f>IF($M48="NA","NA",IF($H48=2011,VLOOKUP($M48,GroupSizesPoly!$A$1:$FG$216,35,FALSE),"AAAAH"))</f>
        <v>NA</v>
      </c>
      <c r="W48">
        <v>0.74852616396674565</v>
      </c>
      <c r="X48" t="s">
        <v>177</v>
      </c>
      <c r="Y48">
        <v>1</v>
      </c>
      <c r="Z48" t="s">
        <v>178</v>
      </c>
      <c r="AA48" t="s">
        <v>178</v>
      </c>
      <c r="AB48">
        <v>0</v>
      </c>
      <c r="AC48">
        <v>0</v>
      </c>
      <c r="AD48" t="s">
        <v>178</v>
      </c>
      <c r="AE48" s="3" t="s">
        <v>178</v>
      </c>
      <c r="AF48" s="3" t="s">
        <v>178</v>
      </c>
      <c r="AG48">
        <f t="shared" si="1"/>
        <v>0.13291666666666666</v>
      </c>
      <c r="AH48">
        <f t="shared" si="2"/>
        <v>0.53166666666666662</v>
      </c>
      <c r="AI48" t="str">
        <f t="shared" si="3"/>
        <v>NA</v>
      </c>
      <c r="AJ48">
        <f t="shared" si="4"/>
        <v>1.5833333333333333E-3</v>
      </c>
      <c r="AK48">
        <f t="shared" si="5"/>
        <v>6.3333333333333332E-3</v>
      </c>
      <c r="AL48" t="str">
        <f t="shared" si="6"/>
        <v>NA</v>
      </c>
      <c r="AM48">
        <f t="shared" si="7"/>
        <v>0.6645833333333333</v>
      </c>
      <c r="AN48">
        <f t="shared" si="8"/>
        <v>7.9166666666666656E-3</v>
      </c>
      <c r="AO48">
        <f t="shared" si="9"/>
        <v>5.6666666666666661</v>
      </c>
    </row>
    <row r="49" spans="1:41" x14ac:dyDescent="0.25">
      <c r="A49">
        <v>48</v>
      </c>
      <c r="B49">
        <v>4.5</v>
      </c>
      <c r="C49" t="s">
        <v>330</v>
      </c>
      <c r="D49" t="s">
        <v>358</v>
      </c>
      <c r="E49" t="s">
        <v>392</v>
      </c>
      <c r="F49" t="s">
        <v>395</v>
      </c>
      <c r="G49" t="s">
        <v>395</v>
      </c>
      <c r="H49">
        <v>2011</v>
      </c>
      <c r="I49">
        <v>2</v>
      </c>
      <c r="J49" s="15">
        <v>2012</v>
      </c>
      <c r="K49" t="s">
        <v>14</v>
      </c>
      <c r="L49" t="s">
        <v>14</v>
      </c>
      <c r="M49" t="s">
        <v>14</v>
      </c>
      <c r="N49">
        <f>IF($K49="NA","NA",IF($H49=2011,VLOOKUP($K49,GroupSizesPoly!$A$1:$FG$216,12,FALSE),IF($H49=2012,VLOOKUP($K49,GroupSizesPoly!$A$1:$FG$216,25,FALSE),"AAAAH")))</f>
        <v>10</v>
      </c>
      <c r="O49">
        <f>IF($L49="NA","NA",IF($H49=2011,VLOOKUP($L49,GroupSizesPoly!$A$1:$FG$216,25,FALSE),IF($H49=2012,VLOOKUP($L49,GroupSizesPoly!$A$1:$FG$216,39,FALSE),"AAAAH")))</f>
        <v>5</v>
      </c>
      <c r="P49">
        <f>IF($M49="NA","NA",IF($H49=2011,VLOOKUP($M49,GroupSizesPoly!$A$1:$FG$216,39,FALSE),"AAAAH"))</f>
        <v>6</v>
      </c>
      <c r="Q49">
        <f>IF($K49="NA","NA",IF($H49=2011,VLOOKUP($K49,GroupSizesPoly!$A$1:$FG$216,5,FALSE),IF($H49=2012,VLOOKUP($K49,GroupSizesPoly!$A$1:$FG$216,17,FALSE),"AAAAH")))</f>
        <v>2</v>
      </c>
      <c r="R49">
        <f>IF($L49="NA","NA",IF($H49=2011,VLOOKUP($L49,GroupSizesPoly!$A$1:$FG$216,17,FALSE),IF($H49=2012,VLOOKUP($L49,GroupSizesPoly!$A$1:$FG$216,32,FALSE),"AAAAH")))</f>
        <v>0</v>
      </c>
      <c r="S49">
        <f>IF($M49="NA","NA",IF($H49=2011,VLOOKUP($M49,GroupSizesPoly!$A$1:$FG$216,32,FALSE),"AAAAH"))</f>
        <v>1</v>
      </c>
      <c r="T49" s="4">
        <f>IF($K49="NA","NA",IF($H49=2011,VLOOKUP($K49,GroupSizesPoly!$A$1:$FG$216,8,FALSE),IF($H49=2012,VLOOKUP($K49,GroupSizesPoly!$A$1:$FG$216,20,FALSE),"AAAAH")))</f>
        <v>3</v>
      </c>
      <c r="U49" s="4">
        <f>IF($L49="NA","NA",IF($H49=2011,VLOOKUP($L49,GroupSizesPoly!$A$1:$FG$216,20,FALSE),IF($H49=2012,VLOOKUP($L49,GroupSizesPoly!$A$1:$FG$216,35,FALSE),"AAAAH")))</f>
        <v>4</v>
      </c>
      <c r="V49" s="4">
        <f>IF($M49="NA","NA",IF($H49=2011,VLOOKUP($M49,GroupSizesPoly!$A$1:$FG$216,35,FALSE),"AAAAH"))</f>
        <v>0</v>
      </c>
      <c r="W49">
        <v>0.87132083643168035</v>
      </c>
      <c r="X49" t="s">
        <v>177</v>
      </c>
      <c r="Y49">
        <v>1</v>
      </c>
      <c r="Z49">
        <v>1</v>
      </c>
      <c r="AA49">
        <v>0</v>
      </c>
      <c r="AB49">
        <v>2</v>
      </c>
      <c r="AC49">
        <v>1</v>
      </c>
      <c r="AD49" t="s">
        <v>178</v>
      </c>
      <c r="AE49" s="3">
        <v>191</v>
      </c>
      <c r="AF49" s="3" t="s">
        <v>178</v>
      </c>
      <c r="AG49">
        <f t="shared" si="1"/>
        <v>0.20173125</v>
      </c>
      <c r="AH49">
        <f t="shared" si="2"/>
        <v>2</v>
      </c>
      <c r="AI49">
        <f t="shared" si="3"/>
        <v>0</v>
      </c>
      <c r="AJ49">
        <f t="shared" si="4"/>
        <v>0.11808750000000001</v>
      </c>
      <c r="AK49">
        <f t="shared" si="5"/>
        <v>0</v>
      </c>
      <c r="AL49">
        <f t="shared" si="6"/>
        <v>0</v>
      </c>
      <c r="AM49">
        <f t="shared" si="7"/>
        <v>2.2017312499999999</v>
      </c>
      <c r="AN49">
        <f t="shared" si="8"/>
        <v>0.11808750000000001</v>
      </c>
      <c r="AO49">
        <f t="shared" si="9"/>
        <v>7</v>
      </c>
    </row>
    <row r="50" spans="1:41" x14ac:dyDescent="0.25">
      <c r="A50">
        <v>49</v>
      </c>
      <c r="B50">
        <v>4.4000000000000004</v>
      </c>
      <c r="C50" t="s">
        <v>337</v>
      </c>
      <c r="D50" t="s">
        <v>358</v>
      </c>
      <c r="E50" t="s">
        <v>394</v>
      </c>
      <c r="F50" t="s">
        <v>394</v>
      </c>
      <c r="G50" t="s">
        <v>178</v>
      </c>
      <c r="H50">
        <v>2011</v>
      </c>
      <c r="I50">
        <v>1</v>
      </c>
      <c r="J50" t="s">
        <v>178</v>
      </c>
      <c r="K50" t="s">
        <v>127</v>
      </c>
      <c r="L50" t="s">
        <v>127</v>
      </c>
      <c r="M50" t="s">
        <v>178</v>
      </c>
      <c r="N50">
        <f>IF($K50="NA","NA",IF($H50=2011,VLOOKUP($K50,GroupSizesPoly!$A$1:$FG$216,12,FALSE),IF($H50=2012,VLOOKUP($K50,GroupSizesPoly!$A$1:$FG$216,25,FALSE),"AAAAH")))</f>
        <v>8</v>
      </c>
      <c r="O50">
        <f>IF($L50="NA","NA",IF($H50=2011,VLOOKUP($L50,GroupSizesPoly!$A$1:$FG$216,25,FALSE),IF($H50=2012,VLOOKUP($L50,GroupSizesPoly!$A$1:$FG$216,39,FALSE),"AAAAH")))</f>
        <v>7</v>
      </c>
      <c r="P50" t="str">
        <f>IF($M50="NA","NA",IF($H50=2011,VLOOKUP($M50,GroupSizesPoly!$A$1:$FG$216,39,FALSE),"AAAAH"))</f>
        <v>NA</v>
      </c>
      <c r="Q50">
        <f>IF($K50="NA","NA",IF($H50=2011,VLOOKUP($K50,GroupSizesPoly!$A$1:$FG$216,5,FALSE),IF($H50=2012,VLOOKUP($K50,GroupSizesPoly!$A$1:$FG$216,17,FALSE),"AAAAH")))</f>
        <v>1</v>
      </c>
      <c r="R50">
        <f>IF($L50="NA","NA",IF($H50=2011,VLOOKUP($L50,GroupSizesPoly!$A$1:$FG$216,17,FALSE),IF($H50=2012,VLOOKUP($L50,GroupSizesPoly!$A$1:$FG$216,32,FALSE),"AAAAH")))</f>
        <v>2</v>
      </c>
      <c r="S50" t="str">
        <f>IF($M50="NA","NA",IF($H50=2011,VLOOKUP($M50,GroupSizesPoly!$A$1:$FG$216,32,FALSE),"AAAAH"))</f>
        <v>NA</v>
      </c>
      <c r="T50" s="4">
        <f>IF($K50="NA","NA",IF($H50=2011,VLOOKUP($K50,GroupSizesPoly!$A$1:$FG$216,8,FALSE),IF($H50=2012,VLOOKUP($K50,GroupSizesPoly!$A$1:$FG$216,20,FALSE),"AAAAH")))</f>
        <v>0</v>
      </c>
      <c r="U50" s="4">
        <f>IF($L50="NA","NA",IF($H50=2011,VLOOKUP($L50,GroupSizesPoly!$A$1:$FG$216,20,FALSE),IF($H50=2012,VLOOKUP($L50,GroupSizesPoly!$A$1:$FG$216,35,FALSE),"AAAAH")))</f>
        <v>3</v>
      </c>
      <c r="V50" s="4" t="str">
        <f>IF($M50="NA","NA",IF($H50=2011,VLOOKUP($M50,GroupSizesPoly!$A$1:$FG$216,35,FALSE),"AAAAH"))</f>
        <v>NA</v>
      </c>
      <c r="W50">
        <v>0.44045431091090476</v>
      </c>
      <c r="X50" t="s">
        <v>177</v>
      </c>
      <c r="Y50">
        <v>1</v>
      </c>
      <c r="Z50">
        <v>0</v>
      </c>
      <c r="AA50" t="s">
        <v>178</v>
      </c>
      <c r="AB50">
        <v>2</v>
      </c>
      <c r="AC50">
        <v>3</v>
      </c>
      <c r="AD50" t="s">
        <v>178</v>
      </c>
      <c r="AE50" s="3" t="s">
        <v>178</v>
      </c>
      <c r="AF50" s="3" t="s">
        <v>178</v>
      </c>
      <c r="AG50">
        <f t="shared" si="1"/>
        <v>0</v>
      </c>
      <c r="AH50">
        <f t="shared" si="2"/>
        <v>6.5981250000000005E-2</v>
      </c>
      <c r="AI50" t="str">
        <f t="shared" si="3"/>
        <v>NA</v>
      </c>
      <c r="AJ50">
        <f t="shared" si="4"/>
        <v>0</v>
      </c>
      <c r="AK50">
        <f t="shared" si="5"/>
        <v>0.11980875000000001</v>
      </c>
      <c r="AL50" t="str">
        <f t="shared" si="6"/>
        <v>NA</v>
      </c>
      <c r="AM50">
        <f t="shared" si="7"/>
        <v>6.5981250000000005E-2</v>
      </c>
      <c r="AN50">
        <f t="shared" si="8"/>
        <v>0.11980875000000001</v>
      </c>
      <c r="AO50">
        <f t="shared" si="9"/>
        <v>7.5</v>
      </c>
    </row>
    <row r="51" spans="1:41" x14ac:dyDescent="0.25">
      <c r="A51">
        <v>50</v>
      </c>
      <c r="B51">
        <v>5.0999999999999996</v>
      </c>
      <c r="C51" t="s">
        <v>337</v>
      </c>
      <c r="D51" t="s">
        <v>358</v>
      </c>
      <c r="E51" t="s">
        <v>394</v>
      </c>
      <c r="F51" t="s">
        <v>393</v>
      </c>
      <c r="G51" t="s">
        <v>393</v>
      </c>
      <c r="H51">
        <v>2011</v>
      </c>
      <c r="I51">
        <v>2</v>
      </c>
      <c r="J51" s="15">
        <v>2012</v>
      </c>
      <c r="K51" t="s">
        <v>20</v>
      </c>
      <c r="L51" t="s">
        <v>383</v>
      </c>
      <c r="M51" t="s">
        <v>16</v>
      </c>
      <c r="N51">
        <f>IF($K51="NA","NA",IF($H51=2011,VLOOKUP($K51,GroupSizesPoly!$A$1:$FG$216,12,FALSE),IF($H51=2012,VLOOKUP($K51,GroupSizesPoly!$A$1:$FG$216,25,FALSE),"AAAAH")))</f>
        <v>8</v>
      </c>
      <c r="O51">
        <f>IF($L51="NA","NA",IF($H51=2011,VLOOKUP($L51,GroupSizesPoly!$A$1:$FG$216,25,FALSE),IF($H51=2012,VLOOKUP($L51,GroupSizesPoly!$A$1:$FG$216,39,FALSE),"AAAAH")))</f>
        <v>7.75</v>
      </c>
      <c r="P51">
        <f>IF($M51="NA","NA",IF($H51=2011,VLOOKUP($M51,GroupSizesPoly!$A$1:$FG$216,39,FALSE),"AAAAH"))</f>
        <v>11</v>
      </c>
      <c r="Q51">
        <f>IF($K51="NA","NA",IF($H51=2011,VLOOKUP($K51,GroupSizesPoly!$A$1:$FG$216,5,FALSE),IF($H51=2012,VLOOKUP($K51,GroupSizesPoly!$A$1:$FG$216,17,FALSE),"AAAAH")))</f>
        <v>2</v>
      </c>
      <c r="R51">
        <f>IF($L51="NA","NA",IF($H51=2011,VLOOKUP($L51,GroupSizesPoly!$A$1:$FG$216,17,FALSE),IF($H51=2012,VLOOKUP($L51,GroupSizesPoly!$A$1:$FG$216,32,FALSE),"AAAAH")))</f>
        <v>0.75</v>
      </c>
      <c r="S51">
        <f>IF($M51="NA","NA",IF($H51=2011,VLOOKUP($M51,GroupSizesPoly!$A$1:$FG$216,32,FALSE),"AAAAH"))</f>
        <v>3</v>
      </c>
      <c r="T51" s="4">
        <f>IF($K51="NA","NA",IF($H51=2011,VLOOKUP($K51,GroupSizesPoly!$A$1:$FG$216,8,FALSE),IF($H51=2012,VLOOKUP($K51,GroupSizesPoly!$A$1:$FG$216,20,FALSE),"AAAAH")))</f>
        <v>6</v>
      </c>
      <c r="U51" s="4">
        <f>IF($L51="NA","NA",IF($H51=2011,VLOOKUP($L51,GroupSizesPoly!$A$1:$FG$216,20,FALSE),IF($H51=2012,VLOOKUP($L51,GroupSizesPoly!$A$1:$FG$216,35,FALSE),"AAAAH")))</f>
        <v>1</v>
      </c>
      <c r="V51" s="4">
        <f>IF($M51="NA","NA",IF($H51=2011,VLOOKUP($M51,GroupSizesPoly!$A$1:$FG$216,35,FALSE),"AAAAH"))</f>
        <v>2</v>
      </c>
      <c r="W51">
        <v>0.52038447325030746</v>
      </c>
      <c r="X51" t="s">
        <v>176</v>
      </c>
      <c r="Y51">
        <v>1</v>
      </c>
      <c r="Z51">
        <v>1</v>
      </c>
      <c r="AA51">
        <v>1</v>
      </c>
      <c r="AB51">
        <v>7</v>
      </c>
      <c r="AC51">
        <v>4</v>
      </c>
      <c r="AD51">
        <v>0.58054360621798107</v>
      </c>
      <c r="AE51" s="3" t="s">
        <v>178</v>
      </c>
      <c r="AF51" s="3">
        <v>70</v>
      </c>
      <c r="AG51">
        <f t="shared" si="1"/>
        <v>0.13196250000000001</v>
      </c>
      <c r="AH51">
        <f t="shared" si="2"/>
        <v>0.42406250000000001</v>
      </c>
      <c r="AI51">
        <f t="shared" si="3"/>
        <v>0.39249999999999996</v>
      </c>
      <c r="AJ51">
        <f t="shared" si="4"/>
        <v>0.23961750000000001</v>
      </c>
      <c r="AK51">
        <f t="shared" si="5"/>
        <v>3.5625000000000006E-3</v>
      </c>
      <c r="AL51">
        <f t="shared" si="6"/>
        <v>2.8500000000000004E-2</v>
      </c>
      <c r="AM51">
        <f t="shared" si="7"/>
        <v>0.94852499999999995</v>
      </c>
      <c r="AN51">
        <f t="shared" si="8"/>
        <v>0.27168000000000003</v>
      </c>
      <c r="AO51">
        <f t="shared" si="9"/>
        <v>8.9166666666666661</v>
      </c>
    </row>
    <row r="52" spans="1:41" x14ac:dyDescent="0.25">
      <c r="A52">
        <v>51</v>
      </c>
      <c r="B52">
        <v>4.2</v>
      </c>
      <c r="C52" t="s">
        <v>337</v>
      </c>
      <c r="D52" t="s">
        <v>358</v>
      </c>
      <c r="E52" t="s">
        <v>394</v>
      </c>
      <c r="F52" t="s">
        <v>394</v>
      </c>
      <c r="G52" t="s">
        <v>178</v>
      </c>
      <c r="H52">
        <v>2011</v>
      </c>
      <c r="I52">
        <v>1</v>
      </c>
      <c r="J52" t="s">
        <v>178</v>
      </c>
      <c r="K52" t="s">
        <v>50</v>
      </c>
      <c r="L52" t="s">
        <v>50</v>
      </c>
      <c r="M52" t="s">
        <v>178</v>
      </c>
      <c r="N52">
        <f>IF($K52="NA","NA",IF($H52=2011,VLOOKUP($K52,GroupSizesPoly!$A$1:$FG$216,12,FALSE),IF($H52=2012,VLOOKUP($K52,GroupSizesPoly!$A$1:$FG$216,25,FALSE),"AAAAH")))</f>
        <v>9</v>
      </c>
      <c r="O52">
        <f>IF($L52="NA","NA",IF($H52=2011,VLOOKUP($L52,GroupSizesPoly!$A$1:$FG$216,25,FALSE),IF($H52=2012,VLOOKUP($L52,GroupSizesPoly!$A$1:$FG$216,39,FALSE),"AAAAH")))</f>
        <v>7</v>
      </c>
      <c r="P52" t="str">
        <f>IF($M52="NA","NA",IF($H52=2011,VLOOKUP($M52,GroupSizesPoly!$A$1:$FG$216,39,FALSE),"AAAAH"))</f>
        <v>NA</v>
      </c>
      <c r="Q52">
        <f>IF($K52="NA","NA",IF($H52=2011,VLOOKUP($K52,GroupSizesPoly!$A$1:$FG$216,5,FALSE),IF($H52=2012,VLOOKUP($K52,GroupSizesPoly!$A$1:$FG$216,17,FALSE),"AAAAH")))</f>
        <v>2</v>
      </c>
      <c r="R52">
        <f>IF($L52="NA","NA",IF($H52=2011,VLOOKUP($L52,GroupSizesPoly!$A$1:$FG$216,17,FALSE),IF($H52=2012,VLOOKUP($L52,GroupSizesPoly!$A$1:$FG$216,32,FALSE),"AAAAH")))</f>
        <v>2</v>
      </c>
      <c r="S52" t="str">
        <f>IF($M52="NA","NA",IF($H52=2011,VLOOKUP($M52,GroupSizesPoly!$A$1:$FG$216,32,FALSE),"AAAAH"))</f>
        <v>NA</v>
      </c>
      <c r="T52" s="4">
        <f>IF($K52="NA","NA",IF($H52=2011,VLOOKUP($K52,GroupSizesPoly!$A$1:$FG$216,8,FALSE),IF($H52=2012,VLOOKUP($K52,GroupSizesPoly!$A$1:$FG$216,20,FALSE),"AAAAH")))</f>
        <v>0</v>
      </c>
      <c r="U52" s="4">
        <f>IF($L52="NA","NA",IF($H52=2011,VLOOKUP($L52,GroupSizesPoly!$A$1:$FG$216,20,FALSE),IF($H52=2012,VLOOKUP($L52,GroupSizesPoly!$A$1:$FG$216,35,FALSE),"AAAAH")))</f>
        <v>6</v>
      </c>
      <c r="V52" s="4" t="str">
        <f>IF($M52="NA","NA",IF($H52=2011,VLOOKUP($M52,GroupSizesPoly!$A$1:$FG$216,35,FALSE),"AAAAH"))</f>
        <v>NA</v>
      </c>
      <c r="W52">
        <v>1.0683164325236223</v>
      </c>
      <c r="X52" t="s">
        <v>177</v>
      </c>
      <c r="Y52">
        <v>1</v>
      </c>
      <c r="Z52">
        <v>0</v>
      </c>
      <c r="AA52" t="s">
        <v>178</v>
      </c>
      <c r="AB52">
        <v>0</v>
      </c>
      <c r="AC52">
        <v>0</v>
      </c>
      <c r="AD52" t="s">
        <v>178</v>
      </c>
      <c r="AE52" s="3" t="s">
        <v>178</v>
      </c>
      <c r="AF52" s="3" t="s">
        <v>178</v>
      </c>
      <c r="AG52">
        <f t="shared" si="1"/>
        <v>0</v>
      </c>
      <c r="AH52">
        <f t="shared" si="2"/>
        <v>0.13196250000000001</v>
      </c>
      <c r="AI52" t="str">
        <f t="shared" si="3"/>
        <v>NA</v>
      </c>
      <c r="AJ52">
        <f t="shared" si="4"/>
        <v>0</v>
      </c>
      <c r="AK52">
        <f t="shared" si="5"/>
        <v>0.23961750000000001</v>
      </c>
      <c r="AL52" t="str">
        <f t="shared" si="6"/>
        <v>NA</v>
      </c>
      <c r="AM52">
        <f t="shared" si="7"/>
        <v>0.13196250000000001</v>
      </c>
      <c r="AN52">
        <f t="shared" si="8"/>
        <v>0.23961750000000001</v>
      </c>
      <c r="AO52">
        <f t="shared" si="9"/>
        <v>8</v>
      </c>
    </row>
    <row r="53" spans="1:41" x14ac:dyDescent="0.25">
      <c r="A53">
        <v>52</v>
      </c>
      <c r="B53">
        <v>4.9000000000000004</v>
      </c>
      <c r="C53" t="s">
        <v>330</v>
      </c>
      <c r="D53" t="s">
        <v>359</v>
      </c>
      <c r="E53" t="s">
        <v>395</v>
      </c>
      <c r="F53" t="s">
        <v>395</v>
      </c>
      <c r="G53" t="s">
        <v>178</v>
      </c>
      <c r="H53">
        <v>2011</v>
      </c>
      <c r="I53">
        <v>1</v>
      </c>
      <c r="J53" s="15">
        <v>2011</v>
      </c>
      <c r="K53" t="s">
        <v>129</v>
      </c>
      <c r="L53" t="s">
        <v>129</v>
      </c>
      <c r="M53" t="s">
        <v>178</v>
      </c>
      <c r="N53">
        <f>IF($K53="NA","NA",IF($H53=2011,VLOOKUP($K53,GroupSizesPoly!$A$1:$FG$216,12,FALSE),IF($H53=2012,VLOOKUP($K53,GroupSizesPoly!$A$1:$FG$216,25,FALSE),"AAAAH")))</f>
        <v>9</v>
      </c>
      <c r="O53">
        <f>IF($L53="NA","NA",IF($H53=2011,VLOOKUP($L53,GroupSizesPoly!$A$1:$FG$216,25,FALSE),IF($H53=2012,VLOOKUP($L53,GroupSizesPoly!$A$1:$FG$216,39,FALSE),"AAAAH")))</f>
        <v>7</v>
      </c>
      <c r="P53" t="str">
        <f>IF($M53="NA","NA",IF($H53=2011,VLOOKUP($M53,GroupSizesPoly!$A$1:$FG$216,39,FALSE),"AAAAH"))</f>
        <v>NA</v>
      </c>
      <c r="Q53">
        <f>IF($K53="NA","NA",IF($H53=2011,VLOOKUP($K53,GroupSizesPoly!$A$1:$FG$216,5,FALSE),IF($H53=2012,VLOOKUP($K53,GroupSizesPoly!$A$1:$FG$216,17,FALSE),"AAAAH")))</f>
        <v>3</v>
      </c>
      <c r="R53">
        <f>IF($L53="NA","NA",IF($H53=2011,VLOOKUP($L53,GroupSizesPoly!$A$1:$FG$216,17,FALSE),IF($H53=2012,VLOOKUP($L53,GroupSizesPoly!$A$1:$FG$216,32,FALSE),"AAAAH")))</f>
        <v>2</v>
      </c>
      <c r="S53" t="str">
        <f>IF($M53="NA","NA",IF($H53=2011,VLOOKUP($M53,GroupSizesPoly!$A$1:$FG$216,32,FALSE),"AAAAH"))</f>
        <v>NA</v>
      </c>
      <c r="T53" s="4">
        <f>IF($K53="NA","NA",IF($H53=2011,VLOOKUP($K53,GroupSizesPoly!$A$1:$FG$216,8,FALSE),IF($H53=2012,VLOOKUP($K53,GroupSizesPoly!$A$1:$FG$216,20,FALSE),"AAAAH")))</f>
        <v>1</v>
      </c>
      <c r="U53" s="4">
        <f>IF($L53="NA","NA",IF($H53=2011,VLOOKUP($L53,GroupSizesPoly!$A$1:$FG$216,20,FALSE),IF($H53=2012,VLOOKUP($L53,GroupSizesPoly!$A$1:$FG$216,35,FALSE),"AAAAH")))</f>
        <v>3</v>
      </c>
      <c r="V53" s="4" t="str">
        <f>IF($M53="NA","NA",IF($H53=2011,VLOOKUP($M53,GroupSizesPoly!$A$1:$FG$216,35,FALSE),"AAAAH"))</f>
        <v>NA</v>
      </c>
      <c r="W53">
        <v>0.44045431091090476</v>
      </c>
      <c r="X53" t="s">
        <v>177</v>
      </c>
      <c r="Y53">
        <v>1</v>
      </c>
      <c r="Z53" t="s">
        <v>178</v>
      </c>
      <c r="AA53" t="s">
        <v>178</v>
      </c>
      <c r="AB53">
        <v>3</v>
      </c>
      <c r="AC53">
        <v>3</v>
      </c>
      <c r="AD53" t="s">
        <v>178</v>
      </c>
      <c r="AE53" s="3" t="s">
        <v>178</v>
      </c>
      <c r="AF53" s="3" t="s">
        <v>178</v>
      </c>
      <c r="AG53">
        <f t="shared" si="1"/>
        <v>0.12124999999999997</v>
      </c>
      <c r="AH53">
        <f t="shared" si="2"/>
        <v>0.74249999999999994</v>
      </c>
      <c r="AI53" t="str">
        <f t="shared" si="3"/>
        <v>NA</v>
      </c>
      <c r="AJ53">
        <f t="shared" si="4"/>
        <v>5.7000000000000009E-2</v>
      </c>
      <c r="AK53">
        <f t="shared" si="5"/>
        <v>0.11400000000000002</v>
      </c>
      <c r="AL53" t="str">
        <f t="shared" si="6"/>
        <v>NA</v>
      </c>
      <c r="AM53">
        <f t="shared" si="7"/>
        <v>0.86374999999999991</v>
      </c>
      <c r="AN53">
        <f t="shared" si="8"/>
        <v>0.17100000000000004</v>
      </c>
      <c r="AO53">
        <f t="shared" si="9"/>
        <v>8</v>
      </c>
    </row>
    <row r="54" spans="1:41" x14ac:dyDescent="0.25">
      <c r="A54">
        <v>53</v>
      </c>
      <c r="B54">
        <v>5.2</v>
      </c>
      <c r="C54" t="s">
        <v>337</v>
      </c>
      <c r="D54" t="s">
        <v>358</v>
      </c>
      <c r="E54" t="s">
        <v>394</v>
      </c>
      <c r="F54" t="s">
        <v>394</v>
      </c>
      <c r="G54" t="s">
        <v>393</v>
      </c>
      <c r="H54">
        <v>2011</v>
      </c>
      <c r="I54">
        <v>2</v>
      </c>
      <c r="J54" s="15">
        <v>2013</v>
      </c>
      <c r="K54" t="s">
        <v>129</v>
      </c>
      <c r="L54" t="s">
        <v>129</v>
      </c>
      <c r="M54" t="s">
        <v>504</v>
      </c>
      <c r="N54">
        <f>IF($K54="NA","NA",IF($H54=2011,VLOOKUP($K54,GroupSizesPoly!$A$1:$FG$216,12,FALSE),IF($H54=2012,VLOOKUP($K54,GroupSizesPoly!$A$1:$FG$216,25,FALSE),"AAAAH")))</f>
        <v>9</v>
      </c>
      <c r="O54">
        <f>IF($L54="NA","NA",IF($H54=2011,VLOOKUP($L54,GroupSizesPoly!$A$1:$FG$216,25,FALSE),IF($H54=2012,VLOOKUP($L54,GroupSizesPoly!$A$1:$FG$216,39,FALSE),"AAAAH")))</f>
        <v>7</v>
      </c>
      <c r="P54">
        <f>IF($M54="NA","NA",IF($H54=2011,VLOOKUP($M54,GroupSizesPoly!$A$1:$FG$216,39,FALSE),"AAAAH"))</f>
        <v>7.8</v>
      </c>
      <c r="Q54">
        <f>IF($K54="NA","NA",IF($H54=2011,VLOOKUP($K54,GroupSizesPoly!$A$1:$FG$216,5,FALSE),IF($H54=2012,VLOOKUP($K54,GroupSizesPoly!$A$1:$FG$216,17,FALSE),"AAAAH")))</f>
        <v>3</v>
      </c>
      <c r="R54">
        <f>IF($L54="NA","NA",IF($H54=2011,VLOOKUP($L54,GroupSizesPoly!$A$1:$FG$216,17,FALSE),IF($H54=2012,VLOOKUP($L54,GroupSizesPoly!$A$1:$FG$216,32,FALSE),"AAAAH")))</f>
        <v>2</v>
      </c>
      <c r="S54">
        <f>IF($M54="NA","NA",IF($H54=2011,VLOOKUP($M54,GroupSizesPoly!$A$1:$FG$216,32,FALSE),"AAAAH"))</f>
        <v>0.8</v>
      </c>
      <c r="T54" s="4">
        <f>IF($K54="NA","NA",IF($H54=2011,VLOOKUP($K54,GroupSizesPoly!$A$1:$FG$216,8,FALSE),IF($H54=2012,VLOOKUP($K54,GroupSizesPoly!$A$1:$FG$216,20,FALSE),"AAAAH")))</f>
        <v>1</v>
      </c>
      <c r="U54" s="4">
        <f>IF($L54="NA","NA",IF($H54=2011,VLOOKUP($L54,GroupSizesPoly!$A$1:$FG$216,20,FALSE),IF($H54=2012,VLOOKUP($L54,GroupSizesPoly!$A$1:$FG$216,35,FALSE),"AAAAH")))</f>
        <v>3</v>
      </c>
      <c r="V54" s="4">
        <f>IF($M54="NA","NA",IF($H54=2011,VLOOKUP($M54,GroupSizesPoly!$A$1:$FG$216,35,FALSE),"AAAAH"))</f>
        <v>2.2000000000000002</v>
      </c>
      <c r="W54">
        <v>0.44045431091090476</v>
      </c>
      <c r="X54" t="s">
        <v>176</v>
      </c>
      <c r="Y54">
        <v>1</v>
      </c>
      <c r="Z54">
        <v>0</v>
      </c>
      <c r="AA54" t="s">
        <v>178</v>
      </c>
      <c r="AB54">
        <v>2</v>
      </c>
      <c r="AC54">
        <v>9</v>
      </c>
      <c r="AD54">
        <v>1.1741379816699578</v>
      </c>
      <c r="AE54" s="3" t="s">
        <v>178</v>
      </c>
      <c r="AF54" s="3">
        <v>52</v>
      </c>
      <c r="AG54">
        <f t="shared" si="1"/>
        <v>2.14875E-2</v>
      </c>
      <c r="AH54">
        <f t="shared" si="2"/>
        <v>6.5981250000000005E-2</v>
      </c>
      <c r="AI54">
        <f t="shared" si="3"/>
        <v>0.92180000000000006</v>
      </c>
      <c r="AJ54">
        <f t="shared" si="4"/>
        <v>5.7372500000000007E-2</v>
      </c>
      <c r="AK54">
        <f t="shared" si="5"/>
        <v>0.11980875000000001</v>
      </c>
      <c r="AL54">
        <f t="shared" si="6"/>
        <v>8.3600000000000011E-3</v>
      </c>
      <c r="AM54">
        <f t="shared" si="7"/>
        <v>1.0092687500000002</v>
      </c>
      <c r="AN54">
        <f t="shared" si="8"/>
        <v>0.18554125000000002</v>
      </c>
      <c r="AO54">
        <f t="shared" si="9"/>
        <v>7.9333333333333336</v>
      </c>
    </row>
    <row r="55" spans="1:41" x14ac:dyDescent="0.25">
      <c r="A55">
        <v>54</v>
      </c>
      <c r="B55">
        <v>5.4</v>
      </c>
      <c r="C55" t="s">
        <v>330</v>
      </c>
      <c r="D55" t="s">
        <v>359</v>
      </c>
      <c r="E55" t="s">
        <v>395</v>
      </c>
      <c r="F55" t="s">
        <v>395</v>
      </c>
      <c r="G55" t="s">
        <v>395</v>
      </c>
      <c r="H55">
        <v>2011</v>
      </c>
      <c r="I55">
        <v>2</v>
      </c>
      <c r="J55" s="15">
        <v>2011</v>
      </c>
      <c r="K55" t="s">
        <v>131</v>
      </c>
      <c r="L55" t="s">
        <v>21</v>
      </c>
      <c r="M55" t="s">
        <v>21</v>
      </c>
      <c r="N55">
        <f>IF($K55="NA","NA",IF($H55=2011,VLOOKUP($K55,GroupSizesPoly!$A$1:$FG$216,12,FALSE),IF($H55=2012,VLOOKUP($K55,GroupSizesPoly!$A$1:$FG$216,25,FALSE),"AAAAH")))</f>
        <v>4</v>
      </c>
      <c r="O55">
        <f>IF($L55="NA","NA",IF($H55=2011,VLOOKUP($L55,GroupSizesPoly!$A$1:$FG$216,25,FALSE),IF($H55=2012,VLOOKUP($L55,GroupSizesPoly!$A$1:$FG$216,39,FALSE),"AAAAH")))</f>
        <v>6</v>
      </c>
      <c r="P55">
        <f>IF($M55="NA","NA",IF($H55=2011,VLOOKUP($M55,GroupSizesPoly!$A$1:$FG$216,39,FALSE),"AAAAH"))</f>
        <v>6</v>
      </c>
      <c r="Q55">
        <f>IF($K55="NA","NA",IF($H55=2011,VLOOKUP($K55,GroupSizesPoly!$A$1:$FG$216,5,FALSE),IF($H55=2012,VLOOKUP($K55,GroupSizesPoly!$A$1:$FG$216,17,FALSE),"AAAAH")))</f>
        <v>2</v>
      </c>
      <c r="R55">
        <f>IF($L55="NA","NA",IF($H55=2011,VLOOKUP($L55,GroupSizesPoly!$A$1:$FG$216,17,FALSE),IF($H55=2012,VLOOKUP($L55,GroupSizesPoly!$A$1:$FG$216,32,FALSE),"AAAAH")))</f>
        <v>0</v>
      </c>
      <c r="S55">
        <f>IF($M55="NA","NA",IF($H55=2011,VLOOKUP($M55,GroupSizesPoly!$A$1:$FG$216,32,FALSE),"AAAAH"))</f>
        <v>2</v>
      </c>
      <c r="T55" s="4">
        <f>IF($K55="NA","NA",IF($H55=2011,VLOOKUP($K55,GroupSizesPoly!$A$1:$FG$216,8,FALSE),IF($H55=2012,VLOOKUP($K55,GroupSizesPoly!$A$1:$FG$216,20,FALSE),"AAAAH")))</f>
        <v>0</v>
      </c>
      <c r="U55" s="4">
        <f>IF($L55="NA","NA",IF($H55=2011,VLOOKUP($L55,GroupSizesPoly!$A$1:$FG$216,20,FALSE),IF($H55=2012,VLOOKUP($L55,GroupSizesPoly!$A$1:$FG$216,35,FALSE),"AAAAH")))</f>
        <v>0</v>
      </c>
      <c r="V55" s="4">
        <f>IF($M55="NA","NA",IF($H55=2011,VLOOKUP($M55,GroupSizesPoly!$A$1:$FG$216,35,FALSE),"AAAAH"))</f>
        <v>4</v>
      </c>
      <c r="W55">
        <v>0.56859475903318213</v>
      </c>
      <c r="X55" t="s">
        <v>176</v>
      </c>
      <c r="Y55">
        <v>1</v>
      </c>
      <c r="Z55" t="s">
        <v>178</v>
      </c>
      <c r="AA55" t="s">
        <v>178</v>
      </c>
      <c r="AB55">
        <v>14</v>
      </c>
      <c r="AC55">
        <v>2</v>
      </c>
      <c r="AD55">
        <v>0.87206651122491852</v>
      </c>
      <c r="AE55" s="3" t="s">
        <v>178</v>
      </c>
      <c r="AF55" s="3" t="s">
        <v>178</v>
      </c>
      <c r="AG55">
        <f t="shared" si="1"/>
        <v>0</v>
      </c>
      <c r="AH55">
        <f t="shared" si="2"/>
        <v>0</v>
      </c>
      <c r="AI55">
        <f t="shared" si="3"/>
        <v>0.99</v>
      </c>
      <c r="AJ55">
        <f t="shared" si="4"/>
        <v>0</v>
      </c>
      <c r="AK55">
        <f t="shared" si="5"/>
        <v>0</v>
      </c>
      <c r="AL55">
        <f t="shared" si="6"/>
        <v>0.15200000000000002</v>
      </c>
      <c r="AM55">
        <f t="shared" si="7"/>
        <v>0.99</v>
      </c>
      <c r="AN55">
        <f t="shared" si="8"/>
        <v>0.15200000000000002</v>
      </c>
      <c r="AO55">
        <f t="shared" si="9"/>
        <v>5.333333333333333</v>
      </c>
    </row>
    <row r="56" spans="1:41" x14ac:dyDescent="0.25">
      <c r="A56">
        <v>55</v>
      </c>
      <c r="B56">
        <v>4.7</v>
      </c>
      <c r="C56" t="s">
        <v>330</v>
      </c>
      <c r="D56" t="s">
        <v>359</v>
      </c>
      <c r="E56" t="s">
        <v>395</v>
      </c>
      <c r="F56" t="s">
        <v>395</v>
      </c>
      <c r="G56" t="s">
        <v>395</v>
      </c>
      <c r="H56">
        <v>2011</v>
      </c>
      <c r="I56">
        <v>2</v>
      </c>
      <c r="J56" s="15">
        <v>2011</v>
      </c>
      <c r="K56" t="s">
        <v>69</v>
      </c>
      <c r="L56" t="s">
        <v>76</v>
      </c>
      <c r="M56" t="s">
        <v>76</v>
      </c>
      <c r="N56">
        <f>IF($K56="NA","NA",IF($H56=2011,VLOOKUP($K56,GroupSizesPoly!$A$1:$FG$216,12,FALSE),IF($H56=2012,VLOOKUP($K56,GroupSizesPoly!$A$1:$FG$216,25,FALSE),"AAAAH")))</f>
        <v>8</v>
      </c>
      <c r="O56">
        <f>IF($L56="NA","NA",IF($H56=2011,VLOOKUP($L56,GroupSizesPoly!$A$1:$FG$216,25,FALSE),IF($H56=2012,VLOOKUP($L56,GroupSizesPoly!$A$1:$FG$216,39,FALSE),"AAAAH")))</f>
        <v>5</v>
      </c>
      <c r="P56">
        <f>IF($M56="NA","NA",IF($H56=2011,VLOOKUP($M56,GroupSizesPoly!$A$1:$FG$216,39,FALSE),"AAAAH"))</f>
        <v>4</v>
      </c>
      <c r="Q56">
        <f>IF($K56="NA","NA",IF($H56=2011,VLOOKUP($K56,GroupSizesPoly!$A$1:$FG$216,5,FALSE),IF($H56=2012,VLOOKUP($K56,GroupSizesPoly!$A$1:$FG$216,17,FALSE),"AAAAH")))</f>
        <v>2</v>
      </c>
      <c r="R56">
        <f>IF($L56="NA","NA",IF($H56=2011,VLOOKUP($L56,GroupSizesPoly!$A$1:$FG$216,17,FALSE),IF($H56=2012,VLOOKUP($L56,GroupSizesPoly!$A$1:$FG$216,32,FALSE),"AAAAH")))</f>
        <v>1</v>
      </c>
      <c r="S56">
        <f>IF($M56="NA","NA",IF($H56=2011,VLOOKUP($M56,GroupSizesPoly!$A$1:$FG$216,32,FALSE),"AAAAH"))</f>
        <v>1</v>
      </c>
      <c r="T56" s="4">
        <f>IF($K56="NA","NA",IF($H56=2011,VLOOKUP($K56,GroupSizesPoly!$A$1:$FG$216,8,FALSE),IF($H56=2012,VLOOKUP($K56,GroupSizesPoly!$A$1:$FG$216,20,FALSE),"AAAAH")))</f>
        <v>0</v>
      </c>
      <c r="U56" s="4">
        <f>IF($L56="NA","NA",IF($H56=2011,VLOOKUP($L56,GroupSizesPoly!$A$1:$FG$216,20,FALSE),IF($H56=2012,VLOOKUP($L56,GroupSizesPoly!$A$1:$FG$216,35,FALSE),"AAAAH")))</f>
        <v>2</v>
      </c>
      <c r="V56" s="4">
        <f>IF($M56="NA","NA",IF($H56=2011,VLOOKUP($M56,GroupSizesPoly!$A$1:$FG$216,35,FALSE),"AAAAH"))</f>
        <v>0</v>
      </c>
      <c r="W56">
        <v>1.0700000000000003</v>
      </c>
      <c r="X56" t="s">
        <v>176</v>
      </c>
      <c r="Y56">
        <v>1</v>
      </c>
      <c r="Z56" t="s">
        <v>178</v>
      </c>
      <c r="AA56" t="s">
        <v>178</v>
      </c>
      <c r="AB56">
        <v>1</v>
      </c>
      <c r="AC56">
        <v>2</v>
      </c>
      <c r="AD56">
        <v>2.7319773059086709</v>
      </c>
      <c r="AE56" s="3" t="s">
        <v>178</v>
      </c>
      <c r="AF56" s="3" t="s">
        <v>178</v>
      </c>
      <c r="AG56">
        <f t="shared" si="1"/>
        <v>0</v>
      </c>
      <c r="AH56">
        <f t="shared" si="2"/>
        <v>0.74750000000000005</v>
      </c>
      <c r="AI56">
        <f t="shared" si="3"/>
        <v>0</v>
      </c>
      <c r="AJ56">
        <f t="shared" si="4"/>
        <v>0</v>
      </c>
      <c r="AK56">
        <f t="shared" si="5"/>
        <v>0</v>
      </c>
      <c r="AL56">
        <f t="shared" si="6"/>
        <v>0</v>
      </c>
      <c r="AM56">
        <f t="shared" si="7"/>
        <v>0.74750000000000005</v>
      </c>
      <c r="AN56">
        <f t="shared" si="8"/>
        <v>0</v>
      </c>
      <c r="AO56">
        <f t="shared" si="9"/>
        <v>5.666666666666667</v>
      </c>
    </row>
    <row r="57" spans="1:41" x14ac:dyDescent="0.25">
      <c r="A57">
        <v>56</v>
      </c>
      <c r="B57">
        <v>5.0999999999999996</v>
      </c>
      <c r="C57" t="s">
        <v>337</v>
      </c>
      <c r="D57" t="s">
        <v>358</v>
      </c>
      <c r="E57" t="s">
        <v>394</v>
      </c>
      <c r="F57" t="s">
        <v>393</v>
      </c>
      <c r="G57" t="s">
        <v>178</v>
      </c>
      <c r="H57">
        <v>2011</v>
      </c>
      <c r="I57">
        <v>1</v>
      </c>
      <c r="J57" s="15">
        <v>2012</v>
      </c>
      <c r="K57" t="s">
        <v>69</v>
      </c>
      <c r="L57" t="s">
        <v>373</v>
      </c>
      <c r="M57" t="s">
        <v>178</v>
      </c>
      <c r="N57">
        <f>IF($K57="NA","NA",IF($H57=2011,VLOOKUP($K57,GroupSizesPoly!$A$1:$FG$216,12,FALSE),IF($H57=2012,VLOOKUP($K57,GroupSizesPoly!$A$1:$FG$216,25,FALSE),"AAAAH")))</f>
        <v>8</v>
      </c>
      <c r="O57">
        <f>IF($L57="NA","NA",IF($H57=2011,VLOOKUP($L57,GroupSizesPoly!$A$1:$FG$216,25,FALSE),IF($H57=2012,VLOOKUP($L57,GroupSizesPoly!$A$1:$FG$216,39,FALSE),"AAAAH")))</f>
        <v>5.5</v>
      </c>
      <c r="P57" t="str">
        <f>IF($M57="NA","NA",IF($H57=2011,VLOOKUP($M57,GroupSizesPoly!$A$1:$FG$216,39,FALSE),"AAAAH"))</f>
        <v>NA</v>
      </c>
      <c r="Q57">
        <f>IF($K57="NA","NA",IF($H57=2011,VLOOKUP($K57,GroupSizesPoly!$A$1:$FG$216,5,FALSE),IF($H57=2012,VLOOKUP($K57,GroupSizesPoly!$A$1:$FG$216,17,FALSE),"AAAAH")))</f>
        <v>2</v>
      </c>
      <c r="R57">
        <f>IF($L57="NA","NA",IF($H57=2011,VLOOKUP($L57,GroupSizesPoly!$A$1:$FG$216,17,FALSE),IF($H57=2012,VLOOKUP($L57,GroupSizesPoly!$A$1:$FG$216,32,FALSE),"AAAAH")))</f>
        <v>0.5</v>
      </c>
      <c r="S57" t="str">
        <f>IF($M57="NA","NA",IF($H57=2011,VLOOKUP($M57,GroupSizesPoly!$A$1:$FG$216,32,FALSE),"AAAAH"))</f>
        <v>NA</v>
      </c>
      <c r="T57" s="4">
        <f>IF($K57="NA","NA",IF($H57=2011,VLOOKUP($K57,GroupSizesPoly!$A$1:$FG$216,8,FALSE),IF($H57=2012,VLOOKUP($K57,GroupSizesPoly!$A$1:$FG$216,20,FALSE),"AAAAH")))</f>
        <v>0</v>
      </c>
      <c r="U57" s="4">
        <f>IF($L57="NA","NA",IF($H57=2011,VLOOKUP($L57,GroupSizesPoly!$A$1:$FG$216,20,FALSE),IF($H57=2012,VLOOKUP($L57,GroupSizesPoly!$A$1:$FG$216,35,FALSE),"AAAAH")))</f>
        <v>1.5</v>
      </c>
      <c r="V57" s="4" t="str">
        <f>IF($M57="NA","NA",IF($H57=2011,VLOOKUP($M57,GroupSizesPoly!$A$1:$FG$216,35,FALSE),"AAAAH"))</f>
        <v>NA</v>
      </c>
      <c r="W57">
        <v>1.0700000000000003</v>
      </c>
      <c r="X57" t="s">
        <v>176</v>
      </c>
      <c r="Y57">
        <v>1</v>
      </c>
      <c r="Z57">
        <v>1</v>
      </c>
      <c r="AA57">
        <v>1</v>
      </c>
      <c r="AB57">
        <v>10</v>
      </c>
      <c r="AC57">
        <v>12</v>
      </c>
      <c r="AD57">
        <v>6.5914869339171114</v>
      </c>
      <c r="AE57" s="3">
        <v>17</v>
      </c>
      <c r="AF57" s="3">
        <v>55</v>
      </c>
      <c r="AG57">
        <f t="shared" si="1"/>
        <v>0</v>
      </c>
      <c r="AH57">
        <f t="shared" si="2"/>
        <v>0.67406250000000001</v>
      </c>
      <c r="AI57" t="str">
        <f t="shared" si="3"/>
        <v>NA</v>
      </c>
      <c r="AJ57">
        <f t="shared" si="4"/>
        <v>0</v>
      </c>
      <c r="AK57">
        <f t="shared" si="5"/>
        <v>3.5625000000000006E-3</v>
      </c>
      <c r="AL57" t="str">
        <f t="shared" si="6"/>
        <v>NA</v>
      </c>
      <c r="AM57">
        <f t="shared" si="7"/>
        <v>0.67406250000000001</v>
      </c>
      <c r="AN57">
        <f t="shared" si="8"/>
        <v>3.5625000000000006E-3</v>
      </c>
      <c r="AO57">
        <f t="shared" si="9"/>
        <v>6.75</v>
      </c>
    </row>
    <row r="58" spans="1:41" x14ac:dyDescent="0.25">
      <c r="A58">
        <v>57</v>
      </c>
      <c r="B58">
        <v>4.9000000000000004</v>
      </c>
      <c r="C58" t="s">
        <v>330</v>
      </c>
      <c r="D58" t="s">
        <v>358</v>
      </c>
      <c r="E58" t="s">
        <v>392</v>
      </c>
      <c r="F58" t="s">
        <v>395</v>
      </c>
      <c r="G58" t="s">
        <v>178</v>
      </c>
      <c r="H58">
        <v>2011</v>
      </c>
      <c r="I58">
        <v>1</v>
      </c>
      <c r="J58" s="15">
        <v>2012</v>
      </c>
      <c r="K58" t="s">
        <v>66</v>
      </c>
      <c r="L58" t="s">
        <v>73</v>
      </c>
      <c r="M58" t="s">
        <v>178</v>
      </c>
      <c r="N58">
        <f>IF($K58="NA","NA",IF($H58=2011,VLOOKUP($K58,GroupSizesPoly!$A$1:$FG$216,12,FALSE),IF($H58=2012,VLOOKUP($K58,GroupSizesPoly!$A$1:$FG$216,25,FALSE),"AAAAH")))</f>
        <v>11</v>
      </c>
      <c r="O58">
        <f>IF($L58="NA","NA",IF($H58=2011,VLOOKUP($L58,GroupSizesPoly!$A$1:$FG$216,25,FALSE),IF($H58=2012,VLOOKUP($L58,GroupSizesPoly!$A$1:$FG$216,39,FALSE),"AAAAH")))</f>
        <v>5</v>
      </c>
      <c r="P58" t="str">
        <f>IF($M58="NA","NA",IF($H58=2011,VLOOKUP($M58,GroupSizesPoly!$A$1:$FG$216,39,FALSE),"AAAAH"))</f>
        <v>NA</v>
      </c>
      <c r="Q58">
        <f>IF($K58="NA","NA",IF($H58=2011,VLOOKUP($K58,GroupSizesPoly!$A$1:$FG$216,5,FALSE),IF($H58=2012,VLOOKUP($K58,GroupSizesPoly!$A$1:$FG$216,17,FALSE),"AAAAH")))</f>
        <v>3</v>
      </c>
      <c r="R58">
        <f>IF($L58="NA","NA",IF($H58=2011,VLOOKUP($L58,GroupSizesPoly!$A$1:$FG$216,17,FALSE),IF($H58=2012,VLOOKUP($L58,GroupSizesPoly!$A$1:$FG$216,32,FALSE),"AAAAH")))</f>
        <v>0</v>
      </c>
      <c r="S58" t="str">
        <f>IF($M58="NA","NA",IF($H58=2011,VLOOKUP($M58,GroupSizesPoly!$A$1:$FG$216,32,FALSE),"AAAAH"))</f>
        <v>NA</v>
      </c>
      <c r="T58" s="4">
        <f>IF($K58="NA","NA",IF($H58=2011,VLOOKUP($K58,GroupSizesPoly!$A$1:$FG$216,8,FALSE),IF($H58=2012,VLOOKUP($K58,GroupSizesPoly!$A$1:$FG$216,20,FALSE),"AAAAH")))</f>
        <v>8</v>
      </c>
      <c r="U58" s="4">
        <f>IF($L58="NA","NA",IF($H58=2011,VLOOKUP($L58,GroupSizesPoly!$A$1:$FG$216,20,FALSE),IF($H58=2012,VLOOKUP($L58,GroupSizesPoly!$A$1:$FG$216,35,FALSE),"AAAAH")))</f>
        <v>0</v>
      </c>
      <c r="V58" s="4" t="str">
        <f>IF($M58="NA","NA",IF($H58=2011,VLOOKUP($M58,GroupSizesPoly!$A$1:$FG$216,35,FALSE),"AAAAH"))</f>
        <v>NA</v>
      </c>
      <c r="W58">
        <v>0.82024386617639533</v>
      </c>
      <c r="X58" t="s">
        <v>176</v>
      </c>
      <c r="Y58">
        <v>1</v>
      </c>
      <c r="Z58">
        <v>1</v>
      </c>
      <c r="AA58">
        <v>1</v>
      </c>
      <c r="AB58">
        <v>6</v>
      </c>
      <c r="AC58">
        <v>9</v>
      </c>
      <c r="AD58">
        <v>7.8928638655433563</v>
      </c>
      <c r="AE58" s="3" t="s">
        <v>178</v>
      </c>
      <c r="AF58" s="3" t="s">
        <v>178</v>
      </c>
      <c r="AG58">
        <f t="shared" si="1"/>
        <v>0.49589999999999995</v>
      </c>
      <c r="AH58">
        <f t="shared" si="2"/>
        <v>0</v>
      </c>
      <c r="AI58" t="str">
        <f t="shared" si="3"/>
        <v>NA</v>
      </c>
      <c r="AJ58">
        <f t="shared" si="4"/>
        <v>0</v>
      </c>
      <c r="AK58">
        <f t="shared" si="5"/>
        <v>0</v>
      </c>
      <c r="AL58" t="str">
        <f t="shared" si="6"/>
        <v>NA</v>
      </c>
      <c r="AM58">
        <f t="shared" si="7"/>
        <v>0.49589999999999995</v>
      </c>
      <c r="AN58">
        <f t="shared" si="8"/>
        <v>0</v>
      </c>
      <c r="AO58">
        <f t="shared" si="9"/>
        <v>8</v>
      </c>
    </row>
    <row r="59" spans="1:41" x14ac:dyDescent="0.25">
      <c r="A59">
        <v>58</v>
      </c>
      <c r="B59">
        <v>4.8</v>
      </c>
      <c r="C59" t="s">
        <v>330</v>
      </c>
      <c r="D59" t="s">
        <v>359</v>
      </c>
      <c r="E59" t="s">
        <v>395</v>
      </c>
      <c r="F59" t="s">
        <v>392</v>
      </c>
      <c r="G59" t="s">
        <v>395</v>
      </c>
      <c r="H59">
        <v>2011</v>
      </c>
      <c r="I59">
        <v>2</v>
      </c>
      <c r="J59" s="15">
        <v>2011</v>
      </c>
      <c r="K59" t="s">
        <v>102</v>
      </c>
      <c r="L59" t="s">
        <v>102</v>
      </c>
      <c r="M59" t="s">
        <v>102</v>
      </c>
      <c r="N59">
        <f>IF($K59="NA","NA",IF($H59=2011,VLOOKUP($K59,GroupSizesPoly!$A$1:$FG$216,12,FALSE),IF($H59=2012,VLOOKUP($K59,GroupSizesPoly!$A$1:$FG$216,25,FALSE),"AAAAH")))</f>
        <v>7</v>
      </c>
      <c r="O59">
        <f>IF($L59="NA","NA",IF($H59=2011,VLOOKUP($L59,GroupSizesPoly!$A$1:$FG$216,25,FALSE),IF($H59=2012,VLOOKUP($L59,GroupSizesPoly!$A$1:$FG$216,39,FALSE),"AAAAH")))</f>
        <v>4</v>
      </c>
      <c r="P59">
        <f>IF($M59="NA","NA",IF($H59=2011,VLOOKUP($M59,GroupSizesPoly!$A$1:$FG$216,39,FALSE),"AAAAH"))</f>
        <v>6</v>
      </c>
      <c r="Q59">
        <f>IF($K59="NA","NA",IF($H59=2011,VLOOKUP($K59,GroupSizesPoly!$A$1:$FG$216,5,FALSE),IF($H59=2012,VLOOKUP($K59,GroupSizesPoly!$A$1:$FG$216,17,FALSE),"AAAAH")))</f>
        <v>2</v>
      </c>
      <c r="R59">
        <f>IF($L59="NA","NA",IF($H59=2011,VLOOKUP($L59,GroupSizesPoly!$A$1:$FG$216,17,FALSE),IF($H59=2012,VLOOKUP($L59,GroupSizesPoly!$A$1:$FG$216,32,FALSE),"AAAAH")))</f>
        <v>1</v>
      </c>
      <c r="S59">
        <f>IF($M59="NA","NA",IF($H59=2011,VLOOKUP($M59,GroupSizesPoly!$A$1:$FG$216,32,FALSE),"AAAAH"))</f>
        <v>1</v>
      </c>
      <c r="T59" s="4">
        <f>IF($K59="NA","NA",IF($H59=2011,VLOOKUP($K59,GroupSizesPoly!$A$1:$FG$216,8,FALSE),IF($H59=2012,VLOOKUP($K59,GroupSizesPoly!$A$1:$FG$216,20,FALSE),"AAAAH")))</f>
        <v>1</v>
      </c>
      <c r="U59" s="4">
        <f>IF($L59="NA","NA",IF($H59=2011,VLOOKUP($L59,GroupSizesPoly!$A$1:$FG$216,20,FALSE),IF($H59=2012,VLOOKUP($L59,GroupSizesPoly!$A$1:$FG$216,35,FALSE),"AAAAH")))</f>
        <v>1</v>
      </c>
      <c r="V59" s="4">
        <f>IF($M59="NA","NA",IF($H59=2011,VLOOKUP($M59,GroupSizesPoly!$A$1:$FG$216,35,FALSE),"AAAAH"))</f>
        <v>9</v>
      </c>
      <c r="W59">
        <v>1.1808894952534725</v>
      </c>
      <c r="X59" t="s">
        <v>177</v>
      </c>
      <c r="Y59">
        <v>1</v>
      </c>
      <c r="Z59" t="s">
        <v>178</v>
      </c>
      <c r="AA59" t="s">
        <v>178</v>
      </c>
      <c r="AB59">
        <v>0</v>
      </c>
      <c r="AC59">
        <v>0</v>
      </c>
      <c r="AD59" t="s">
        <v>178</v>
      </c>
      <c r="AE59" s="3" t="s">
        <v>178</v>
      </c>
      <c r="AF59" s="3" t="s">
        <v>178</v>
      </c>
      <c r="AG59">
        <f t="shared" si="1"/>
        <v>0.2475</v>
      </c>
      <c r="AH59">
        <f t="shared" si="2"/>
        <v>7.2499999999999995E-2</v>
      </c>
      <c r="AI59">
        <f t="shared" si="3"/>
        <v>3.36375</v>
      </c>
      <c r="AJ59">
        <f t="shared" si="4"/>
        <v>3.8000000000000006E-2</v>
      </c>
      <c r="AK59">
        <f t="shared" si="5"/>
        <v>2.2499999999999999E-2</v>
      </c>
      <c r="AL59">
        <f t="shared" si="6"/>
        <v>0.17100000000000001</v>
      </c>
      <c r="AM59">
        <f t="shared" si="7"/>
        <v>3.6837499999999999</v>
      </c>
      <c r="AN59">
        <f t="shared" si="8"/>
        <v>0.23150000000000001</v>
      </c>
      <c r="AO59">
        <f t="shared" si="9"/>
        <v>5.666666666666667</v>
      </c>
    </row>
    <row r="60" spans="1:41" x14ac:dyDescent="0.25">
      <c r="A60">
        <v>59</v>
      </c>
      <c r="B60">
        <v>4.3</v>
      </c>
      <c r="C60" t="s">
        <v>330</v>
      </c>
      <c r="D60" t="s">
        <v>358</v>
      </c>
      <c r="E60" t="s">
        <v>392</v>
      </c>
      <c r="F60" t="s">
        <v>395</v>
      </c>
      <c r="G60" t="s">
        <v>178</v>
      </c>
      <c r="H60">
        <v>2011</v>
      </c>
      <c r="I60">
        <v>1</v>
      </c>
      <c r="J60" s="15">
        <v>2012</v>
      </c>
      <c r="K60" t="s">
        <v>20</v>
      </c>
      <c r="L60" t="s">
        <v>128</v>
      </c>
      <c r="M60" t="s">
        <v>178</v>
      </c>
      <c r="N60">
        <f>IF($K60="NA","NA",IF($H60=2011,VLOOKUP($K60,GroupSizesPoly!$A$1:$FG$216,12,FALSE),IF($H60=2012,VLOOKUP($K60,GroupSizesPoly!$A$1:$FG$216,25,FALSE),"AAAAH")))</f>
        <v>8</v>
      </c>
      <c r="O60">
        <f>IF($L60="NA","NA",IF($H60=2011,VLOOKUP($L60,GroupSizesPoly!$A$1:$FG$216,25,FALSE),IF($H60=2012,VLOOKUP($L60,GroupSizesPoly!$A$1:$FG$216,39,FALSE),"AAAAH")))</f>
        <v>4</v>
      </c>
      <c r="P60" t="str">
        <f>IF($M60="NA","NA",IF($H60=2011,VLOOKUP($M60,GroupSizesPoly!$A$1:$FG$216,39,FALSE),"AAAAH"))</f>
        <v>NA</v>
      </c>
      <c r="Q60">
        <f>IF($K60="NA","NA",IF($H60=2011,VLOOKUP($K60,GroupSizesPoly!$A$1:$FG$216,5,FALSE),IF($H60=2012,VLOOKUP($K60,GroupSizesPoly!$A$1:$FG$216,17,FALSE),"AAAAH")))</f>
        <v>2</v>
      </c>
      <c r="R60">
        <f>IF($L60="NA","NA",IF($H60=2011,VLOOKUP($L60,GroupSizesPoly!$A$1:$FG$216,17,FALSE),IF($H60=2012,VLOOKUP($L60,GroupSizesPoly!$A$1:$FG$216,32,FALSE),"AAAAH")))</f>
        <v>0</v>
      </c>
      <c r="S60" t="str">
        <f>IF($M60="NA","NA",IF($H60=2011,VLOOKUP($M60,GroupSizesPoly!$A$1:$FG$216,32,FALSE),"AAAAH"))</f>
        <v>NA</v>
      </c>
      <c r="T60" s="4">
        <f>IF($K60="NA","NA",IF($H60=2011,VLOOKUP($K60,GroupSizesPoly!$A$1:$FG$216,8,FALSE),IF($H60=2012,VLOOKUP($K60,GroupSizesPoly!$A$1:$FG$216,20,FALSE),"AAAAH")))</f>
        <v>6</v>
      </c>
      <c r="U60" s="4">
        <f>IF($L60="NA","NA",IF($H60=2011,VLOOKUP($L60,GroupSizesPoly!$A$1:$FG$216,20,FALSE),IF($H60=2012,VLOOKUP($L60,GroupSizesPoly!$A$1:$FG$216,35,FALSE),"AAAAH")))</f>
        <v>0</v>
      </c>
      <c r="V60" s="4" t="str">
        <f>IF($M60="NA","NA",IF($H60=2011,VLOOKUP($M60,GroupSizesPoly!$A$1:$FG$216,35,FALSE),"AAAAH"))</f>
        <v>NA</v>
      </c>
      <c r="W60">
        <v>0.52038447325030746</v>
      </c>
      <c r="X60" t="s">
        <v>176</v>
      </c>
      <c r="Y60">
        <v>1</v>
      </c>
      <c r="Z60">
        <v>1</v>
      </c>
      <c r="AA60">
        <v>1</v>
      </c>
      <c r="AB60">
        <v>0</v>
      </c>
      <c r="AC60">
        <v>0</v>
      </c>
      <c r="AD60">
        <v>0.87726848797845269</v>
      </c>
      <c r="AE60" s="3" t="s">
        <v>178</v>
      </c>
      <c r="AF60" s="3">
        <v>70</v>
      </c>
      <c r="AG60">
        <f t="shared" si="1"/>
        <v>0.4034625</v>
      </c>
      <c r="AH60">
        <f t="shared" si="2"/>
        <v>0</v>
      </c>
      <c r="AI60" t="str">
        <f t="shared" si="3"/>
        <v>NA</v>
      </c>
      <c r="AJ60">
        <f t="shared" si="4"/>
        <v>0</v>
      </c>
      <c r="AK60">
        <f t="shared" si="5"/>
        <v>0</v>
      </c>
      <c r="AL60" t="str">
        <f t="shared" si="6"/>
        <v>NA</v>
      </c>
      <c r="AM60">
        <f t="shared" si="7"/>
        <v>0.4034625</v>
      </c>
      <c r="AN60">
        <f t="shared" si="8"/>
        <v>0</v>
      </c>
      <c r="AO60">
        <f t="shared" si="9"/>
        <v>6</v>
      </c>
    </row>
    <row r="61" spans="1:41" x14ac:dyDescent="0.25">
      <c r="A61">
        <v>60</v>
      </c>
      <c r="B61">
        <v>5.9</v>
      </c>
      <c r="C61" t="s">
        <v>337</v>
      </c>
      <c r="D61" t="s">
        <v>359</v>
      </c>
      <c r="E61" t="s">
        <v>393</v>
      </c>
      <c r="F61" t="s">
        <v>393</v>
      </c>
      <c r="G61" t="s">
        <v>393</v>
      </c>
      <c r="H61">
        <v>2011</v>
      </c>
      <c r="I61">
        <v>2</v>
      </c>
      <c r="J61" s="15">
        <v>2011</v>
      </c>
      <c r="K61" t="s">
        <v>85</v>
      </c>
      <c r="L61" t="s">
        <v>505</v>
      </c>
      <c r="M61" t="s">
        <v>506</v>
      </c>
      <c r="N61">
        <f>IF($K61="NA","NA",IF($H61=2011,VLOOKUP($K61,GroupSizesPoly!$A$1:$FG$216,12,FALSE),IF($H61=2012,VLOOKUP($K61,GroupSizesPoly!$A$1:$FG$216,25,FALSE),"AAAAH")))</f>
        <v>5</v>
      </c>
      <c r="O61">
        <f>IF($L61="NA","NA",IF($H61=2011,VLOOKUP($L61,GroupSizesPoly!$A$1:$FG$216,25,FALSE),IF($H61=2012,VLOOKUP($L61,GroupSizesPoly!$A$1:$FG$216,39,FALSE),"AAAAH")))</f>
        <v>8.5</v>
      </c>
      <c r="P61">
        <f>IF($M61="NA","NA",IF($H61=2011,VLOOKUP($M61,GroupSizesPoly!$A$1:$FG$216,39,FALSE),"AAAAH"))</f>
        <v>12.5</v>
      </c>
      <c r="Q61">
        <f>IF($K61="NA","NA",IF($H61=2011,VLOOKUP($K61,GroupSizesPoly!$A$1:$FG$216,5,FALSE),IF($H61=2012,VLOOKUP($K61,GroupSizesPoly!$A$1:$FG$216,17,FALSE),"AAAAH")))</f>
        <v>1</v>
      </c>
      <c r="R61">
        <f>IF($L61="NA","NA",IF($H61=2011,VLOOKUP($L61,GroupSizesPoly!$A$1:$FG$216,17,FALSE),IF($H61=2012,VLOOKUP($L61,GroupSizesPoly!$A$1:$FG$216,32,FALSE),"AAAAH")))</f>
        <v>1.5</v>
      </c>
      <c r="S61">
        <f>IF($M61="NA","NA",IF($H61=2011,VLOOKUP($M61,GroupSizesPoly!$A$1:$FG$216,32,FALSE),"AAAAH"))</f>
        <v>1.5</v>
      </c>
      <c r="T61" s="4">
        <f>IF($K61="NA","NA",IF($H61=2011,VLOOKUP($K61,GroupSizesPoly!$A$1:$FG$216,8,FALSE),IF($H61=2012,VLOOKUP($K61,GroupSizesPoly!$A$1:$FG$216,20,FALSE),"AAAAH")))</f>
        <v>0</v>
      </c>
      <c r="U61" s="4">
        <f>IF($L61="NA","NA",IF($H61=2011,VLOOKUP($L61,GroupSizesPoly!$A$1:$FG$216,20,FALSE),IF($H61=2012,VLOOKUP($L61,GroupSizesPoly!$A$1:$FG$216,35,FALSE),"AAAAH")))</f>
        <v>3.5</v>
      </c>
      <c r="V61" s="4">
        <f>IF($M61="NA","NA",IF($H61=2011,VLOOKUP($M61,GroupSizesPoly!$A$1:$FG$216,35,FALSE),"AAAAH"))</f>
        <v>4</v>
      </c>
      <c r="W61">
        <v>2.1006903627141238</v>
      </c>
      <c r="X61" t="s">
        <v>176</v>
      </c>
      <c r="Y61">
        <v>1</v>
      </c>
      <c r="Z61" t="s">
        <v>178</v>
      </c>
      <c r="AA61" t="s">
        <v>178</v>
      </c>
      <c r="AB61">
        <v>5</v>
      </c>
      <c r="AC61">
        <v>5</v>
      </c>
      <c r="AD61">
        <v>2.6541476974727685</v>
      </c>
      <c r="AE61" s="3" t="s">
        <v>178</v>
      </c>
      <c r="AF61" s="3" t="s">
        <v>178</v>
      </c>
      <c r="AG61">
        <f t="shared" si="1"/>
        <v>0</v>
      </c>
      <c r="AH61">
        <f t="shared" si="2"/>
        <v>1.2184374999999998</v>
      </c>
      <c r="AI61">
        <f t="shared" si="3"/>
        <v>1.3925000000000001</v>
      </c>
      <c r="AJ61">
        <f t="shared" si="4"/>
        <v>0</v>
      </c>
      <c r="AK61">
        <f t="shared" si="5"/>
        <v>2.4937500000000001E-2</v>
      </c>
      <c r="AL61">
        <f t="shared" si="6"/>
        <v>2.8500000000000004E-2</v>
      </c>
      <c r="AM61">
        <f t="shared" si="7"/>
        <v>2.6109374999999999</v>
      </c>
      <c r="AN61">
        <f t="shared" si="8"/>
        <v>5.3437500000000006E-2</v>
      </c>
      <c r="AO61">
        <f t="shared" si="9"/>
        <v>8.6666666666666661</v>
      </c>
    </row>
    <row r="62" spans="1:41" x14ac:dyDescent="0.25">
      <c r="A62">
        <v>61</v>
      </c>
      <c r="B62">
        <v>4.4000000000000004</v>
      </c>
      <c r="C62" t="s">
        <v>330</v>
      </c>
      <c r="D62" t="s">
        <v>358</v>
      </c>
      <c r="E62" t="s">
        <v>392</v>
      </c>
      <c r="F62" t="s">
        <v>395</v>
      </c>
      <c r="G62" t="s">
        <v>178</v>
      </c>
      <c r="H62">
        <v>2011</v>
      </c>
      <c r="I62">
        <v>1</v>
      </c>
      <c r="J62" s="15">
        <v>2012</v>
      </c>
      <c r="K62" t="s">
        <v>21</v>
      </c>
      <c r="L62" t="s">
        <v>11</v>
      </c>
      <c r="M62" t="s">
        <v>178</v>
      </c>
      <c r="N62">
        <f>IF($K62="NA","NA",IF($H62=2011,VLOOKUP($K62,GroupSizesPoly!$A$1:$FG$216,12,FALSE),IF($H62=2012,VLOOKUP($K62,GroupSizesPoly!$A$1:$FG$216,25,FALSE),"AAAAH")))</f>
        <v>8</v>
      </c>
      <c r="O62">
        <f>IF($L62="NA","NA",IF($H62=2011,VLOOKUP($L62,GroupSizesPoly!$A$1:$FG$216,25,FALSE),IF($H62=2012,VLOOKUP($L62,GroupSizesPoly!$A$1:$FG$216,39,FALSE),"AAAAH")))</f>
        <v>6</v>
      </c>
      <c r="P62" t="str">
        <f>IF($M62="NA","NA",IF($H62=2011,VLOOKUP($M62,GroupSizesPoly!$A$1:$FG$216,39,FALSE),"AAAAH"))</f>
        <v>NA</v>
      </c>
      <c r="Q62">
        <f>IF($K62="NA","NA",IF($H62=2011,VLOOKUP($K62,GroupSizesPoly!$A$1:$FG$216,5,FALSE),IF($H62=2012,VLOOKUP($K62,GroupSizesPoly!$A$1:$FG$216,17,FALSE),"AAAAH")))</f>
        <v>1</v>
      </c>
      <c r="R62">
        <f>IF($L62="NA","NA",IF($H62=2011,VLOOKUP($L62,GroupSizesPoly!$A$1:$FG$216,17,FALSE),IF($H62=2012,VLOOKUP($L62,GroupSizesPoly!$A$1:$FG$216,32,FALSE),"AAAAH")))</f>
        <v>0</v>
      </c>
      <c r="S62" t="str">
        <f>IF($M62="NA","NA",IF($H62=2011,VLOOKUP($M62,GroupSizesPoly!$A$1:$FG$216,32,FALSE),"AAAAH"))</f>
        <v>NA</v>
      </c>
      <c r="T62" s="4">
        <f>IF($K62="NA","NA",IF($H62=2011,VLOOKUP($K62,GroupSizesPoly!$A$1:$FG$216,8,FALSE),IF($H62=2012,VLOOKUP($K62,GroupSizesPoly!$A$1:$FG$216,20,FALSE),"AAAAH")))</f>
        <v>0</v>
      </c>
      <c r="U62" s="4">
        <f>IF($L62="NA","NA",IF($H62=2011,VLOOKUP($L62,GroupSizesPoly!$A$1:$FG$216,20,FALSE),IF($H62=2012,VLOOKUP($L62,GroupSizesPoly!$A$1:$FG$216,35,FALSE),"AAAAH")))</f>
        <v>0</v>
      </c>
      <c r="V62" s="4" t="str">
        <f>IF($M62="NA","NA",IF($H62=2011,VLOOKUP($M62,GroupSizesPoly!$A$1:$FG$216,35,FALSE),"AAAAH"))</f>
        <v>NA</v>
      </c>
      <c r="W62">
        <v>0.46690470119715033</v>
      </c>
      <c r="X62" t="s">
        <v>176</v>
      </c>
      <c r="Y62">
        <v>1</v>
      </c>
      <c r="Z62">
        <v>1</v>
      </c>
      <c r="AA62">
        <v>1</v>
      </c>
      <c r="AB62">
        <v>0</v>
      </c>
      <c r="AC62">
        <v>1</v>
      </c>
      <c r="AD62">
        <v>3.4375863625514937</v>
      </c>
      <c r="AE62" s="3" t="s">
        <v>178</v>
      </c>
      <c r="AF62" s="3" t="s">
        <v>178</v>
      </c>
      <c r="AG62">
        <f t="shared" si="1"/>
        <v>0</v>
      </c>
      <c r="AH62">
        <f t="shared" si="2"/>
        <v>0</v>
      </c>
      <c r="AI62" t="str">
        <f t="shared" si="3"/>
        <v>NA</v>
      </c>
      <c r="AJ62">
        <f t="shared" si="4"/>
        <v>0</v>
      </c>
      <c r="AK62">
        <f t="shared" si="5"/>
        <v>0</v>
      </c>
      <c r="AL62" t="str">
        <f t="shared" si="6"/>
        <v>NA</v>
      </c>
      <c r="AM62">
        <f t="shared" si="7"/>
        <v>0</v>
      </c>
      <c r="AN62">
        <f t="shared" si="8"/>
        <v>0</v>
      </c>
      <c r="AO62">
        <f t="shared" si="9"/>
        <v>7</v>
      </c>
    </row>
    <row r="63" spans="1:41" x14ac:dyDescent="0.25">
      <c r="A63">
        <v>62</v>
      </c>
      <c r="B63">
        <v>4.7</v>
      </c>
      <c r="C63" t="s">
        <v>330</v>
      </c>
      <c r="D63" t="s">
        <v>359</v>
      </c>
      <c r="E63" t="s">
        <v>395</v>
      </c>
      <c r="F63" t="s">
        <v>395</v>
      </c>
      <c r="G63" t="s">
        <v>178</v>
      </c>
      <c r="H63">
        <v>2011</v>
      </c>
      <c r="I63">
        <v>1</v>
      </c>
      <c r="J63" s="15">
        <v>2011</v>
      </c>
      <c r="K63" t="s">
        <v>91</v>
      </c>
      <c r="L63" t="s">
        <v>91</v>
      </c>
      <c r="M63" t="s">
        <v>178</v>
      </c>
      <c r="N63">
        <f>IF($K63="NA","NA",IF($H63=2011,VLOOKUP($K63,GroupSizesPoly!$A$1:$FG$216,12,FALSE),IF($H63=2012,VLOOKUP($K63,GroupSizesPoly!$A$1:$FG$216,25,FALSE),"AAAAH")))</f>
        <v>6</v>
      </c>
      <c r="O63">
        <f>IF($L63="NA","NA",IF($H63=2011,VLOOKUP($L63,GroupSizesPoly!$A$1:$FG$216,25,FALSE),IF($H63=2012,VLOOKUP($L63,GroupSizesPoly!$A$1:$FG$216,39,FALSE),"AAAAH")))</f>
        <v>5</v>
      </c>
      <c r="P63" t="str">
        <f>IF($M63="NA","NA",IF($H63=2011,VLOOKUP($M63,GroupSizesPoly!$A$1:$FG$216,39,FALSE),"AAAAH"))</f>
        <v>NA</v>
      </c>
      <c r="Q63">
        <f>IF($K63="NA","NA",IF($H63=2011,VLOOKUP($K63,GroupSizesPoly!$A$1:$FG$216,5,FALSE),IF($H63=2012,VLOOKUP($K63,GroupSizesPoly!$A$1:$FG$216,17,FALSE),"AAAAH")))</f>
        <v>1</v>
      </c>
      <c r="R63">
        <f>IF($L63="NA","NA",IF($H63=2011,VLOOKUP($L63,GroupSizesPoly!$A$1:$FG$216,17,FALSE),IF($H63=2012,VLOOKUP($L63,GroupSizesPoly!$A$1:$FG$216,32,FALSE),"AAAAH")))</f>
        <v>1</v>
      </c>
      <c r="S63" t="str">
        <f>IF($M63="NA","NA",IF($H63=2011,VLOOKUP($M63,GroupSizesPoly!$A$1:$FG$216,32,FALSE),"AAAAH"))</f>
        <v>NA</v>
      </c>
      <c r="T63" s="4">
        <f>IF($K63="NA","NA",IF($H63=2011,VLOOKUP($K63,GroupSizesPoly!$A$1:$FG$216,8,FALSE),IF($H63=2012,VLOOKUP($K63,GroupSizesPoly!$A$1:$FG$216,20,FALSE),"AAAAH")))</f>
        <v>1</v>
      </c>
      <c r="U63" s="4">
        <f>IF($L63="NA","NA",IF($H63=2011,VLOOKUP($L63,GroupSizesPoly!$A$1:$FG$216,20,FALSE),IF($H63=2012,VLOOKUP($L63,GroupSizesPoly!$A$1:$FG$216,35,FALSE),"AAAAH")))</f>
        <v>0</v>
      </c>
      <c r="V63" s="4" t="str">
        <f>IF($M63="NA","NA",IF($H63=2011,VLOOKUP($M63,GroupSizesPoly!$A$1:$FG$216,35,FALSE),"AAAAH"))</f>
        <v>NA</v>
      </c>
      <c r="W63">
        <v>0.9217917335277005</v>
      </c>
      <c r="X63" t="s">
        <v>177</v>
      </c>
      <c r="Y63">
        <v>1</v>
      </c>
      <c r="Z63" t="s">
        <v>178</v>
      </c>
      <c r="AA63" t="s">
        <v>178</v>
      </c>
      <c r="AB63">
        <v>0</v>
      </c>
      <c r="AC63">
        <v>1</v>
      </c>
      <c r="AD63" t="s">
        <v>178</v>
      </c>
      <c r="AE63" s="3" t="s">
        <v>178</v>
      </c>
      <c r="AF63" s="3" t="s">
        <v>178</v>
      </c>
      <c r="AG63">
        <f t="shared" si="1"/>
        <v>0.37375000000000003</v>
      </c>
      <c r="AH63">
        <f t="shared" si="2"/>
        <v>0</v>
      </c>
      <c r="AI63" t="str">
        <f t="shared" si="3"/>
        <v>NA</v>
      </c>
      <c r="AJ63">
        <f t="shared" si="4"/>
        <v>0</v>
      </c>
      <c r="AK63">
        <f t="shared" si="5"/>
        <v>0</v>
      </c>
      <c r="AL63" t="str">
        <f t="shared" si="6"/>
        <v>NA</v>
      </c>
      <c r="AM63">
        <f t="shared" si="7"/>
        <v>0.37375000000000003</v>
      </c>
      <c r="AN63">
        <f t="shared" si="8"/>
        <v>0</v>
      </c>
      <c r="AO63">
        <f t="shared" si="9"/>
        <v>5.5</v>
      </c>
    </row>
    <row r="64" spans="1:41" x14ac:dyDescent="0.25">
      <c r="A64">
        <v>63</v>
      </c>
      <c r="B64">
        <v>5.4</v>
      </c>
      <c r="C64" t="s">
        <v>337</v>
      </c>
      <c r="D64" t="s">
        <v>358</v>
      </c>
      <c r="E64" t="s">
        <v>394</v>
      </c>
      <c r="F64" t="s">
        <v>393</v>
      </c>
      <c r="G64" t="s">
        <v>178</v>
      </c>
      <c r="H64">
        <v>2011</v>
      </c>
      <c r="I64">
        <v>1</v>
      </c>
      <c r="J64" s="15">
        <v>2012</v>
      </c>
      <c r="K64" t="s">
        <v>14</v>
      </c>
      <c r="L64" t="s">
        <v>507</v>
      </c>
      <c r="M64" t="s">
        <v>178</v>
      </c>
      <c r="N64">
        <f>IF($K64="NA","NA",IF($H64=2011,VLOOKUP($K64,GroupSizesPoly!$A$1:$FG$216,12,FALSE),IF($H64=2012,VLOOKUP($K64,GroupSizesPoly!$A$1:$FG$216,25,FALSE),"AAAAH")))</f>
        <v>10</v>
      </c>
      <c r="O64">
        <f>IF($L64="NA","NA",IF($H64=2011,VLOOKUP($L64,GroupSizesPoly!$A$1:$FG$216,25,FALSE),IF($H64=2012,VLOOKUP($L64,GroupSizesPoly!$A$1:$FG$216,39,FALSE),"AAAAH")))</f>
        <v>8</v>
      </c>
      <c r="P64" t="str">
        <f>IF($M64="NA","NA",IF($H64=2011,VLOOKUP($M64,GroupSizesPoly!$A$1:$FG$216,39,FALSE),"AAAAH"))</f>
        <v>NA</v>
      </c>
      <c r="Q64">
        <f>IF($K64="NA","NA",IF($H64=2011,VLOOKUP($K64,GroupSizesPoly!$A$1:$FG$216,5,FALSE),IF($H64=2012,VLOOKUP($K64,GroupSizesPoly!$A$1:$FG$216,17,FALSE),"AAAAH")))</f>
        <v>2</v>
      </c>
      <c r="R64">
        <f>IF($L64="NA","NA",IF($H64=2011,VLOOKUP($L64,GroupSizesPoly!$A$1:$FG$216,17,FALSE),IF($H64=2012,VLOOKUP($L64,GroupSizesPoly!$A$1:$FG$216,32,FALSE),"AAAAH")))</f>
        <v>0.5</v>
      </c>
      <c r="S64" t="str">
        <f>IF($M64="NA","NA",IF($H64=2011,VLOOKUP($M64,GroupSizesPoly!$A$1:$FG$216,32,FALSE),"AAAAH"))</f>
        <v>NA</v>
      </c>
      <c r="T64" s="4">
        <f>IF($K64="NA","NA",IF($H64=2011,VLOOKUP($K64,GroupSizesPoly!$A$1:$FG$216,8,FALSE),IF($H64=2012,VLOOKUP($K64,GroupSizesPoly!$A$1:$FG$216,20,FALSE),"AAAAH")))</f>
        <v>3</v>
      </c>
      <c r="U64" s="4">
        <f>IF($L64="NA","NA",IF($H64=2011,VLOOKUP($L64,GroupSizesPoly!$A$1:$FG$216,20,FALSE),IF($H64=2012,VLOOKUP($L64,GroupSizesPoly!$A$1:$FG$216,35,FALSE),"AAAAH")))</f>
        <v>1.5</v>
      </c>
      <c r="V64" s="4" t="str">
        <f>IF($M64="NA","NA",IF($H64=2011,VLOOKUP($M64,GroupSizesPoly!$A$1:$FG$216,35,FALSE),"AAAAH"))</f>
        <v>NA</v>
      </c>
      <c r="W64">
        <v>0.87132083643168035</v>
      </c>
      <c r="X64" t="s">
        <v>176</v>
      </c>
      <c r="Y64">
        <v>1</v>
      </c>
      <c r="Z64">
        <v>1</v>
      </c>
      <c r="AA64">
        <v>1</v>
      </c>
      <c r="AB64">
        <v>26</v>
      </c>
      <c r="AC64">
        <v>2</v>
      </c>
      <c r="AD64">
        <v>17.170562017592783</v>
      </c>
      <c r="AE64" s="3">
        <v>191</v>
      </c>
      <c r="AF64" s="3" t="s">
        <v>178</v>
      </c>
      <c r="AG64">
        <f t="shared" si="1"/>
        <v>6.5981250000000005E-2</v>
      </c>
      <c r="AH64">
        <f t="shared" si="2"/>
        <v>0.67406250000000001</v>
      </c>
      <c r="AI64" t="str">
        <f t="shared" si="3"/>
        <v>NA</v>
      </c>
      <c r="AJ64">
        <f t="shared" si="4"/>
        <v>0.11980875000000001</v>
      </c>
      <c r="AK64">
        <f t="shared" si="5"/>
        <v>3.5625000000000006E-3</v>
      </c>
      <c r="AL64" t="str">
        <f t="shared" si="6"/>
        <v>NA</v>
      </c>
      <c r="AM64">
        <f t="shared" si="7"/>
        <v>0.74004375</v>
      </c>
      <c r="AN64">
        <f t="shared" si="8"/>
        <v>0.12337125</v>
      </c>
      <c r="AO64">
        <f t="shared" si="9"/>
        <v>9</v>
      </c>
    </row>
    <row r="65" spans="1:41" x14ac:dyDescent="0.25">
      <c r="A65">
        <v>64</v>
      </c>
      <c r="B65">
        <v>5.3</v>
      </c>
      <c r="C65" t="s">
        <v>337</v>
      </c>
      <c r="D65" t="s">
        <v>358</v>
      </c>
      <c r="E65" t="s">
        <v>394</v>
      </c>
      <c r="F65" t="s">
        <v>393</v>
      </c>
      <c r="G65" t="s">
        <v>393</v>
      </c>
      <c r="H65">
        <v>2011</v>
      </c>
      <c r="I65">
        <v>2</v>
      </c>
      <c r="J65" s="15">
        <v>2012</v>
      </c>
      <c r="K65" t="s">
        <v>50</v>
      </c>
      <c r="L65" t="s">
        <v>50</v>
      </c>
      <c r="M65" t="s">
        <v>50</v>
      </c>
      <c r="N65">
        <f>IF($K65="NA","NA",IF($H65=2011,VLOOKUP($K65,GroupSizesPoly!$A$1:$FG$216,12,FALSE),IF($H65=2012,VLOOKUP($K65,GroupSizesPoly!$A$1:$FG$216,25,FALSE),"AAAAH")))</f>
        <v>9</v>
      </c>
      <c r="O65">
        <f>IF($L65="NA","NA",IF($H65=2011,VLOOKUP($L65,GroupSizesPoly!$A$1:$FG$216,25,FALSE),IF($H65=2012,VLOOKUP($L65,GroupSizesPoly!$A$1:$FG$216,39,FALSE),"AAAAH")))</f>
        <v>7</v>
      </c>
      <c r="P65">
        <f>IF($M65="NA","NA",IF($H65=2011,VLOOKUP($M65,GroupSizesPoly!$A$1:$FG$216,39,FALSE),"AAAAH"))</f>
        <v>6</v>
      </c>
      <c r="Q65">
        <f>IF($K65="NA","NA",IF($H65=2011,VLOOKUP($K65,GroupSizesPoly!$A$1:$FG$216,5,FALSE),IF($H65=2012,VLOOKUP($K65,GroupSizesPoly!$A$1:$FG$216,17,FALSE),"AAAAH")))</f>
        <v>2</v>
      </c>
      <c r="R65">
        <f>IF($L65="NA","NA",IF($H65=2011,VLOOKUP($L65,GroupSizesPoly!$A$1:$FG$216,17,FALSE),IF($H65=2012,VLOOKUP($L65,GroupSizesPoly!$A$1:$FG$216,32,FALSE),"AAAAH")))</f>
        <v>2</v>
      </c>
      <c r="S65">
        <f>IF($M65="NA","NA",IF($H65=2011,VLOOKUP($M65,GroupSizesPoly!$A$1:$FG$216,32,FALSE),"AAAAH"))</f>
        <v>1</v>
      </c>
      <c r="T65" s="4">
        <f>IF($K65="NA","NA",IF($H65=2011,VLOOKUP($K65,GroupSizesPoly!$A$1:$FG$216,8,FALSE),IF($H65=2012,VLOOKUP($K65,GroupSizesPoly!$A$1:$FG$216,20,FALSE),"AAAAH")))</f>
        <v>0</v>
      </c>
      <c r="U65" s="4">
        <f>IF($L65="NA","NA",IF($H65=2011,VLOOKUP($L65,GroupSizesPoly!$A$1:$FG$216,20,FALSE),IF($H65=2012,VLOOKUP($L65,GroupSizesPoly!$A$1:$FG$216,35,FALSE),"AAAAH")))</f>
        <v>6</v>
      </c>
      <c r="V65" s="4">
        <f>IF($M65="NA","NA",IF($H65=2011,VLOOKUP($M65,GroupSizesPoly!$A$1:$FG$216,35,FALSE),"AAAAH"))</f>
        <v>6</v>
      </c>
      <c r="W65">
        <v>1.0683164325236223</v>
      </c>
      <c r="X65" t="s">
        <v>177</v>
      </c>
      <c r="Y65">
        <v>1</v>
      </c>
      <c r="Z65">
        <v>1</v>
      </c>
      <c r="AA65">
        <v>0</v>
      </c>
      <c r="AB65">
        <v>3</v>
      </c>
      <c r="AC65">
        <v>3</v>
      </c>
      <c r="AD65" t="s">
        <v>178</v>
      </c>
      <c r="AE65" s="3" t="s">
        <v>178</v>
      </c>
      <c r="AF65" s="3" t="s">
        <v>178</v>
      </c>
      <c r="AG65">
        <f t="shared" si="1"/>
        <v>0</v>
      </c>
      <c r="AH65">
        <f t="shared" si="2"/>
        <v>1.7850000000000001</v>
      </c>
      <c r="AI65">
        <f t="shared" si="3"/>
        <v>2.3925000000000001</v>
      </c>
      <c r="AJ65">
        <f t="shared" si="4"/>
        <v>0</v>
      </c>
      <c r="AK65">
        <f t="shared" si="5"/>
        <v>5.7000000000000009E-2</v>
      </c>
      <c r="AL65">
        <f t="shared" si="6"/>
        <v>2.8500000000000004E-2</v>
      </c>
      <c r="AM65">
        <f t="shared" si="7"/>
        <v>4.1775000000000002</v>
      </c>
      <c r="AN65">
        <f t="shared" si="8"/>
        <v>8.550000000000002E-2</v>
      </c>
      <c r="AO65">
        <f t="shared" si="9"/>
        <v>7.333333333333333</v>
      </c>
    </row>
    <row r="66" spans="1:41" x14ac:dyDescent="0.25">
      <c r="A66">
        <v>65</v>
      </c>
      <c r="B66">
        <v>4.4000000000000004</v>
      </c>
      <c r="C66" t="s">
        <v>337</v>
      </c>
      <c r="D66" t="s">
        <v>358</v>
      </c>
      <c r="E66" t="s">
        <v>394</v>
      </c>
      <c r="F66" t="s">
        <v>394</v>
      </c>
      <c r="G66" t="s">
        <v>178</v>
      </c>
      <c r="H66">
        <v>2011</v>
      </c>
      <c r="I66">
        <v>1</v>
      </c>
      <c r="J66" t="s">
        <v>178</v>
      </c>
      <c r="K66" t="s">
        <v>18</v>
      </c>
      <c r="L66" t="s">
        <v>18</v>
      </c>
      <c r="M66" t="s">
        <v>178</v>
      </c>
      <c r="N66">
        <f>IF($K66="NA","NA",IF($H66=2011,VLOOKUP($K66,GroupSizesPoly!$A$1:$FG$216,12,FALSE),IF($H66=2012,VLOOKUP($K66,GroupSizesPoly!$A$1:$FG$216,25,FALSE),"AAAAH")))</f>
        <v>6</v>
      </c>
      <c r="O66">
        <f>IF($L66="NA","NA",IF($H66=2011,VLOOKUP($L66,GroupSizesPoly!$A$1:$FG$216,25,FALSE),IF($H66=2012,VLOOKUP($L66,GroupSizesPoly!$A$1:$FG$216,39,FALSE),"AAAAH")))</f>
        <v>7</v>
      </c>
      <c r="P66" t="str">
        <f>IF($M66="NA","NA",IF($H66=2011,VLOOKUP($M66,GroupSizesPoly!$A$1:$FG$216,39,FALSE),"AAAAH"))</f>
        <v>NA</v>
      </c>
      <c r="Q66">
        <f>IF($K66="NA","NA",IF($H66=2011,VLOOKUP($K66,GroupSizesPoly!$A$1:$FG$216,5,FALSE),IF($H66=2012,VLOOKUP($K66,GroupSizesPoly!$A$1:$FG$216,17,FALSE),"AAAAH")))</f>
        <v>1</v>
      </c>
      <c r="R66">
        <f>IF($L66="NA","NA",IF($H66=2011,VLOOKUP($L66,GroupSizesPoly!$A$1:$FG$216,17,FALSE),IF($H66=2012,VLOOKUP($L66,GroupSizesPoly!$A$1:$FG$216,32,FALSE),"AAAAH")))</f>
        <v>1</v>
      </c>
      <c r="S66" t="str">
        <f>IF($M66="NA","NA",IF($H66=2011,VLOOKUP($M66,GroupSizesPoly!$A$1:$FG$216,32,FALSE),"AAAAH"))</f>
        <v>NA</v>
      </c>
      <c r="T66" s="4">
        <f>IF($K66="NA","NA",IF($H66=2011,VLOOKUP($K66,GroupSizesPoly!$A$1:$FG$216,8,FALSE),IF($H66=2012,VLOOKUP($K66,GroupSizesPoly!$A$1:$FG$216,20,FALSE),"AAAAH")))</f>
        <v>0</v>
      </c>
      <c r="U66" s="4">
        <f>IF($L66="NA","NA",IF($H66=2011,VLOOKUP($L66,GroupSizesPoly!$A$1:$FG$216,20,FALSE),IF($H66=2012,VLOOKUP($L66,GroupSizesPoly!$A$1:$FG$216,35,FALSE),"AAAAH")))</f>
        <v>1</v>
      </c>
      <c r="V66" s="4" t="str">
        <f>IF($M66="NA","NA",IF($H66=2011,VLOOKUP($M66,GroupSizesPoly!$A$1:$FG$216,35,FALSE),"AAAAH"))</f>
        <v>NA</v>
      </c>
      <c r="W66">
        <v>0.70342021580275904</v>
      </c>
      <c r="X66" t="s">
        <v>177</v>
      </c>
      <c r="Y66">
        <v>1</v>
      </c>
      <c r="Z66">
        <v>0</v>
      </c>
      <c r="AA66" t="s">
        <v>178</v>
      </c>
      <c r="AB66">
        <v>0</v>
      </c>
      <c r="AC66">
        <v>1</v>
      </c>
      <c r="AD66" t="s">
        <v>178</v>
      </c>
      <c r="AE66" s="3">
        <v>67</v>
      </c>
      <c r="AF66" s="3" t="s">
        <v>178</v>
      </c>
      <c r="AG66">
        <f t="shared" si="1"/>
        <v>0</v>
      </c>
      <c r="AH66">
        <f t="shared" si="2"/>
        <v>2.2499999999999999E-2</v>
      </c>
      <c r="AI66" t="str">
        <f t="shared" si="3"/>
        <v>NA</v>
      </c>
      <c r="AJ66">
        <f t="shared" si="4"/>
        <v>0</v>
      </c>
      <c r="AK66">
        <f t="shared" si="5"/>
        <v>2.2499999999999999E-2</v>
      </c>
      <c r="AL66" t="str">
        <f t="shared" si="6"/>
        <v>NA</v>
      </c>
      <c r="AM66">
        <f t="shared" si="7"/>
        <v>2.2499999999999999E-2</v>
      </c>
      <c r="AN66">
        <f t="shared" si="8"/>
        <v>2.2499999999999999E-2</v>
      </c>
      <c r="AO66">
        <f t="shared" si="9"/>
        <v>6.5</v>
      </c>
    </row>
    <row r="67" spans="1:41" x14ac:dyDescent="0.25">
      <c r="A67">
        <v>66</v>
      </c>
      <c r="B67">
        <v>4.7</v>
      </c>
      <c r="C67" t="s">
        <v>330</v>
      </c>
      <c r="D67" t="s">
        <v>358</v>
      </c>
      <c r="E67" t="s">
        <v>392</v>
      </c>
      <c r="F67" t="s">
        <v>395</v>
      </c>
      <c r="G67" t="s">
        <v>178</v>
      </c>
      <c r="H67">
        <v>2011</v>
      </c>
      <c r="I67">
        <v>1</v>
      </c>
      <c r="J67" s="15">
        <v>2011</v>
      </c>
      <c r="K67" t="s">
        <v>86</v>
      </c>
      <c r="L67" t="s">
        <v>86</v>
      </c>
      <c r="M67" t="s">
        <v>178</v>
      </c>
      <c r="N67">
        <f>IF($K67="NA","NA",IF($H67=2011,VLOOKUP($K67,GroupSizesPoly!$A$1:$FG$216,12,FALSE),IF($H67=2012,VLOOKUP($K67,GroupSizesPoly!$A$1:$FG$216,25,FALSE),"AAAAH")))</f>
        <v>5</v>
      </c>
      <c r="O67">
        <f>IF($L67="NA","NA",IF($H67=2011,VLOOKUP($L67,GroupSizesPoly!$A$1:$FG$216,25,FALSE),IF($H67=2012,VLOOKUP($L67,GroupSizesPoly!$A$1:$FG$216,39,FALSE),"AAAAH")))</f>
        <v>6</v>
      </c>
      <c r="P67" t="str">
        <f>IF($M67="NA","NA",IF($H67=2011,VLOOKUP($M67,GroupSizesPoly!$A$1:$FG$216,39,FALSE),"AAAAH"))</f>
        <v>NA</v>
      </c>
      <c r="Q67">
        <f>IF($K67="NA","NA",IF($H67=2011,VLOOKUP($K67,GroupSizesPoly!$A$1:$FG$216,5,FALSE),IF($H67=2012,VLOOKUP($K67,GroupSizesPoly!$A$1:$FG$216,17,FALSE),"AAAAH")))</f>
        <v>2</v>
      </c>
      <c r="R67">
        <f>IF($L67="NA","NA",IF($H67=2011,VLOOKUP($L67,GroupSizesPoly!$A$1:$FG$216,17,FALSE),IF($H67=2012,VLOOKUP($L67,GroupSizesPoly!$A$1:$FG$216,32,FALSE),"AAAAH")))</f>
        <v>2</v>
      </c>
      <c r="S67" t="str">
        <f>IF($M67="NA","NA",IF($H67=2011,VLOOKUP($M67,GroupSizesPoly!$A$1:$FG$216,32,FALSE),"AAAAH"))</f>
        <v>NA</v>
      </c>
      <c r="T67" s="4">
        <f>IF($K67="NA","NA",IF($H67=2011,VLOOKUP($K67,GroupSizesPoly!$A$1:$FG$216,8,FALSE),IF($H67=2012,VLOOKUP($K67,GroupSizesPoly!$A$1:$FG$216,20,FALSE),"AAAAH")))</f>
        <v>0</v>
      </c>
      <c r="U67" s="4">
        <f>IF($L67="NA","NA",IF($H67=2011,VLOOKUP($L67,GroupSizesPoly!$A$1:$FG$216,20,FALSE),IF($H67=2012,VLOOKUP($L67,GroupSizesPoly!$A$1:$FG$216,35,FALSE),"AAAAH")))</f>
        <v>1</v>
      </c>
      <c r="V67" s="4" t="str">
        <f>IF($M67="NA","NA",IF($H67=2011,VLOOKUP($M67,GroupSizesPoly!$A$1:$FG$216,35,FALSE),"AAAAH"))</f>
        <v>NA</v>
      </c>
      <c r="W67">
        <v>0.34058772731852577</v>
      </c>
      <c r="X67" t="s">
        <v>177</v>
      </c>
      <c r="Y67">
        <v>1</v>
      </c>
      <c r="Z67">
        <v>1</v>
      </c>
      <c r="AA67">
        <v>0</v>
      </c>
      <c r="AB67">
        <v>17</v>
      </c>
      <c r="AC67">
        <v>3</v>
      </c>
      <c r="AD67" t="s">
        <v>178</v>
      </c>
      <c r="AE67" s="3">
        <v>156</v>
      </c>
      <c r="AF67" s="3" t="s">
        <v>178</v>
      </c>
      <c r="AG67">
        <f t="shared" ref="AG67:AG130" si="10">IF(E67="NA","NA",IF(T67=0,0,IF(E67="DM",(T67-Q67*0.5*T67*0.045-T67*0.18* Q67)*0.5,IF(E67="DF",(T67-Q67*0.5*T67*0.145-T67*0.18* Q67)*0.5,IF(E67="MH",(T67-(Q67-1)*0.5*T67*0.045)*0.5*0.045, (T67-(Q67-1)*0.5*T67*0.145)*0.5*0.145)))))</f>
        <v>0</v>
      </c>
      <c r="AH67">
        <f t="shared" ref="AH67:AH130" si="11">IF(F67="NA","NA",IF(U67=0,0,IF(F67="DM",(U67-R67*0.5*U67*0.045-U67*0.18* R67)*0.5,IF(F67="DF",(U67-R67*0.5*U67*0.145-U67*0.18* R67)*0.5,IF(F67="MH",(U67-(R67-1)*0.5*U67*0.045)*0.5*0.045, (U67-(R67-1)*0.5*U67*0.145)*0.5*0.145)))))</f>
        <v>0.2475</v>
      </c>
      <c r="AI67" t="str">
        <f t="shared" ref="AI67:AI130" si="12">IF(G67="NA","NA",IF(V67=0,0,IF(G67="DM",(V67-S67*0.5*V67*0.045-V67*0.18*S67)*0.5,IF(G67="DF",(V67-S67*0.5*V67*0.145-V67*0.18*S67)*0.5,IF(G67="MH",(V67-(S67-1)*0.5*V67*0.045)*0.5*0.045, (V67-(S67-1)*0.5*V67*0.145)*0.5*0.145)))))</f>
        <v>NA</v>
      </c>
      <c r="AJ67">
        <f t="shared" ref="AJ67:AJ130" si="13">IF(E67="NA","NA",IF(U67=0,0,IF(E67="DM", T67*Q67*0.095*0.05,IF(E67="DF", T67*Q67*0.095*0.2,IF(E67="MH", (T67-(Q67-1)*T67*0.0695)*0.125*0.18+ (Q67-1)*T67*0.095*0.2, (T67-(Q67-1)*T67*0.095)*0.125*0.18+ (Q67-1)*T67*0.095*0.2)))))</f>
        <v>0</v>
      </c>
      <c r="AK67">
        <f t="shared" ref="AK67:AK130" si="14">IF(F67="NA","NA",IF(V67=0,0,IF(F67="DM", U67*R67*0.095*0.05,IF(F67="DF", U67*R67*0.095*0.2,IF(F67="MH", (U67-(R67-1)*U67*0.0695)*0.125*0.18+ (R67-1)*U67*0.095*0.2, (U67-(R67-1)*U67*0.095)*0.125*0.18+ (R67-1)*U67*0.095*0.2)))))</f>
        <v>3.8000000000000006E-2</v>
      </c>
      <c r="AL67" t="str">
        <f t="shared" ref="AL67:AL130" si="15">IF(G67="NA","NA",IF(W67=0,0,IF(G67="DM", V67*S67*0.095*0.05,IF(G67="DF", V67*S67*0.095*0.2,IF(G67="MH", (V67-(S67-1)*V67*0.0695)*0.125*0.18+ (S67-1)*V67*0.095*0.2, (V67-(S67-1)*V67*0.095)*0.125*0.18+ (S67-1)*V67*0.095*0.2)))))</f>
        <v>NA</v>
      </c>
      <c r="AM67">
        <f t="shared" ref="AM67:AM130" si="16">SUM(AG67:AI67)</f>
        <v>0.2475</v>
      </c>
      <c r="AN67">
        <f t="shared" ref="AN67:AN130" si="17">SUM(AJ67:AL67)</f>
        <v>3.8000000000000006E-2</v>
      </c>
      <c r="AO67">
        <f t="shared" ref="AO67:AO130" si="18">AVERAGE(N67:P67)</f>
        <v>5.5</v>
      </c>
    </row>
    <row r="68" spans="1:41" x14ac:dyDescent="0.25">
      <c r="A68">
        <v>67</v>
      </c>
      <c r="B68">
        <v>6.4</v>
      </c>
      <c r="C68" t="s">
        <v>337</v>
      </c>
      <c r="D68" t="s">
        <v>359</v>
      </c>
      <c r="E68" t="s">
        <v>393</v>
      </c>
      <c r="F68" t="s">
        <v>393</v>
      </c>
      <c r="G68" t="s">
        <v>178</v>
      </c>
      <c r="H68">
        <v>2012</v>
      </c>
      <c r="I68">
        <v>1</v>
      </c>
      <c r="J68" s="15">
        <v>2012</v>
      </c>
      <c r="K68" t="s">
        <v>365</v>
      </c>
      <c r="L68" t="s">
        <v>365</v>
      </c>
      <c r="M68" t="s">
        <v>178</v>
      </c>
      <c r="N68">
        <f>IF($K68="NA","NA",IF($H68=2011,VLOOKUP($K68,GroupSizesPoly!$A$1:$FG$216,12,FALSE),IF($H68=2012,VLOOKUP($K68,GroupSizesPoly!$A$1:$FG$216,25,FALSE),"AAAAH")))</f>
        <v>7.5</v>
      </c>
      <c r="O68">
        <f>IF($L68="NA","NA",IF($H68=2011,VLOOKUP($L68,GroupSizesPoly!$A$1:$FG$216,25,FALSE),IF($H68=2012,VLOOKUP($L68,GroupSizesPoly!$A$1:$FG$216,39,FALSE),"AAAAH")))</f>
        <v>12.5</v>
      </c>
      <c r="P68" t="str">
        <f>IF($M68="NA","NA",IF($H68=2011,VLOOKUP($M68,GroupSizesPoly!$A$1:$FG$216,39,FALSE),"AAAAH"))</f>
        <v>NA</v>
      </c>
      <c r="Q68">
        <f>IF($K68="NA","NA",IF($H68=2011,VLOOKUP($K68,GroupSizesPoly!$A$1:$FG$216,5,FALSE),IF($H68=2012,VLOOKUP($K68,GroupSizesPoly!$A$1:$FG$216,17,FALSE),"AAAAH")))</f>
        <v>1</v>
      </c>
      <c r="R68">
        <f>IF($L68="NA","NA",IF($H68=2011,VLOOKUP($L68,GroupSizesPoly!$A$1:$FG$216,17,FALSE),IF($H68=2012,VLOOKUP($L68,GroupSizesPoly!$A$1:$FG$216,32,FALSE),"AAAAH")))</f>
        <v>1</v>
      </c>
      <c r="S68" t="str">
        <f>IF($M68="NA","NA",IF($H68=2011,VLOOKUP($M68,GroupSizesPoly!$A$1:$FG$216,32,FALSE),"AAAAH"))</f>
        <v>NA</v>
      </c>
      <c r="T68" s="4">
        <f>IF($K68="NA","NA",IF($H68=2011,VLOOKUP($K68,GroupSizesPoly!$A$1:$FG$216,8,FALSE),IF($H68=2012,VLOOKUP($K68,GroupSizesPoly!$A$1:$FG$216,20,FALSE),"AAAAH")))</f>
        <v>0.5</v>
      </c>
      <c r="U68" s="4">
        <f>IF($L68="NA","NA",IF($H68=2011,VLOOKUP($L68,GroupSizesPoly!$A$1:$FG$216,20,FALSE),IF($H68=2012,VLOOKUP($L68,GroupSizesPoly!$A$1:$FG$216,35,FALSE),"AAAAH")))</f>
        <v>3</v>
      </c>
      <c r="V68" s="4" t="str">
        <f>IF($M68="NA","NA",IF($H68=2011,VLOOKUP($M68,GroupSizesPoly!$A$1:$FG$216,35,FALSE),"AAAAH"))</f>
        <v>NA</v>
      </c>
      <c r="W68">
        <v>0.66094302982270481</v>
      </c>
      <c r="X68" t="s">
        <v>177</v>
      </c>
      <c r="Y68">
        <v>1</v>
      </c>
      <c r="Z68" t="s">
        <v>178</v>
      </c>
      <c r="AA68" t="s">
        <v>178</v>
      </c>
      <c r="AB68" t="s">
        <v>178</v>
      </c>
      <c r="AC68" t="s">
        <v>178</v>
      </c>
      <c r="AD68" t="s">
        <v>178</v>
      </c>
      <c r="AE68" s="3" t="s">
        <v>178</v>
      </c>
      <c r="AF68" s="3" t="s">
        <v>178</v>
      </c>
      <c r="AG68">
        <f t="shared" si="10"/>
        <v>0.19937500000000002</v>
      </c>
      <c r="AH68">
        <f t="shared" si="11"/>
        <v>1.19625</v>
      </c>
      <c r="AI68" t="str">
        <f t="shared" si="12"/>
        <v>NA</v>
      </c>
      <c r="AJ68">
        <f t="shared" si="13"/>
        <v>2.3750000000000004E-3</v>
      </c>
      <c r="AK68">
        <f t="shared" si="14"/>
        <v>1.4250000000000002E-2</v>
      </c>
      <c r="AL68" t="str">
        <f t="shared" si="15"/>
        <v>NA</v>
      </c>
      <c r="AM68">
        <f t="shared" si="16"/>
        <v>1.3956250000000001</v>
      </c>
      <c r="AN68">
        <f t="shared" si="17"/>
        <v>1.6625000000000001E-2</v>
      </c>
      <c r="AO68">
        <f t="shared" si="18"/>
        <v>10</v>
      </c>
    </row>
    <row r="69" spans="1:41" x14ac:dyDescent="0.25">
      <c r="A69">
        <v>68</v>
      </c>
      <c r="B69">
        <v>4.5999999999999996</v>
      </c>
      <c r="C69" t="s">
        <v>330</v>
      </c>
      <c r="D69" t="s">
        <v>358</v>
      </c>
      <c r="E69" t="s">
        <v>392</v>
      </c>
      <c r="F69" t="s">
        <v>395</v>
      </c>
      <c r="G69" t="s">
        <v>395</v>
      </c>
      <c r="H69">
        <v>2011</v>
      </c>
      <c r="I69">
        <v>2</v>
      </c>
      <c r="J69" s="15">
        <v>2012</v>
      </c>
      <c r="K69" t="s">
        <v>45</v>
      </c>
      <c r="L69" t="s">
        <v>38</v>
      </c>
      <c r="M69" t="s">
        <v>38</v>
      </c>
      <c r="N69">
        <f>IF($K69="NA","NA",IF($H69=2011,VLOOKUP($K69,GroupSizesPoly!$A$1:$FG$216,12,FALSE),IF($H69=2012,VLOOKUP($K69,GroupSizesPoly!$A$1:$FG$216,25,FALSE),"AAAAH")))</f>
        <v>14</v>
      </c>
      <c r="O69">
        <f>IF($L69="NA","NA",IF($H69=2011,VLOOKUP($L69,GroupSizesPoly!$A$1:$FG$216,25,FALSE),IF($H69=2012,VLOOKUP($L69,GroupSizesPoly!$A$1:$FG$216,39,FALSE),"AAAAH")))</f>
        <v>7</v>
      </c>
      <c r="P69">
        <f>IF($M69="NA","NA",IF($H69=2011,VLOOKUP($M69,GroupSizesPoly!$A$1:$FG$216,39,FALSE),"AAAAH"))</f>
        <v>5</v>
      </c>
      <c r="Q69">
        <f>IF($K69="NA","NA",IF($H69=2011,VLOOKUP($K69,GroupSizesPoly!$A$1:$FG$216,5,FALSE),IF($H69=2012,VLOOKUP($K69,GroupSizesPoly!$A$1:$FG$216,17,FALSE),"AAAAH")))</f>
        <v>3</v>
      </c>
      <c r="R69">
        <f>IF($L69="NA","NA",IF($H69=2011,VLOOKUP($L69,GroupSizesPoly!$A$1:$FG$216,17,FALSE),IF($H69=2012,VLOOKUP($L69,GroupSizesPoly!$A$1:$FG$216,32,FALSE),"AAAAH")))</f>
        <v>2</v>
      </c>
      <c r="S69">
        <f>IF($M69="NA","NA",IF($H69=2011,VLOOKUP($M69,GroupSizesPoly!$A$1:$FG$216,32,FALSE),"AAAAH"))</f>
        <v>1</v>
      </c>
      <c r="T69" s="4">
        <f>IF($K69="NA","NA",IF($H69=2011,VLOOKUP($K69,GroupSizesPoly!$A$1:$FG$216,8,FALSE),IF($H69=2012,VLOOKUP($K69,GroupSizesPoly!$A$1:$FG$216,20,FALSE),"AAAAH")))</f>
        <v>0</v>
      </c>
      <c r="U69" s="4">
        <f>IF($L69="NA","NA",IF($H69=2011,VLOOKUP($L69,GroupSizesPoly!$A$1:$FG$216,20,FALSE),IF($H69=2012,VLOOKUP($L69,GroupSizesPoly!$A$1:$FG$216,35,FALSE),"AAAAH")))</f>
        <v>0</v>
      </c>
      <c r="V69" s="4">
        <f>IF($M69="NA","NA",IF($H69=2011,VLOOKUP($M69,GroupSizesPoly!$A$1:$FG$216,35,FALSE),"AAAAH"))</f>
        <v>0</v>
      </c>
      <c r="W69">
        <v>0.33837848631377254</v>
      </c>
      <c r="X69" t="s">
        <v>176</v>
      </c>
      <c r="Y69">
        <v>1</v>
      </c>
      <c r="Z69">
        <v>1</v>
      </c>
      <c r="AA69">
        <v>1</v>
      </c>
      <c r="AB69">
        <v>0</v>
      </c>
      <c r="AC69">
        <v>2</v>
      </c>
      <c r="AD69">
        <v>1.5565346125287403</v>
      </c>
      <c r="AE69" s="3" t="s">
        <v>178</v>
      </c>
      <c r="AF69" s="3" t="s">
        <v>178</v>
      </c>
      <c r="AG69">
        <f t="shared" si="10"/>
        <v>0</v>
      </c>
      <c r="AH69">
        <f t="shared" si="11"/>
        <v>0</v>
      </c>
      <c r="AI69">
        <f t="shared" si="12"/>
        <v>0</v>
      </c>
      <c r="AJ69">
        <f t="shared" si="13"/>
        <v>0</v>
      </c>
      <c r="AK69">
        <f t="shared" si="14"/>
        <v>0</v>
      </c>
      <c r="AL69">
        <f t="shared" si="15"/>
        <v>0</v>
      </c>
      <c r="AM69">
        <f t="shared" si="16"/>
        <v>0</v>
      </c>
      <c r="AN69">
        <f t="shared" si="17"/>
        <v>0</v>
      </c>
      <c r="AO69">
        <f t="shared" si="18"/>
        <v>8.6666666666666661</v>
      </c>
    </row>
    <row r="70" spans="1:41" x14ac:dyDescent="0.25">
      <c r="A70">
        <v>69</v>
      </c>
      <c r="B70">
        <v>4.5</v>
      </c>
      <c r="C70" t="s">
        <v>337</v>
      </c>
      <c r="D70" t="s">
        <v>358</v>
      </c>
      <c r="E70" t="s">
        <v>394</v>
      </c>
      <c r="F70" t="s">
        <v>394</v>
      </c>
      <c r="G70" t="s">
        <v>178</v>
      </c>
      <c r="H70">
        <v>2011</v>
      </c>
      <c r="I70">
        <v>1</v>
      </c>
      <c r="J70" t="s">
        <v>178</v>
      </c>
      <c r="K70" t="s">
        <v>46</v>
      </c>
      <c r="L70" t="s">
        <v>24</v>
      </c>
      <c r="M70" t="s">
        <v>178</v>
      </c>
      <c r="N70">
        <f>IF($K70="NA","NA",IF($H70=2011,VLOOKUP($K70,GroupSizesPoly!$A$1:$FG$216,12,FALSE),IF($H70=2012,VLOOKUP($K70,GroupSizesPoly!$A$1:$FG$216,25,FALSE),"AAAAH")))</f>
        <v>7</v>
      </c>
      <c r="O70">
        <f>IF($L70="NA","NA",IF($H70=2011,VLOOKUP($L70,GroupSizesPoly!$A$1:$FG$216,25,FALSE),IF($H70=2012,VLOOKUP($L70,GroupSizesPoly!$A$1:$FG$216,39,FALSE),"AAAAH")))</f>
        <v>6</v>
      </c>
      <c r="P70" t="str">
        <f>IF($M70="NA","NA",IF($H70=2011,VLOOKUP($M70,GroupSizesPoly!$A$1:$FG$216,39,FALSE),"AAAAH"))</f>
        <v>NA</v>
      </c>
      <c r="Q70">
        <f>IF($K70="NA","NA",IF($H70=2011,VLOOKUP($K70,GroupSizesPoly!$A$1:$FG$216,5,FALSE),IF($H70=2012,VLOOKUP($K70,GroupSizesPoly!$A$1:$FG$216,17,FALSE),"AAAAH")))</f>
        <v>1</v>
      </c>
      <c r="R70">
        <f>IF($L70="NA","NA",IF($H70=2011,VLOOKUP($L70,GroupSizesPoly!$A$1:$FG$216,17,FALSE),IF($H70=2012,VLOOKUP($L70,GroupSizesPoly!$A$1:$FG$216,32,FALSE),"AAAAH")))</f>
        <v>2</v>
      </c>
      <c r="S70" t="str">
        <f>IF($M70="NA","NA",IF($H70=2011,VLOOKUP($M70,GroupSizesPoly!$A$1:$FG$216,32,FALSE),"AAAAH"))</f>
        <v>NA</v>
      </c>
      <c r="T70" s="4">
        <f>IF($K70="NA","NA",IF($H70=2011,VLOOKUP($K70,GroupSizesPoly!$A$1:$FG$216,8,FALSE),IF($H70=2012,VLOOKUP($K70,GroupSizesPoly!$A$1:$FG$216,20,FALSE),"AAAAH")))</f>
        <v>0</v>
      </c>
      <c r="U70" s="4">
        <f>IF($L70="NA","NA",IF($H70=2011,VLOOKUP($L70,GroupSizesPoly!$A$1:$FG$216,20,FALSE),IF($H70=2012,VLOOKUP($L70,GroupSizesPoly!$A$1:$FG$216,35,FALSE),"AAAAH")))</f>
        <v>3</v>
      </c>
      <c r="V70" s="4" t="str">
        <f>IF($M70="NA","NA",IF($H70=2011,VLOOKUP($M70,GroupSizesPoly!$A$1:$FG$216,35,FALSE),"AAAAH"))</f>
        <v>NA</v>
      </c>
      <c r="W70">
        <v>0.655515064662895</v>
      </c>
      <c r="X70" t="s">
        <v>176</v>
      </c>
      <c r="Y70">
        <v>1</v>
      </c>
      <c r="Z70">
        <v>0</v>
      </c>
      <c r="AA70" t="s">
        <v>178</v>
      </c>
      <c r="AB70" t="s">
        <v>178</v>
      </c>
      <c r="AC70" t="s">
        <v>178</v>
      </c>
      <c r="AD70">
        <v>16.562632640978304</v>
      </c>
      <c r="AE70" s="3" t="s">
        <v>178</v>
      </c>
      <c r="AF70" s="3">
        <v>149</v>
      </c>
      <c r="AG70">
        <f t="shared" si="10"/>
        <v>0</v>
      </c>
      <c r="AH70">
        <f t="shared" si="11"/>
        <v>6.5981250000000005E-2</v>
      </c>
      <c r="AI70" t="str">
        <f t="shared" si="12"/>
        <v>NA</v>
      </c>
      <c r="AJ70">
        <f t="shared" si="13"/>
        <v>0</v>
      </c>
      <c r="AK70">
        <f t="shared" si="14"/>
        <v>0.11980875000000001</v>
      </c>
      <c r="AL70" t="str">
        <f t="shared" si="15"/>
        <v>NA</v>
      </c>
      <c r="AM70">
        <f t="shared" si="16"/>
        <v>6.5981250000000005E-2</v>
      </c>
      <c r="AN70">
        <f t="shared" si="17"/>
        <v>0.11980875000000001</v>
      </c>
      <c r="AO70">
        <f t="shared" si="18"/>
        <v>6.5</v>
      </c>
    </row>
    <row r="71" spans="1:41" x14ac:dyDescent="0.25">
      <c r="A71">
        <v>70</v>
      </c>
      <c r="B71">
        <v>5.2</v>
      </c>
      <c r="C71" t="s">
        <v>330</v>
      </c>
      <c r="D71" t="s">
        <v>359</v>
      </c>
      <c r="E71" t="s">
        <v>395</v>
      </c>
      <c r="F71" t="s">
        <v>395</v>
      </c>
      <c r="G71" t="s">
        <v>395</v>
      </c>
      <c r="H71">
        <v>2011</v>
      </c>
      <c r="I71">
        <v>2</v>
      </c>
      <c r="J71" s="15">
        <v>2011</v>
      </c>
      <c r="K71" t="s">
        <v>20</v>
      </c>
      <c r="L71" t="s">
        <v>20</v>
      </c>
      <c r="M71" t="s">
        <v>20</v>
      </c>
      <c r="N71">
        <f>IF($K71="NA","NA",IF($H71=2011,VLOOKUP($K71,GroupSizesPoly!$A$1:$FG$216,12,FALSE),IF($H71=2012,VLOOKUP($K71,GroupSizesPoly!$A$1:$FG$216,25,FALSE),"AAAAH")))</f>
        <v>8</v>
      </c>
      <c r="O71">
        <f>IF($L71="NA","NA",IF($H71=2011,VLOOKUP($L71,GroupSizesPoly!$A$1:$FG$216,25,FALSE),IF($H71=2012,VLOOKUP($L71,GroupSizesPoly!$A$1:$FG$216,39,FALSE),"AAAAH")))</f>
        <v>6</v>
      </c>
      <c r="P71">
        <f>IF($M71="NA","NA",IF($H71=2011,VLOOKUP($M71,GroupSizesPoly!$A$1:$FG$216,39,FALSE),"AAAAH"))</f>
        <v>5</v>
      </c>
      <c r="Q71">
        <f>IF($K71="NA","NA",IF($H71=2011,VLOOKUP($K71,GroupSizesPoly!$A$1:$FG$216,5,FALSE),IF($H71=2012,VLOOKUP($K71,GroupSizesPoly!$A$1:$FG$216,17,FALSE),"AAAAH")))</f>
        <v>2</v>
      </c>
      <c r="R71">
        <f>IF($L71="NA","NA",IF($H71=2011,VLOOKUP($L71,GroupSizesPoly!$A$1:$FG$216,17,FALSE),IF($H71=2012,VLOOKUP($L71,GroupSizesPoly!$A$1:$FG$216,32,FALSE),"AAAAH")))</f>
        <v>0</v>
      </c>
      <c r="S71">
        <f>IF($M71="NA","NA",IF($H71=2011,VLOOKUP($M71,GroupSizesPoly!$A$1:$FG$216,32,FALSE),"AAAAH"))</f>
        <v>1</v>
      </c>
      <c r="T71" s="4">
        <f>IF($K71="NA","NA",IF($H71=2011,VLOOKUP($K71,GroupSizesPoly!$A$1:$FG$216,8,FALSE),IF($H71=2012,VLOOKUP($K71,GroupSizesPoly!$A$1:$FG$216,20,FALSE),"AAAAH")))</f>
        <v>6</v>
      </c>
      <c r="U71" s="4">
        <f>IF($L71="NA","NA",IF($H71=2011,VLOOKUP($L71,GroupSizesPoly!$A$1:$FG$216,20,FALSE),IF($H71=2012,VLOOKUP($L71,GroupSizesPoly!$A$1:$FG$216,35,FALSE),"AAAAH")))</f>
        <v>2</v>
      </c>
      <c r="V71" s="4">
        <f>IF($M71="NA","NA",IF($H71=2011,VLOOKUP($M71,GroupSizesPoly!$A$1:$FG$216,35,FALSE),"AAAAH"))</f>
        <v>3</v>
      </c>
      <c r="W71">
        <v>0.52038447325030746</v>
      </c>
      <c r="X71" t="s">
        <v>177</v>
      </c>
      <c r="Y71">
        <v>1</v>
      </c>
      <c r="Z71" t="s">
        <v>178</v>
      </c>
      <c r="AA71" t="s">
        <v>178</v>
      </c>
      <c r="AB71">
        <v>2</v>
      </c>
      <c r="AC71">
        <v>2</v>
      </c>
      <c r="AD71" t="s">
        <v>178</v>
      </c>
      <c r="AE71" s="3" t="s">
        <v>178</v>
      </c>
      <c r="AF71" s="3" t="s">
        <v>178</v>
      </c>
      <c r="AG71">
        <f t="shared" si="10"/>
        <v>1.4849999999999999</v>
      </c>
      <c r="AH71">
        <f t="shared" si="11"/>
        <v>1</v>
      </c>
      <c r="AI71">
        <f t="shared" si="12"/>
        <v>1.1212500000000001</v>
      </c>
      <c r="AJ71">
        <f t="shared" si="13"/>
        <v>0.22800000000000004</v>
      </c>
      <c r="AK71">
        <f t="shared" si="14"/>
        <v>0</v>
      </c>
      <c r="AL71">
        <f t="shared" si="15"/>
        <v>5.7000000000000009E-2</v>
      </c>
      <c r="AM71">
        <f t="shared" si="16"/>
        <v>3.6062500000000002</v>
      </c>
      <c r="AN71">
        <f t="shared" si="17"/>
        <v>0.28500000000000003</v>
      </c>
      <c r="AO71">
        <f t="shared" si="18"/>
        <v>6.333333333333333</v>
      </c>
    </row>
    <row r="72" spans="1:41" x14ac:dyDescent="0.25">
      <c r="A72">
        <v>71</v>
      </c>
      <c r="B72">
        <v>4.9000000000000004</v>
      </c>
      <c r="C72" t="s">
        <v>330</v>
      </c>
      <c r="D72" t="s">
        <v>358</v>
      </c>
      <c r="E72" t="s">
        <v>392</v>
      </c>
      <c r="F72" t="s">
        <v>395</v>
      </c>
      <c r="G72" t="s">
        <v>395</v>
      </c>
      <c r="H72">
        <v>2011</v>
      </c>
      <c r="I72">
        <v>2</v>
      </c>
      <c r="J72" s="15">
        <v>2012</v>
      </c>
      <c r="K72" t="s">
        <v>12</v>
      </c>
      <c r="L72" t="s">
        <v>12</v>
      </c>
      <c r="M72" t="s">
        <v>12</v>
      </c>
      <c r="N72">
        <f>IF($K72="NA","NA",IF($H72=2011,VLOOKUP($K72,GroupSizesPoly!$A$1:$FG$216,12,FALSE),IF($H72=2012,VLOOKUP($K72,GroupSizesPoly!$A$1:$FG$216,25,FALSE),"AAAAH")))</f>
        <v>11</v>
      </c>
      <c r="O72">
        <f>IF($L72="NA","NA",IF($H72=2011,VLOOKUP($L72,GroupSizesPoly!$A$1:$FG$216,25,FALSE),IF($H72=2012,VLOOKUP($L72,GroupSizesPoly!$A$1:$FG$216,39,FALSE),"AAAAH")))</f>
        <v>7</v>
      </c>
      <c r="P72">
        <f>IF($M72="NA","NA",IF($H72=2011,VLOOKUP($M72,GroupSizesPoly!$A$1:$FG$216,39,FALSE),"AAAAH"))</f>
        <v>8</v>
      </c>
      <c r="Q72">
        <f>IF($K72="NA","NA",IF($H72=2011,VLOOKUP($K72,GroupSizesPoly!$A$1:$FG$216,5,FALSE),IF($H72=2012,VLOOKUP($K72,GroupSizesPoly!$A$1:$FG$216,17,FALSE),"AAAAH")))</f>
        <v>4</v>
      </c>
      <c r="R72">
        <f>IF($L72="NA","NA",IF($H72=2011,VLOOKUP($L72,GroupSizesPoly!$A$1:$FG$216,17,FALSE),IF($H72=2012,VLOOKUP($L72,GroupSizesPoly!$A$1:$FG$216,32,FALSE),"AAAAH")))</f>
        <v>2</v>
      </c>
      <c r="S72">
        <f>IF($M72="NA","NA",IF($H72=2011,VLOOKUP($M72,GroupSizesPoly!$A$1:$FG$216,32,FALSE),"AAAAH"))</f>
        <v>1</v>
      </c>
      <c r="T72" s="4">
        <f>IF($K72="NA","NA",IF($H72=2011,VLOOKUP($K72,GroupSizesPoly!$A$1:$FG$216,8,FALSE),IF($H72=2012,VLOOKUP($K72,GroupSizesPoly!$A$1:$FG$216,20,FALSE),"AAAAH")))</f>
        <v>0</v>
      </c>
      <c r="U72" s="4">
        <f>IF($L72="NA","NA",IF($H72=2011,VLOOKUP($L72,GroupSizesPoly!$A$1:$FG$216,20,FALSE),IF($H72=2012,VLOOKUP($L72,GroupSizesPoly!$A$1:$FG$216,35,FALSE),"AAAAH")))</f>
        <v>3</v>
      </c>
      <c r="V72" s="4">
        <f>IF($M72="NA","NA",IF($H72=2011,VLOOKUP($M72,GroupSizesPoly!$A$1:$FG$216,35,FALSE),"AAAAH"))</f>
        <v>7</v>
      </c>
      <c r="W72">
        <v>0.46097722286464166</v>
      </c>
      <c r="X72" t="s">
        <v>177</v>
      </c>
      <c r="Y72">
        <v>1</v>
      </c>
      <c r="Z72">
        <v>1</v>
      </c>
      <c r="AA72">
        <v>0</v>
      </c>
      <c r="AB72">
        <v>2</v>
      </c>
      <c r="AC72">
        <v>5</v>
      </c>
      <c r="AD72" t="s">
        <v>178</v>
      </c>
      <c r="AE72" s="3" t="s">
        <v>178</v>
      </c>
      <c r="AF72" s="3" t="s">
        <v>178</v>
      </c>
      <c r="AG72">
        <f t="shared" si="10"/>
        <v>0</v>
      </c>
      <c r="AH72">
        <f t="shared" si="11"/>
        <v>0.74249999999999994</v>
      </c>
      <c r="AI72">
        <f t="shared" si="12"/>
        <v>2.61625</v>
      </c>
      <c r="AJ72">
        <f t="shared" si="13"/>
        <v>0</v>
      </c>
      <c r="AK72">
        <f t="shared" si="14"/>
        <v>0.11400000000000002</v>
      </c>
      <c r="AL72">
        <f t="shared" si="15"/>
        <v>0.13300000000000001</v>
      </c>
      <c r="AM72">
        <f t="shared" si="16"/>
        <v>3.3587499999999997</v>
      </c>
      <c r="AN72">
        <f t="shared" si="17"/>
        <v>0.24700000000000003</v>
      </c>
      <c r="AO72">
        <f t="shared" si="18"/>
        <v>8.6666666666666661</v>
      </c>
    </row>
    <row r="73" spans="1:41" x14ac:dyDescent="0.25">
      <c r="A73">
        <v>72</v>
      </c>
      <c r="B73">
        <v>5.6</v>
      </c>
      <c r="C73" t="s">
        <v>337</v>
      </c>
      <c r="D73" t="s">
        <v>358</v>
      </c>
      <c r="E73" t="s">
        <v>394</v>
      </c>
      <c r="F73" t="s">
        <v>393</v>
      </c>
      <c r="G73" t="s">
        <v>178</v>
      </c>
      <c r="H73">
        <v>2012</v>
      </c>
      <c r="I73">
        <v>1</v>
      </c>
      <c r="J73" s="15">
        <v>2013</v>
      </c>
      <c r="K73" t="s">
        <v>131</v>
      </c>
      <c r="L73" t="s">
        <v>508</v>
      </c>
      <c r="M73" t="s">
        <v>178</v>
      </c>
      <c r="N73">
        <f>IF($K73="NA","NA",IF($H73=2011,VLOOKUP($K73,GroupSizesPoly!$A$1:$FG$216,12,FALSE),IF($H73=2012,VLOOKUP($K73,GroupSizesPoly!$A$1:$FG$216,25,FALSE),"AAAAH")))</f>
        <v>7</v>
      </c>
      <c r="O73">
        <f>IF($L73="NA","NA",IF($H73=2011,VLOOKUP($L73,GroupSizesPoly!$A$1:$FG$216,25,FALSE),IF($H73=2012,VLOOKUP($L73,GroupSizesPoly!$A$1:$FG$216,39,FALSE),"AAAAH")))</f>
        <v>9</v>
      </c>
      <c r="P73" t="str">
        <f>IF($M73="NA","NA",IF($H73=2011,VLOOKUP($M73,GroupSizesPoly!$A$1:$FG$216,39,FALSE),"AAAAH"))</f>
        <v>NA</v>
      </c>
      <c r="Q73">
        <f>IF($K73="NA","NA",IF($H73=2011,VLOOKUP($K73,GroupSizesPoly!$A$1:$FG$216,5,FALSE),IF($H73=2012,VLOOKUP($K73,GroupSizesPoly!$A$1:$FG$216,17,FALSE),"AAAAH")))</f>
        <v>2</v>
      </c>
      <c r="R73">
        <f>IF($L73="NA","NA",IF($H73=2011,VLOOKUP($L73,GroupSizesPoly!$A$1:$FG$216,17,FALSE),IF($H73=2012,VLOOKUP($L73,GroupSizesPoly!$A$1:$FG$216,32,FALSE),"AAAAH")))</f>
        <v>1.5</v>
      </c>
      <c r="S73" t="str">
        <f>IF($M73="NA","NA",IF($H73=2011,VLOOKUP($M73,GroupSizesPoly!$A$1:$FG$216,32,FALSE),"AAAAH"))</f>
        <v>NA</v>
      </c>
      <c r="T73" s="4">
        <f>IF($K73="NA","NA",IF($H73=2011,VLOOKUP($K73,GroupSizesPoly!$A$1:$FG$216,8,FALSE),IF($H73=2012,VLOOKUP($K73,GroupSizesPoly!$A$1:$FG$216,20,FALSE),"AAAAH")))</f>
        <v>1</v>
      </c>
      <c r="U73" s="4">
        <f>IF($L73="NA","NA",IF($H73=2011,VLOOKUP($L73,GroupSizesPoly!$A$1:$FG$216,20,FALSE),IF($H73=2012,VLOOKUP($L73,GroupSizesPoly!$A$1:$FG$216,35,FALSE),"AAAAH")))</f>
        <v>2.5</v>
      </c>
      <c r="V73" s="4" t="str">
        <f>IF($M73="NA","NA",IF($H73=2011,VLOOKUP($M73,GroupSizesPoly!$A$1:$FG$216,35,FALSE),"AAAAH"))</f>
        <v>NA</v>
      </c>
      <c r="W73">
        <v>0.56859475903318213</v>
      </c>
      <c r="X73" t="s">
        <v>177</v>
      </c>
      <c r="Y73">
        <v>1</v>
      </c>
      <c r="Z73">
        <v>1</v>
      </c>
      <c r="AA73" t="s">
        <v>470</v>
      </c>
      <c r="AB73" t="s">
        <v>178</v>
      </c>
      <c r="AC73" t="s">
        <v>178</v>
      </c>
      <c r="AD73" t="s">
        <v>178</v>
      </c>
      <c r="AE73" s="3">
        <v>250</v>
      </c>
      <c r="AF73" s="3" t="s">
        <v>178</v>
      </c>
      <c r="AG73">
        <f t="shared" si="10"/>
        <v>2.1993749999999999E-2</v>
      </c>
      <c r="AH73">
        <f t="shared" si="11"/>
        <v>0.87031250000000004</v>
      </c>
      <c r="AI73" t="str">
        <f t="shared" si="12"/>
        <v>NA</v>
      </c>
      <c r="AJ73">
        <f t="shared" si="13"/>
        <v>3.9936250000000006E-2</v>
      </c>
      <c r="AK73">
        <f t="shared" si="14"/>
        <v>1.7812500000000002E-2</v>
      </c>
      <c r="AL73" t="str">
        <f t="shared" si="15"/>
        <v>NA</v>
      </c>
      <c r="AM73">
        <f t="shared" si="16"/>
        <v>0.89230625000000008</v>
      </c>
      <c r="AN73">
        <f t="shared" si="17"/>
        <v>5.7748750000000008E-2</v>
      </c>
      <c r="AO73">
        <f t="shared" si="18"/>
        <v>8</v>
      </c>
    </row>
    <row r="74" spans="1:41" x14ac:dyDescent="0.25">
      <c r="A74">
        <v>73</v>
      </c>
      <c r="B74">
        <v>4.7</v>
      </c>
      <c r="C74" t="s">
        <v>330</v>
      </c>
      <c r="D74" t="s">
        <v>358</v>
      </c>
      <c r="E74" t="s">
        <v>392</v>
      </c>
      <c r="F74" t="s">
        <v>395</v>
      </c>
      <c r="G74" t="s">
        <v>178</v>
      </c>
      <c r="H74">
        <v>2012</v>
      </c>
      <c r="I74">
        <v>1</v>
      </c>
      <c r="J74" s="15">
        <v>2013</v>
      </c>
      <c r="K74" t="s">
        <v>22</v>
      </c>
      <c r="L74" t="s">
        <v>131</v>
      </c>
      <c r="M74" t="s">
        <v>178</v>
      </c>
      <c r="N74">
        <f>IF($K74="NA","NA",IF($H74=2011,VLOOKUP($K74,GroupSizesPoly!$A$1:$FG$216,12,FALSE),IF($H74=2012,VLOOKUP($K74,GroupSizesPoly!$A$1:$FG$216,25,FALSE),"AAAAH")))</f>
        <v>6</v>
      </c>
      <c r="O74">
        <f>IF($L74="NA","NA",IF($H74=2011,VLOOKUP($L74,GroupSizesPoly!$A$1:$FG$216,25,FALSE),IF($H74=2012,VLOOKUP($L74,GroupSizesPoly!$A$1:$FG$216,39,FALSE),"AAAAH")))</f>
        <v>7</v>
      </c>
      <c r="P74" t="str">
        <f>IF($M74="NA","NA",IF($H74=2011,VLOOKUP($M74,GroupSizesPoly!$A$1:$FG$216,39,FALSE),"AAAAH"))</f>
        <v>NA</v>
      </c>
      <c r="Q74">
        <f>IF($K74="NA","NA",IF($H74=2011,VLOOKUP($K74,GroupSizesPoly!$A$1:$FG$216,5,FALSE),IF($H74=2012,VLOOKUP($K74,GroupSizesPoly!$A$1:$FG$216,17,FALSE),"AAAAH")))</f>
        <v>0</v>
      </c>
      <c r="R74">
        <f>IF($L74="NA","NA",IF($H74=2011,VLOOKUP($L74,GroupSizesPoly!$A$1:$FG$216,17,FALSE),IF($H74=2012,VLOOKUP($L74,GroupSizesPoly!$A$1:$FG$216,32,FALSE),"AAAAH")))</f>
        <v>1</v>
      </c>
      <c r="S74" t="str">
        <f>IF($M74="NA","NA",IF($H74=2011,VLOOKUP($M74,GroupSizesPoly!$A$1:$FG$216,32,FALSE),"AAAAH"))</f>
        <v>NA</v>
      </c>
      <c r="T74" s="4">
        <f>IF($K74="NA","NA",IF($H74=2011,VLOOKUP($K74,GroupSizesPoly!$A$1:$FG$216,8,FALSE),IF($H74=2012,VLOOKUP($K74,GroupSizesPoly!$A$1:$FG$216,20,FALSE),"AAAAH")))</f>
        <v>1</v>
      </c>
      <c r="U74" s="4">
        <f>IF($L74="NA","NA",IF($H74=2011,VLOOKUP($L74,GroupSizesPoly!$A$1:$FG$216,20,FALSE),IF($H74=2012,VLOOKUP($L74,GroupSizesPoly!$A$1:$FG$216,35,FALSE),"AAAAH")))</f>
        <v>1</v>
      </c>
      <c r="V74" s="4" t="str">
        <f>IF($M74="NA","NA",IF($H74=2011,VLOOKUP($M74,GroupSizesPoly!$A$1:$FG$216,35,FALSE),"AAAAH"))</f>
        <v>NA</v>
      </c>
      <c r="W74">
        <v>0.46690470119715033</v>
      </c>
      <c r="X74" t="s">
        <v>176</v>
      </c>
      <c r="Y74">
        <v>1</v>
      </c>
      <c r="Z74">
        <v>1</v>
      </c>
      <c r="AA74" t="s">
        <v>470</v>
      </c>
      <c r="AB74" t="s">
        <v>178</v>
      </c>
      <c r="AC74" t="s">
        <v>178</v>
      </c>
      <c r="AD74">
        <v>0.56859475903318213</v>
      </c>
      <c r="AE74" s="3" t="s">
        <v>178</v>
      </c>
      <c r="AF74" s="3" t="s">
        <v>178</v>
      </c>
      <c r="AG74">
        <f t="shared" si="10"/>
        <v>7.7756249999999999E-2</v>
      </c>
      <c r="AH74">
        <f t="shared" si="11"/>
        <v>0.37375000000000003</v>
      </c>
      <c r="AI74" t="str">
        <f t="shared" si="12"/>
        <v>NA</v>
      </c>
      <c r="AJ74">
        <f t="shared" si="13"/>
        <v>5.6374999999999967E-3</v>
      </c>
      <c r="AK74">
        <f t="shared" si="14"/>
        <v>1.9000000000000003E-2</v>
      </c>
      <c r="AL74" t="str">
        <f t="shared" si="15"/>
        <v>NA</v>
      </c>
      <c r="AM74">
        <f t="shared" si="16"/>
        <v>0.45150625</v>
      </c>
      <c r="AN74">
        <f t="shared" si="17"/>
        <v>2.46375E-2</v>
      </c>
      <c r="AO74">
        <f t="shared" si="18"/>
        <v>6.5</v>
      </c>
    </row>
    <row r="75" spans="1:41" x14ac:dyDescent="0.25">
      <c r="A75">
        <v>74</v>
      </c>
      <c r="B75">
        <v>4.8</v>
      </c>
      <c r="C75" t="s">
        <v>337</v>
      </c>
      <c r="D75" t="s">
        <v>358</v>
      </c>
      <c r="E75" t="s">
        <v>394</v>
      </c>
      <c r="F75" t="s">
        <v>393</v>
      </c>
      <c r="G75" t="s">
        <v>178</v>
      </c>
      <c r="H75">
        <v>2012</v>
      </c>
      <c r="I75">
        <v>1</v>
      </c>
      <c r="J75" s="15">
        <v>2013</v>
      </c>
      <c r="K75" t="s">
        <v>96</v>
      </c>
      <c r="L75" t="s">
        <v>95</v>
      </c>
      <c r="M75" t="s">
        <v>178</v>
      </c>
      <c r="N75">
        <f>IF($K75="NA","NA",IF($H75=2011,VLOOKUP($K75,GroupSizesPoly!$A$1:$FG$216,12,FALSE),IF($H75=2012,VLOOKUP($K75,GroupSizesPoly!$A$1:$FG$216,25,FALSE),"AAAAH")))</f>
        <v>5</v>
      </c>
      <c r="O75">
        <f>IF($L75="NA","NA",IF($H75=2011,VLOOKUP($L75,GroupSizesPoly!$A$1:$FG$216,25,FALSE),IF($H75=2012,VLOOKUP($L75,GroupSizesPoly!$A$1:$FG$216,39,FALSE),"AAAAH")))</f>
        <v>2</v>
      </c>
      <c r="P75" t="str">
        <f>IF($M75="NA","NA",IF($H75=2011,VLOOKUP($M75,GroupSizesPoly!$A$1:$FG$216,39,FALSE),"AAAAH"))</f>
        <v>NA</v>
      </c>
      <c r="Q75">
        <f>IF($K75="NA","NA",IF($H75=2011,VLOOKUP($K75,GroupSizesPoly!$A$1:$FG$216,5,FALSE),IF($H75=2012,VLOOKUP($K75,GroupSizesPoly!$A$1:$FG$216,17,FALSE),"AAAAH")))</f>
        <v>1</v>
      </c>
      <c r="R75">
        <f>IF($L75="NA","NA",IF($H75=2011,VLOOKUP($L75,GroupSizesPoly!$A$1:$FG$216,17,FALSE),IF($H75=2012,VLOOKUP($L75,GroupSizesPoly!$A$1:$FG$216,32,FALSE),"AAAAH")))</f>
        <v>0</v>
      </c>
      <c r="S75" t="str">
        <f>IF($M75="NA","NA",IF($H75=2011,VLOOKUP($M75,GroupSizesPoly!$A$1:$FG$216,32,FALSE),"AAAAH"))</f>
        <v>NA</v>
      </c>
      <c r="T75" s="4">
        <f>IF($K75="NA","NA",IF($H75=2011,VLOOKUP($K75,GroupSizesPoly!$A$1:$FG$216,8,FALSE),IF($H75=2012,VLOOKUP($K75,GroupSizesPoly!$A$1:$FG$216,20,FALSE),"AAAAH")))</f>
        <v>3</v>
      </c>
      <c r="U75" s="4">
        <f>IF($L75="NA","NA",IF($H75=2011,VLOOKUP($L75,GroupSizesPoly!$A$1:$FG$216,20,FALSE),IF($H75=2012,VLOOKUP($L75,GroupSizesPoly!$A$1:$FG$216,35,FALSE),"AAAAH")))</f>
        <v>0</v>
      </c>
      <c r="V75" s="4" t="str">
        <f>IF($M75="NA","NA",IF($H75=2011,VLOOKUP($M75,GroupSizesPoly!$A$1:$FG$216,35,FALSE),"AAAAH"))</f>
        <v>NA</v>
      </c>
      <c r="W75">
        <v>1.0938464243210766</v>
      </c>
      <c r="X75" t="s">
        <v>176</v>
      </c>
      <c r="Y75">
        <v>1</v>
      </c>
      <c r="Z75">
        <v>1</v>
      </c>
      <c r="AA75" t="s">
        <v>470</v>
      </c>
      <c r="AB75" t="s">
        <v>178</v>
      </c>
      <c r="AC75" t="s">
        <v>178</v>
      </c>
      <c r="AD75">
        <v>1.279413928328123</v>
      </c>
      <c r="AE75" s="3" t="s">
        <v>178</v>
      </c>
      <c r="AF75" s="3" t="s">
        <v>178</v>
      </c>
      <c r="AG75">
        <f t="shared" si="10"/>
        <v>6.7500000000000004E-2</v>
      </c>
      <c r="AH75">
        <f t="shared" si="11"/>
        <v>0</v>
      </c>
      <c r="AI75" t="str">
        <f t="shared" si="12"/>
        <v>NA</v>
      </c>
      <c r="AJ75">
        <f t="shared" si="13"/>
        <v>0</v>
      </c>
      <c r="AK75">
        <f t="shared" si="14"/>
        <v>0</v>
      </c>
      <c r="AL75" t="str">
        <f t="shared" si="15"/>
        <v>NA</v>
      </c>
      <c r="AM75">
        <f t="shared" si="16"/>
        <v>6.7500000000000004E-2</v>
      </c>
      <c r="AN75">
        <f t="shared" si="17"/>
        <v>0</v>
      </c>
      <c r="AO75">
        <f t="shared" si="18"/>
        <v>3.5</v>
      </c>
    </row>
    <row r="76" spans="1:41" x14ac:dyDescent="0.25">
      <c r="A76">
        <v>75</v>
      </c>
      <c r="B76">
        <v>5.3</v>
      </c>
      <c r="C76" t="s">
        <v>330</v>
      </c>
      <c r="D76" t="s">
        <v>359</v>
      </c>
      <c r="E76" t="s">
        <v>395</v>
      </c>
      <c r="F76" t="s">
        <v>395</v>
      </c>
      <c r="G76" t="s">
        <v>178</v>
      </c>
      <c r="H76">
        <v>2012</v>
      </c>
      <c r="I76">
        <v>1</v>
      </c>
      <c r="J76" s="15">
        <v>2012</v>
      </c>
      <c r="K76" t="s">
        <v>19</v>
      </c>
      <c r="L76" t="s">
        <v>19</v>
      </c>
      <c r="M76" t="s">
        <v>178</v>
      </c>
      <c r="N76">
        <f>IF($K76="NA","NA",IF($H76=2011,VLOOKUP($K76,GroupSizesPoly!$A$1:$FG$216,12,FALSE),IF($H76=2012,VLOOKUP($K76,GroupSizesPoly!$A$1:$FG$216,25,FALSE),"AAAAH")))</f>
        <v>6</v>
      </c>
      <c r="O76">
        <f>IF($L76="NA","NA",IF($H76=2011,VLOOKUP($L76,GroupSizesPoly!$A$1:$FG$216,25,FALSE),IF($H76=2012,VLOOKUP($L76,GroupSizesPoly!$A$1:$FG$216,39,FALSE),"AAAAH")))</f>
        <v>7</v>
      </c>
      <c r="P76" t="str">
        <f>IF($M76="NA","NA",IF($H76=2011,VLOOKUP($M76,GroupSizesPoly!$A$1:$FG$216,39,FALSE),"AAAAH"))</f>
        <v>NA</v>
      </c>
      <c r="Q76">
        <f>IF($K76="NA","NA",IF($H76=2011,VLOOKUP($K76,GroupSizesPoly!$A$1:$FG$216,5,FALSE),IF($H76=2012,VLOOKUP($K76,GroupSizesPoly!$A$1:$FG$216,17,FALSE),"AAAAH")))</f>
        <v>1</v>
      </c>
      <c r="R76">
        <f>IF($L76="NA","NA",IF($H76=2011,VLOOKUP($L76,GroupSizesPoly!$A$1:$FG$216,17,FALSE),IF($H76=2012,VLOOKUP($L76,GroupSizesPoly!$A$1:$FG$216,32,FALSE),"AAAAH")))</f>
        <v>3</v>
      </c>
      <c r="S76" t="str">
        <f>IF($M76="NA","NA",IF($H76=2011,VLOOKUP($M76,GroupSizesPoly!$A$1:$FG$216,32,FALSE),"AAAAH"))</f>
        <v>NA</v>
      </c>
      <c r="T76" s="4">
        <f>IF($K76="NA","NA",IF($H76=2011,VLOOKUP($K76,GroupSizesPoly!$A$1:$FG$216,8,FALSE),IF($H76=2012,VLOOKUP($K76,GroupSizesPoly!$A$1:$FG$216,20,FALSE),"AAAAH")))</f>
        <v>0</v>
      </c>
      <c r="U76" s="4">
        <f>IF($L76="NA","NA",IF($H76=2011,VLOOKUP($L76,GroupSizesPoly!$A$1:$FG$216,20,FALSE),IF($H76=2012,VLOOKUP($L76,GroupSizesPoly!$A$1:$FG$216,35,FALSE),"AAAAH")))</f>
        <v>3</v>
      </c>
      <c r="V76" s="4" t="str">
        <f>IF($M76="NA","NA",IF($H76=2011,VLOOKUP($M76,GroupSizesPoly!$A$1:$FG$216,35,FALSE),"AAAAH"))</f>
        <v>NA</v>
      </c>
      <c r="W76">
        <v>0.89560035730229537</v>
      </c>
      <c r="X76" t="s">
        <v>177</v>
      </c>
      <c r="Y76">
        <v>1</v>
      </c>
      <c r="Z76" t="s">
        <v>178</v>
      </c>
      <c r="AA76" t="s">
        <v>178</v>
      </c>
      <c r="AB76" t="s">
        <v>178</v>
      </c>
      <c r="AC76" t="s">
        <v>178</v>
      </c>
      <c r="AD76" t="s">
        <v>178</v>
      </c>
      <c r="AE76" s="3" t="s">
        <v>178</v>
      </c>
      <c r="AF76" s="3" t="s">
        <v>178</v>
      </c>
      <c r="AG76">
        <f t="shared" si="10"/>
        <v>0</v>
      </c>
      <c r="AH76">
        <f t="shared" si="11"/>
        <v>0.36375000000000002</v>
      </c>
      <c r="AI76" t="str">
        <f t="shared" si="12"/>
        <v>NA</v>
      </c>
      <c r="AJ76">
        <f t="shared" si="13"/>
        <v>0</v>
      </c>
      <c r="AK76">
        <f t="shared" si="14"/>
        <v>0.17100000000000001</v>
      </c>
      <c r="AL76" t="str">
        <f t="shared" si="15"/>
        <v>NA</v>
      </c>
      <c r="AM76">
        <f t="shared" si="16"/>
        <v>0.36375000000000002</v>
      </c>
      <c r="AN76">
        <f t="shared" si="17"/>
        <v>0.17100000000000001</v>
      </c>
      <c r="AO76">
        <f t="shared" si="18"/>
        <v>6.5</v>
      </c>
    </row>
    <row r="77" spans="1:41" x14ac:dyDescent="0.25">
      <c r="A77">
        <v>76</v>
      </c>
      <c r="B77">
        <v>5</v>
      </c>
      <c r="C77" t="s">
        <v>330</v>
      </c>
      <c r="D77" t="s">
        <v>359</v>
      </c>
      <c r="E77" t="s">
        <v>395</v>
      </c>
      <c r="F77" t="s">
        <v>395</v>
      </c>
      <c r="G77" t="s">
        <v>178</v>
      </c>
      <c r="H77">
        <v>2012</v>
      </c>
      <c r="I77">
        <v>1</v>
      </c>
      <c r="J77" s="15">
        <v>2012</v>
      </c>
      <c r="K77" t="s">
        <v>154</v>
      </c>
      <c r="L77" t="s">
        <v>154</v>
      </c>
      <c r="M77" t="s">
        <v>178</v>
      </c>
      <c r="N77">
        <f>IF($K77="NA","NA",IF($H77=2011,VLOOKUP($K77,GroupSizesPoly!$A$1:$FG$216,12,FALSE),IF($H77=2012,VLOOKUP($K77,GroupSizesPoly!$A$1:$FG$216,25,FALSE),"AAAAH")))</f>
        <v>10</v>
      </c>
      <c r="O77">
        <f>IF($L77="NA","NA",IF($H77=2011,VLOOKUP($L77,GroupSizesPoly!$A$1:$FG$216,25,FALSE),IF($H77=2012,VLOOKUP($L77,GroupSizesPoly!$A$1:$FG$216,39,FALSE),"AAAAH")))</f>
        <v>4</v>
      </c>
      <c r="P77" t="str">
        <f>IF($M77="NA","NA",IF($H77=2011,VLOOKUP($M77,GroupSizesPoly!$A$1:$FG$216,39,FALSE),"AAAAH"))</f>
        <v>NA</v>
      </c>
      <c r="Q77">
        <f>IF($K77="NA","NA",IF($H77=2011,VLOOKUP($K77,GroupSizesPoly!$A$1:$FG$216,5,FALSE),IF($H77=2012,VLOOKUP($K77,GroupSizesPoly!$A$1:$FG$216,17,FALSE),"AAAAH")))</f>
        <v>2</v>
      </c>
      <c r="R77">
        <f>IF($L77="NA","NA",IF($H77=2011,VLOOKUP($L77,GroupSizesPoly!$A$1:$FG$216,17,FALSE),IF($H77=2012,VLOOKUP($L77,GroupSizesPoly!$A$1:$FG$216,32,FALSE),"AAAAH")))</f>
        <v>0</v>
      </c>
      <c r="S77" t="str">
        <f>IF($M77="NA","NA",IF($H77=2011,VLOOKUP($M77,GroupSizesPoly!$A$1:$FG$216,32,FALSE),"AAAAH"))</f>
        <v>NA</v>
      </c>
      <c r="T77" s="4">
        <f>IF($K77="NA","NA",IF($H77=2011,VLOOKUP($K77,GroupSizesPoly!$A$1:$FG$216,8,FALSE),IF($H77=2012,VLOOKUP($K77,GroupSizesPoly!$A$1:$FG$216,20,FALSE),"AAAAH")))</f>
        <v>0</v>
      </c>
      <c r="U77" s="4">
        <f>IF($L77="NA","NA",IF($H77=2011,VLOOKUP($L77,GroupSizesPoly!$A$1:$FG$216,20,FALSE),IF($H77=2012,VLOOKUP($L77,GroupSizesPoly!$A$1:$FG$216,35,FALSE),"AAAAH")))</f>
        <v>4</v>
      </c>
      <c r="V77" s="4" t="str">
        <f>IF($M77="NA","NA",IF($H77=2011,VLOOKUP($M77,GroupSizesPoly!$A$1:$FG$216,35,FALSE),"AAAAH"))</f>
        <v>NA</v>
      </c>
      <c r="W77">
        <v>0.31622776601683822</v>
      </c>
      <c r="X77" t="s">
        <v>177</v>
      </c>
      <c r="Y77">
        <v>1</v>
      </c>
      <c r="Z77" t="s">
        <v>178</v>
      </c>
      <c r="AA77" t="s">
        <v>178</v>
      </c>
      <c r="AB77" t="s">
        <v>178</v>
      </c>
      <c r="AC77" t="s">
        <v>178</v>
      </c>
      <c r="AD77" t="s">
        <v>178</v>
      </c>
      <c r="AE77" s="3" t="s">
        <v>178</v>
      </c>
      <c r="AF77" s="3" t="s">
        <v>178</v>
      </c>
      <c r="AG77">
        <f t="shared" si="10"/>
        <v>0</v>
      </c>
      <c r="AH77">
        <f t="shared" si="11"/>
        <v>2</v>
      </c>
      <c r="AI77" t="str">
        <f t="shared" si="12"/>
        <v>NA</v>
      </c>
      <c r="AJ77">
        <f t="shared" si="13"/>
        <v>0</v>
      </c>
      <c r="AK77">
        <f t="shared" si="14"/>
        <v>0</v>
      </c>
      <c r="AL77" t="str">
        <f t="shared" si="15"/>
        <v>NA</v>
      </c>
      <c r="AM77">
        <f t="shared" si="16"/>
        <v>2</v>
      </c>
      <c r="AN77">
        <f t="shared" si="17"/>
        <v>0</v>
      </c>
      <c r="AO77">
        <f t="shared" si="18"/>
        <v>7</v>
      </c>
    </row>
    <row r="78" spans="1:41" x14ac:dyDescent="0.25">
      <c r="A78">
        <v>77</v>
      </c>
      <c r="B78">
        <v>5.2</v>
      </c>
      <c r="C78" t="s">
        <v>330</v>
      </c>
      <c r="D78" t="s">
        <v>359</v>
      </c>
      <c r="E78" t="s">
        <v>395</v>
      </c>
      <c r="F78" t="s">
        <v>395</v>
      </c>
      <c r="G78" t="s">
        <v>178</v>
      </c>
      <c r="H78">
        <v>2012</v>
      </c>
      <c r="I78">
        <v>1</v>
      </c>
      <c r="J78" s="15">
        <v>2012</v>
      </c>
      <c r="K78" t="s">
        <v>10</v>
      </c>
      <c r="L78" t="s">
        <v>10</v>
      </c>
      <c r="M78" t="s">
        <v>178</v>
      </c>
      <c r="N78">
        <f>IF($K78="NA","NA",IF($H78=2011,VLOOKUP($K78,GroupSizesPoly!$A$1:$FG$216,12,FALSE),IF($H78=2012,VLOOKUP($K78,GroupSizesPoly!$A$1:$FG$216,25,FALSE),"AAAAH")))</f>
        <v>5</v>
      </c>
      <c r="O78">
        <f>IF($L78="NA","NA",IF($H78=2011,VLOOKUP($L78,GroupSizesPoly!$A$1:$FG$216,25,FALSE),IF($H78=2012,VLOOKUP($L78,GroupSizesPoly!$A$1:$FG$216,39,FALSE),"AAAAH")))</f>
        <v>6</v>
      </c>
      <c r="P78" t="str">
        <f>IF($M78="NA","NA",IF($H78=2011,VLOOKUP($M78,GroupSizesPoly!$A$1:$FG$216,39,FALSE),"AAAAH"))</f>
        <v>NA</v>
      </c>
      <c r="Q78">
        <f>IF($K78="NA","NA",IF($H78=2011,VLOOKUP($K78,GroupSizesPoly!$A$1:$FG$216,5,FALSE),IF($H78=2012,VLOOKUP($K78,GroupSizesPoly!$A$1:$FG$216,17,FALSE),"AAAAH")))</f>
        <v>1</v>
      </c>
      <c r="R78">
        <f>IF($L78="NA","NA",IF($H78=2011,VLOOKUP($L78,GroupSizesPoly!$A$1:$FG$216,17,FALSE),IF($H78=2012,VLOOKUP($L78,GroupSizesPoly!$A$1:$FG$216,32,FALSE),"AAAAH")))</f>
        <v>2</v>
      </c>
      <c r="S78" t="str">
        <f>IF($M78="NA","NA",IF($H78=2011,VLOOKUP($M78,GroupSizesPoly!$A$1:$FG$216,32,FALSE),"AAAAH"))</f>
        <v>NA</v>
      </c>
      <c r="T78" s="4">
        <f>IF($K78="NA","NA",IF($H78=2011,VLOOKUP($K78,GroupSizesPoly!$A$1:$FG$216,8,FALSE),IF($H78=2012,VLOOKUP($K78,GroupSizesPoly!$A$1:$FG$216,20,FALSE),"AAAAH")))</f>
        <v>1</v>
      </c>
      <c r="U78" s="4">
        <f>IF($L78="NA","NA",IF($H78=2011,VLOOKUP($L78,GroupSizesPoly!$A$1:$FG$216,20,FALSE),IF($H78=2012,VLOOKUP($L78,GroupSizesPoly!$A$1:$FG$216,35,FALSE),"AAAAH")))</f>
        <v>3</v>
      </c>
      <c r="V78" s="4" t="str">
        <f>IF($M78="NA","NA",IF($H78=2011,VLOOKUP($M78,GroupSizesPoly!$A$1:$FG$216,35,FALSE),"AAAAH"))</f>
        <v>NA</v>
      </c>
      <c r="W78">
        <v>1.7023806859806649</v>
      </c>
      <c r="X78" t="s">
        <v>177</v>
      </c>
      <c r="Y78">
        <v>1</v>
      </c>
      <c r="Z78" t="s">
        <v>178</v>
      </c>
      <c r="AA78" t="s">
        <v>178</v>
      </c>
      <c r="AB78" t="s">
        <v>178</v>
      </c>
      <c r="AC78" t="s">
        <v>178</v>
      </c>
      <c r="AD78" t="s">
        <v>178</v>
      </c>
      <c r="AE78" s="3" t="s">
        <v>178</v>
      </c>
      <c r="AF78" s="3" t="s">
        <v>178</v>
      </c>
      <c r="AG78">
        <f t="shared" si="10"/>
        <v>0.37375000000000003</v>
      </c>
      <c r="AH78">
        <f t="shared" si="11"/>
        <v>0.74249999999999994</v>
      </c>
      <c r="AI78" t="str">
        <f t="shared" si="12"/>
        <v>NA</v>
      </c>
      <c r="AJ78">
        <f t="shared" si="13"/>
        <v>1.9000000000000003E-2</v>
      </c>
      <c r="AK78">
        <f t="shared" si="14"/>
        <v>0.11400000000000002</v>
      </c>
      <c r="AL78" t="str">
        <f t="shared" si="15"/>
        <v>NA</v>
      </c>
      <c r="AM78">
        <f t="shared" si="16"/>
        <v>1.11625</v>
      </c>
      <c r="AN78">
        <f t="shared" si="17"/>
        <v>0.13300000000000001</v>
      </c>
      <c r="AO78">
        <f t="shared" si="18"/>
        <v>5.5</v>
      </c>
    </row>
    <row r="79" spans="1:41" x14ac:dyDescent="0.25">
      <c r="A79">
        <v>78</v>
      </c>
      <c r="B79">
        <v>5.2</v>
      </c>
      <c r="C79" t="s">
        <v>330</v>
      </c>
      <c r="D79" t="s">
        <v>359</v>
      </c>
      <c r="E79" t="s">
        <v>395</v>
      </c>
      <c r="F79" t="s">
        <v>395</v>
      </c>
      <c r="G79" t="s">
        <v>178</v>
      </c>
      <c r="H79">
        <v>2012</v>
      </c>
      <c r="I79">
        <v>1</v>
      </c>
      <c r="J79" s="15">
        <v>2012</v>
      </c>
      <c r="K79" t="s">
        <v>98</v>
      </c>
      <c r="L79" t="s">
        <v>98</v>
      </c>
      <c r="M79" t="s">
        <v>178</v>
      </c>
      <c r="N79">
        <f>IF($K79="NA","NA",IF($H79=2011,VLOOKUP($K79,GroupSizesPoly!$A$1:$FG$216,12,FALSE),IF($H79=2012,VLOOKUP($K79,GroupSizesPoly!$A$1:$FG$216,25,FALSE),"AAAAH")))</f>
        <v>5</v>
      </c>
      <c r="O79">
        <f>IF($L79="NA","NA",IF($H79=2011,VLOOKUP($L79,GroupSizesPoly!$A$1:$FG$216,25,FALSE),IF($H79=2012,VLOOKUP($L79,GroupSizesPoly!$A$1:$FG$216,39,FALSE),"AAAAH")))</f>
        <v>5</v>
      </c>
      <c r="P79" t="str">
        <f>IF($M79="NA","NA",IF($H79=2011,VLOOKUP($M79,GroupSizesPoly!$A$1:$FG$216,39,FALSE),"AAAAH"))</f>
        <v>NA</v>
      </c>
      <c r="Q79">
        <f>IF($K79="NA","NA",IF($H79=2011,VLOOKUP($K79,GroupSizesPoly!$A$1:$FG$216,5,FALSE),IF($H79=2012,VLOOKUP($K79,GroupSizesPoly!$A$1:$FG$216,17,FALSE),"AAAAH")))</f>
        <v>1</v>
      </c>
      <c r="R79">
        <f>IF($L79="NA","NA",IF($H79=2011,VLOOKUP($L79,GroupSizesPoly!$A$1:$FG$216,17,FALSE),IF($H79=2012,VLOOKUP($L79,GroupSizesPoly!$A$1:$FG$216,32,FALSE),"AAAAH")))</f>
        <v>1</v>
      </c>
      <c r="S79" t="str">
        <f>IF($M79="NA","NA",IF($H79=2011,VLOOKUP($M79,GroupSizesPoly!$A$1:$FG$216,32,FALSE),"AAAAH"))</f>
        <v>NA</v>
      </c>
      <c r="T79" s="4">
        <f>IF($K79="NA","NA",IF($H79=2011,VLOOKUP($K79,GroupSizesPoly!$A$1:$FG$216,8,FALSE),IF($H79=2012,VLOOKUP($K79,GroupSizesPoly!$A$1:$FG$216,20,FALSE),"AAAAH")))</f>
        <v>6</v>
      </c>
      <c r="U79" s="4">
        <f>IF($L79="NA","NA",IF($H79=2011,VLOOKUP($L79,GroupSizesPoly!$A$1:$FG$216,20,FALSE),IF($H79=2012,VLOOKUP($L79,GroupSizesPoly!$A$1:$FG$216,35,FALSE),"AAAAH")))</f>
        <v>2</v>
      </c>
      <c r="V79" s="4" t="str">
        <f>IF($M79="NA","NA",IF($H79=2011,VLOOKUP($M79,GroupSizesPoly!$A$1:$FG$216,35,FALSE),"AAAAH"))</f>
        <v>NA</v>
      </c>
      <c r="W79">
        <v>0.29154759474226444</v>
      </c>
      <c r="X79" t="s">
        <v>177</v>
      </c>
      <c r="Y79">
        <v>1</v>
      </c>
      <c r="Z79" t="s">
        <v>178</v>
      </c>
      <c r="AA79" t="s">
        <v>178</v>
      </c>
      <c r="AB79" t="s">
        <v>178</v>
      </c>
      <c r="AC79" t="s">
        <v>178</v>
      </c>
      <c r="AD79" t="s">
        <v>178</v>
      </c>
      <c r="AE79" s="3" t="s">
        <v>178</v>
      </c>
      <c r="AF79" s="3" t="s">
        <v>178</v>
      </c>
      <c r="AG79">
        <f t="shared" si="10"/>
        <v>2.2425000000000002</v>
      </c>
      <c r="AH79">
        <f t="shared" si="11"/>
        <v>0.74750000000000005</v>
      </c>
      <c r="AI79" t="str">
        <f t="shared" si="12"/>
        <v>NA</v>
      </c>
      <c r="AJ79">
        <f t="shared" si="13"/>
        <v>0.11400000000000002</v>
      </c>
      <c r="AK79">
        <f t="shared" si="14"/>
        <v>3.8000000000000006E-2</v>
      </c>
      <c r="AL79" t="str">
        <f t="shared" si="15"/>
        <v>NA</v>
      </c>
      <c r="AM79">
        <f t="shared" si="16"/>
        <v>2.99</v>
      </c>
      <c r="AN79">
        <f t="shared" si="17"/>
        <v>0.15200000000000002</v>
      </c>
      <c r="AO79">
        <f t="shared" si="18"/>
        <v>5</v>
      </c>
    </row>
    <row r="80" spans="1:41" x14ac:dyDescent="0.25">
      <c r="A80">
        <v>79</v>
      </c>
      <c r="B80">
        <v>6.2</v>
      </c>
      <c r="C80" t="s">
        <v>337</v>
      </c>
      <c r="D80" t="s">
        <v>359</v>
      </c>
      <c r="E80" t="s">
        <v>393</v>
      </c>
      <c r="F80" t="s">
        <v>393</v>
      </c>
      <c r="G80" t="s">
        <v>178</v>
      </c>
      <c r="H80">
        <v>2012</v>
      </c>
      <c r="I80">
        <v>1</v>
      </c>
      <c r="J80" s="15">
        <v>2012</v>
      </c>
      <c r="K80" t="s">
        <v>6</v>
      </c>
      <c r="L80" t="s">
        <v>509</v>
      </c>
      <c r="M80" t="s">
        <v>178</v>
      </c>
      <c r="N80">
        <f>IF($K80="NA","NA",IF($H80=2011,VLOOKUP($K80,GroupSizesPoly!$A$1:$FG$216,12,FALSE),IF($H80=2012,VLOOKUP($K80,GroupSizesPoly!$A$1:$FG$216,25,FALSE),"AAAAH")))</f>
        <v>8</v>
      </c>
      <c r="O80">
        <f>IF($L80="NA","NA",IF($H80=2011,VLOOKUP($L80,GroupSizesPoly!$A$1:$FG$216,25,FALSE),IF($H80=2012,VLOOKUP($L80,GroupSizesPoly!$A$1:$FG$216,39,FALSE),"AAAAH")))</f>
        <v>10.5</v>
      </c>
      <c r="P80" t="str">
        <f>IF($M80="NA","NA",IF($H80=2011,VLOOKUP($M80,GroupSizesPoly!$A$1:$FG$216,39,FALSE),"AAAAH"))</f>
        <v>NA</v>
      </c>
      <c r="Q80">
        <f>IF($K80="NA","NA",IF($H80=2011,VLOOKUP($K80,GroupSizesPoly!$A$1:$FG$216,5,FALSE),IF($H80=2012,VLOOKUP($K80,GroupSizesPoly!$A$1:$FG$216,17,FALSE),"AAAAH")))</f>
        <v>2</v>
      </c>
      <c r="R80">
        <f>IF($L80="NA","NA",IF($H80=2011,VLOOKUP($L80,GroupSizesPoly!$A$1:$FG$216,17,FALSE),IF($H80=2012,VLOOKUP($L80,GroupSizesPoly!$A$1:$FG$216,32,FALSE),"AAAAH")))</f>
        <v>2</v>
      </c>
      <c r="S80" t="str">
        <f>IF($M80="NA","NA",IF($H80=2011,VLOOKUP($M80,GroupSizesPoly!$A$1:$FG$216,32,FALSE),"AAAAH"))</f>
        <v>NA</v>
      </c>
      <c r="T80" s="4">
        <f>IF($K80="NA","NA",IF($H80=2011,VLOOKUP($K80,GroupSizesPoly!$A$1:$FG$216,8,FALSE),IF($H80=2012,VLOOKUP($K80,GroupSizesPoly!$A$1:$FG$216,20,FALSE),"AAAAH")))</f>
        <v>3</v>
      </c>
      <c r="U80" s="4">
        <f>IF($L80="NA","NA",IF($H80=2011,VLOOKUP($L80,GroupSizesPoly!$A$1:$FG$216,20,FALSE),IF($H80=2012,VLOOKUP($L80,GroupSizesPoly!$A$1:$FG$216,35,FALSE),"AAAAH")))</f>
        <v>3</v>
      </c>
      <c r="V80" s="4" t="str">
        <f>IF($M80="NA","NA",IF($H80=2011,VLOOKUP($M80,GroupSizesPoly!$A$1:$FG$216,35,FALSE),"AAAAH"))</f>
        <v>NA</v>
      </c>
      <c r="W80">
        <v>0.83934498270973201</v>
      </c>
      <c r="X80" t="s">
        <v>177</v>
      </c>
      <c r="Y80">
        <v>1</v>
      </c>
      <c r="Z80" t="s">
        <v>178</v>
      </c>
      <c r="AA80" t="s">
        <v>178</v>
      </c>
      <c r="AB80" t="s">
        <v>178</v>
      </c>
      <c r="AC80" t="s">
        <v>178</v>
      </c>
      <c r="AD80" t="s">
        <v>178</v>
      </c>
      <c r="AE80" s="3" t="s">
        <v>178</v>
      </c>
      <c r="AF80" s="3" t="s">
        <v>178</v>
      </c>
      <c r="AG80">
        <f t="shared" si="10"/>
        <v>0.89250000000000007</v>
      </c>
      <c r="AH80">
        <f t="shared" si="11"/>
        <v>0.89250000000000007</v>
      </c>
      <c r="AI80" t="str">
        <f t="shared" si="12"/>
        <v>NA</v>
      </c>
      <c r="AJ80">
        <f t="shared" si="13"/>
        <v>2.8500000000000004E-2</v>
      </c>
      <c r="AK80">
        <f t="shared" si="14"/>
        <v>2.8500000000000004E-2</v>
      </c>
      <c r="AL80" t="str">
        <f t="shared" si="15"/>
        <v>NA</v>
      </c>
      <c r="AM80">
        <f t="shared" si="16"/>
        <v>1.7850000000000001</v>
      </c>
      <c r="AN80">
        <f t="shared" si="17"/>
        <v>5.7000000000000009E-2</v>
      </c>
      <c r="AO80">
        <f t="shared" si="18"/>
        <v>9.25</v>
      </c>
    </row>
    <row r="81" spans="1:41" x14ac:dyDescent="0.25">
      <c r="A81">
        <v>80</v>
      </c>
      <c r="B81">
        <v>5.4</v>
      </c>
      <c r="C81" t="s">
        <v>330</v>
      </c>
      <c r="D81" t="s">
        <v>359</v>
      </c>
      <c r="E81" t="s">
        <v>395</v>
      </c>
      <c r="F81" t="s">
        <v>395</v>
      </c>
      <c r="G81" t="s">
        <v>178</v>
      </c>
      <c r="H81">
        <v>2012</v>
      </c>
      <c r="I81">
        <v>1</v>
      </c>
      <c r="J81" s="15">
        <v>2012</v>
      </c>
      <c r="K81" t="s">
        <v>134</v>
      </c>
      <c r="L81" t="s">
        <v>134</v>
      </c>
      <c r="M81" t="s">
        <v>178</v>
      </c>
      <c r="N81">
        <f>IF($K81="NA","NA",IF($H81=2011,VLOOKUP($K81,GroupSizesPoly!$A$1:$FG$216,12,FALSE),IF($H81=2012,VLOOKUP($K81,GroupSizesPoly!$A$1:$FG$216,25,FALSE),"AAAAH")))</f>
        <v>5</v>
      </c>
      <c r="O81">
        <f>IF($L81="NA","NA",IF($H81=2011,VLOOKUP($L81,GroupSizesPoly!$A$1:$FG$216,25,FALSE),IF($H81=2012,VLOOKUP($L81,GroupSizesPoly!$A$1:$FG$216,39,FALSE),"AAAAH")))</f>
        <v>5</v>
      </c>
      <c r="P81" t="str">
        <f>IF($M81="NA","NA",IF($H81=2011,VLOOKUP($M81,GroupSizesPoly!$A$1:$FG$216,39,FALSE),"AAAAH"))</f>
        <v>NA</v>
      </c>
      <c r="Q81">
        <f>IF($K81="NA","NA",IF($H81=2011,VLOOKUP($K81,GroupSizesPoly!$A$1:$FG$216,5,FALSE),IF($H81=2012,VLOOKUP($K81,GroupSizesPoly!$A$1:$FG$216,17,FALSE),"AAAAH")))</f>
        <v>1</v>
      </c>
      <c r="R81">
        <f>IF($L81="NA","NA",IF($H81=2011,VLOOKUP($L81,GroupSizesPoly!$A$1:$FG$216,17,FALSE),IF($H81=2012,VLOOKUP($L81,GroupSizesPoly!$A$1:$FG$216,32,FALSE),"AAAAH")))</f>
        <v>0</v>
      </c>
      <c r="S81" t="str">
        <f>IF($M81="NA","NA",IF($H81=2011,VLOOKUP($M81,GroupSizesPoly!$A$1:$FG$216,32,FALSE),"AAAAH"))</f>
        <v>NA</v>
      </c>
      <c r="T81" s="4">
        <f>IF($K81="NA","NA",IF($H81=2011,VLOOKUP($K81,GroupSizesPoly!$A$1:$FG$216,8,FALSE),IF($H81=2012,VLOOKUP($K81,GroupSizesPoly!$A$1:$FG$216,20,FALSE),"AAAAH")))</f>
        <v>1</v>
      </c>
      <c r="U81" s="4">
        <f>IF($L81="NA","NA",IF($H81=2011,VLOOKUP($L81,GroupSizesPoly!$A$1:$FG$216,20,FALSE),IF($H81=2012,VLOOKUP($L81,GroupSizesPoly!$A$1:$FG$216,35,FALSE),"AAAAH")))</f>
        <v>2</v>
      </c>
      <c r="V81" s="4" t="str">
        <f>IF($M81="NA","NA",IF($H81=2011,VLOOKUP($M81,GroupSizesPoly!$A$1:$FG$216,35,FALSE),"AAAAH"))</f>
        <v>NA</v>
      </c>
      <c r="W81">
        <v>0.40804411526206491</v>
      </c>
      <c r="X81" t="s">
        <v>177</v>
      </c>
      <c r="Y81">
        <v>1</v>
      </c>
      <c r="Z81" t="s">
        <v>178</v>
      </c>
      <c r="AA81" t="s">
        <v>178</v>
      </c>
      <c r="AB81" t="s">
        <v>178</v>
      </c>
      <c r="AC81" t="s">
        <v>178</v>
      </c>
      <c r="AD81" t="s">
        <v>178</v>
      </c>
      <c r="AE81" s="3" t="s">
        <v>178</v>
      </c>
      <c r="AF81" s="3" t="s">
        <v>178</v>
      </c>
      <c r="AG81">
        <f t="shared" si="10"/>
        <v>0.37375000000000003</v>
      </c>
      <c r="AH81">
        <f t="shared" si="11"/>
        <v>1</v>
      </c>
      <c r="AI81" t="str">
        <f t="shared" si="12"/>
        <v>NA</v>
      </c>
      <c r="AJ81">
        <f t="shared" si="13"/>
        <v>1.9000000000000003E-2</v>
      </c>
      <c r="AK81">
        <f t="shared" si="14"/>
        <v>0</v>
      </c>
      <c r="AL81" t="str">
        <f t="shared" si="15"/>
        <v>NA</v>
      </c>
      <c r="AM81">
        <f t="shared" si="16"/>
        <v>1.37375</v>
      </c>
      <c r="AN81">
        <f t="shared" si="17"/>
        <v>1.9000000000000003E-2</v>
      </c>
      <c r="AO81">
        <f t="shared" si="18"/>
        <v>5</v>
      </c>
    </row>
    <row r="82" spans="1:41" x14ac:dyDescent="0.25">
      <c r="A82">
        <v>81</v>
      </c>
      <c r="B82">
        <v>5.3</v>
      </c>
      <c r="C82" t="s">
        <v>330</v>
      </c>
      <c r="D82" t="s">
        <v>359</v>
      </c>
      <c r="E82" t="s">
        <v>395</v>
      </c>
      <c r="F82" t="s">
        <v>395</v>
      </c>
      <c r="G82" t="s">
        <v>178</v>
      </c>
      <c r="H82">
        <v>2012</v>
      </c>
      <c r="I82">
        <v>1</v>
      </c>
      <c r="J82" s="15">
        <v>2012</v>
      </c>
      <c r="K82" t="s">
        <v>111</v>
      </c>
      <c r="L82" t="s">
        <v>111</v>
      </c>
      <c r="M82" t="s">
        <v>178</v>
      </c>
      <c r="N82">
        <f>IF($K82="NA","NA",IF($H82=2011,VLOOKUP($K82,GroupSizesPoly!$A$1:$FG$216,12,FALSE),IF($H82=2012,VLOOKUP($K82,GroupSizesPoly!$A$1:$FG$216,25,FALSE),"AAAAH")))</f>
        <v>7</v>
      </c>
      <c r="O82">
        <f>IF($L82="NA","NA",IF($H82=2011,VLOOKUP($L82,GroupSizesPoly!$A$1:$FG$216,25,FALSE),IF($H82=2012,VLOOKUP($L82,GroupSizesPoly!$A$1:$FG$216,39,FALSE),"AAAAH")))</f>
        <v>7</v>
      </c>
      <c r="P82" t="str">
        <f>IF($M82="NA","NA",IF($H82=2011,VLOOKUP($M82,GroupSizesPoly!$A$1:$FG$216,39,FALSE),"AAAAH"))</f>
        <v>NA</v>
      </c>
      <c r="Q82">
        <f>IF($K82="NA","NA",IF($H82=2011,VLOOKUP($K82,GroupSizesPoly!$A$1:$FG$216,5,FALSE),IF($H82=2012,VLOOKUP($K82,GroupSizesPoly!$A$1:$FG$216,17,FALSE),"AAAAH")))</f>
        <v>2</v>
      </c>
      <c r="R82">
        <f>IF($L82="NA","NA",IF($H82=2011,VLOOKUP($L82,GroupSizesPoly!$A$1:$FG$216,17,FALSE),IF($H82=2012,VLOOKUP($L82,GroupSizesPoly!$A$1:$FG$216,32,FALSE),"AAAAH")))</f>
        <v>0</v>
      </c>
      <c r="S82" t="str">
        <f>IF($M82="NA","NA",IF($H82=2011,VLOOKUP($M82,GroupSizesPoly!$A$1:$FG$216,32,FALSE),"AAAAH"))</f>
        <v>NA</v>
      </c>
      <c r="T82" s="4">
        <f>IF($K82="NA","NA",IF($H82=2011,VLOOKUP($K82,GroupSizesPoly!$A$1:$FG$216,8,FALSE),IF($H82=2012,VLOOKUP($K82,GroupSizesPoly!$A$1:$FG$216,20,FALSE),"AAAAH")))</f>
        <v>0</v>
      </c>
      <c r="U82" s="4">
        <f>IF($L82="NA","NA",IF($H82=2011,VLOOKUP($L82,GroupSizesPoly!$A$1:$FG$216,20,FALSE),IF($H82=2012,VLOOKUP($L82,GroupSizesPoly!$A$1:$FG$216,35,FALSE),"AAAAH")))</f>
        <v>5</v>
      </c>
      <c r="V82" s="4" t="str">
        <f>IF($M82="NA","NA",IF($H82=2011,VLOOKUP($M82,GroupSizesPoly!$A$1:$FG$216,35,FALSE),"AAAAH"))</f>
        <v>NA</v>
      </c>
      <c r="W82">
        <v>0.57454329688892958</v>
      </c>
      <c r="X82" t="s">
        <v>177</v>
      </c>
      <c r="Y82">
        <v>1</v>
      </c>
      <c r="Z82" t="s">
        <v>178</v>
      </c>
      <c r="AA82" t="s">
        <v>178</v>
      </c>
      <c r="AB82" t="s">
        <v>178</v>
      </c>
      <c r="AC82" t="s">
        <v>178</v>
      </c>
      <c r="AD82" t="s">
        <v>178</v>
      </c>
      <c r="AE82" s="3" t="s">
        <v>178</v>
      </c>
      <c r="AF82" s="3" t="s">
        <v>178</v>
      </c>
      <c r="AG82">
        <f t="shared" si="10"/>
        <v>0</v>
      </c>
      <c r="AH82">
        <f t="shared" si="11"/>
        <v>2.5</v>
      </c>
      <c r="AI82" t="str">
        <f t="shared" si="12"/>
        <v>NA</v>
      </c>
      <c r="AJ82">
        <f t="shared" si="13"/>
        <v>0</v>
      </c>
      <c r="AK82">
        <f t="shared" si="14"/>
        <v>0</v>
      </c>
      <c r="AL82" t="str">
        <f t="shared" si="15"/>
        <v>NA</v>
      </c>
      <c r="AM82">
        <f t="shared" si="16"/>
        <v>2.5</v>
      </c>
      <c r="AN82">
        <f t="shared" si="17"/>
        <v>0</v>
      </c>
      <c r="AO82">
        <f t="shared" si="18"/>
        <v>7</v>
      </c>
    </row>
    <row r="83" spans="1:41" x14ac:dyDescent="0.25">
      <c r="A83">
        <v>82</v>
      </c>
      <c r="B83">
        <v>5.6</v>
      </c>
      <c r="C83" t="s">
        <v>330</v>
      </c>
      <c r="D83" t="s">
        <v>359</v>
      </c>
      <c r="E83" t="s">
        <v>395</v>
      </c>
      <c r="F83" t="s">
        <v>395</v>
      </c>
      <c r="G83" t="s">
        <v>178</v>
      </c>
      <c r="H83">
        <v>2012</v>
      </c>
      <c r="I83">
        <v>1</v>
      </c>
      <c r="J83" s="15">
        <v>2012</v>
      </c>
      <c r="K83" t="s">
        <v>107</v>
      </c>
      <c r="L83" t="s">
        <v>107</v>
      </c>
      <c r="M83" t="s">
        <v>178</v>
      </c>
      <c r="N83">
        <f>IF($K83="NA","NA",IF($H83=2011,VLOOKUP($K83,GroupSizesPoly!$A$1:$FG$216,12,FALSE),IF($H83=2012,VLOOKUP($K83,GroupSizesPoly!$A$1:$FG$216,25,FALSE),"AAAAH")))</f>
        <v>9</v>
      </c>
      <c r="O83">
        <f>IF($L83="NA","NA",IF($H83=2011,VLOOKUP($L83,GroupSizesPoly!$A$1:$FG$216,25,FALSE),IF($H83=2012,VLOOKUP($L83,GroupSizesPoly!$A$1:$FG$216,39,FALSE),"AAAAH")))</f>
        <v>8</v>
      </c>
      <c r="P83" t="str">
        <f>IF($M83="NA","NA",IF($H83=2011,VLOOKUP($M83,GroupSizesPoly!$A$1:$FG$216,39,FALSE),"AAAAH"))</f>
        <v>NA</v>
      </c>
      <c r="Q83">
        <f>IF($K83="NA","NA",IF($H83=2011,VLOOKUP($K83,GroupSizesPoly!$A$1:$FG$216,5,FALSE),IF($H83=2012,VLOOKUP($K83,GroupSizesPoly!$A$1:$FG$216,17,FALSE),"AAAAH")))</f>
        <v>2</v>
      </c>
      <c r="R83">
        <f>IF($L83="NA","NA",IF($H83=2011,VLOOKUP($L83,GroupSizesPoly!$A$1:$FG$216,17,FALSE),IF($H83=2012,VLOOKUP($L83,GroupSizesPoly!$A$1:$FG$216,32,FALSE),"AAAAH")))</f>
        <v>1</v>
      </c>
      <c r="S83" t="str">
        <f>IF($M83="NA","NA",IF($H83=2011,VLOOKUP($M83,GroupSizesPoly!$A$1:$FG$216,32,FALSE),"AAAAH"))</f>
        <v>NA</v>
      </c>
      <c r="T83" s="4">
        <f>IF($K83="NA","NA",IF($H83=2011,VLOOKUP($K83,GroupSizesPoly!$A$1:$FG$216,8,FALSE),IF($H83=2012,VLOOKUP($K83,GroupSizesPoly!$A$1:$FG$216,20,FALSE),"AAAAH")))</f>
        <v>6</v>
      </c>
      <c r="U83" s="4">
        <f>IF($L83="NA","NA",IF($H83=2011,VLOOKUP($L83,GroupSizesPoly!$A$1:$FG$216,20,FALSE),IF($H83=2012,VLOOKUP($L83,GroupSizesPoly!$A$1:$FG$216,35,FALSE),"AAAAH")))</f>
        <v>2</v>
      </c>
      <c r="V83" s="4" t="str">
        <f>IF($M83="NA","NA",IF($H83=2011,VLOOKUP($M83,GroupSizesPoly!$A$1:$FG$216,35,FALSE),"AAAAH"))</f>
        <v>NA</v>
      </c>
      <c r="W83">
        <v>0.16155494421403416</v>
      </c>
      <c r="X83" t="s">
        <v>177</v>
      </c>
      <c r="Y83">
        <v>1</v>
      </c>
      <c r="Z83" t="s">
        <v>178</v>
      </c>
      <c r="AA83" t="s">
        <v>178</v>
      </c>
      <c r="AB83" t="s">
        <v>178</v>
      </c>
      <c r="AC83" t="s">
        <v>178</v>
      </c>
      <c r="AD83" t="s">
        <v>178</v>
      </c>
      <c r="AE83" s="3" t="s">
        <v>178</v>
      </c>
      <c r="AF83" s="3" t="s">
        <v>178</v>
      </c>
      <c r="AG83">
        <f t="shared" si="10"/>
        <v>1.4849999999999999</v>
      </c>
      <c r="AH83">
        <f t="shared" si="11"/>
        <v>0.74750000000000005</v>
      </c>
      <c r="AI83" t="str">
        <f t="shared" si="12"/>
        <v>NA</v>
      </c>
      <c r="AJ83">
        <f t="shared" si="13"/>
        <v>0.22800000000000004</v>
      </c>
      <c r="AK83">
        <f t="shared" si="14"/>
        <v>3.8000000000000006E-2</v>
      </c>
      <c r="AL83" t="str">
        <f t="shared" si="15"/>
        <v>NA</v>
      </c>
      <c r="AM83">
        <f t="shared" si="16"/>
        <v>2.2324999999999999</v>
      </c>
      <c r="AN83">
        <f t="shared" si="17"/>
        <v>0.26600000000000001</v>
      </c>
      <c r="AO83">
        <f t="shared" si="18"/>
        <v>8.5</v>
      </c>
    </row>
    <row r="84" spans="1:41" x14ac:dyDescent="0.25">
      <c r="A84">
        <v>83</v>
      </c>
      <c r="B84">
        <v>5.6</v>
      </c>
      <c r="C84" t="s">
        <v>330</v>
      </c>
      <c r="D84" t="s">
        <v>359</v>
      </c>
      <c r="E84" t="s">
        <v>395</v>
      </c>
      <c r="F84" t="s">
        <v>395</v>
      </c>
      <c r="G84" t="s">
        <v>178</v>
      </c>
      <c r="H84">
        <v>2012</v>
      </c>
      <c r="I84">
        <v>1</v>
      </c>
      <c r="J84" s="15">
        <v>2012</v>
      </c>
      <c r="K84" t="s">
        <v>112</v>
      </c>
      <c r="L84" t="s">
        <v>112</v>
      </c>
      <c r="M84" t="s">
        <v>178</v>
      </c>
      <c r="N84">
        <f>IF($K84="NA","NA",IF($H84=2011,VLOOKUP($K84,GroupSizesPoly!$A$1:$FG$216,12,FALSE),IF($H84=2012,VLOOKUP($K84,GroupSizesPoly!$A$1:$FG$216,25,FALSE),"AAAAH")))</f>
        <v>5</v>
      </c>
      <c r="O84">
        <f>IF($L84="NA","NA",IF($H84=2011,VLOOKUP($L84,GroupSizesPoly!$A$1:$FG$216,25,FALSE),IF($H84=2012,VLOOKUP($L84,GroupSizesPoly!$A$1:$FG$216,39,FALSE),"AAAAH")))</f>
        <v>4</v>
      </c>
      <c r="P84" t="str">
        <f>IF($M84="NA","NA",IF($H84=2011,VLOOKUP($M84,GroupSizesPoly!$A$1:$FG$216,39,FALSE),"AAAAH"))</f>
        <v>NA</v>
      </c>
      <c r="Q84">
        <f>IF($K84="NA","NA",IF($H84=2011,VLOOKUP($K84,GroupSizesPoly!$A$1:$FG$216,5,FALSE),IF($H84=2012,VLOOKUP($K84,GroupSizesPoly!$A$1:$FG$216,17,FALSE),"AAAAH")))</f>
        <v>0</v>
      </c>
      <c r="R84">
        <f>IF($L84="NA","NA",IF($H84=2011,VLOOKUP($L84,GroupSizesPoly!$A$1:$FG$216,17,FALSE),IF($H84=2012,VLOOKUP($L84,GroupSizesPoly!$A$1:$FG$216,32,FALSE),"AAAAH")))</f>
        <v>0</v>
      </c>
      <c r="S84" t="str">
        <f>IF($M84="NA","NA",IF($H84=2011,VLOOKUP($M84,GroupSizesPoly!$A$1:$FG$216,32,FALSE),"AAAAH"))</f>
        <v>NA</v>
      </c>
      <c r="T84" s="4">
        <f>IF($K84="NA","NA",IF($H84=2011,VLOOKUP($K84,GroupSizesPoly!$A$1:$FG$216,8,FALSE),IF($H84=2012,VLOOKUP($K84,GroupSizesPoly!$A$1:$FG$216,20,FALSE),"AAAAH")))</f>
        <v>1</v>
      </c>
      <c r="U84" s="4">
        <f>IF($L84="NA","NA",IF($H84=2011,VLOOKUP($L84,GroupSizesPoly!$A$1:$FG$216,20,FALSE),IF($H84=2012,VLOOKUP($L84,GroupSizesPoly!$A$1:$FG$216,35,FALSE),"AAAAH")))</f>
        <v>1</v>
      </c>
      <c r="V84" s="4" t="str">
        <f>IF($M84="NA","NA",IF($H84=2011,VLOOKUP($M84,GroupSizesPoly!$A$1:$FG$216,35,FALSE),"AAAAH"))</f>
        <v>NA</v>
      </c>
      <c r="W84">
        <v>0.3935733730830881</v>
      </c>
      <c r="X84" t="s">
        <v>177</v>
      </c>
      <c r="Y84">
        <v>1</v>
      </c>
      <c r="Z84" t="s">
        <v>178</v>
      </c>
      <c r="AA84" t="s">
        <v>178</v>
      </c>
      <c r="AB84" t="s">
        <v>178</v>
      </c>
      <c r="AC84" t="s">
        <v>178</v>
      </c>
      <c r="AD84" t="s">
        <v>178</v>
      </c>
      <c r="AE84" s="3" t="s">
        <v>178</v>
      </c>
      <c r="AF84" s="3" t="s">
        <v>178</v>
      </c>
      <c r="AG84">
        <f t="shared" si="10"/>
        <v>0.5</v>
      </c>
      <c r="AH84">
        <f t="shared" si="11"/>
        <v>0.5</v>
      </c>
      <c r="AI84" t="str">
        <f t="shared" si="12"/>
        <v>NA</v>
      </c>
      <c r="AJ84">
        <f t="shared" si="13"/>
        <v>0</v>
      </c>
      <c r="AK84">
        <f t="shared" si="14"/>
        <v>0</v>
      </c>
      <c r="AL84" t="str">
        <f t="shared" si="15"/>
        <v>NA</v>
      </c>
      <c r="AM84">
        <f t="shared" si="16"/>
        <v>1</v>
      </c>
      <c r="AN84">
        <f t="shared" si="17"/>
        <v>0</v>
      </c>
      <c r="AO84">
        <f t="shared" si="18"/>
        <v>4.5</v>
      </c>
    </row>
    <row r="85" spans="1:41" x14ac:dyDescent="0.25">
      <c r="A85">
        <v>84</v>
      </c>
      <c r="B85">
        <v>5</v>
      </c>
      <c r="C85" t="s">
        <v>330</v>
      </c>
      <c r="D85" t="s">
        <v>359</v>
      </c>
      <c r="E85" t="s">
        <v>395</v>
      </c>
      <c r="F85" t="s">
        <v>395</v>
      </c>
      <c r="G85" t="s">
        <v>178</v>
      </c>
      <c r="H85">
        <v>2012</v>
      </c>
      <c r="I85">
        <v>1</v>
      </c>
      <c r="J85" s="15">
        <v>2012</v>
      </c>
      <c r="K85" t="s">
        <v>118</v>
      </c>
      <c r="L85" t="s">
        <v>118</v>
      </c>
      <c r="M85" t="s">
        <v>178</v>
      </c>
      <c r="N85">
        <f>IF($K85="NA","NA",IF($H85=2011,VLOOKUP($K85,GroupSizesPoly!$A$1:$FG$216,12,FALSE),IF($H85=2012,VLOOKUP($K85,GroupSizesPoly!$A$1:$FG$216,25,FALSE),"AAAAH")))</f>
        <v>5</v>
      </c>
      <c r="O85">
        <f>IF($L85="NA","NA",IF($H85=2011,VLOOKUP($L85,GroupSizesPoly!$A$1:$FG$216,25,FALSE),IF($H85=2012,VLOOKUP($L85,GroupSizesPoly!$A$1:$FG$216,39,FALSE),"AAAAH")))</f>
        <v>9</v>
      </c>
      <c r="P85" t="str">
        <f>IF($M85="NA","NA",IF($H85=2011,VLOOKUP($M85,GroupSizesPoly!$A$1:$FG$216,39,FALSE),"AAAAH"))</f>
        <v>NA</v>
      </c>
      <c r="Q85">
        <f>IF($K85="NA","NA",IF($H85=2011,VLOOKUP($K85,GroupSizesPoly!$A$1:$FG$216,5,FALSE),IF($H85=2012,VLOOKUP($K85,GroupSizesPoly!$A$1:$FG$216,17,FALSE),"AAAAH")))</f>
        <v>0</v>
      </c>
      <c r="R85">
        <f>IF($L85="NA","NA",IF($H85=2011,VLOOKUP($L85,GroupSizesPoly!$A$1:$FG$216,17,FALSE),IF($H85=2012,VLOOKUP($L85,GroupSizesPoly!$A$1:$FG$216,32,FALSE),"AAAAH")))</f>
        <v>2</v>
      </c>
      <c r="S85" t="str">
        <f>IF($M85="NA","NA",IF($H85=2011,VLOOKUP($M85,GroupSizesPoly!$A$1:$FG$216,32,FALSE),"AAAAH"))</f>
        <v>NA</v>
      </c>
      <c r="T85" s="4">
        <f>IF($K85="NA","NA",IF($H85=2011,VLOOKUP($K85,GroupSizesPoly!$A$1:$FG$216,8,FALSE),IF($H85=2012,VLOOKUP($K85,GroupSizesPoly!$A$1:$FG$216,20,FALSE),"AAAAH")))</f>
        <v>0</v>
      </c>
      <c r="U85" s="4">
        <f>IF($L85="NA","NA",IF($H85=2011,VLOOKUP($L85,GroupSizesPoly!$A$1:$FG$216,20,FALSE),IF($H85=2012,VLOOKUP($L85,GroupSizesPoly!$A$1:$FG$216,35,FALSE),"AAAAH")))</f>
        <v>2</v>
      </c>
      <c r="V85" s="4" t="str">
        <f>IF($M85="NA","NA",IF($H85=2011,VLOOKUP($M85,GroupSizesPoly!$A$1:$FG$216,35,FALSE),"AAAAH"))</f>
        <v>NA</v>
      </c>
      <c r="W85">
        <v>0.43139309220245908</v>
      </c>
      <c r="X85" t="s">
        <v>177</v>
      </c>
      <c r="Y85">
        <v>1</v>
      </c>
      <c r="Z85" t="s">
        <v>178</v>
      </c>
      <c r="AA85" t="s">
        <v>178</v>
      </c>
      <c r="AB85" t="s">
        <v>178</v>
      </c>
      <c r="AC85" t="s">
        <v>178</v>
      </c>
      <c r="AD85" t="s">
        <v>178</v>
      </c>
      <c r="AE85" s="3" t="s">
        <v>178</v>
      </c>
      <c r="AF85" s="3" t="s">
        <v>178</v>
      </c>
      <c r="AG85">
        <f t="shared" si="10"/>
        <v>0</v>
      </c>
      <c r="AH85">
        <f t="shared" si="11"/>
        <v>0.495</v>
      </c>
      <c r="AI85" t="str">
        <f t="shared" si="12"/>
        <v>NA</v>
      </c>
      <c r="AJ85">
        <f t="shared" si="13"/>
        <v>0</v>
      </c>
      <c r="AK85">
        <f t="shared" si="14"/>
        <v>7.6000000000000012E-2</v>
      </c>
      <c r="AL85" t="str">
        <f t="shared" si="15"/>
        <v>NA</v>
      </c>
      <c r="AM85">
        <f t="shared" si="16"/>
        <v>0.495</v>
      </c>
      <c r="AN85">
        <f t="shared" si="17"/>
        <v>7.6000000000000012E-2</v>
      </c>
      <c r="AO85">
        <f t="shared" si="18"/>
        <v>7</v>
      </c>
    </row>
    <row r="86" spans="1:41" x14ac:dyDescent="0.25">
      <c r="A86">
        <v>86</v>
      </c>
      <c r="B86">
        <v>6.1</v>
      </c>
      <c r="C86" t="s">
        <v>337</v>
      </c>
      <c r="D86" t="s">
        <v>359</v>
      </c>
      <c r="E86" t="s">
        <v>393</v>
      </c>
      <c r="F86" t="s">
        <v>393</v>
      </c>
      <c r="G86" t="s">
        <v>178</v>
      </c>
      <c r="H86">
        <v>2012</v>
      </c>
      <c r="I86">
        <v>1</v>
      </c>
      <c r="J86" s="15">
        <v>2012</v>
      </c>
      <c r="K86" t="s">
        <v>25</v>
      </c>
      <c r="L86" t="s">
        <v>24</v>
      </c>
      <c r="M86" t="s">
        <v>178</v>
      </c>
      <c r="N86">
        <f>IF($K86="NA","NA",IF($H86=2011,VLOOKUP($K86,GroupSizesPoly!$A$1:$FG$216,12,FALSE),IF($H86=2012,VLOOKUP($K86,GroupSizesPoly!$A$1:$FG$216,25,FALSE),"AAAAH")))</f>
        <v>8</v>
      </c>
      <c r="O86">
        <f>IF($L86="NA","NA",IF($H86=2011,VLOOKUP($L86,GroupSizesPoly!$A$1:$FG$216,25,FALSE),IF($H86=2012,VLOOKUP($L86,GroupSizesPoly!$A$1:$FG$216,39,FALSE),"AAAAH")))</f>
        <v>6</v>
      </c>
      <c r="P86" t="str">
        <f>IF($M86="NA","NA",IF($H86=2011,VLOOKUP($M86,GroupSizesPoly!$A$1:$FG$216,39,FALSE),"AAAAH"))</f>
        <v>NA</v>
      </c>
      <c r="Q86">
        <f>IF($K86="NA","NA",IF($H86=2011,VLOOKUP($K86,GroupSizesPoly!$A$1:$FG$216,5,FALSE),IF($H86=2012,VLOOKUP($K86,GroupSizesPoly!$A$1:$FG$216,17,FALSE),"AAAAH")))</f>
        <v>0</v>
      </c>
      <c r="R86">
        <f>IF($L86="NA","NA",IF($H86=2011,VLOOKUP($L86,GroupSizesPoly!$A$1:$FG$216,17,FALSE),IF($H86=2012,VLOOKUP($L86,GroupSizesPoly!$A$1:$FG$216,32,FALSE),"AAAAH")))</f>
        <v>1</v>
      </c>
      <c r="S86" t="str">
        <f>IF($M86="NA","NA",IF($H86=2011,VLOOKUP($M86,GroupSizesPoly!$A$1:$FG$216,32,FALSE),"AAAAH"))</f>
        <v>NA</v>
      </c>
      <c r="T86" s="4">
        <f>IF($K86="NA","NA",IF($H86=2011,VLOOKUP($K86,GroupSizesPoly!$A$1:$FG$216,8,FALSE),IF($H86=2012,VLOOKUP($K86,GroupSizesPoly!$A$1:$FG$216,20,FALSE),"AAAAH")))</f>
        <v>0</v>
      </c>
      <c r="U86" s="4">
        <f>IF($L86="NA","NA",IF($H86=2011,VLOOKUP($L86,GroupSizesPoly!$A$1:$FG$216,20,FALSE),IF($H86=2012,VLOOKUP($L86,GroupSizesPoly!$A$1:$FG$216,35,FALSE),"AAAAH")))</f>
        <v>1</v>
      </c>
      <c r="V86" s="4" t="str">
        <f>IF($M86="NA","NA",IF($H86=2011,VLOOKUP($M86,GroupSizesPoly!$A$1:$FG$216,35,FALSE),"AAAAH"))</f>
        <v>NA</v>
      </c>
      <c r="W86">
        <v>0.68249542123006379</v>
      </c>
      <c r="X86" t="s">
        <v>177</v>
      </c>
      <c r="Y86">
        <v>1</v>
      </c>
      <c r="Z86" t="s">
        <v>178</v>
      </c>
      <c r="AA86" t="s">
        <v>178</v>
      </c>
      <c r="AB86" t="s">
        <v>178</v>
      </c>
      <c r="AC86" t="s">
        <v>178</v>
      </c>
      <c r="AD86" t="s">
        <v>178</v>
      </c>
      <c r="AE86" s="3" t="s">
        <v>178</v>
      </c>
      <c r="AF86" s="3" t="s">
        <v>178</v>
      </c>
      <c r="AG86">
        <f t="shared" si="10"/>
        <v>0</v>
      </c>
      <c r="AH86">
        <f t="shared" si="11"/>
        <v>0.39875000000000005</v>
      </c>
      <c r="AI86" t="str">
        <f t="shared" si="12"/>
        <v>NA</v>
      </c>
      <c r="AJ86">
        <f t="shared" si="13"/>
        <v>0</v>
      </c>
      <c r="AK86">
        <f t="shared" si="14"/>
        <v>4.7500000000000007E-3</v>
      </c>
      <c r="AL86" t="str">
        <f t="shared" si="15"/>
        <v>NA</v>
      </c>
      <c r="AM86">
        <f t="shared" si="16"/>
        <v>0.39875000000000005</v>
      </c>
      <c r="AN86">
        <f t="shared" si="17"/>
        <v>4.7500000000000007E-3</v>
      </c>
      <c r="AO86">
        <f t="shared" si="18"/>
        <v>7</v>
      </c>
    </row>
    <row r="87" spans="1:41" x14ac:dyDescent="0.25">
      <c r="A87">
        <v>87</v>
      </c>
      <c r="B87">
        <v>5.2</v>
      </c>
      <c r="C87" t="s">
        <v>330</v>
      </c>
      <c r="D87" t="s">
        <v>359</v>
      </c>
      <c r="E87" t="s">
        <v>395</v>
      </c>
      <c r="F87" t="s">
        <v>395</v>
      </c>
      <c r="G87" t="s">
        <v>178</v>
      </c>
      <c r="H87">
        <v>2012</v>
      </c>
      <c r="I87">
        <v>1</v>
      </c>
      <c r="J87" s="15">
        <v>2012</v>
      </c>
      <c r="K87" t="s">
        <v>30</v>
      </c>
      <c r="L87" t="s">
        <v>30</v>
      </c>
      <c r="M87" t="s">
        <v>178</v>
      </c>
      <c r="N87">
        <f>IF($K87="NA","NA",IF($H87=2011,VLOOKUP($K87,GroupSizesPoly!$A$1:$FG$216,12,FALSE),IF($H87=2012,VLOOKUP($K87,GroupSizesPoly!$A$1:$FG$216,25,FALSE),"AAAAH")))</f>
        <v>5</v>
      </c>
      <c r="O87">
        <f>IF($L87="NA","NA",IF($H87=2011,VLOOKUP($L87,GroupSizesPoly!$A$1:$FG$216,25,FALSE),IF($H87=2012,VLOOKUP($L87,GroupSizesPoly!$A$1:$FG$216,39,FALSE),"AAAAH")))</f>
        <v>4</v>
      </c>
      <c r="P87" t="str">
        <f>IF($M87="NA","NA",IF($H87=2011,VLOOKUP($M87,GroupSizesPoly!$A$1:$FG$216,39,FALSE),"AAAAH"))</f>
        <v>NA</v>
      </c>
      <c r="Q87">
        <f>IF($K87="NA","NA",IF($H87=2011,VLOOKUP($K87,GroupSizesPoly!$A$1:$FG$216,5,FALSE),IF($H87=2012,VLOOKUP($K87,GroupSizesPoly!$A$1:$FG$216,17,FALSE),"AAAAH")))</f>
        <v>1</v>
      </c>
      <c r="R87">
        <f>IF($L87="NA","NA",IF($H87=2011,VLOOKUP($L87,GroupSizesPoly!$A$1:$FG$216,17,FALSE),IF($H87=2012,VLOOKUP($L87,GroupSizesPoly!$A$1:$FG$216,32,FALSE),"AAAAH")))</f>
        <v>1</v>
      </c>
      <c r="S87" t="str">
        <f>IF($M87="NA","NA",IF($H87=2011,VLOOKUP($M87,GroupSizesPoly!$A$1:$FG$216,32,FALSE),"AAAAH"))</f>
        <v>NA</v>
      </c>
      <c r="T87" s="4">
        <f>IF($K87="NA","NA",IF($H87=2011,VLOOKUP($K87,GroupSizesPoly!$A$1:$FG$216,8,FALSE),IF($H87=2012,VLOOKUP($K87,GroupSizesPoly!$A$1:$FG$216,20,FALSE),"AAAAH")))</f>
        <v>0</v>
      </c>
      <c r="U87" s="4">
        <f>IF($L87="NA","NA",IF($H87=2011,VLOOKUP($L87,GroupSizesPoly!$A$1:$FG$216,20,FALSE),IF($H87=2012,VLOOKUP($L87,GroupSizesPoly!$A$1:$FG$216,35,FALSE),"AAAAH")))</f>
        <v>2</v>
      </c>
      <c r="V87" s="4" t="str">
        <f>IF($M87="NA","NA",IF($H87=2011,VLOOKUP($M87,GroupSizesPoly!$A$1:$FG$216,35,FALSE),"AAAAH"))</f>
        <v>NA</v>
      </c>
      <c r="W87">
        <v>1.4020698984002196</v>
      </c>
      <c r="X87" t="s">
        <v>177</v>
      </c>
      <c r="Y87">
        <v>1</v>
      </c>
      <c r="Z87" t="s">
        <v>178</v>
      </c>
      <c r="AA87" t="s">
        <v>178</v>
      </c>
      <c r="AB87" t="s">
        <v>178</v>
      </c>
      <c r="AC87" t="s">
        <v>178</v>
      </c>
      <c r="AD87" t="s">
        <v>178</v>
      </c>
      <c r="AE87" s="3" t="s">
        <v>178</v>
      </c>
      <c r="AF87" s="3" t="s">
        <v>178</v>
      </c>
      <c r="AG87">
        <f t="shared" si="10"/>
        <v>0</v>
      </c>
      <c r="AH87">
        <f t="shared" si="11"/>
        <v>0.74750000000000005</v>
      </c>
      <c r="AI87" t="str">
        <f t="shared" si="12"/>
        <v>NA</v>
      </c>
      <c r="AJ87">
        <f t="shared" si="13"/>
        <v>0</v>
      </c>
      <c r="AK87">
        <f t="shared" si="14"/>
        <v>3.8000000000000006E-2</v>
      </c>
      <c r="AL87" t="str">
        <f t="shared" si="15"/>
        <v>NA</v>
      </c>
      <c r="AM87">
        <f t="shared" si="16"/>
        <v>0.74750000000000005</v>
      </c>
      <c r="AN87">
        <f t="shared" si="17"/>
        <v>3.8000000000000006E-2</v>
      </c>
      <c r="AO87">
        <f t="shared" si="18"/>
        <v>4.5</v>
      </c>
    </row>
    <row r="88" spans="1:41" x14ac:dyDescent="0.25">
      <c r="A88">
        <v>88</v>
      </c>
      <c r="B88">
        <v>5.4</v>
      </c>
      <c r="C88" t="s">
        <v>330</v>
      </c>
      <c r="D88" t="s">
        <v>358</v>
      </c>
      <c r="E88" t="s">
        <v>395</v>
      </c>
      <c r="F88" t="s">
        <v>395</v>
      </c>
      <c r="G88" t="s">
        <v>178</v>
      </c>
      <c r="H88">
        <v>2012</v>
      </c>
      <c r="I88">
        <v>1</v>
      </c>
      <c r="J88" s="15">
        <v>2013</v>
      </c>
      <c r="K88" t="s">
        <v>136</v>
      </c>
      <c r="L88" t="s">
        <v>120</v>
      </c>
      <c r="M88" t="s">
        <v>178</v>
      </c>
      <c r="N88">
        <f>IF($K88="NA","NA",IF($H88=2011,VLOOKUP($K88,GroupSizesPoly!$A$1:$FG$216,12,FALSE),IF($H88=2012,VLOOKUP($K88,GroupSizesPoly!$A$1:$FG$216,25,FALSE),"AAAAH")))</f>
        <v>7</v>
      </c>
      <c r="O88">
        <f>IF($L88="NA","NA",IF($H88=2011,VLOOKUP($L88,GroupSizesPoly!$A$1:$FG$216,25,FALSE),IF($H88=2012,VLOOKUP($L88,GroupSizesPoly!$A$1:$FG$216,39,FALSE),"AAAAH")))</f>
        <v>5</v>
      </c>
      <c r="P88" t="str">
        <f>IF($M88="NA","NA",IF($H88=2011,VLOOKUP($M88,GroupSizesPoly!$A$1:$FG$216,39,FALSE),"AAAAH"))</f>
        <v>NA</v>
      </c>
      <c r="Q88">
        <f>IF($K88="NA","NA",IF($H88=2011,VLOOKUP($K88,GroupSizesPoly!$A$1:$FG$216,5,FALSE),IF($H88=2012,VLOOKUP($K88,GroupSizesPoly!$A$1:$FG$216,17,FALSE),"AAAAH")))</f>
        <v>2</v>
      </c>
      <c r="R88">
        <f>IF($L88="NA","NA",IF($H88=2011,VLOOKUP($L88,GroupSizesPoly!$A$1:$FG$216,17,FALSE),IF($H88=2012,VLOOKUP($L88,GroupSizesPoly!$A$1:$FG$216,32,FALSE),"AAAAH")))</f>
        <v>1</v>
      </c>
      <c r="S88" t="str">
        <f>IF($M88="NA","NA",IF($H88=2011,VLOOKUP($M88,GroupSizesPoly!$A$1:$FG$216,32,FALSE),"AAAAH"))</f>
        <v>NA</v>
      </c>
      <c r="T88" s="4">
        <f>IF($K88="NA","NA",IF($H88=2011,VLOOKUP($K88,GroupSizesPoly!$A$1:$FG$216,8,FALSE),IF($H88=2012,VLOOKUP($K88,GroupSizesPoly!$A$1:$FG$216,20,FALSE),"AAAAH")))</f>
        <v>2</v>
      </c>
      <c r="U88" s="4">
        <f>IF($L88="NA","NA",IF($H88=2011,VLOOKUP($L88,GroupSizesPoly!$A$1:$FG$216,20,FALSE),IF($H88=2012,VLOOKUP($L88,GroupSizesPoly!$A$1:$FG$216,35,FALSE),"AAAAH")))</f>
        <v>0</v>
      </c>
      <c r="V88" s="4" t="str">
        <f>IF($M88="NA","NA",IF($H88=2011,VLOOKUP($M88,GroupSizesPoly!$A$1:$FG$216,35,FALSE),"AAAAH"))</f>
        <v>NA</v>
      </c>
      <c r="W88">
        <v>0.55009090157900209</v>
      </c>
      <c r="X88" t="s">
        <v>176</v>
      </c>
      <c r="Y88">
        <v>1</v>
      </c>
      <c r="Z88" t="s">
        <v>178</v>
      </c>
      <c r="AA88" t="s">
        <v>178</v>
      </c>
      <c r="AB88" t="s">
        <v>178</v>
      </c>
      <c r="AC88" t="s">
        <v>178</v>
      </c>
      <c r="AD88">
        <v>1.7913681921927711</v>
      </c>
      <c r="AE88" s="3">
        <v>97</v>
      </c>
      <c r="AF88" s="3">
        <v>251</v>
      </c>
      <c r="AG88">
        <f t="shared" si="10"/>
        <v>0.495</v>
      </c>
      <c r="AH88">
        <f t="shared" si="11"/>
        <v>0</v>
      </c>
      <c r="AI88" t="str">
        <f t="shared" si="12"/>
        <v>NA</v>
      </c>
      <c r="AJ88">
        <f t="shared" si="13"/>
        <v>0</v>
      </c>
      <c r="AK88">
        <f t="shared" si="14"/>
        <v>0</v>
      </c>
      <c r="AL88" t="str">
        <f t="shared" si="15"/>
        <v>NA</v>
      </c>
      <c r="AM88">
        <f t="shared" si="16"/>
        <v>0.495</v>
      </c>
      <c r="AN88">
        <f t="shared" si="17"/>
        <v>0</v>
      </c>
      <c r="AO88">
        <f t="shared" si="18"/>
        <v>6</v>
      </c>
    </row>
    <row r="89" spans="1:41" x14ac:dyDescent="0.25">
      <c r="A89">
        <v>89</v>
      </c>
      <c r="B89">
        <v>5.0999999999999996</v>
      </c>
      <c r="C89" t="s">
        <v>330</v>
      </c>
      <c r="D89" t="s">
        <v>359</v>
      </c>
      <c r="E89" t="s">
        <v>395</v>
      </c>
      <c r="F89" t="s">
        <v>395</v>
      </c>
      <c r="G89" t="s">
        <v>178</v>
      </c>
      <c r="H89">
        <v>2012</v>
      </c>
      <c r="I89">
        <v>1</v>
      </c>
      <c r="J89" s="15">
        <v>2012</v>
      </c>
      <c r="K89" t="s">
        <v>121</v>
      </c>
      <c r="L89" t="s">
        <v>121</v>
      </c>
      <c r="M89" t="s">
        <v>178</v>
      </c>
      <c r="N89">
        <f>IF($K89="NA","NA",IF($H89=2011,VLOOKUP($K89,GroupSizesPoly!$A$1:$FG$216,12,FALSE),IF($H89=2012,VLOOKUP($K89,GroupSizesPoly!$A$1:$FG$216,25,FALSE),"AAAAH")))</f>
        <v>6</v>
      </c>
      <c r="O89">
        <f>IF($L89="NA","NA",IF($H89=2011,VLOOKUP($L89,GroupSizesPoly!$A$1:$FG$216,25,FALSE),IF($H89=2012,VLOOKUP($L89,GroupSizesPoly!$A$1:$FG$216,39,FALSE),"AAAAH")))</f>
        <v>6</v>
      </c>
      <c r="P89" t="str">
        <f>IF($M89="NA","NA",IF($H89=2011,VLOOKUP($M89,GroupSizesPoly!$A$1:$FG$216,39,FALSE),"AAAAH"))</f>
        <v>NA</v>
      </c>
      <c r="Q89">
        <f>IF($K89="NA","NA",IF($H89=2011,VLOOKUP($K89,GroupSizesPoly!$A$1:$FG$216,5,FALSE),IF($H89=2012,VLOOKUP($K89,GroupSizesPoly!$A$1:$FG$216,17,FALSE),"AAAAH")))</f>
        <v>2</v>
      </c>
      <c r="R89">
        <f>IF($L89="NA","NA",IF($H89=2011,VLOOKUP($L89,GroupSizesPoly!$A$1:$FG$216,17,FALSE),IF($H89=2012,VLOOKUP($L89,GroupSizesPoly!$A$1:$FG$216,32,FALSE),"AAAAH")))</f>
        <v>1</v>
      </c>
      <c r="S89" t="str">
        <f>IF($M89="NA","NA",IF($H89=2011,VLOOKUP($M89,GroupSizesPoly!$A$1:$FG$216,32,FALSE),"AAAAH"))</f>
        <v>NA</v>
      </c>
      <c r="T89" s="4">
        <f>IF($K89="NA","NA",IF($H89=2011,VLOOKUP($K89,GroupSizesPoly!$A$1:$FG$216,8,FALSE),IF($H89=2012,VLOOKUP($K89,GroupSizesPoly!$A$1:$FG$216,20,FALSE),"AAAAH")))</f>
        <v>1</v>
      </c>
      <c r="U89" s="4">
        <f>IF($L89="NA","NA",IF($H89=2011,VLOOKUP($L89,GroupSizesPoly!$A$1:$FG$216,20,FALSE),IF($H89=2012,VLOOKUP($L89,GroupSizesPoly!$A$1:$FG$216,35,FALSE),"AAAAH")))</f>
        <v>2</v>
      </c>
      <c r="V89" s="4" t="str">
        <f>IF($M89="NA","NA",IF($H89=2011,VLOOKUP($M89,GroupSizesPoly!$A$1:$FG$216,35,FALSE),"AAAAH"))</f>
        <v>NA</v>
      </c>
      <c r="W89">
        <v>1.4020698984002196</v>
      </c>
      <c r="X89" t="s">
        <v>177</v>
      </c>
      <c r="Y89">
        <v>1</v>
      </c>
      <c r="Z89" t="s">
        <v>178</v>
      </c>
      <c r="AA89" t="s">
        <v>178</v>
      </c>
      <c r="AB89" t="s">
        <v>178</v>
      </c>
      <c r="AC89" t="s">
        <v>178</v>
      </c>
      <c r="AD89" t="s">
        <v>178</v>
      </c>
      <c r="AE89" s="3" t="s">
        <v>178</v>
      </c>
      <c r="AF89" s="3" t="s">
        <v>178</v>
      </c>
      <c r="AG89">
        <f t="shared" si="10"/>
        <v>0.2475</v>
      </c>
      <c r="AH89">
        <f t="shared" si="11"/>
        <v>0.74750000000000005</v>
      </c>
      <c r="AI89" t="str">
        <f t="shared" si="12"/>
        <v>NA</v>
      </c>
      <c r="AJ89">
        <f t="shared" si="13"/>
        <v>3.8000000000000006E-2</v>
      </c>
      <c r="AK89">
        <f t="shared" si="14"/>
        <v>3.8000000000000006E-2</v>
      </c>
      <c r="AL89" t="str">
        <f t="shared" si="15"/>
        <v>NA</v>
      </c>
      <c r="AM89">
        <f t="shared" si="16"/>
        <v>0.99500000000000011</v>
      </c>
      <c r="AN89">
        <f t="shared" si="17"/>
        <v>7.6000000000000012E-2</v>
      </c>
      <c r="AO89">
        <f t="shared" si="18"/>
        <v>6</v>
      </c>
    </row>
    <row r="90" spans="1:41" x14ac:dyDescent="0.25">
      <c r="A90">
        <v>90</v>
      </c>
      <c r="B90">
        <v>5.0999999999999996</v>
      </c>
      <c r="C90" t="s">
        <v>330</v>
      </c>
      <c r="D90" t="s">
        <v>359</v>
      </c>
      <c r="E90" t="s">
        <v>395</v>
      </c>
      <c r="F90" t="s">
        <v>395</v>
      </c>
      <c r="G90" t="s">
        <v>178</v>
      </c>
      <c r="H90">
        <v>2012</v>
      </c>
      <c r="I90">
        <v>1</v>
      </c>
      <c r="J90" s="15">
        <v>2012</v>
      </c>
      <c r="K90" t="s">
        <v>123</v>
      </c>
      <c r="L90" t="s">
        <v>123</v>
      </c>
      <c r="M90" t="s">
        <v>178</v>
      </c>
      <c r="N90">
        <f>IF($K90="NA","NA",IF($H90=2011,VLOOKUP($K90,GroupSizesPoly!$A$1:$FG$216,12,FALSE),IF($H90=2012,VLOOKUP($K90,GroupSizesPoly!$A$1:$FG$216,25,FALSE),"AAAAH")))</f>
        <v>4</v>
      </c>
      <c r="O90">
        <f>IF($L90="NA","NA",IF($H90=2011,VLOOKUP($L90,GroupSizesPoly!$A$1:$FG$216,25,FALSE),IF($H90=2012,VLOOKUP($L90,GroupSizesPoly!$A$1:$FG$216,39,FALSE),"AAAAH")))</f>
        <v>5</v>
      </c>
      <c r="P90" t="str">
        <f>IF($M90="NA","NA",IF($H90=2011,VLOOKUP($M90,GroupSizesPoly!$A$1:$FG$216,39,FALSE),"AAAAH"))</f>
        <v>NA</v>
      </c>
      <c r="Q90">
        <f>IF($K90="NA","NA",IF($H90=2011,VLOOKUP($K90,GroupSizesPoly!$A$1:$FG$216,5,FALSE),IF($H90=2012,VLOOKUP($K90,GroupSizesPoly!$A$1:$FG$216,17,FALSE),"AAAAH")))</f>
        <v>0</v>
      </c>
      <c r="R90">
        <f>IF($L90="NA","NA",IF($H90=2011,VLOOKUP($L90,GroupSizesPoly!$A$1:$FG$216,17,FALSE),IF($H90=2012,VLOOKUP($L90,GroupSizesPoly!$A$1:$FG$216,32,FALSE),"AAAAH")))</f>
        <v>0</v>
      </c>
      <c r="S90" t="str">
        <f>IF($M90="NA","NA",IF($H90=2011,VLOOKUP($M90,GroupSizesPoly!$A$1:$FG$216,32,FALSE),"AAAAH"))</f>
        <v>NA</v>
      </c>
      <c r="T90" s="4">
        <f>IF($K90="NA","NA",IF($H90=2011,VLOOKUP($K90,GroupSizesPoly!$A$1:$FG$216,8,FALSE),IF($H90=2012,VLOOKUP($K90,GroupSizesPoly!$A$1:$FG$216,20,FALSE),"AAAAH")))</f>
        <v>2</v>
      </c>
      <c r="U90" s="4">
        <f>IF($L90="NA","NA",IF($H90=2011,VLOOKUP($L90,GroupSizesPoly!$A$1:$FG$216,20,FALSE),IF($H90=2012,VLOOKUP($L90,GroupSizesPoly!$A$1:$FG$216,35,FALSE),"AAAAH")))</f>
        <v>2</v>
      </c>
      <c r="V90" s="4" t="str">
        <f>IF($M90="NA","NA",IF($H90=2011,VLOOKUP($M90,GroupSizesPoly!$A$1:$FG$216,35,FALSE),"AAAAH"))</f>
        <v>NA</v>
      </c>
      <c r="W90">
        <v>0.19104973174542833</v>
      </c>
      <c r="X90" t="s">
        <v>177</v>
      </c>
      <c r="Y90">
        <v>1</v>
      </c>
      <c r="Z90" t="s">
        <v>178</v>
      </c>
      <c r="AA90" t="s">
        <v>178</v>
      </c>
      <c r="AB90" t="s">
        <v>178</v>
      </c>
      <c r="AC90" t="s">
        <v>178</v>
      </c>
      <c r="AD90" t="s">
        <v>178</v>
      </c>
      <c r="AE90" s="3" t="s">
        <v>178</v>
      </c>
      <c r="AF90" s="3" t="s">
        <v>178</v>
      </c>
      <c r="AG90">
        <f t="shared" si="10"/>
        <v>1</v>
      </c>
      <c r="AH90">
        <f t="shared" si="11"/>
        <v>1</v>
      </c>
      <c r="AI90" t="str">
        <f t="shared" si="12"/>
        <v>NA</v>
      </c>
      <c r="AJ90">
        <f t="shared" si="13"/>
        <v>0</v>
      </c>
      <c r="AK90">
        <f t="shared" si="14"/>
        <v>0</v>
      </c>
      <c r="AL90" t="str">
        <f t="shared" si="15"/>
        <v>NA</v>
      </c>
      <c r="AM90">
        <f t="shared" si="16"/>
        <v>2</v>
      </c>
      <c r="AN90">
        <f t="shared" si="17"/>
        <v>0</v>
      </c>
      <c r="AO90">
        <f t="shared" si="18"/>
        <v>4.5</v>
      </c>
    </row>
    <row r="91" spans="1:41" x14ac:dyDescent="0.25">
      <c r="A91">
        <v>91</v>
      </c>
      <c r="B91">
        <v>5.5</v>
      </c>
      <c r="C91" t="s">
        <v>330</v>
      </c>
      <c r="D91" t="s">
        <v>359</v>
      </c>
      <c r="E91" t="s">
        <v>395</v>
      </c>
      <c r="F91" t="s">
        <v>395</v>
      </c>
      <c r="G91" t="s">
        <v>178</v>
      </c>
      <c r="H91">
        <v>2012</v>
      </c>
      <c r="I91">
        <v>1</v>
      </c>
      <c r="J91" s="15">
        <v>2012</v>
      </c>
      <c r="K91" t="s">
        <v>28</v>
      </c>
      <c r="L91" t="s">
        <v>28</v>
      </c>
      <c r="M91" t="s">
        <v>178</v>
      </c>
      <c r="N91">
        <f>IF($K91="NA","NA",IF($H91=2011,VLOOKUP($K91,GroupSizesPoly!$A$1:$FG$216,12,FALSE),IF($H91=2012,VLOOKUP($K91,GroupSizesPoly!$A$1:$FG$216,25,FALSE),"AAAAH")))</f>
        <v>7</v>
      </c>
      <c r="O91">
        <f>IF($L91="NA","NA",IF($H91=2011,VLOOKUP($L91,GroupSizesPoly!$A$1:$FG$216,25,FALSE),IF($H91=2012,VLOOKUP($L91,GroupSizesPoly!$A$1:$FG$216,39,FALSE),"AAAAH")))</f>
        <v>8</v>
      </c>
      <c r="P91" t="str">
        <f>IF($M91="NA","NA",IF($H91=2011,VLOOKUP($M91,GroupSizesPoly!$A$1:$FG$216,39,FALSE),"AAAAH"))</f>
        <v>NA</v>
      </c>
      <c r="Q91">
        <f>IF($K91="NA","NA",IF($H91=2011,VLOOKUP($K91,GroupSizesPoly!$A$1:$FG$216,5,FALSE),IF($H91=2012,VLOOKUP($K91,GroupSizesPoly!$A$1:$FG$216,17,FALSE),"AAAAH")))</f>
        <v>2</v>
      </c>
      <c r="R91">
        <f>IF($L91="NA","NA",IF($H91=2011,VLOOKUP($L91,GroupSizesPoly!$A$1:$FG$216,17,FALSE),IF($H91=2012,VLOOKUP($L91,GroupSizesPoly!$A$1:$FG$216,32,FALSE),"AAAAH")))</f>
        <v>1</v>
      </c>
      <c r="S91" t="str">
        <f>IF($M91="NA","NA",IF($H91=2011,VLOOKUP($M91,GroupSizesPoly!$A$1:$FG$216,32,FALSE),"AAAAH"))</f>
        <v>NA</v>
      </c>
      <c r="T91" s="4">
        <f>IF($K91="NA","NA",IF($H91=2011,VLOOKUP($K91,GroupSizesPoly!$A$1:$FG$216,8,FALSE),IF($H91=2012,VLOOKUP($K91,GroupSizesPoly!$A$1:$FG$216,20,FALSE),"AAAAH")))</f>
        <v>1</v>
      </c>
      <c r="U91" s="4">
        <f>IF($L91="NA","NA",IF($H91=2011,VLOOKUP($L91,GroupSizesPoly!$A$1:$FG$216,20,FALSE),IF($H91=2012,VLOOKUP($L91,GroupSizesPoly!$A$1:$FG$216,35,FALSE),"AAAAH")))</f>
        <v>4</v>
      </c>
      <c r="V91" s="4" t="str">
        <f>IF($M91="NA","NA",IF($H91=2011,VLOOKUP($M91,GroupSizesPoly!$A$1:$FG$216,35,FALSE),"AAAAH"))</f>
        <v>NA</v>
      </c>
      <c r="W91">
        <v>0.32649655434628955</v>
      </c>
      <c r="X91" t="s">
        <v>177</v>
      </c>
      <c r="Y91">
        <v>1</v>
      </c>
      <c r="Z91" t="s">
        <v>178</v>
      </c>
      <c r="AA91" t="s">
        <v>178</v>
      </c>
      <c r="AB91" t="s">
        <v>178</v>
      </c>
      <c r="AC91" t="s">
        <v>178</v>
      </c>
      <c r="AD91" t="s">
        <v>178</v>
      </c>
      <c r="AE91" s="3" t="s">
        <v>178</v>
      </c>
      <c r="AF91" s="3" t="s">
        <v>178</v>
      </c>
      <c r="AG91">
        <f t="shared" si="10"/>
        <v>0.2475</v>
      </c>
      <c r="AH91">
        <f t="shared" si="11"/>
        <v>1.4950000000000001</v>
      </c>
      <c r="AI91" t="str">
        <f t="shared" si="12"/>
        <v>NA</v>
      </c>
      <c r="AJ91">
        <f t="shared" si="13"/>
        <v>3.8000000000000006E-2</v>
      </c>
      <c r="AK91">
        <f t="shared" si="14"/>
        <v>7.6000000000000012E-2</v>
      </c>
      <c r="AL91" t="str">
        <f t="shared" si="15"/>
        <v>NA</v>
      </c>
      <c r="AM91">
        <f t="shared" si="16"/>
        <v>1.7425000000000002</v>
      </c>
      <c r="AN91">
        <f t="shared" si="17"/>
        <v>0.11400000000000002</v>
      </c>
      <c r="AO91">
        <f t="shared" si="18"/>
        <v>7.5</v>
      </c>
    </row>
    <row r="92" spans="1:41" x14ac:dyDescent="0.25">
      <c r="A92">
        <v>92</v>
      </c>
      <c r="B92">
        <v>5</v>
      </c>
      <c r="C92" t="s">
        <v>330</v>
      </c>
      <c r="D92" t="s">
        <v>359</v>
      </c>
      <c r="E92" t="s">
        <v>395</v>
      </c>
      <c r="F92" t="s">
        <v>395</v>
      </c>
      <c r="G92" t="s">
        <v>178</v>
      </c>
      <c r="H92">
        <v>2012</v>
      </c>
      <c r="I92">
        <v>1</v>
      </c>
      <c r="J92" s="15">
        <v>2012</v>
      </c>
      <c r="K92" t="s">
        <v>36</v>
      </c>
      <c r="L92" t="s">
        <v>36</v>
      </c>
      <c r="M92" t="s">
        <v>178</v>
      </c>
      <c r="N92">
        <f>IF($K92="NA","NA",IF($H92=2011,VLOOKUP($K92,GroupSizesPoly!$A$1:$FG$216,12,FALSE),IF($H92=2012,VLOOKUP($K92,GroupSizesPoly!$A$1:$FG$216,25,FALSE),"AAAAH")))</f>
        <v>4</v>
      </c>
      <c r="O92">
        <f>IF($L92="NA","NA",IF($H92=2011,VLOOKUP($L92,GroupSizesPoly!$A$1:$FG$216,25,FALSE),IF($H92=2012,VLOOKUP($L92,GroupSizesPoly!$A$1:$FG$216,39,FALSE),"AAAAH")))</f>
        <v>4</v>
      </c>
      <c r="P92" t="str">
        <f>IF($M92="NA","NA",IF($H92=2011,VLOOKUP($M92,GroupSizesPoly!$A$1:$FG$216,39,FALSE),"AAAAH"))</f>
        <v>NA</v>
      </c>
      <c r="Q92">
        <f>IF($K92="NA","NA",IF($H92=2011,VLOOKUP($K92,GroupSizesPoly!$A$1:$FG$216,5,FALSE),IF($H92=2012,VLOOKUP($K92,GroupSizesPoly!$A$1:$FG$216,17,FALSE),"AAAAH")))</f>
        <v>1</v>
      </c>
      <c r="R92">
        <f>IF($L92="NA","NA",IF($H92=2011,VLOOKUP($L92,GroupSizesPoly!$A$1:$FG$216,17,FALSE),IF($H92=2012,VLOOKUP($L92,GroupSizesPoly!$A$1:$FG$216,32,FALSE),"AAAAH")))</f>
        <v>1</v>
      </c>
      <c r="S92" t="str">
        <f>IF($M92="NA","NA",IF($H92=2011,VLOOKUP($M92,GroupSizesPoly!$A$1:$FG$216,32,FALSE),"AAAAH"))</f>
        <v>NA</v>
      </c>
      <c r="T92" s="4">
        <f>IF($K92="NA","NA",IF($H92=2011,VLOOKUP($K92,GroupSizesPoly!$A$1:$FG$216,8,FALSE),IF($H92=2012,VLOOKUP($K92,GroupSizesPoly!$A$1:$FG$216,20,FALSE),"AAAAH")))</f>
        <v>0</v>
      </c>
      <c r="U92" s="4">
        <f>IF($L92="NA","NA",IF($H92=2011,VLOOKUP($L92,GroupSizesPoly!$A$1:$FG$216,20,FALSE),IF($H92=2012,VLOOKUP($L92,GroupSizesPoly!$A$1:$FG$216,35,FALSE),"AAAAH")))</f>
        <v>3</v>
      </c>
      <c r="V92" s="4" t="str">
        <f>IF($M92="NA","NA",IF($H92=2011,VLOOKUP($M92,GroupSizesPoly!$A$1:$FG$216,35,FALSE),"AAAAH"))</f>
        <v>NA</v>
      </c>
      <c r="W92">
        <v>0.40718546143004669</v>
      </c>
      <c r="X92" t="s">
        <v>177</v>
      </c>
      <c r="Y92">
        <v>1</v>
      </c>
      <c r="Z92" t="s">
        <v>178</v>
      </c>
      <c r="AA92" t="s">
        <v>178</v>
      </c>
      <c r="AB92" t="s">
        <v>178</v>
      </c>
      <c r="AC92" t="s">
        <v>178</v>
      </c>
      <c r="AD92" t="s">
        <v>178</v>
      </c>
      <c r="AE92" s="3" t="s">
        <v>178</v>
      </c>
      <c r="AF92" s="3" t="s">
        <v>178</v>
      </c>
      <c r="AG92">
        <f t="shared" si="10"/>
        <v>0</v>
      </c>
      <c r="AH92">
        <f t="shared" si="11"/>
        <v>1.1212500000000001</v>
      </c>
      <c r="AI92" t="str">
        <f t="shared" si="12"/>
        <v>NA</v>
      </c>
      <c r="AJ92">
        <f t="shared" si="13"/>
        <v>0</v>
      </c>
      <c r="AK92">
        <f t="shared" si="14"/>
        <v>5.7000000000000009E-2</v>
      </c>
      <c r="AL92" t="str">
        <f t="shared" si="15"/>
        <v>NA</v>
      </c>
      <c r="AM92">
        <f t="shared" si="16"/>
        <v>1.1212500000000001</v>
      </c>
      <c r="AN92">
        <f t="shared" si="17"/>
        <v>5.7000000000000009E-2</v>
      </c>
      <c r="AO92">
        <f t="shared" si="18"/>
        <v>4</v>
      </c>
    </row>
    <row r="93" spans="1:41" x14ac:dyDescent="0.25">
      <c r="A93">
        <v>93</v>
      </c>
      <c r="B93">
        <v>4.5999999999999996</v>
      </c>
      <c r="C93" t="s">
        <v>330</v>
      </c>
      <c r="D93" t="s">
        <v>359</v>
      </c>
      <c r="E93" t="s">
        <v>395</v>
      </c>
      <c r="F93" t="s">
        <v>395</v>
      </c>
      <c r="G93" t="s">
        <v>178</v>
      </c>
      <c r="H93">
        <v>2012</v>
      </c>
      <c r="I93">
        <v>1</v>
      </c>
      <c r="J93" s="15">
        <v>2012</v>
      </c>
      <c r="K93" t="s">
        <v>133</v>
      </c>
      <c r="L93" t="s">
        <v>133</v>
      </c>
      <c r="M93" t="s">
        <v>178</v>
      </c>
      <c r="N93">
        <f>IF($K93="NA","NA",IF($H93=2011,VLOOKUP($K93,GroupSizesPoly!$A$1:$FG$216,12,FALSE),IF($H93=2012,VLOOKUP($K93,GroupSizesPoly!$A$1:$FG$216,25,FALSE),"AAAAH")))</f>
        <v>5</v>
      </c>
      <c r="O93">
        <f>IF($L93="NA","NA",IF($H93=2011,VLOOKUP($L93,GroupSizesPoly!$A$1:$FG$216,25,FALSE),IF($H93=2012,VLOOKUP($L93,GroupSizesPoly!$A$1:$FG$216,39,FALSE),"AAAAH")))</f>
        <v>7</v>
      </c>
      <c r="P93" t="str">
        <f>IF($M93="NA","NA",IF($H93=2011,VLOOKUP($M93,GroupSizesPoly!$A$1:$FG$216,39,FALSE),"AAAAH"))</f>
        <v>NA</v>
      </c>
      <c r="Q93">
        <f>IF($K93="NA","NA",IF($H93=2011,VLOOKUP($K93,GroupSizesPoly!$A$1:$FG$216,5,FALSE),IF($H93=2012,VLOOKUP($K93,GroupSizesPoly!$A$1:$FG$216,17,FALSE),"AAAAH")))</f>
        <v>1</v>
      </c>
      <c r="R93">
        <f>IF($L93="NA","NA",IF($H93=2011,VLOOKUP($L93,GroupSizesPoly!$A$1:$FG$216,17,FALSE),IF($H93=2012,VLOOKUP($L93,GroupSizesPoly!$A$1:$FG$216,32,FALSE),"AAAAH")))</f>
        <v>2</v>
      </c>
      <c r="S93" t="str">
        <f>IF($M93="NA","NA",IF($H93=2011,VLOOKUP($M93,GroupSizesPoly!$A$1:$FG$216,32,FALSE),"AAAAH"))</f>
        <v>NA</v>
      </c>
      <c r="T93" s="4">
        <f>IF($K93="NA","NA",IF($H93=2011,VLOOKUP($K93,GroupSizesPoly!$A$1:$FG$216,8,FALSE),IF($H93=2012,VLOOKUP($K93,GroupSizesPoly!$A$1:$FG$216,20,FALSE),"AAAAH")))</f>
        <v>1</v>
      </c>
      <c r="U93" s="4">
        <f>IF($L93="NA","NA",IF($H93=2011,VLOOKUP($L93,GroupSizesPoly!$A$1:$FG$216,20,FALSE),IF($H93=2012,VLOOKUP($L93,GroupSizesPoly!$A$1:$FG$216,35,FALSE),"AAAAH")))</f>
        <v>1</v>
      </c>
      <c r="V93" s="4" t="str">
        <f>IF($M93="NA","NA",IF($H93=2011,VLOOKUP($M93,GroupSizesPoly!$A$1:$FG$216,35,FALSE),"AAAAH"))</f>
        <v>NA</v>
      </c>
      <c r="W93">
        <v>0.40718546143004669</v>
      </c>
      <c r="X93" t="s">
        <v>177</v>
      </c>
      <c r="Y93">
        <v>1</v>
      </c>
      <c r="Z93" t="s">
        <v>178</v>
      </c>
      <c r="AA93" t="s">
        <v>178</v>
      </c>
      <c r="AB93" t="s">
        <v>178</v>
      </c>
      <c r="AC93" t="s">
        <v>178</v>
      </c>
      <c r="AD93" t="s">
        <v>178</v>
      </c>
      <c r="AE93" s="3" t="s">
        <v>178</v>
      </c>
      <c r="AF93" s="3" t="s">
        <v>178</v>
      </c>
      <c r="AG93">
        <f t="shared" si="10"/>
        <v>0.37375000000000003</v>
      </c>
      <c r="AH93">
        <f t="shared" si="11"/>
        <v>0.2475</v>
      </c>
      <c r="AI93" t="str">
        <f t="shared" si="12"/>
        <v>NA</v>
      </c>
      <c r="AJ93">
        <f t="shared" si="13"/>
        <v>1.9000000000000003E-2</v>
      </c>
      <c r="AK93">
        <f t="shared" si="14"/>
        <v>3.8000000000000006E-2</v>
      </c>
      <c r="AL93" t="str">
        <f t="shared" si="15"/>
        <v>NA</v>
      </c>
      <c r="AM93">
        <f t="shared" si="16"/>
        <v>0.62125000000000008</v>
      </c>
      <c r="AN93">
        <f t="shared" si="17"/>
        <v>5.7000000000000009E-2</v>
      </c>
      <c r="AO93">
        <f t="shared" si="18"/>
        <v>6</v>
      </c>
    </row>
    <row r="94" spans="1:41" x14ac:dyDescent="0.25">
      <c r="A94">
        <v>94</v>
      </c>
      <c r="B94">
        <v>4.9000000000000004</v>
      </c>
      <c r="C94" t="s">
        <v>337</v>
      </c>
      <c r="D94" t="s">
        <v>358</v>
      </c>
      <c r="E94" t="s">
        <v>394</v>
      </c>
      <c r="F94" t="s">
        <v>393</v>
      </c>
      <c r="G94" t="s">
        <v>178</v>
      </c>
      <c r="H94">
        <v>2012</v>
      </c>
      <c r="I94">
        <v>1</v>
      </c>
      <c r="J94" s="15">
        <v>2013</v>
      </c>
      <c r="K94" t="s">
        <v>148</v>
      </c>
      <c r="L94" t="s">
        <v>32</v>
      </c>
      <c r="M94" t="s">
        <v>178</v>
      </c>
      <c r="N94">
        <f>IF($K94="NA","NA",IF($H94=2011,VLOOKUP($K94,GroupSizesPoly!$A$1:$FG$216,12,FALSE),IF($H94=2012,VLOOKUP($K94,GroupSizesPoly!$A$1:$FG$216,25,FALSE),"AAAAH")))</f>
        <v>5</v>
      </c>
      <c r="O94">
        <f>IF($L94="NA","NA",IF($H94=2011,VLOOKUP($L94,GroupSizesPoly!$A$1:$FG$216,25,FALSE),IF($H94=2012,VLOOKUP($L94,GroupSizesPoly!$A$1:$FG$216,39,FALSE),"AAAAH")))</f>
        <v>2</v>
      </c>
      <c r="P94" t="str">
        <f>IF($M94="NA","NA",IF($H94=2011,VLOOKUP($M94,GroupSizesPoly!$A$1:$FG$216,39,FALSE),"AAAAH"))</f>
        <v>NA</v>
      </c>
      <c r="Q94">
        <f>IF($K94="NA","NA",IF($H94=2011,VLOOKUP($K94,GroupSizesPoly!$A$1:$FG$216,5,FALSE),IF($H94=2012,VLOOKUP($K94,GroupSizesPoly!$A$1:$FG$216,17,FALSE),"AAAAH")))</f>
        <v>0</v>
      </c>
      <c r="R94">
        <f>IF($L94="NA","NA",IF($H94=2011,VLOOKUP($L94,GroupSizesPoly!$A$1:$FG$216,17,FALSE),IF($H94=2012,VLOOKUP($L94,GroupSizesPoly!$A$1:$FG$216,32,FALSE),"AAAAH")))</f>
        <v>0</v>
      </c>
      <c r="S94" t="str">
        <f>IF($M94="NA","NA",IF($H94=2011,VLOOKUP($M94,GroupSizesPoly!$A$1:$FG$216,32,FALSE),"AAAAH"))</f>
        <v>NA</v>
      </c>
      <c r="T94" s="4">
        <f>IF($K94="NA","NA",IF($H94=2011,VLOOKUP($K94,GroupSizesPoly!$A$1:$FG$216,8,FALSE),IF($H94=2012,VLOOKUP($K94,GroupSizesPoly!$A$1:$FG$216,20,FALSE),"AAAAH")))</f>
        <v>1</v>
      </c>
      <c r="U94" s="4">
        <f>IF($L94="NA","NA",IF($H94=2011,VLOOKUP($L94,GroupSizesPoly!$A$1:$FG$216,20,FALSE),IF($H94=2012,VLOOKUP($L94,GroupSizesPoly!$A$1:$FG$216,35,FALSE),"AAAAH")))</f>
        <v>0</v>
      </c>
      <c r="V94" s="4" t="str">
        <f>IF($M94="NA","NA",IF($H94=2011,VLOOKUP($M94,GroupSizesPoly!$A$1:$FG$216,35,FALSE),"AAAAH"))</f>
        <v>NA</v>
      </c>
      <c r="W94">
        <v>0.19104973174542833</v>
      </c>
      <c r="X94" t="s">
        <v>176</v>
      </c>
      <c r="Y94">
        <v>1</v>
      </c>
      <c r="Z94">
        <v>1</v>
      </c>
      <c r="AA94">
        <v>1</v>
      </c>
      <c r="AB94" t="s">
        <v>178</v>
      </c>
      <c r="AC94" t="s">
        <v>178</v>
      </c>
      <c r="AD94">
        <v>0.69426219830839353</v>
      </c>
      <c r="AE94" s="3" t="s">
        <v>178</v>
      </c>
      <c r="AF94" s="3" t="s">
        <v>178</v>
      </c>
      <c r="AG94">
        <f t="shared" si="10"/>
        <v>2.3006249999999999E-2</v>
      </c>
      <c r="AH94">
        <f t="shared" si="11"/>
        <v>0</v>
      </c>
      <c r="AI94" t="str">
        <f t="shared" si="12"/>
        <v>NA</v>
      </c>
      <c r="AJ94">
        <f t="shared" si="13"/>
        <v>0</v>
      </c>
      <c r="AK94">
        <f t="shared" si="14"/>
        <v>0</v>
      </c>
      <c r="AL94" t="str">
        <f t="shared" si="15"/>
        <v>NA</v>
      </c>
      <c r="AM94">
        <f t="shared" si="16"/>
        <v>2.3006249999999999E-2</v>
      </c>
      <c r="AN94">
        <f t="shared" si="17"/>
        <v>0</v>
      </c>
      <c r="AO94">
        <f t="shared" si="18"/>
        <v>3.5</v>
      </c>
    </row>
    <row r="95" spans="1:41" x14ac:dyDescent="0.25">
      <c r="A95">
        <v>95</v>
      </c>
      <c r="B95">
        <v>4.9000000000000004</v>
      </c>
      <c r="C95" t="s">
        <v>330</v>
      </c>
      <c r="D95" t="s">
        <v>359</v>
      </c>
      <c r="E95" t="s">
        <v>395</v>
      </c>
      <c r="F95" t="s">
        <v>395</v>
      </c>
      <c r="G95" t="s">
        <v>178</v>
      </c>
      <c r="H95">
        <v>2012</v>
      </c>
      <c r="I95">
        <v>1</v>
      </c>
      <c r="J95" s="15">
        <v>2012</v>
      </c>
      <c r="K95" t="s">
        <v>53</v>
      </c>
      <c r="L95" t="s">
        <v>53</v>
      </c>
      <c r="M95" t="s">
        <v>178</v>
      </c>
      <c r="N95">
        <f>IF($K95="NA","NA",IF($H95=2011,VLOOKUP($K95,GroupSizesPoly!$A$1:$FG$216,12,FALSE),IF($H95=2012,VLOOKUP($K95,GroupSizesPoly!$A$1:$FG$216,25,FALSE),"AAAAH")))</f>
        <v>6</v>
      </c>
      <c r="O95">
        <f>IF($L95="NA","NA",IF($H95=2011,VLOOKUP($L95,GroupSizesPoly!$A$1:$FG$216,25,FALSE),IF($H95=2012,VLOOKUP($L95,GroupSizesPoly!$A$1:$FG$216,39,FALSE),"AAAAH")))</f>
        <v>5</v>
      </c>
      <c r="P95" t="str">
        <f>IF($M95="NA","NA",IF($H95=2011,VLOOKUP($M95,GroupSizesPoly!$A$1:$FG$216,39,FALSE),"AAAAH"))</f>
        <v>NA</v>
      </c>
      <c r="Q95">
        <f>IF($K95="NA","NA",IF($H95=2011,VLOOKUP($K95,GroupSizesPoly!$A$1:$FG$216,5,FALSE),IF($H95=2012,VLOOKUP($K95,GroupSizesPoly!$A$1:$FG$216,17,FALSE),"AAAAH")))</f>
        <v>2</v>
      </c>
      <c r="R95">
        <f>IF($L95="NA","NA",IF($H95=2011,VLOOKUP($L95,GroupSizesPoly!$A$1:$FG$216,17,FALSE),IF($H95=2012,VLOOKUP($L95,GroupSizesPoly!$A$1:$FG$216,32,FALSE),"AAAAH")))</f>
        <v>1</v>
      </c>
      <c r="S95" t="str">
        <f>IF($M95="NA","NA",IF($H95=2011,VLOOKUP($M95,GroupSizesPoly!$A$1:$FG$216,32,FALSE),"AAAAH"))</f>
        <v>NA</v>
      </c>
      <c r="T95" s="4">
        <f>IF($K95="NA","NA",IF($H95=2011,VLOOKUP($K95,GroupSizesPoly!$A$1:$FG$216,8,FALSE),IF($H95=2012,VLOOKUP($K95,GroupSizesPoly!$A$1:$FG$216,20,FALSE),"AAAAH")))</f>
        <v>4</v>
      </c>
      <c r="U95" s="4">
        <f>IF($L95="NA","NA",IF($H95=2011,VLOOKUP($L95,GroupSizesPoly!$A$1:$FG$216,20,FALSE),IF($H95=2012,VLOOKUP($L95,GroupSizesPoly!$A$1:$FG$216,35,FALSE),"AAAAH")))</f>
        <v>2</v>
      </c>
      <c r="V95" s="4" t="str">
        <f>IF($M95="NA","NA",IF($H95=2011,VLOOKUP($M95,GroupSizesPoly!$A$1:$FG$216,35,FALSE),"AAAAH"))</f>
        <v>NA</v>
      </c>
      <c r="W95">
        <v>0.43139309220245908</v>
      </c>
      <c r="X95" t="s">
        <v>177</v>
      </c>
      <c r="Y95">
        <v>1</v>
      </c>
      <c r="Z95" t="s">
        <v>178</v>
      </c>
      <c r="AA95" t="s">
        <v>178</v>
      </c>
      <c r="AB95" t="s">
        <v>178</v>
      </c>
      <c r="AC95" t="s">
        <v>178</v>
      </c>
      <c r="AD95" t="s">
        <v>178</v>
      </c>
      <c r="AE95" s="3" t="s">
        <v>178</v>
      </c>
      <c r="AF95" s="3" t="s">
        <v>178</v>
      </c>
      <c r="AG95">
        <f t="shared" si="10"/>
        <v>0.99</v>
      </c>
      <c r="AH95">
        <f t="shared" si="11"/>
        <v>0.74750000000000005</v>
      </c>
      <c r="AI95" t="str">
        <f t="shared" si="12"/>
        <v>NA</v>
      </c>
      <c r="AJ95">
        <f t="shared" si="13"/>
        <v>0.15200000000000002</v>
      </c>
      <c r="AK95">
        <f t="shared" si="14"/>
        <v>3.8000000000000006E-2</v>
      </c>
      <c r="AL95" t="str">
        <f t="shared" si="15"/>
        <v>NA</v>
      </c>
      <c r="AM95">
        <f t="shared" si="16"/>
        <v>1.7375</v>
      </c>
      <c r="AN95">
        <f t="shared" si="17"/>
        <v>0.19000000000000003</v>
      </c>
      <c r="AO95">
        <f t="shared" si="18"/>
        <v>5.5</v>
      </c>
    </row>
    <row r="96" spans="1:41" x14ac:dyDescent="0.25">
      <c r="A96">
        <v>96</v>
      </c>
      <c r="B96">
        <v>6.2</v>
      </c>
      <c r="C96" t="s">
        <v>337</v>
      </c>
      <c r="D96" t="s">
        <v>359</v>
      </c>
      <c r="E96" t="s">
        <v>393</v>
      </c>
      <c r="F96" t="s">
        <v>393</v>
      </c>
      <c r="G96" t="s">
        <v>178</v>
      </c>
      <c r="H96">
        <v>2012</v>
      </c>
      <c r="I96">
        <v>1</v>
      </c>
      <c r="J96" s="15">
        <v>2012</v>
      </c>
      <c r="K96" t="s">
        <v>366</v>
      </c>
      <c r="L96" t="s">
        <v>510</v>
      </c>
      <c r="M96" t="s">
        <v>178</v>
      </c>
      <c r="N96">
        <f>IF($K96="NA","NA",IF($H96=2011,VLOOKUP($K96,GroupSizesPoly!$A$1:$FG$216,12,FALSE),IF($H96=2012,VLOOKUP($K96,GroupSizesPoly!$A$1:$FG$216,25,FALSE),"AAAAH")))</f>
        <v>9.9999999999999982</v>
      </c>
      <c r="O96">
        <f>IF($L96="NA","NA",IF($H96=2011,VLOOKUP($L96,GroupSizesPoly!$A$1:$FG$216,25,FALSE),IF($H96=2012,VLOOKUP($L96,GroupSizesPoly!$A$1:$FG$216,39,FALSE),"AAAAH")))</f>
        <v>8.3333333333333321</v>
      </c>
      <c r="P96" t="str">
        <f>IF($M96="NA","NA",IF($H96=2011,VLOOKUP($M96,GroupSizesPoly!$A$1:$FG$216,39,FALSE),"AAAAH"))</f>
        <v>NA</v>
      </c>
      <c r="Q96">
        <f>IF($K96="NA","NA",IF($H96=2011,VLOOKUP($K96,GroupSizesPoly!$A$1:$FG$216,5,FALSE),IF($H96=2012,VLOOKUP($K96,GroupSizesPoly!$A$1:$FG$216,17,FALSE),"AAAAH")))</f>
        <v>2</v>
      </c>
      <c r="R96">
        <f>IF($L96="NA","NA",IF($H96=2011,VLOOKUP($L96,GroupSizesPoly!$A$1:$FG$216,17,FALSE),IF($H96=2012,VLOOKUP($L96,GroupSizesPoly!$A$1:$FG$216,32,FALSE),"AAAAH")))</f>
        <v>1</v>
      </c>
      <c r="S96" t="str">
        <f>IF($M96="NA","NA",IF($H96=2011,VLOOKUP($M96,GroupSizesPoly!$A$1:$FG$216,32,FALSE),"AAAAH"))</f>
        <v>NA</v>
      </c>
      <c r="T96" s="4">
        <f>IF($K96="NA","NA",IF($H96=2011,VLOOKUP($K96,GroupSizesPoly!$A$1:$FG$216,8,FALSE),IF($H96=2012,VLOOKUP($K96,GroupSizesPoly!$A$1:$FG$216,20,FALSE),"AAAAH")))</f>
        <v>1.6666666666666667</v>
      </c>
      <c r="U96" s="4">
        <f>IF($L96="NA","NA",IF($H96=2011,VLOOKUP($L96,GroupSizesPoly!$A$1:$FG$216,20,FALSE),IF($H96=2012,VLOOKUP($L96,GroupSizesPoly!$A$1:$FG$216,35,FALSE),"AAAAH")))</f>
        <v>2</v>
      </c>
      <c r="V96" s="4" t="str">
        <f>IF($M96="NA","NA",IF($H96=2011,VLOOKUP($M96,GroupSizesPoly!$A$1:$FG$216,35,FALSE),"AAAAH"))</f>
        <v>NA</v>
      </c>
      <c r="W96">
        <v>0.56200254265125105</v>
      </c>
      <c r="X96" t="s">
        <v>177</v>
      </c>
      <c r="Y96">
        <v>1</v>
      </c>
      <c r="Z96" t="s">
        <v>178</v>
      </c>
      <c r="AA96" t="s">
        <v>178</v>
      </c>
      <c r="AB96" t="s">
        <v>178</v>
      </c>
      <c r="AC96" t="s">
        <v>178</v>
      </c>
      <c r="AD96" t="s">
        <v>178</v>
      </c>
      <c r="AE96" s="3" t="s">
        <v>178</v>
      </c>
      <c r="AF96" s="3" t="s">
        <v>178</v>
      </c>
      <c r="AG96">
        <f t="shared" si="10"/>
        <v>0.4958333333333334</v>
      </c>
      <c r="AH96">
        <f t="shared" si="11"/>
        <v>0.7975000000000001</v>
      </c>
      <c r="AI96" t="str">
        <f t="shared" si="12"/>
        <v>NA</v>
      </c>
      <c r="AJ96">
        <f t="shared" si="13"/>
        <v>1.5833333333333335E-2</v>
      </c>
      <c r="AK96">
        <f t="shared" si="14"/>
        <v>9.5000000000000015E-3</v>
      </c>
      <c r="AL96" t="str">
        <f t="shared" si="15"/>
        <v>NA</v>
      </c>
      <c r="AM96">
        <f t="shared" si="16"/>
        <v>1.2933333333333334</v>
      </c>
      <c r="AN96">
        <f t="shared" si="17"/>
        <v>2.5333333333333336E-2</v>
      </c>
      <c r="AO96">
        <f t="shared" si="18"/>
        <v>9.1666666666666643</v>
      </c>
    </row>
    <row r="97" spans="1:41" x14ac:dyDescent="0.25">
      <c r="A97">
        <v>97</v>
      </c>
      <c r="B97">
        <v>6</v>
      </c>
      <c r="C97" t="s">
        <v>337</v>
      </c>
      <c r="D97" t="s">
        <v>359</v>
      </c>
      <c r="E97" t="s">
        <v>393</v>
      </c>
      <c r="F97" t="s">
        <v>393</v>
      </c>
      <c r="G97" t="s">
        <v>178</v>
      </c>
      <c r="H97">
        <v>2012</v>
      </c>
      <c r="I97">
        <v>1</v>
      </c>
      <c r="J97" s="15">
        <v>2012</v>
      </c>
      <c r="K97" t="s">
        <v>136</v>
      </c>
      <c r="L97" t="s">
        <v>511</v>
      </c>
      <c r="M97" t="s">
        <v>178</v>
      </c>
      <c r="N97">
        <f>IF($K97="NA","NA",IF($H97=2011,VLOOKUP($K97,GroupSizesPoly!$A$1:$FG$216,12,FALSE),IF($H97=2012,VLOOKUP($K97,GroupSizesPoly!$A$1:$FG$216,25,FALSE),"AAAAH")))</f>
        <v>7</v>
      </c>
      <c r="O97">
        <f>IF($L97="NA","NA",IF($H97=2011,VLOOKUP($L97,GroupSizesPoly!$A$1:$FG$216,25,FALSE),IF($H97=2012,VLOOKUP($L97,GroupSizesPoly!$A$1:$FG$216,39,FALSE),"AAAAH")))</f>
        <v>6.5</v>
      </c>
      <c r="P97" t="str">
        <f>IF($M97="NA","NA",IF($H97=2011,VLOOKUP($M97,GroupSizesPoly!$A$1:$FG$216,39,FALSE),"AAAAH"))</f>
        <v>NA</v>
      </c>
      <c r="Q97">
        <f>IF($K97="NA","NA",IF($H97=2011,VLOOKUP($K97,GroupSizesPoly!$A$1:$FG$216,5,FALSE),IF($H97=2012,VLOOKUP($K97,GroupSizesPoly!$A$1:$FG$216,17,FALSE),"AAAAH")))</f>
        <v>2</v>
      </c>
      <c r="R97">
        <f>IF($L97="NA","NA",IF($H97=2011,VLOOKUP($L97,GroupSizesPoly!$A$1:$FG$216,17,FALSE),IF($H97=2012,VLOOKUP($L97,GroupSizesPoly!$A$1:$FG$216,32,FALSE),"AAAAH")))</f>
        <v>0.5</v>
      </c>
      <c r="S97" t="str">
        <f>IF($M97="NA","NA",IF($H97=2011,VLOOKUP($M97,GroupSizesPoly!$A$1:$FG$216,32,FALSE),"AAAAH"))</f>
        <v>NA</v>
      </c>
      <c r="T97" s="4">
        <f>IF($K97="NA","NA",IF($H97=2011,VLOOKUP($K97,GroupSizesPoly!$A$1:$FG$216,8,FALSE),IF($H97=2012,VLOOKUP($K97,GroupSizesPoly!$A$1:$FG$216,20,FALSE),"AAAAH")))</f>
        <v>2</v>
      </c>
      <c r="U97" s="4">
        <f>IF($L97="NA","NA",IF($H97=2011,VLOOKUP($L97,GroupSizesPoly!$A$1:$FG$216,20,FALSE),IF($H97=2012,VLOOKUP($L97,GroupSizesPoly!$A$1:$FG$216,35,FALSE),"AAAAH")))</f>
        <v>0.5</v>
      </c>
      <c r="V97" s="4" t="str">
        <f>IF($M97="NA","NA",IF($H97=2011,VLOOKUP($M97,GroupSizesPoly!$A$1:$FG$216,35,FALSE),"AAAAH"))</f>
        <v>NA</v>
      </c>
      <c r="W97">
        <v>0.55009090157900209</v>
      </c>
      <c r="X97" t="s">
        <v>176</v>
      </c>
      <c r="Y97">
        <v>1</v>
      </c>
      <c r="Z97" t="s">
        <v>178</v>
      </c>
      <c r="AA97" t="s">
        <v>178</v>
      </c>
      <c r="AB97" t="s">
        <v>178</v>
      </c>
      <c r="AC97" t="s">
        <v>178</v>
      </c>
      <c r="AD97">
        <v>1.7913681921927711</v>
      </c>
      <c r="AE97" s="3" t="s">
        <v>178</v>
      </c>
      <c r="AF97" s="3" t="s">
        <v>178</v>
      </c>
      <c r="AG97">
        <f t="shared" si="10"/>
        <v>0.59499999999999997</v>
      </c>
      <c r="AH97">
        <f t="shared" si="11"/>
        <v>0.22468750000000001</v>
      </c>
      <c r="AI97" t="str">
        <f t="shared" si="12"/>
        <v>NA</v>
      </c>
      <c r="AJ97">
        <f t="shared" si="13"/>
        <v>1.9000000000000003E-2</v>
      </c>
      <c r="AK97">
        <f t="shared" si="14"/>
        <v>1.1875000000000002E-3</v>
      </c>
      <c r="AL97" t="str">
        <f t="shared" si="15"/>
        <v>NA</v>
      </c>
      <c r="AM97">
        <f t="shared" si="16"/>
        <v>0.81968750000000001</v>
      </c>
      <c r="AN97">
        <f t="shared" si="17"/>
        <v>2.0187500000000004E-2</v>
      </c>
      <c r="AO97">
        <f t="shared" si="18"/>
        <v>6.75</v>
      </c>
    </row>
    <row r="98" spans="1:41" x14ac:dyDescent="0.25">
      <c r="A98">
        <v>98</v>
      </c>
      <c r="B98">
        <v>6</v>
      </c>
      <c r="C98" t="s">
        <v>337</v>
      </c>
      <c r="D98" t="s">
        <v>359</v>
      </c>
      <c r="E98" t="s">
        <v>393</v>
      </c>
      <c r="F98" t="s">
        <v>393</v>
      </c>
      <c r="G98" t="s">
        <v>178</v>
      </c>
      <c r="H98">
        <v>2012</v>
      </c>
      <c r="I98">
        <v>1</v>
      </c>
      <c r="J98" s="15">
        <v>2012</v>
      </c>
      <c r="K98" t="s">
        <v>367</v>
      </c>
      <c r="L98" t="s">
        <v>512</v>
      </c>
      <c r="M98" t="s">
        <v>178</v>
      </c>
      <c r="N98">
        <f>IF($K98="NA","NA",IF($H98=2011,VLOOKUP($K98,GroupSizesPoly!$A$1:$FG$216,12,FALSE),IF($H98=2012,VLOOKUP($K98,GroupSizesPoly!$A$1:$FG$216,25,FALSE),"AAAAH")))</f>
        <v>5.333333333333333</v>
      </c>
      <c r="O98">
        <f>IF($L98="NA","NA",IF($H98=2011,VLOOKUP($L98,GroupSizesPoly!$A$1:$FG$216,25,FALSE),IF($H98=2012,VLOOKUP($L98,GroupSizesPoly!$A$1:$FG$216,39,FALSE),"AAAAH")))</f>
        <v>7</v>
      </c>
      <c r="P98" t="str">
        <f>IF($M98="NA","NA",IF($H98=2011,VLOOKUP($M98,GroupSizesPoly!$A$1:$FG$216,39,FALSE),"AAAAH"))</f>
        <v>NA</v>
      </c>
      <c r="Q98">
        <f>IF($K98="NA","NA",IF($H98=2011,VLOOKUP($K98,GroupSizesPoly!$A$1:$FG$216,5,FALSE),IF($H98=2012,VLOOKUP($K98,GroupSizesPoly!$A$1:$FG$216,17,FALSE),"AAAAH")))</f>
        <v>1</v>
      </c>
      <c r="R98">
        <f>IF($L98="NA","NA",IF($H98=2011,VLOOKUP($L98,GroupSizesPoly!$A$1:$FG$216,17,FALSE),IF($H98=2012,VLOOKUP($L98,GroupSizesPoly!$A$1:$FG$216,32,FALSE),"AAAAH")))</f>
        <v>1</v>
      </c>
      <c r="S98" t="str">
        <f>IF($M98="NA","NA",IF($H98=2011,VLOOKUP($M98,GroupSizesPoly!$A$1:$FG$216,32,FALSE),"AAAAH"))</f>
        <v>NA</v>
      </c>
      <c r="T98" s="4">
        <f>IF($K98="NA","NA",IF($H98=2011,VLOOKUP($K98,GroupSizesPoly!$A$1:$FG$216,8,FALSE),IF($H98=2012,VLOOKUP($K98,GroupSizesPoly!$A$1:$FG$216,20,FALSE),"AAAAH")))</f>
        <v>0.33333333333333331</v>
      </c>
      <c r="U98" s="4">
        <f>IF($L98="NA","NA",IF($H98=2011,VLOOKUP($L98,GroupSizesPoly!$A$1:$FG$216,20,FALSE),IF($H98=2012,VLOOKUP($L98,GroupSizesPoly!$A$1:$FG$216,35,FALSE),"AAAAH")))</f>
        <v>2</v>
      </c>
      <c r="V98" s="4" t="str">
        <f>IF($M98="NA","NA",IF($H98=2011,VLOOKUP($M98,GroupSizesPoly!$A$1:$FG$216,35,FALSE),"AAAAH"))</f>
        <v>NA</v>
      </c>
      <c r="W98">
        <v>1.3769550295458164</v>
      </c>
      <c r="X98" t="s">
        <v>177</v>
      </c>
      <c r="Y98">
        <v>1</v>
      </c>
      <c r="Z98" t="s">
        <v>178</v>
      </c>
      <c r="AA98" t="s">
        <v>178</v>
      </c>
      <c r="AB98" t="s">
        <v>178</v>
      </c>
      <c r="AC98" t="s">
        <v>178</v>
      </c>
      <c r="AD98" t="s">
        <v>178</v>
      </c>
      <c r="AE98" s="3" t="s">
        <v>178</v>
      </c>
      <c r="AF98" s="3" t="s">
        <v>178</v>
      </c>
      <c r="AG98">
        <f t="shared" si="10"/>
        <v>0.13291666666666666</v>
      </c>
      <c r="AH98">
        <f t="shared" si="11"/>
        <v>0.7975000000000001</v>
      </c>
      <c r="AI98" t="str">
        <f t="shared" si="12"/>
        <v>NA</v>
      </c>
      <c r="AJ98">
        <f t="shared" si="13"/>
        <v>1.5833333333333333E-3</v>
      </c>
      <c r="AK98">
        <f t="shared" si="14"/>
        <v>9.5000000000000015E-3</v>
      </c>
      <c r="AL98" t="str">
        <f t="shared" si="15"/>
        <v>NA</v>
      </c>
      <c r="AM98">
        <f t="shared" si="16"/>
        <v>0.93041666666666678</v>
      </c>
      <c r="AN98">
        <f t="shared" si="17"/>
        <v>1.1083333333333334E-2</v>
      </c>
      <c r="AO98">
        <f t="shared" si="18"/>
        <v>6.1666666666666661</v>
      </c>
    </row>
    <row r="99" spans="1:41" x14ac:dyDescent="0.25">
      <c r="A99">
        <v>99</v>
      </c>
      <c r="B99">
        <v>5.8</v>
      </c>
      <c r="C99" t="s">
        <v>337</v>
      </c>
      <c r="D99" t="s">
        <v>359</v>
      </c>
      <c r="E99" t="s">
        <v>393</v>
      </c>
      <c r="F99" t="s">
        <v>393</v>
      </c>
      <c r="G99" t="s">
        <v>178</v>
      </c>
      <c r="H99">
        <v>2012</v>
      </c>
      <c r="I99">
        <v>1</v>
      </c>
      <c r="J99" s="15">
        <v>2012</v>
      </c>
      <c r="K99" t="s">
        <v>368</v>
      </c>
      <c r="L99" t="s">
        <v>513</v>
      </c>
      <c r="M99" t="s">
        <v>178</v>
      </c>
      <c r="N99">
        <f>IF($K99="NA","NA",IF($H99=2011,VLOOKUP($K99,GroupSizesPoly!$A$1:$FG$216,12,FALSE),IF($H99=2012,VLOOKUP($K99,GroupSizesPoly!$A$1:$FG$216,25,FALSE),"AAAAH")))</f>
        <v>5</v>
      </c>
      <c r="O99">
        <f>IF($L99="NA","NA",IF($H99=2011,VLOOKUP($L99,GroupSizesPoly!$A$1:$FG$216,25,FALSE),IF($H99=2012,VLOOKUP($L99,GroupSizesPoly!$A$1:$FG$216,39,FALSE),"AAAAH")))</f>
        <v>6.333333333333333</v>
      </c>
      <c r="P99" t="str">
        <f>IF($M99="NA","NA",IF($H99=2011,VLOOKUP($M99,GroupSizesPoly!$A$1:$FG$216,39,FALSE),"AAAAH"))</f>
        <v>NA</v>
      </c>
      <c r="Q99">
        <f>IF($K99="NA","NA",IF($H99=2011,VLOOKUP($K99,GroupSizesPoly!$A$1:$FG$216,5,FALSE),IF($H99=2012,VLOOKUP($K99,GroupSizesPoly!$A$1:$FG$216,17,FALSE),"AAAAH")))</f>
        <v>0.33333333333333331</v>
      </c>
      <c r="R99">
        <f>IF($L99="NA","NA",IF($H99=2011,VLOOKUP($L99,GroupSizesPoly!$A$1:$FG$216,17,FALSE),IF($H99=2012,VLOOKUP($L99,GroupSizesPoly!$A$1:$FG$216,32,FALSE),"AAAAH")))</f>
        <v>1</v>
      </c>
      <c r="S99" t="str">
        <f>IF($M99="NA","NA",IF($H99=2011,VLOOKUP($M99,GroupSizesPoly!$A$1:$FG$216,32,FALSE),"AAAAH"))</f>
        <v>NA</v>
      </c>
      <c r="T99" s="4">
        <f>IF($K99="NA","NA",IF($H99=2011,VLOOKUP($K99,GroupSizesPoly!$A$1:$FG$216,8,FALSE),IF($H99=2012,VLOOKUP($K99,GroupSizesPoly!$A$1:$FG$216,20,FALSE),"AAAAH")))</f>
        <v>0.33333333333333331</v>
      </c>
      <c r="U99" s="4">
        <f>IF($L99="NA","NA",IF($H99=2011,VLOOKUP($L99,GroupSizesPoly!$A$1:$FG$216,20,FALSE),IF($H99=2012,VLOOKUP($L99,GroupSizesPoly!$A$1:$FG$216,35,FALSE),"AAAAH")))</f>
        <v>1.6666666666666667</v>
      </c>
      <c r="V99" s="4" t="str">
        <f>IF($M99="NA","NA",IF($H99=2011,VLOOKUP($M99,GroupSizesPoly!$A$1:$FG$216,35,FALSE),"AAAAH"))</f>
        <v>NA</v>
      </c>
      <c r="W99">
        <v>0.38036649439737741</v>
      </c>
      <c r="X99" t="s">
        <v>177</v>
      </c>
      <c r="Y99">
        <v>1</v>
      </c>
      <c r="Z99" t="s">
        <v>178</v>
      </c>
      <c r="AA99" t="s">
        <v>178</v>
      </c>
      <c r="AB99" t="s">
        <v>178</v>
      </c>
      <c r="AC99" t="s">
        <v>178</v>
      </c>
      <c r="AD99" t="s">
        <v>178</v>
      </c>
      <c r="AE99" s="3" t="s">
        <v>178</v>
      </c>
      <c r="AF99" s="3" t="s">
        <v>178</v>
      </c>
      <c r="AG99">
        <f t="shared" si="10"/>
        <v>0.15541666666666665</v>
      </c>
      <c r="AH99">
        <f t="shared" si="11"/>
        <v>0.6645833333333333</v>
      </c>
      <c r="AI99" t="str">
        <f t="shared" si="12"/>
        <v>NA</v>
      </c>
      <c r="AJ99">
        <f t="shared" si="13"/>
        <v>5.2777777777777784E-4</v>
      </c>
      <c r="AK99">
        <f t="shared" si="14"/>
        <v>7.9166666666666673E-3</v>
      </c>
      <c r="AL99" t="str">
        <f t="shared" si="15"/>
        <v>NA</v>
      </c>
      <c r="AM99">
        <f t="shared" si="16"/>
        <v>0.82</v>
      </c>
      <c r="AN99">
        <f t="shared" si="17"/>
        <v>8.4444444444444454E-3</v>
      </c>
      <c r="AO99">
        <f t="shared" si="18"/>
        <v>5.6666666666666661</v>
      </c>
    </row>
    <row r="100" spans="1:41" x14ac:dyDescent="0.25">
      <c r="A100">
        <v>100</v>
      </c>
      <c r="B100">
        <v>5.3</v>
      </c>
      <c r="C100" t="s">
        <v>330</v>
      </c>
      <c r="D100" t="s">
        <v>359</v>
      </c>
      <c r="E100" t="s">
        <v>395</v>
      </c>
      <c r="F100" t="s">
        <v>395</v>
      </c>
      <c r="G100" t="s">
        <v>178</v>
      </c>
      <c r="H100">
        <v>2012</v>
      </c>
      <c r="I100">
        <v>1</v>
      </c>
      <c r="J100" s="15">
        <v>2012</v>
      </c>
      <c r="K100" t="s">
        <v>74</v>
      </c>
      <c r="L100" t="s">
        <v>74</v>
      </c>
      <c r="M100" t="s">
        <v>178</v>
      </c>
      <c r="N100">
        <f>IF($K100="NA","NA",IF($H100=2011,VLOOKUP($K100,GroupSizesPoly!$A$1:$FG$216,12,FALSE),IF($H100=2012,VLOOKUP($K100,GroupSizesPoly!$A$1:$FG$216,25,FALSE),"AAAAH")))</f>
        <v>7</v>
      </c>
      <c r="O100">
        <f>IF($L100="NA","NA",IF($H100=2011,VLOOKUP($L100,GroupSizesPoly!$A$1:$FG$216,25,FALSE),IF($H100=2012,VLOOKUP($L100,GroupSizesPoly!$A$1:$FG$216,39,FALSE),"AAAAH")))</f>
        <v>6</v>
      </c>
      <c r="P100" t="str">
        <f>IF($M100="NA","NA",IF($H100=2011,VLOOKUP($M100,GroupSizesPoly!$A$1:$FG$216,39,FALSE),"AAAAH"))</f>
        <v>NA</v>
      </c>
      <c r="Q100">
        <f>IF($K100="NA","NA",IF($H100=2011,VLOOKUP($K100,GroupSizesPoly!$A$1:$FG$216,5,FALSE),IF($H100=2012,VLOOKUP($K100,GroupSizesPoly!$A$1:$FG$216,17,FALSE),"AAAAH")))</f>
        <v>1</v>
      </c>
      <c r="R100">
        <f>IF($L100="NA","NA",IF($H100=2011,VLOOKUP($L100,GroupSizesPoly!$A$1:$FG$216,17,FALSE),IF($H100=2012,VLOOKUP($L100,GroupSizesPoly!$A$1:$FG$216,32,FALSE),"AAAAH")))</f>
        <v>2</v>
      </c>
      <c r="S100" t="str">
        <f>IF($M100="NA","NA",IF($H100=2011,VLOOKUP($M100,GroupSizesPoly!$A$1:$FG$216,32,FALSE),"AAAAH"))</f>
        <v>NA</v>
      </c>
      <c r="T100" s="4">
        <f>IF($K100="NA","NA",IF($H100=2011,VLOOKUP($K100,GroupSizesPoly!$A$1:$FG$216,8,FALSE),IF($H100=2012,VLOOKUP($K100,GroupSizesPoly!$A$1:$FG$216,20,FALSE),"AAAAH")))</f>
        <v>0</v>
      </c>
      <c r="U100" s="4">
        <f>IF($L100="NA","NA",IF($H100=2011,VLOOKUP($L100,GroupSizesPoly!$A$1:$FG$216,20,FALSE),IF($H100=2012,VLOOKUP($L100,GroupSizesPoly!$A$1:$FG$216,35,FALSE),"AAAAH")))</f>
        <v>1</v>
      </c>
      <c r="V100" s="4" t="str">
        <f>IF($M100="NA","NA",IF($H100=2011,VLOOKUP($M100,GroupSizesPoly!$A$1:$FG$216,35,FALSE),"AAAAH"))</f>
        <v>NA</v>
      </c>
      <c r="W100">
        <v>0.4622769732530484</v>
      </c>
      <c r="X100" t="s">
        <v>177</v>
      </c>
      <c r="Y100">
        <v>1</v>
      </c>
      <c r="Z100" t="s">
        <v>178</v>
      </c>
      <c r="AA100" t="s">
        <v>178</v>
      </c>
      <c r="AB100" t="s">
        <v>178</v>
      </c>
      <c r="AC100" t="s">
        <v>178</v>
      </c>
      <c r="AD100" t="s">
        <v>178</v>
      </c>
      <c r="AE100" s="3" t="s">
        <v>178</v>
      </c>
      <c r="AF100" s="3" t="s">
        <v>178</v>
      </c>
      <c r="AG100">
        <f t="shared" si="10"/>
        <v>0</v>
      </c>
      <c r="AH100">
        <f t="shared" si="11"/>
        <v>0.2475</v>
      </c>
      <c r="AI100" t="str">
        <f t="shared" si="12"/>
        <v>NA</v>
      </c>
      <c r="AJ100">
        <f t="shared" si="13"/>
        <v>0</v>
      </c>
      <c r="AK100">
        <f t="shared" si="14"/>
        <v>3.8000000000000006E-2</v>
      </c>
      <c r="AL100" t="str">
        <f t="shared" si="15"/>
        <v>NA</v>
      </c>
      <c r="AM100">
        <f t="shared" si="16"/>
        <v>0.2475</v>
      </c>
      <c r="AN100">
        <f t="shared" si="17"/>
        <v>3.8000000000000006E-2</v>
      </c>
      <c r="AO100">
        <f t="shared" si="18"/>
        <v>6.5</v>
      </c>
    </row>
    <row r="101" spans="1:41" x14ac:dyDescent="0.25">
      <c r="A101">
        <v>101</v>
      </c>
      <c r="B101">
        <v>5.0999999999999996</v>
      </c>
      <c r="C101" t="s">
        <v>330</v>
      </c>
      <c r="D101" t="s">
        <v>359</v>
      </c>
      <c r="E101" t="s">
        <v>395</v>
      </c>
      <c r="F101" t="s">
        <v>395</v>
      </c>
      <c r="G101" t="s">
        <v>178</v>
      </c>
      <c r="H101">
        <v>2012</v>
      </c>
      <c r="I101">
        <v>1</v>
      </c>
      <c r="J101" s="15">
        <v>2012</v>
      </c>
      <c r="K101" t="s">
        <v>150</v>
      </c>
      <c r="L101" t="s">
        <v>150</v>
      </c>
      <c r="M101" t="s">
        <v>178</v>
      </c>
      <c r="N101">
        <f>IF($K101="NA","NA",IF($H101=2011,VLOOKUP($K101,GroupSizesPoly!$A$1:$FG$216,12,FALSE),IF($H101=2012,VLOOKUP($K101,GroupSizesPoly!$A$1:$FG$216,25,FALSE),"AAAAH")))</f>
        <v>4</v>
      </c>
      <c r="O101">
        <f>IF($L101="NA","NA",IF($H101=2011,VLOOKUP($L101,GroupSizesPoly!$A$1:$FG$216,25,FALSE),IF($H101=2012,VLOOKUP($L101,GroupSizesPoly!$A$1:$FG$216,39,FALSE),"AAAAH")))</f>
        <v>4</v>
      </c>
      <c r="P101" t="str">
        <f>IF($M101="NA","NA",IF($H101=2011,VLOOKUP($M101,GroupSizesPoly!$A$1:$FG$216,39,FALSE),"AAAAH"))</f>
        <v>NA</v>
      </c>
      <c r="Q101">
        <f>IF($K101="NA","NA",IF($H101=2011,VLOOKUP($K101,GroupSizesPoly!$A$1:$FG$216,5,FALSE),IF($H101=2012,VLOOKUP($K101,GroupSizesPoly!$A$1:$FG$216,17,FALSE),"AAAAH")))</f>
        <v>0</v>
      </c>
      <c r="R101">
        <f>IF($L101="NA","NA",IF($H101=2011,VLOOKUP($L101,GroupSizesPoly!$A$1:$FG$216,17,FALSE),IF($H101=2012,VLOOKUP($L101,GroupSizesPoly!$A$1:$FG$216,32,FALSE),"AAAAH")))</f>
        <v>1</v>
      </c>
      <c r="S101" t="str">
        <f>IF($M101="NA","NA",IF($H101=2011,VLOOKUP($M101,GroupSizesPoly!$A$1:$FG$216,32,FALSE),"AAAAH"))</f>
        <v>NA</v>
      </c>
      <c r="T101" s="4">
        <f>IF($K101="NA","NA",IF($H101=2011,VLOOKUP($K101,GroupSizesPoly!$A$1:$FG$216,8,FALSE),IF($H101=2012,VLOOKUP($K101,GroupSizesPoly!$A$1:$FG$216,20,FALSE),"AAAAH")))</f>
        <v>1</v>
      </c>
      <c r="U101" s="4">
        <f>IF($L101="NA","NA",IF($H101=2011,VLOOKUP($L101,GroupSizesPoly!$A$1:$FG$216,20,FALSE),IF($H101=2012,VLOOKUP($L101,GroupSizesPoly!$A$1:$FG$216,35,FALSE),"AAAAH")))</f>
        <v>1</v>
      </c>
      <c r="V101" s="4" t="str">
        <f>IF($M101="NA","NA",IF($H101=2011,VLOOKUP($M101,GroupSizesPoly!$A$1:$FG$216,35,FALSE),"AAAAH"))</f>
        <v>NA</v>
      </c>
      <c r="W101">
        <v>0.33941125496954189</v>
      </c>
      <c r="X101" t="s">
        <v>177</v>
      </c>
      <c r="Y101">
        <v>1</v>
      </c>
      <c r="Z101" t="s">
        <v>178</v>
      </c>
      <c r="AA101" t="s">
        <v>178</v>
      </c>
      <c r="AB101" t="s">
        <v>178</v>
      </c>
      <c r="AC101" t="s">
        <v>178</v>
      </c>
      <c r="AD101" t="s">
        <v>178</v>
      </c>
      <c r="AE101" s="3" t="s">
        <v>178</v>
      </c>
      <c r="AF101" s="3" t="s">
        <v>178</v>
      </c>
      <c r="AG101">
        <f t="shared" si="10"/>
        <v>0.5</v>
      </c>
      <c r="AH101">
        <f t="shared" si="11"/>
        <v>0.37375000000000003</v>
      </c>
      <c r="AI101" t="str">
        <f t="shared" si="12"/>
        <v>NA</v>
      </c>
      <c r="AJ101">
        <f t="shared" si="13"/>
        <v>0</v>
      </c>
      <c r="AK101">
        <f t="shared" si="14"/>
        <v>1.9000000000000003E-2</v>
      </c>
      <c r="AL101" t="str">
        <f t="shared" si="15"/>
        <v>NA</v>
      </c>
      <c r="AM101">
        <f t="shared" si="16"/>
        <v>0.87375000000000003</v>
      </c>
      <c r="AN101">
        <f t="shared" si="17"/>
        <v>1.9000000000000003E-2</v>
      </c>
      <c r="AO101">
        <f t="shared" si="18"/>
        <v>4</v>
      </c>
    </row>
    <row r="102" spans="1:41" x14ac:dyDescent="0.25">
      <c r="A102">
        <v>102</v>
      </c>
      <c r="B102">
        <v>4.7</v>
      </c>
      <c r="C102" t="s">
        <v>330</v>
      </c>
      <c r="D102" t="s">
        <v>359</v>
      </c>
      <c r="E102" t="s">
        <v>395</v>
      </c>
      <c r="F102" t="s">
        <v>395</v>
      </c>
      <c r="G102" t="s">
        <v>178</v>
      </c>
      <c r="H102">
        <v>2012</v>
      </c>
      <c r="I102">
        <v>1</v>
      </c>
      <c r="J102" s="15">
        <v>2012</v>
      </c>
      <c r="K102" t="s">
        <v>93</v>
      </c>
      <c r="L102" t="s">
        <v>96</v>
      </c>
      <c r="M102" t="s">
        <v>178</v>
      </c>
      <c r="N102">
        <f>IF($K102="NA","NA",IF($H102=2011,VLOOKUP($K102,GroupSizesPoly!$A$1:$FG$216,12,FALSE),IF($H102=2012,VLOOKUP($K102,GroupSizesPoly!$A$1:$FG$216,25,FALSE),"AAAAH")))</f>
        <v>3</v>
      </c>
      <c r="O102">
        <f>IF($L102="NA","NA",IF($H102=2011,VLOOKUP($L102,GroupSizesPoly!$A$1:$FG$216,25,FALSE),IF($H102=2012,VLOOKUP($L102,GroupSizesPoly!$A$1:$FG$216,39,FALSE),"AAAAH")))</f>
        <v>6</v>
      </c>
      <c r="P102" t="str">
        <f>IF($M102="NA","NA",IF($H102=2011,VLOOKUP($M102,GroupSizesPoly!$A$1:$FG$216,39,FALSE),"AAAAH"))</f>
        <v>NA</v>
      </c>
      <c r="Q102">
        <f>IF($K102="NA","NA",IF($H102=2011,VLOOKUP($K102,GroupSizesPoly!$A$1:$FG$216,5,FALSE),IF($H102=2012,VLOOKUP($K102,GroupSizesPoly!$A$1:$FG$216,17,FALSE),"AAAAH")))</f>
        <v>1</v>
      </c>
      <c r="R102">
        <f>IF($L102="NA","NA",IF($H102=2011,VLOOKUP($L102,GroupSizesPoly!$A$1:$FG$216,17,FALSE),IF($H102=2012,VLOOKUP($L102,GroupSizesPoly!$A$1:$FG$216,32,FALSE),"AAAAH")))</f>
        <v>1</v>
      </c>
      <c r="S102" t="str">
        <f>IF($M102="NA","NA",IF($H102=2011,VLOOKUP($M102,GroupSizesPoly!$A$1:$FG$216,32,FALSE),"AAAAH"))</f>
        <v>NA</v>
      </c>
      <c r="T102" s="4">
        <f>IF($K102="NA","NA",IF($H102=2011,VLOOKUP($K102,GroupSizesPoly!$A$1:$FG$216,8,FALSE),IF($H102=2012,VLOOKUP($K102,GroupSizesPoly!$A$1:$FG$216,20,FALSE),"AAAAH")))</f>
        <v>1</v>
      </c>
      <c r="U102" s="4">
        <f>IF($L102="NA","NA",IF($H102=2011,VLOOKUP($L102,GroupSizesPoly!$A$1:$FG$216,20,FALSE),IF($H102=2012,VLOOKUP($L102,GroupSizesPoly!$A$1:$FG$216,35,FALSE),"AAAAH")))</f>
        <v>2</v>
      </c>
      <c r="V102" s="4" t="str">
        <f>IF($M102="NA","NA",IF($H102=2011,VLOOKUP($M102,GroupSizesPoly!$A$1:$FG$216,35,FALSE),"AAAAH"))</f>
        <v>NA</v>
      </c>
      <c r="W102">
        <v>0.9217917335277005</v>
      </c>
      <c r="X102" t="s">
        <v>176</v>
      </c>
      <c r="Y102">
        <v>1</v>
      </c>
      <c r="Z102" t="s">
        <v>178</v>
      </c>
      <c r="AA102" t="s">
        <v>178</v>
      </c>
      <c r="AB102" t="s">
        <v>178</v>
      </c>
      <c r="AC102" t="s">
        <v>178</v>
      </c>
      <c r="AD102">
        <v>2.510497958573159</v>
      </c>
      <c r="AE102" s="3" t="s">
        <v>178</v>
      </c>
      <c r="AF102" s="3" t="s">
        <v>178</v>
      </c>
      <c r="AG102">
        <f t="shared" si="10"/>
        <v>0.37375000000000003</v>
      </c>
      <c r="AH102">
        <f t="shared" si="11"/>
        <v>0.74750000000000005</v>
      </c>
      <c r="AI102" t="str">
        <f t="shared" si="12"/>
        <v>NA</v>
      </c>
      <c r="AJ102">
        <f t="shared" si="13"/>
        <v>1.9000000000000003E-2</v>
      </c>
      <c r="AK102">
        <f t="shared" si="14"/>
        <v>3.8000000000000006E-2</v>
      </c>
      <c r="AL102" t="str">
        <f t="shared" si="15"/>
        <v>NA</v>
      </c>
      <c r="AM102">
        <f t="shared" si="16"/>
        <v>1.1212500000000001</v>
      </c>
      <c r="AN102">
        <f t="shared" si="17"/>
        <v>5.7000000000000009E-2</v>
      </c>
      <c r="AO102">
        <f t="shared" si="18"/>
        <v>4.5</v>
      </c>
    </row>
    <row r="103" spans="1:41" x14ac:dyDescent="0.25">
      <c r="A103">
        <v>103</v>
      </c>
      <c r="B103">
        <v>5.0999999999999996</v>
      </c>
      <c r="C103" t="s">
        <v>330</v>
      </c>
      <c r="D103" t="s">
        <v>358</v>
      </c>
      <c r="E103" t="s">
        <v>392</v>
      </c>
      <c r="F103" t="s">
        <v>395</v>
      </c>
      <c r="G103" t="s">
        <v>178</v>
      </c>
      <c r="H103">
        <v>2011</v>
      </c>
      <c r="I103">
        <v>1</v>
      </c>
      <c r="J103" s="15">
        <v>2012</v>
      </c>
      <c r="K103" t="s">
        <v>69</v>
      </c>
      <c r="L103" t="s">
        <v>69</v>
      </c>
      <c r="M103" t="s">
        <v>178</v>
      </c>
      <c r="N103">
        <f>IF($K103="NA","NA",IF($H103=2011,VLOOKUP($K103,GroupSizesPoly!$A$1:$FG$216,12,FALSE),IF($H103=2012,VLOOKUP($K103,GroupSizesPoly!$A$1:$FG$216,25,FALSE),"AAAAH")))</f>
        <v>8</v>
      </c>
      <c r="O103">
        <f>IF($L103="NA","NA",IF($H103=2011,VLOOKUP($L103,GroupSizesPoly!$A$1:$FG$216,25,FALSE),IF($H103=2012,VLOOKUP($L103,GroupSizesPoly!$A$1:$FG$216,39,FALSE),"AAAAH")))</f>
        <v>4</v>
      </c>
      <c r="P103" t="str">
        <f>IF($M103="NA","NA",IF($H103=2011,VLOOKUP($M103,GroupSizesPoly!$A$1:$FG$216,39,FALSE),"AAAAH"))</f>
        <v>NA</v>
      </c>
      <c r="Q103">
        <f>IF($K103="NA","NA",IF($H103=2011,VLOOKUP($K103,GroupSizesPoly!$A$1:$FG$216,5,FALSE),IF($H103=2012,VLOOKUP($K103,GroupSizesPoly!$A$1:$FG$216,17,FALSE),"AAAAH")))</f>
        <v>2</v>
      </c>
      <c r="R103">
        <f>IF($L103="NA","NA",IF($H103=2011,VLOOKUP($L103,GroupSizesPoly!$A$1:$FG$216,17,FALSE),IF($H103=2012,VLOOKUP($L103,GroupSizesPoly!$A$1:$FG$216,32,FALSE),"AAAAH")))</f>
        <v>1</v>
      </c>
      <c r="S103" t="str">
        <f>IF($M103="NA","NA",IF($H103=2011,VLOOKUP($M103,GroupSizesPoly!$A$1:$FG$216,32,FALSE),"AAAAH"))</f>
        <v>NA</v>
      </c>
      <c r="T103" s="4">
        <f>IF($K103="NA","NA",IF($H103=2011,VLOOKUP($K103,GroupSizesPoly!$A$1:$FG$216,8,FALSE),IF($H103=2012,VLOOKUP($K103,GroupSizesPoly!$A$1:$FG$216,20,FALSE),"AAAAH")))</f>
        <v>0</v>
      </c>
      <c r="U103" s="4">
        <f>IF($L103="NA","NA",IF($H103=2011,VLOOKUP($L103,GroupSizesPoly!$A$1:$FG$216,20,FALSE),IF($H103=2012,VLOOKUP($L103,GroupSizesPoly!$A$1:$FG$216,35,FALSE),"AAAAH")))</f>
        <v>6</v>
      </c>
      <c r="V103" s="4" t="str">
        <f>IF($M103="NA","NA",IF($H103=2011,VLOOKUP($M103,GroupSizesPoly!$A$1:$FG$216,35,FALSE),"AAAAH"))</f>
        <v>NA</v>
      </c>
      <c r="W103">
        <v>1.0700000000000003</v>
      </c>
      <c r="X103" t="s">
        <v>177</v>
      </c>
      <c r="Y103">
        <v>1</v>
      </c>
      <c r="Z103">
        <v>1</v>
      </c>
      <c r="AA103">
        <v>0</v>
      </c>
      <c r="AB103" t="s">
        <v>178</v>
      </c>
      <c r="AC103" t="s">
        <v>178</v>
      </c>
      <c r="AD103" t="s">
        <v>178</v>
      </c>
      <c r="AE103" s="3">
        <v>17</v>
      </c>
      <c r="AF103" s="3">
        <v>55</v>
      </c>
      <c r="AG103">
        <f t="shared" si="10"/>
        <v>0</v>
      </c>
      <c r="AH103">
        <f t="shared" si="11"/>
        <v>2.2425000000000002</v>
      </c>
      <c r="AI103" t="str">
        <f t="shared" si="12"/>
        <v>NA</v>
      </c>
      <c r="AJ103">
        <f t="shared" si="13"/>
        <v>0</v>
      </c>
      <c r="AK103">
        <f t="shared" si="14"/>
        <v>0.11400000000000002</v>
      </c>
      <c r="AL103" t="str">
        <f t="shared" si="15"/>
        <v>NA</v>
      </c>
      <c r="AM103">
        <f t="shared" si="16"/>
        <v>2.2425000000000002</v>
      </c>
      <c r="AN103">
        <f t="shared" si="17"/>
        <v>0.11400000000000002</v>
      </c>
      <c r="AO103">
        <f t="shared" si="18"/>
        <v>6</v>
      </c>
    </row>
    <row r="104" spans="1:41" x14ac:dyDescent="0.25">
      <c r="A104">
        <v>104</v>
      </c>
      <c r="B104">
        <v>5</v>
      </c>
      <c r="C104" t="s">
        <v>330</v>
      </c>
      <c r="D104" t="s">
        <v>359</v>
      </c>
      <c r="E104" t="s">
        <v>395</v>
      </c>
      <c r="F104" t="s">
        <v>395</v>
      </c>
      <c r="G104" t="s">
        <v>178</v>
      </c>
      <c r="H104">
        <v>2012</v>
      </c>
      <c r="I104">
        <v>1</v>
      </c>
      <c r="J104" s="15">
        <v>2012</v>
      </c>
      <c r="K104" t="s">
        <v>78</v>
      </c>
      <c r="L104" t="s">
        <v>78</v>
      </c>
      <c r="M104" t="s">
        <v>178</v>
      </c>
      <c r="N104">
        <f>IF($K104="NA","NA",IF($H104=2011,VLOOKUP($K104,GroupSizesPoly!$A$1:$FG$216,12,FALSE),IF($H104=2012,VLOOKUP($K104,GroupSizesPoly!$A$1:$FG$216,25,FALSE),"AAAAH")))</f>
        <v>11</v>
      </c>
      <c r="O104">
        <f>IF($L104="NA","NA",IF($H104=2011,VLOOKUP($L104,GroupSizesPoly!$A$1:$FG$216,25,FALSE),IF($H104=2012,VLOOKUP($L104,GroupSizesPoly!$A$1:$FG$216,39,FALSE),"AAAAH")))</f>
        <v>3</v>
      </c>
      <c r="P104" t="str">
        <f>IF($M104="NA","NA",IF($H104=2011,VLOOKUP($M104,GroupSizesPoly!$A$1:$FG$216,39,FALSE),"AAAAH"))</f>
        <v>NA</v>
      </c>
      <c r="Q104">
        <f>IF($K104="NA","NA",IF($H104=2011,VLOOKUP($K104,GroupSizesPoly!$A$1:$FG$216,5,FALSE),IF($H104=2012,VLOOKUP($K104,GroupSizesPoly!$A$1:$FG$216,17,FALSE),"AAAAH")))</f>
        <v>2</v>
      </c>
      <c r="R104">
        <f>IF($L104="NA","NA",IF($H104=2011,VLOOKUP($L104,GroupSizesPoly!$A$1:$FG$216,17,FALSE),IF($H104=2012,VLOOKUP($L104,GroupSizesPoly!$A$1:$FG$216,32,FALSE),"AAAAH")))</f>
        <v>1</v>
      </c>
      <c r="S104" t="str">
        <f>IF($M104="NA","NA",IF($H104=2011,VLOOKUP($M104,GroupSizesPoly!$A$1:$FG$216,32,FALSE),"AAAAH"))</f>
        <v>NA</v>
      </c>
      <c r="T104" s="4">
        <f>IF($K104="NA","NA",IF($H104=2011,VLOOKUP($K104,GroupSizesPoly!$A$1:$FG$216,8,FALSE),IF($H104=2012,VLOOKUP($K104,GroupSizesPoly!$A$1:$FG$216,20,FALSE),"AAAAH")))</f>
        <v>0</v>
      </c>
      <c r="U104" s="4">
        <f>IF($L104="NA","NA",IF($H104=2011,VLOOKUP($L104,GroupSizesPoly!$A$1:$FG$216,20,FALSE),IF($H104=2012,VLOOKUP($L104,GroupSizesPoly!$A$1:$FG$216,35,FALSE),"AAAAH")))</f>
        <v>2</v>
      </c>
      <c r="V104" s="4" t="str">
        <f>IF($M104="NA","NA",IF($H104=2011,VLOOKUP($M104,GroupSizesPoly!$A$1:$FG$216,35,FALSE),"AAAAH"))</f>
        <v>NA</v>
      </c>
      <c r="W104">
        <v>0.40199502484483624</v>
      </c>
      <c r="X104" t="s">
        <v>177</v>
      </c>
      <c r="Y104">
        <v>1</v>
      </c>
      <c r="Z104" t="s">
        <v>178</v>
      </c>
      <c r="AA104" t="s">
        <v>178</v>
      </c>
      <c r="AB104" t="s">
        <v>178</v>
      </c>
      <c r="AC104" t="s">
        <v>178</v>
      </c>
      <c r="AD104" t="s">
        <v>178</v>
      </c>
      <c r="AE104" s="3" t="s">
        <v>178</v>
      </c>
      <c r="AF104" s="3" t="s">
        <v>178</v>
      </c>
      <c r="AG104">
        <f t="shared" si="10"/>
        <v>0</v>
      </c>
      <c r="AH104">
        <f t="shared" si="11"/>
        <v>0.74750000000000005</v>
      </c>
      <c r="AI104" t="str">
        <f t="shared" si="12"/>
        <v>NA</v>
      </c>
      <c r="AJ104">
        <f t="shared" si="13"/>
        <v>0</v>
      </c>
      <c r="AK104">
        <f t="shared" si="14"/>
        <v>3.8000000000000006E-2</v>
      </c>
      <c r="AL104" t="str">
        <f t="shared" si="15"/>
        <v>NA</v>
      </c>
      <c r="AM104">
        <f t="shared" si="16"/>
        <v>0.74750000000000005</v>
      </c>
      <c r="AN104">
        <f t="shared" si="17"/>
        <v>3.8000000000000006E-2</v>
      </c>
      <c r="AO104">
        <f t="shared" si="18"/>
        <v>7</v>
      </c>
    </row>
    <row r="105" spans="1:41" x14ac:dyDescent="0.25">
      <c r="A105">
        <v>105</v>
      </c>
      <c r="B105">
        <v>5.2</v>
      </c>
      <c r="C105" t="s">
        <v>330</v>
      </c>
      <c r="D105" t="s">
        <v>359</v>
      </c>
      <c r="E105" t="s">
        <v>395</v>
      </c>
      <c r="F105" t="s">
        <v>395</v>
      </c>
      <c r="G105" t="s">
        <v>178</v>
      </c>
      <c r="H105">
        <v>2012</v>
      </c>
      <c r="I105">
        <v>1</v>
      </c>
      <c r="J105" s="15">
        <v>2012</v>
      </c>
      <c r="K105" t="s">
        <v>79</v>
      </c>
      <c r="L105" t="s">
        <v>79</v>
      </c>
      <c r="M105" t="s">
        <v>178</v>
      </c>
      <c r="N105">
        <f>IF($K105="NA","NA",IF($H105=2011,VLOOKUP($K105,GroupSizesPoly!$A$1:$FG$216,12,FALSE),IF($H105=2012,VLOOKUP($K105,GroupSizesPoly!$A$1:$FG$216,25,FALSE),"AAAAH")))</f>
        <v>5</v>
      </c>
      <c r="O105">
        <f>IF($L105="NA","NA",IF($H105=2011,VLOOKUP($L105,GroupSizesPoly!$A$1:$FG$216,25,FALSE),IF($H105=2012,VLOOKUP($L105,GroupSizesPoly!$A$1:$FG$216,39,FALSE),"AAAAH")))</f>
        <v>5</v>
      </c>
      <c r="P105" t="str">
        <f>IF($M105="NA","NA",IF($H105=2011,VLOOKUP($M105,GroupSizesPoly!$A$1:$FG$216,39,FALSE),"AAAAH"))</f>
        <v>NA</v>
      </c>
      <c r="Q105">
        <f>IF($K105="NA","NA",IF($H105=2011,VLOOKUP($K105,GroupSizesPoly!$A$1:$FG$216,5,FALSE),IF($H105=2012,VLOOKUP($K105,GroupSizesPoly!$A$1:$FG$216,17,FALSE),"AAAAH")))</f>
        <v>1</v>
      </c>
      <c r="R105">
        <f>IF($L105="NA","NA",IF($H105=2011,VLOOKUP($L105,GroupSizesPoly!$A$1:$FG$216,17,FALSE),IF($H105=2012,VLOOKUP($L105,GroupSizesPoly!$A$1:$FG$216,32,FALSE),"AAAAH")))</f>
        <v>1</v>
      </c>
      <c r="S105" t="str">
        <f>IF($M105="NA","NA",IF($H105=2011,VLOOKUP($M105,GroupSizesPoly!$A$1:$FG$216,32,FALSE),"AAAAH"))</f>
        <v>NA</v>
      </c>
      <c r="T105" s="4">
        <f>IF($K105="NA","NA",IF($H105=2011,VLOOKUP($K105,GroupSizesPoly!$A$1:$FG$216,8,FALSE),IF($H105=2012,VLOOKUP($K105,GroupSizesPoly!$A$1:$FG$216,20,FALSE),"AAAAH")))</f>
        <v>0</v>
      </c>
      <c r="U105" s="4">
        <f>IF($L105="NA","NA",IF($H105=2011,VLOOKUP($L105,GroupSizesPoly!$A$1:$FG$216,20,FALSE),IF($H105=2012,VLOOKUP($L105,GroupSizesPoly!$A$1:$FG$216,35,FALSE),"AAAAH")))</f>
        <v>9</v>
      </c>
      <c r="V105" s="4" t="str">
        <f>IF($M105="NA","NA",IF($H105=2011,VLOOKUP($M105,GroupSizesPoly!$A$1:$FG$216,35,FALSE),"AAAAH"))</f>
        <v>NA</v>
      </c>
      <c r="W105">
        <v>1.0107423014794645</v>
      </c>
      <c r="X105" t="s">
        <v>177</v>
      </c>
      <c r="Y105">
        <v>1</v>
      </c>
      <c r="Z105" t="s">
        <v>178</v>
      </c>
      <c r="AA105" t="s">
        <v>178</v>
      </c>
      <c r="AB105" t="s">
        <v>178</v>
      </c>
      <c r="AC105" t="s">
        <v>178</v>
      </c>
      <c r="AD105" t="s">
        <v>178</v>
      </c>
      <c r="AE105" s="3" t="s">
        <v>178</v>
      </c>
      <c r="AF105" s="3" t="s">
        <v>178</v>
      </c>
      <c r="AG105">
        <f t="shared" si="10"/>
        <v>0</v>
      </c>
      <c r="AH105">
        <f t="shared" si="11"/>
        <v>3.36375</v>
      </c>
      <c r="AI105" t="str">
        <f t="shared" si="12"/>
        <v>NA</v>
      </c>
      <c r="AJ105">
        <f t="shared" si="13"/>
        <v>0</v>
      </c>
      <c r="AK105">
        <f t="shared" si="14"/>
        <v>0.17100000000000001</v>
      </c>
      <c r="AL105" t="str">
        <f t="shared" si="15"/>
        <v>NA</v>
      </c>
      <c r="AM105">
        <f t="shared" si="16"/>
        <v>3.36375</v>
      </c>
      <c r="AN105">
        <f t="shared" si="17"/>
        <v>0.17100000000000001</v>
      </c>
      <c r="AO105">
        <f t="shared" si="18"/>
        <v>5</v>
      </c>
    </row>
    <row r="106" spans="1:41" x14ac:dyDescent="0.25">
      <c r="A106">
        <v>106</v>
      </c>
      <c r="B106">
        <v>6.3</v>
      </c>
      <c r="C106" t="s">
        <v>337</v>
      </c>
      <c r="D106" t="s">
        <v>359</v>
      </c>
      <c r="E106" t="s">
        <v>393</v>
      </c>
      <c r="F106" t="s">
        <v>393</v>
      </c>
      <c r="G106" t="s">
        <v>178</v>
      </c>
      <c r="H106">
        <v>2012</v>
      </c>
      <c r="I106">
        <v>1</v>
      </c>
      <c r="J106" s="15">
        <v>2012</v>
      </c>
      <c r="K106" t="s">
        <v>150</v>
      </c>
      <c r="L106" t="s">
        <v>78</v>
      </c>
      <c r="M106" t="s">
        <v>178</v>
      </c>
      <c r="N106">
        <f>IF($K106="NA","NA",IF($H106=2011,VLOOKUP($K106,GroupSizesPoly!$A$1:$FG$216,12,FALSE),IF($H106=2012,VLOOKUP($K106,GroupSizesPoly!$A$1:$FG$216,25,FALSE),"AAAAH")))</f>
        <v>4</v>
      </c>
      <c r="O106">
        <f>IF($L106="NA","NA",IF($H106=2011,VLOOKUP($L106,GroupSizesPoly!$A$1:$FG$216,25,FALSE),IF($H106=2012,VLOOKUP($L106,GroupSizesPoly!$A$1:$FG$216,39,FALSE),"AAAAH")))</f>
        <v>3</v>
      </c>
      <c r="P106" t="str">
        <f>IF($M106="NA","NA",IF($H106=2011,VLOOKUP($M106,GroupSizesPoly!$A$1:$FG$216,39,FALSE),"AAAAH"))</f>
        <v>NA</v>
      </c>
      <c r="Q106">
        <f>IF($K106="NA","NA",IF($H106=2011,VLOOKUP($K106,GroupSizesPoly!$A$1:$FG$216,5,FALSE),IF($H106=2012,VLOOKUP($K106,GroupSizesPoly!$A$1:$FG$216,17,FALSE),"AAAAH")))</f>
        <v>0</v>
      </c>
      <c r="R106">
        <f>IF($L106="NA","NA",IF($H106=2011,VLOOKUP($L106,GroupSizesPoly!$A$1:$FG$216,17,FALSE),IF($H106=2012,VLOOKUP($L106,GroupSizesPoly!$A$1:$FG$216,32,FALSE),"AAAAH")))</f>
        <v>1</v>
      </c>
      <c r="S106" t="str">
        <f>IF($M106="NA","NA",IF($H106=2011,VLOOKUP($M106,GroupSizesPoly!$A$1:$FG$216,32,FALSE),"AAAAH"))</f>
        <v>NA</v>
      </c>
      <c r="T106" s="4">
        <f>IF($K106="NA","NA",IF($H106=2011,VLOOKUP($K106,GroupSizesPoly!$A$1:$FG$216,8,FALSE),IF($H106=2012,VLOOKUP($K106,GroupSizesPoly!$A$1:$FG$216,20,FALSE),"AAAAH")))</f>
        <v>1</v>
      </c>
      <c r="U106" s="4">
        <f>IF($L106="NA","NA",IF($H106=2011,VLOOKUP($L106,GroupSizesPoly!$A$1:$FG$216,20,FALSE),IF($H106=2012,VLOOKUP($L106,GroupSizesPoly!$A$1:$FG$216,35,FALSE),"AAAAH")))</f>
        <v>2</v>
      </c>
      <c r="V106" s="4" t="str">
        <f>IF($M106="NA","NA",IF($H106=2011,VLOOKUP($M106,GroupSizesPoly!$A$1:$FG$216,35,FALSE),"AAAAH"))</f>
        <v>NA</v>
      </c>
      <c r="W106">
        <v>0.33941125496954189</v>
      </c>
      <c r="X106" t="s">
        <v>176</v>
      </c>
      <c r="Y106">
        <v>1</v>
      </c>
      <c r="Z106" t="s">
        <v>178</v>
      </c>
      <c r="AA106" t="s">
        <v>178</v>
      </c>
      <c r="AB106" t="s">
        <v>178</v>
      </c>
      <c r="AC106" t="s">
        <v>178</v>
      </c>
      <c r="AD106">
        <v>2.1730393461693214</v>
      </c>
      <c r="AE106" s="3" t="s">
        <v>178</v>
      </c>
      <c r="AF106" s="3" t="s">
        <v>178</v>
      </c>
      <c r="AG106">
        <f t="shared" si="10"/>
        <v>0.5</v>
      </c>
      <c r="AH106">
        <f t="shared" si="11"/>
        <v>0.7975000000000001</v>
      </c>
      <c r="AI106" t="str">
        <f t="shared" si="12"/>
        <v>NA</v>
      </c>
      <c r="AJ106">
        <f t="shared" si="13"/>
        <v>0</v>
      </c>
      <c r="AK106">
        <f t="shared" si="14"/>
        <v>9.5000000000000015E-3</v>
      </c>
      <c r="AL106" t="str">
        <f t="shared" si="15"/>
        <v>NA</v>
      </c>
      <c r="AM106">
        <f t="shared" si="16"/>
        <v>1.2975000000000001</v>
      </c>
      <c r="AN106">
        <f t="shared" si="17"/>
        <v>9.5000000000000015E-3</v>
      </c>
      <c r="AO106">
        <f t="shared" si="18"/>
        <v>3.5</v>
      </c>
    </row>
    <row r="107" spans="1:41" x14ac:dyDescent="0.25">
      <c r="A107">
        <v>107</v>
      </c>
      <c r="B107">
        <v>6.2</v>
      </c>
      <c r="C107" t="s">
        <v>337</v>
      </c>
      <c r="D107" t="s">
        <v>359</v>
      </c>
      <c r="E107" t="s">
        <v>393</v>
      </c>
      <c r="F107" t="s">
        <v>393</v>
      </c>
      <c r="G107" t="s">
        <v>178</v>
      </c>
      <c r="H107">
        <v>2012</v>
      </c>
      <c r="I107">
        <v>1</v>
      </c>
      <c r="J107" s="15">
        <v>2012</v>
      </c>
      <c r="K107" t="s">
        <v>369</v>
      </c>
      <c r="L107" t="s">
        <v>82</v>
      </c>
      <c r="M107" t="s">
        <v>178</v>
      </c>
      <c r="N107">
        <f>IF($K107="NA","NA",IF($H107=2011,VLOOKUP($K107,GroupSizesPoly!$A$1:$FG$216,12,FALSE),IF($H107=2012,VLOOKUP($K107,GroupSizesPoly!$A$1:$FG$216,25,FALSE),"AAAAH")))</f>
        <v>7.3333333333333339</v>
      </c>
      <c r="O107">
        <f>IF($L107="NA","NA",IF($H107=2011,VLOOKUP($L107,GroupSizesPoly!$A$1:$FG$216,25,FALSE),IF($H107=2012,VLOOKUP($L107,GroupSizesPoly!$A$1:$FG$216,39,FALSE),"AAAAH")))</f>
        <v>7</v>
      </c>
      <c r="P107" t="str">
        <f>IF($M107="NA","NA",IF($H107=2011,VLOOKUP($M107,GroupSizesPoly!$A$1:$FG$216,39,FALSE),"AAAAH"))</f>
        <v>NA</v>
      </c>
      <c r="Q107">
        <f>IF($K107="NA","NA",IF($H107=2011,VLOOKUP($K107,GroupSizesPoly!$A$1:$FG$216,5,FALSE),IF($H107=2012,VLOOKUP($K107,GroupSizesPoly!$A$1:$FG$216,17,FALSE),"AAAAH")))</f>
        <v>2</v>
      </c>
      <c r="R107">
        <f>IF($L107="NA","NA",IF($H107=2011,VLOOKUP($L107,GroupSizesPoly!$A$1:$FG$216,17,FALSE),IF($H107=2012,VLOOKUP($L107,GroupSizesPoly!$A$1:$FG$216,32,FALSE),"AAAAH")))</f>
        <v>1</v>
      </c>
      <c r="S107" t="str">
        <f>IF($M107="NA","NA",IF($H107=2011,VLOOKUP($M107,GroupSizesPoly!$A$1:$FG$216,32,FALSE),"AAAAH"))</f>
        <v>NA</v>
      </c>
      <c r="T107" s="4">
        <f>IF($K107="NA","NA",IF($H107=2011,VLOOKUP($K107,GroupSizesPoly!$A$1:$FG$216,8,FALSE),IF($H107=2012,VLOOKUP($K107,GroupSizesPoly!$A$1:$FG$216,20,FALSE),"AAAAH")))</f>
        <v>0</v>
      </c>
      <c r="U107" s="4">
        <f>IF($L107="NA","NA",IF($H107=2011,VLOOKUP($L107,GroupSizesPoly!$A$1:$FG$216,20,FALSE),IF($H107=2012,VLOOKUP($L107,GroupSizesPoly!$A$1:$FG$216,35,FALSE),"AAAAH")))</f>
        <v>12</v>
      </c>
      <c r="V107" s="4" t="str">
        <f>IF($M107="NA","NA",IF($H107=2011,VLOOKUP($M107,GroupSizesPoly!$A$1:$FG$216,35,FALSE),"AAAAH"))</f>
        <v>NA</v>
      </c>
      <c r="W107">
        <v>0.45694426968800922</v>
      </c>
      <c r="X107" t="s">
        <v>177</v>
      </c>
      <c r="Y107">
        <v>1</v>
      </c>
      <c r="Z107" t="s">
        <v>178</v>
      </c>
      <c r="AA107" t="s">
        <v>178</v>
      </c>
      <c r="AB107" t="s">
        <v>178</v>
      </c>
      <c r="AC107" t="s">
        <v>178</v>
      </c>
      <c r="AD107" t="s">
        <v>178</v>
      </c>
      <c r="AE107" s="3" t="s">
        <v>178</v>
      </c>
      <c r="AF107" s="3" t="s">
        <v>178</v>
      </c>
      <c r="AG107">
        <f t="shared" si="10"/>
        <v>0</v>
      </c>
      <c r="AH107">
        <f t="shared" si="11"/>
        <v>4.7850000000000001</v>
      </c>
      <c r="AI107" t="str">
        <f t="shared" si="12"/>
        <v>NA</v>
      </c>
      <c r="AJ107">
        <f t="shared" si="13"/>
        <v>0</v>
      </c>
      <c r="AK107">
        <f t="shared" si="14"/>
        <v>5.7000000000000009E-2</v>
      </c>
      <c r="AL107" t="str">
        <f t="shared" si="15"/>
        <v>NA</v>
      </c>
      <c r="AM107">
        <f t="shared" si="16"/>
        <v>4.7850000000000001</v>
      </c>
      <c r="AN107">
        <f t="shared" si="17"/>
        <v>5.7000000000000009E-2</v>
      </c>
      <c r="AO107">
        <f t="shared" si="18"/>
        <v>7.166666666666667</v>
      </c>
    </row>
    <row r="108" spans="1:41" x14ac:dyDescent="0.25">
      <c r="A108">
        <v>108</v>
      </c>
      <c r="B108">
        <v>5.3</v>
      </c>
      <c r="C108" t="s">
        <v>330</v>
      </c>
      <c r="D108" t="s">
        <v>359</v>
      </c>
      <c r="E108" t="s">
        <v>395</v>
      </c>
      <c r="F108" t="s">
        <v>395</v>
      </c>
      <c r="G108" t="s">
        <v>178</v>
      </c>
      <c r="H108">
        <v>2012</v>
      </c>
      <c r="I108">
        <v>1</v>
      </c>
      <c r="J108" s="15">
        <v>2012</v>
      </c>
      <c r="K108" t="s">
        <v>18</v>
      </c>
      <c r="L108" t="s">
        <v>18</v>
      </c>
      <c r="M108" t="s">
        <v>178</v>
      </c>
      <c r="N108">
        <f>IF($K108="NA","NA",IF($H108=2011,VLOOKUP($K108,GroupSizesPoly!$A$1:$FG$216,12,FALSE),IF($H108=2012,VLOOKUP($K108,GroupSizesPoly!$A$1:$FG$216,25,FALSE),"AAAAH")))</f>
        <v>7</v>
      </c>
      <c r="O108">
        <f>IF($L108="NA","NA",IF($H108=2011,VLOOKUP($L108,GroupSizesPoly!$A$1:$FG$216,25,FALSE),IF($H108=2012,VLOOKUP($L108,GroupSizesPoly!$A$1:$FG$216,39,FALSE),"AAAAH")))</f>
        <v>9</v>
      </c>
      <c r="P108" t="str">
        <f>IF($M108="NA","NA",IF($H108=2011,VLOOKUP($M108,GroupSizesPoly!$A$1:$FG$216,39,FALSE),"AAAAH"))</f>
        <v>NA</v>
      </c>
      <c r="Q108">
        <f>IF($K108="NA","NA",IF($H108=2011,VLOOKUP($K108,GroupSizesPoly!$A$1:$FG$216,5,FALSE),IF($H108=2012,VLOOKUP($K108,GroupSizesPoly!$A$1:$FG$216,17,FALSE),"AAAAH")))</f>
        <v>1</v>
      </c>
      <c r="R108">
        <f>IF($L108="NA","NA",IF($H108=2011,VLOOKUP($L108,GroupSizesPoly!$A$1:$FG$216,17,FALSE),IF($H108=2012,VLOOKUP($L108,GroupSizesPoly!$A$1:$FG$216,32,FALSE),"AAAAH")))</f>
        <v>1</v>
      </c>
      <c r="S108" t="str">
        <f>IF($M108="NA","NA",IF($H108=2011,VLOOKUP($M108,GroupSizesPoly!$A$1:$FG$216,32,FALSE),"AAAAH"))</f>
        <v>NA</v>
      </c>
      <c r="T108" s="4">
        <f>IF($K108="NA","NA",IF($H108=2011,VLOOKUP($K108,GroupSizesPoly!$A$1:$FG$216,8,FALSE),IF($H108=2012,VLOOKUP($K108,GroupSizesPoly!$A$1:$FG$216,20,FALSE),"AAAAH")))</f>
        <v>1</v>
      </c>
      <c r="U108" s="4">
        <f>IF($L108="NA","NA",IF($H108=2011,VLOOKUP($L108,GroupSizesPoly!$A$1:$FG$216,20,FALSE),IF($H108=2012,VLOOKUP($L108,GroupSizesPoly!$A$1:$FG$216,35,FALSE),"AAAAH")))</f>
        <v>2</v>
      </c>
      <c r="V108" s="4" t="str">
        <f>IF($M108="NA","NA",IF($H108=2011,VLOOKUP($M108,GroupSizesPoly!$A$1:$FG$216,35,FALSE),"AAAAH"))</f>
        <v>NA</v>
      </c>
      <c r="W108">
        <v>0.70342021580275904</v>
      </c>
      <c r="X108" t="s">
        <v>177</v>
      </c>
      <c r="Y108">
        <v>1</v>
      </c>
      <c r="Z108" t="s">
        <v>178</v>
      </c>
      <c r="AA108" t="s">
        <v>178</v>
      </c>
      <c r="AB108" t="s">
        <v>178</v>
      </c>
      <c r="AC108" t="s">
        <v>178</v>
      </c>
      <c r="AD108" t="s">
        <v>178</v>
      </c>
      <c r="AE108" s="3" t="s">
        <v>178</v>
      </c>
      <c r="AF108" s="3" t="s">
        <v>178</v>
      </c>
      <c r="AG108">
        <f t="shared" si="10"/>
        <v>0.37375000000000003</v>
      </c>
      <c r="AH108">
        <f t="shared" si="11"/>
        <v>0.74750000000000005</v>
      </c>
      <c r="AI108" t="str">
        <f t="shared" si="12"/>
        <v>NA</v>
      </c>
      <c r="AJ108">
        <f t="shared" si="13"/>
        <v>1.9000000000000003E-2</v>
      </c>
      <c r="AK108">
        <f t="shared" si="14"/>
        <v>3.8000000000000006E-2</v>
      </c>
      <c r="AL108" t="str">
        <f t="shared" si="15"/>
        <v>NA</v>
      </c>
      <c r="AM108">
        <f t="shared" si="16"/>
        <v>1.1212500000000001</v>
      </c>
      <c r="AN108">
        <f t="shared" si="17"/>
        <v>5.7000000000000009E-2</v>
      </c>
      <c r="AO108">
        <f t="shared" si="18"/>
        <v>8</v>
      </c>
    </row>
    <row r="109" spans="1:41" x14ac:dyDescent="0.25">
      <c r="A109">
        <v>109</v>
      </c>
      <c r="B109">
        <v>4.7</v>
      </c>
      <c r="C109" t="s">
        <v>330</v>
      </c>
      <c r="D109" t="s">
        <v>359</v>
      </c>
      <c r="E109" t="s">
        <v>395</v>
      </c>
      <c r="F109" t="s">
        <v>395</v>
      </c>
      <c r="G109" t="s">
        <v>178</v>
      </c>
      <c r="H109">
        <v>2012</v>
      </c>
      <c r="I109">
        <v>1</v>
      </c>
      <c r="J109" s="15">
        <v>2012</v>
      </c>
      <c r="K109" t="s">
        <v>153</v>
      </c>
      <c r="L109" t="s">
        <v>161</v>
      </c>
      <c r="M109" t="s">
        <v>178</v>
      </c>
      <c r="N109">
        <f>IF($K109="NA","NA",IF($H109=2011,VLOOKUP($K109,GroupSizesPoly!$A$1:$FG$216,12,FALSE),IF($H109=2012,VLOOKUP($K109,GroupSizesPoly!$A$1:$FG$216,25,FALSE),"AAAAH")))</f>
        <v>3</v>
      </c>
      <c r="O109">
        <f>IF($L109="NA","NA",IF($H109=2011,VLOOKUP($L109,GroupSizesPoly!$A$1:$FG$216,25,FALSE),IF($H109=2012,VLOOKUP($L109,GroupSizesPoly!$A$1:$FG$216,39,FALSE),"AAAAH")))</f>
        <v>6</v>
      </c>
      <c r="P109" t="str">
        <f>IF($M109="NA","NA",IF($H109=2011,VLOOKUP($M109,GroupSizesPoly!$A$1:$FG$216,39,FALSE),"AAAAH"))</f>
        <v>NA</v>
      </c>
      <c r="Q109">
        <f>IF($K109="NA","NA",IF($H109=2011,VLOOKUP($K109,GroupSizesPoly!$A$1:$FG$216,5,FALSE),IF($H109=2012,VLOOKUP($K109,GroupSizesPoly!$A$1:$FG$216,17,FALSE),"AAAAH")))</f>
        <v>0</v>
      </c>
      <c r="R109">
        <f>IF($L109="NA","NA",IF($H109=2011,VLOOKUP($L109,GroupSizesPoly!$A$1:$FG$216,17,FALSE),IF($H109=2012,VLOOKUP($L109,GroupSizesPoly!$A$1:$FG$216,32,FALSE),"AAAAH")))</f>
        <v>1</v>
      </c>
      <c r="S109" t="str">
        <f>IF($M109="NA","NA",IF($H109=2011,VLOOKUP($M109,GroupSizesPoly!$A$1:$FG$216,32,FALSE),"AAAAH"))</f>
        <v>NA</v>
      </c>
      <c r="T109" s="4">
        <f>IF($K109="NA","NA",IF($H109=2011,VLOOKUP($K109,GroupSizesPoly!$A$1:$FG$216,8,FALSE),IF($H109=2012,VLOOKUP($K109,GroupSizesPoly!$A$1:$FG$216,20,FALSE),"AAAAH")))</f>
        <v>2</v>
      </c>
      <c r="U109" s="4">
        <f>IF($L109="NA","NA",IF($H109=2011,VLOOKUP($L109,GroupSizesPoly!$A$1:$FG$216,20,FALSE),IF($H109=2012,VLOOKUP($L109,GroupSizesPoly!$A$1:$FG$216,35,FALSE),"AAAAH")))</f>
        <v>1</v>
      </c>
      <c r="V109" s="4" t="str">
        <f>IF($M109="NA","NA",IF($H109=2011,VLOOKUP($M109,GroupSizesPoly!$A$1:$FG$216,35,FALSE),"AAAAH"))</f>
        <v>NA</v>
      </c>
      <c r="W109">
        <v>0.44721359549995754</v>
      </c>
      <c r="X109" t="s">
        <v>176</v>
      </c>
      <c r="Y109">
        <v>1</v>
      </c>
      <c r="Z109" t="s">
        <v>178</v>
      </c>
      <c r="AA109" t="s">
        <v>178</v>
      </c>
      <c r="AB109" t="s">
        <v>178</v>
      </c>
      <c r="AC109" t="s">
        <v>178</v>
      </c>
      <c r="AD109">
        <v>0.39924929555354349</v>
      </c>
      <c r="AE109" s="3" t="s">
        <v>178</v>
      </c>
      <c r="AF109" s="3" t="s">
        <v>178</v>
      </c>
      <c r="AG109">
        <f t="shared" si="10"/>
        <v>1</v>
      </c>
      <c r="AH109">
        <f t="shared" si="11"/>
        <v>0.37375000000000003</v>
      </c>
      <c r="AI109" t="str">
        <f t="shared" si="12"/>
        <v>NA</v>
      </c>
      <c r="AJ109">
        <f t="shared" si="13"/>
        <v>0</v>
      </c>
      <c r="AK109">
        <f t="shared" si="14"/>
        <v>1.9000000000000003E-2</v>
      </c>
      <c r="AL109" t="str">
        <f t="shared" si="15"/>
        <v>NA</v>
      </c>
      <c r="AM109">
        <f t="shared" si="16"/>
        <v>1.37375</v>
      </c>
      <c r="AN109">
        <f t="shared" si="17"/>
        <v>1.9000000000000003E-2</v>
      </c>
      <c r="AO109">
        <f t="shared" si="18"/>
        <v>4.5</v>
      </c>
    </row>
    <row r="110" spans="1:41" x14ac:dyDescent="0.25">
      <c r="A110">
        <v>110</v>
      </c>
      <c r="B110">
        <v>5.7</v>
      </c>
      <c r="C110" t="s">
        <v>337</v>
      </c>
      <c r="D110" t="s">
        <v>358</v>
      </c>
      <c r="E110" t="s">
        <v>394</v>
      </c>
      <c r="F110" t="s">
        <v>393</v>
      </c>
      <c r="G110" t="s">
        <v>178</v>
      </c>
      <c r="H110">
        <v>2011</v>
      </c>
      <c r="I110">
        <v>1</v>
      </c>
      <c r="J110" s="15">
        <v>2013</v>
      </c>
      <c r="K110" t="s">
        <v>133</v>
      </c>
      <c r="L110" t="s">
        <v>514</v>
      </c>
      <c r="M110" t="s">
        <v>178</v>
      </c>
      <c r="N110">
        <f>IF($K110="NA","NA",IF($H110=2011,VLOOKUP($K110,GroupSizesPoly!$A$1:$FG$216,12,FALSE),IF($H110=2012,VLOOKUP($K110,GroupSizesPoly!$A$1:$FG$216,25,FALSE),"AAAAH")))</f>
        <v>6</v>
      </c>
      <c r="O110">
        <f>IF($L110="NA","NA",IF($H110=2011,VLOOKUP($L110,GroupSizesPoly!$A$1:$FG$216,25,FALSE),IF($H110=2012,VLOOKUP($L110,GroupSizesPoly!$A$1:$FG$216,39,FALSE),"AAAAH")))</f>
        <v>6.666666666666667</v>
      </c>
      <c r="P110" t="str">
        <f>IF($M110="NA","NA",IF($H110=2011,VLOOKUP($M110,GroupSizesPoly!$A$1:$FG$216,39,FALSE),"AAAAH"))</f>
        <v>NA</v>
      </c>
      <c r="Q110">
        <f>IF($K110="NA","NA",IF($H110=2011,VLOOKUP($K110,GroupSizesPoly!$A$1:$FG$216,5,FALSE),IF($H110=2012,VLOOKUP($K110,GroupSizesPoly!$A$1:$FG$216,17,FALSE),"AAAAH")))</f>
        <v>0</v>
      </c>
      <c r="R110">
        <f>IF($L110="NA","NA",IF($H110=2011,VLOOKUP($L110,GroupSizesPoly!$A$1:$FG$216,17,FALSE),IF($H110=2012,VLOOKUP($L110,GroupSizesPoly!$A$1:$FG$216,32,FALSE),"AAAAH")))</f>
        <v>0.66666666666666663</v>
      </c>
      <c r="S110" t="str">
        <f>IF($M110="NA","NA",IF($H110=2011,VLOOKUP($M110,GroupSizesPoly!$A$1:$FG$216,32,FALSE),"AAAAH"))</f>
        <v>NA</v>
      </c>
      <c r="T110" s="4">
        <f>IF($K110="NA","NA",IF($H110=2011,VLOOKUP($K110,GroupSizesPoly!$A$1:$FG$216,8,FALSE),IF($H110=2012,VLOOKUP($K110,GroupSizesPoly!$A$1:$FG$216,20,FALSE),"AAAAH")))</f>
        <v>0</v>
      </c>
      <c r="U110" s="4">
        <f>IF($L110="NA","NA",IF($H110=2011,VLOOKUP($L110,GroupSizesPoly!$A$1:$FG$216,20,FALSE),IF($H110=2012,VLOOKUP($L110,GroupSizesPoly!$A$1:$FG$216,35,FALSE),"AAAAH")))</f>
        <v>0.66666666666666663</v>
      </c>
      <c r="V110" s="4" t="str">
        <f>IF($M110="NA","NA",IF($H110=2011,VLOOKUP($M110,GroupSizesPoly!$A$1:$FG$216,35,FALSE),"AAAAH"))</f>
        <v>NA</v>
      </c>
      <c r="W110">
        <v>0.40718546143004669</v>
      </c>
      <c r="X110" t="s">
        <v>176</v>
      </c>
      <c r="Y110">
        <v>1</v>
      </c>
      <c r="Z110">
        <v>1</v>
      </c>
      <c r="AA110">
        <v>1</v>
      </c>
      <c r="AB110" t="s">
        <v>178</v>
      </c>
      <c r="AC110" t="s">
        <v>178</v>
      </c>
      <c r="AD110">
        <v>0.69584481028459333</v>
      </c>
      <c r="AE110" s="3" t="s">
        <v>178</v>
      </c>
      <c r="AF110" s="3" t="s">
        <v>178</v>
      </c>
      <c r="AG110">
        <f t="shared" si="10"/>
        <v>0</v>
      </c>
      <c r="AH110">
        <f t="shared" si="11"/>
        <v>0.28833333333333333</v>
      </c>
      <c r="AI110" t="str">
        <f t="shared" si="12"/>
        <v>NA</v>
      </c>
      <c r="AJ110">
        <f t="shared" si="13"/>
        <v>0</v>
      </c>
      <c r="AK110">
        <f t="shared" si="14"/>
        <v>2.1111111111111113E-3</v>
      </c>
      <c r="AL110" t="str">
        <f t="shared" si="15"/>
        <v>NA</v>
      </c>
      <c r="AM110">
        <f t="shared" si="16"/>
        <v>0.28833333333333333</v>
      </c>
      <c r="AN110">
        <f t="shared" si="17"/>
        <v>2.1111111111111113E-3</v>
      </c>
      <c r="AO110">
        <f t="shared" si="18"/>
        <v>6.3333333333333339</v>
      </c>
    </row>
    <row r="111" spans="1:41" x14ac:dyDescent="0.25">
      <c r="A111">
        <v>111</v>
      </c>
      <c r="B111">
        <v>5.3</v>
      </c>
      <c r="C111" t="s">
        <v>330</v>
      </c>
      <c r="D111" t="s">
        <v>359</v>
      </c>
      <c r="E111" t="s">
        <v>395</v>
      </c>
      <c r="F111" t="s">
        <v>395</v>
      </c>
      <c r="G111" t="s">
        <v>178</v>
      </c>
      <c r="H111">
        <v>2012</v>
      </c>
      <c r="I111">
        <v>1</v>
      </c>
      <c r="J111" s="15">
        <v>2012</v>
      </c>
      <c r="K111" t="s">
        <v>125</v>
      </c>
      <c r="L111" t="s">
        <v>125</v>
      </c>
      <c r="M111" t="s">
        <v>178</v>
      </c>
      <c r="N111">
        <f>IF($K111="NA","NA",IF($H111=2011,VLOOKUP($K111,GroupSizesPoly!$A$1:$FG$216,12,FALSE),IF($H111=2012,VLOOKUP($K111,GroupSizesPoly!$A$1:$FG$216,25,FALSE),"AAAAH")))</f>
        <v>6</v>
      </c>
      <c r="O111">
        <f>IF($L111="NA","NA",IF($H111=2011,VLOOKUP($L111,GroupSizesPoly!$A$1:$FG$216,25,FALSE),IF($H111=2012,VLOOKUP($L111,GroupSizesPoly!$A$1:$FG$216,39,FALSE),"AAAAH")))</f>
        <v>5</v>
      </c>
      <c r="P111" t="str">
        <f>IF($M111="NA","NA",IF($H111=2011,VLOOKUP($M111,GroupSizesPoly!$A$1:$FG$216,39,FALSE),"AAAAH"))</f>
        <v>NA</v>
      </c>
      <c r="Q111">
        <f>IF($K111="NA","NA",IF($H111=2011,VLOOKUP($K111,GroupSizesPoly!$A$1:$FG$216,5,FALSE),IF($H111=2012,VLOOKUP($K111,GroupSizesPoly!$A$1:$FG$216,17,FALSE),"AAAAH")))</f>
        <v>2</v>
      </c>
      <c r="R111">
        <f>IF($L111="NA","NA",IF($H111=2011,VLOOKUP($L111,GroupSizesPoly!$A$1:$FG$216,17,FALSE),IF($H111=2012,VLOOKUP($L111,GroupSizesPoly!$A$1:$FG$216,32,FALSE),"AAAAH")))</f>
        <v>1</v>
      </c>
      <c r="S111" t="str">
        <f>IF($M111="NA","NA",IF($H111=2011,VLOOKUP($M111,GroupSizesPoly!$A$1:$FG$216,32,FALSE),"AAAAH"))</f>
        <v>NA</v>
      </c>
      <c r="T111" s="4">
        <f>IF($K111="NA","NA",IF($H111=2011,VLOOKUP($K111,GroupSizesPoly!$A$1:$FG$216,8,FALSE),IF($H111=2012,VLOOKUP($K111,GroupSizesPoly!$A$1:$FG$216,20,FALSE),"AAAAH")))</f>
        <v>1</v>
      </c>
      <c r="U111" s="4">
        <f>IF($L111="NA","NA",IF($H111=2011,VLOOKUP($L111,GroupSizesPoly!$A$1:$FG$216,20,FALSE),IF($H111=2012,VLOOKUP($L111,GroupSizesPoly!$A$1:$FG$216,35,FALSE),"AAAAH")))</f>
        <v>3</v>
      </c>
      <c r="V111" s="4" t="str">
        <f>IF($M111="NA","NA",IF($H111=2011,VLOOKUP($M111,GroupSizesPoly!$A$1:$FG$216,35,FALSE),"AAAAH"))</f>
        <v>NA</v>
      </c>
      <c r="W111">
        <v>0.38470768123342675</v>
      </c>
      <c r="X111" t="s">
        <v>177</v>
      </c>
      <c r="Y111">
        <v>1</v>
      </c>
      <c r="Z111" t="s">
        <v>178</v>
      </c>
      <c r="AA111" t="s">
        <v>178</v>
      </c>
      <c r="AB111" t="s">
        <v>178</v>
      </c>
      <c r="AC111" t="s">
        <v>178</v>
      </c>
      <c r="AD111" t="s">
        <v>178</v>
      </c>
      <c r="AE111" s="3" t="s">
        <v>178</v>
      </c>
      <c r="AF111" s="3" t="s">
        <v>178</v>
      </c>
      <c r="AG111">
        <f t="shared" si="10"/>
        <v>0.2475</v>
      </c>
      <c r="AH111">
        <f t="shared" si="11"/>
        <v>1.1212500000000001</v>
      </c>
      <c r="AI111" t="str">
        <f t="shared" si="12"/>
        <v>NA</v>
      </c>
      <c r="AJ111">
        <f t="shared" si="13"/>
        <v>3.8000000000000006E-2</v>
      </c>
      <c r="AK111">
        <f t="shared" si="14"/>
        <v>5.7000000000000009E-2</v>
      </c>
      <c r="AL111" t="str">
        <f t="shared" si="15"/>
        <v>NA</v>
      </c>
      <c r="AM111">
        <f t="shared" si="16"/>
        <v>1.3687500000000001</v>
      </c>
      <c r="AN111">
        <f t="shared" si="17"/>
        <v>9.5000000000000015E-2</v>
      </c>
      <c r="AO111">
        <f t="shared" si="18"/>
        <v>5.5</v>
      </c>
    </row>
    <row r="112" spans="1:41" x14ac:dyDescent="0.25">
      <c r="A112">
        <v>112</v>
      </c>
      <c r="B112">
        <v>5</v>
      </c>
      <c r="C112" t="s">
        <v>330</v>
      </c>
      <c r="D112" t="s">
        <v>359</v>
      </c>
      <c r="E112" t="s">
        <v>395</v>
      </c>
      <c r="F112" t="s">
        <v>395</v>
      </c>
      <c r="G112" t="s">
        <v>178</v>
      </c>
      <c r="H112">
        <v>2012</v>
      </c>
      <c r="I112">
        <v>1</v>
      </c>
      <c r="J112" s="15">
        <v>2012</v>
      </c>
      <c r="K112" t="s">
        <v>143</v>
      </c>
      <c r="L112" t="s">
        <v>143</v>
      </c>
      <c r="M112" t="s">
        <v>178</v>
      </c>
      <c r="N112">
        <f>IF($K112="NA","NA",IF($H112=2011,VLOOKUP($K112,GroupSizesPoly!$A$1:$FG$216,12,FALSE),IF($H112=2012,VLOOKUP($K112,GroupSizesPoly!$A$1:$FG$216,25,FALSE),"AAAAH")))</f>
        <v>3</v>
      </c>
      <c r="O112">
        <f>IF($L112="NA","NA",IF($H112=2011,VLOOKUP($L112,GroupSizesPoly!$A$1:$FG$216,25,FALSE),IF($H112=2012,VLOOKUP($L112,GroupSizesPoly!$A$1:$FG$216,39,FALSE),"AAAAH")))</f>
        <v>4</v>
      </c>
      <c r="P112" t="str">
        <f>IF($M112="NA","NA",IF($H112=2011,VLOOKUP($M112,GroupSizesPoly!$A$1:$FG$216,39,FALSE),"AAAAH"))</f>
        <v>NA</v>
      </c>
      <c r="Q112">
        <f>IF($K112="NA","NA",IF($H112=2011,VLOOKUP($K112,GroupSizesPoly!$A$1:$FG$216,5,FALSE),IF($H112=2012,VLOOKUP($K112,GroupSizesPoly!$A$1:$FG$216,17,FALSE),"AAAAH")))</f>
        <v>0</v>
      </c>
      <c r="R112">
        <f>IF($L112="NA","NA",IF($H112=2011,VLOOKUP($L112,GroupSizesPoly!$A$1:$FG$216,17,FALSE),IF($H112=2012,VLOOKUP($L112,GroupSizesPoly!$A$1:$FG$216,32,FALSE),"AAAAH")))</f>
        <v>1</v>
      </c>
      <c r="S112" t="str">
        <f>IF($M112="NA","NA",IF($H112=2011,VLOOKUP($M112,GroupSizesPoly!$A$1:$FG$216,32,FALSE),"AAAAH"))</f>
        <v>NA</v>
      </c>
      <c r="T112" s="4">
        <f>IF($K112="NA","NA",IF($H112=2011,VLOOKUP($K112,GroupSizesPoly!$A$1:$FG$216,8,FALSE),IF($H112=2012,VLOOKUP($K112,GroupSizesPoly!$A$1:$FG$216,20,FALSE),"AAAAH")))</f>
        <v>3</v>
      </c>
      <c r="U112" s="4">
        <f>IF($L112="NA","NA",IF($H112=2011,VLOOKUP($L112,GroupSizesPoly!$A$1:$FG$216,20,FALSE),IF($H112=2012,VLOOKUP($L112,GroupSizesPoly!$A$1:$FG$216,35,FALSE),"AAAAH")))</f>
        <v>2</v>
      </c>
      <c r="V112" s="4" t="str">
        <f>IF($M112="NA","NA",IF($H112=2011,VLOOKUP($M112,GroupSizesPoly!$A$1:$FG$216,35,FALSE),"AAAAH"))</f>
        <v>NA</v>
      </c>
      <c r="W112">
        <v>0.43600458713183238</v>
      </c>
      <c r="X112" t="s">
        <v>177</v>
      </c>
      <c r="Y112">
        <v>1</v>
      </c>
      <c r="Z112" t="s">
        <v>178</v>
      </c>
      <c r="AA112" t="s">
        <v>178</v>
      </c>
      <c r="AB112" t="s">
        <v>178</v>
      </c>
      <c r="AC112" t="s">
        <v>178</v>
      </c>
      <c r="AD112" t="s">
        <v>178</v>
      </c>
      <c r="AE112" s="3" t="s">
        <v>178</v>
      </c>
      <c r="AF112" s="3" t="s">
        <v>178</v>
      </c>
      <c r="AG112">
        <f t="shared" si="10"/>
        <v>1.5</v>
      </c>
      <c r="AH112">
        <f t="shared" si="11"/>
        <v>0.74750000000000005</v>
      </c>
      <c r="AI112" t="str">
        <f t="shared" si="12"/>
        <v>NA</v>
      </c>
      <c r="AJ112">
        <f t="shared" si="13"/>
        <v>0</v>
      </c>
      <c r="AK112">
        <f t="shared" si="14"/>
        <v>3.8000000000000006E-2</v>
      </c>
      <c r="AL112" t="str">
        <f t="shared" si="15"/>
        <v>NA</v>
      </c>
      <c r="AM112">
        <f t="shared" si="16"/>
        <v>2.2475000000000001</v>
      </c>
      <c r="AN112">
        <f t="shared" si="17"/>
        <v>3.8000000000000006E-2</v>
      </c>
      <c r="AO112">
        <f t="shared" si="18"/>
        <v>3.5</v>
      </c>
    </row>
    <row r="113" spans="1:41" x14ac:dyDescent="0.25">
      <c r="A113">
        <v>113</v>
      </c>
      <c r="B113">
        <v>5.3</v>
      </c>
      <c r="C113" t="s">
        <v>330</v>
      </c>
      <c r="D113" t="s">
        <v>359</v>
      </c>
      <c r="E113" t="s">
        <v>395</v>
      </c>
      <c r="F113" t="s">
        <v>395</v>
      </c>
      <c r="G113" t="s">
        <v>178</v>
      </c>
      <c r="H113">
        <v>2012</v>
      </c>
      <c r="I113">
        <v>1</v>
      </c>
      <c r="J113" s="15">
        <v>2012</v>
      </c>
      <c r="K113" t="s">
        <v>132</v>
      </c>
      <c r="L113" t="s">
        <v>132</v>
      </c>
      <c r="M113" t="s">
        <v>178</v>
      </c>
      <c r="N113">
        <f>IF($K113="NA","NA",IF($H113=2011,VLOOKUP($K113,GroupSizesPoly!$A$1:$FG$216,12,FALSE),IF($H113=2012,VLOOKUP($K113,GroupSizesPoly!$A$1:$FG$216,25,FALSE),"AAAAH")))</f>
        <v>3</v>
      </c>
      <c r="O113">
        <f>IF($L113="NA","NA",IF($H113=2011,VLOOKUP($L113,GroupSizesPoly!$A$1:$FG$216,25,FALSE),IF($H113=2012,VLOOKUP($L113,GroupSizesPoly!$A$1:$FG$216,39,FALSE),"AAAAH")))</f>
        <v>10</v>
      </c>
      <c r="P113" t="str">
        <f>IF($M113="NA","NA",IF($H113=2011,VLOOKUP($M113,GroupSizesPoly!$A$1:$FG$216,39,FALSE),"AAAAH"))</f>
        <v>NA</v>
      </c>
      <c r="Q113">
        <f>IF($K113="NA","NA",IF($H113=2011,VLOOKUP($K113,GroupSizesPoly!$A$1:$FG$216,5,FALSE),IF($H113=2012,VLOOKUP($K113,GroupSizesPoly!$A$1:$FG$216,17,FALSE),"AAAAH")))</f>
        <v>0</v>
      </c>
      <c r="R113">
        <f>IF($L113="NA","NA",IF($H113=2011,VLOOKUP($L113,GroupSizesPoly!$A$1:$FG$216,17,FALSE),IF($H113=2012,VLOOKUP($L113,GroupSizesPoly!$A$1:$FG$216,32,FALSE),"AAAAH")))</f>
        <v>2</v>
      </c>
      <c r="S113" t="str">
        <f>IF($M113="NA","NA",IF($H113=2011,VLOOKUP($M113,GroupSizesPoly!$A$1:$FG$216,32,FALSE),"AAAAH"))</f>
        <v>NA</v>
      </c>
      <c r="T113" s="4">
        <f>IF($K113="NA","NA",IF($H113=2011,VLOOKUP($K113,GroupSizesPoly!$A$1:$FG$216,8,FALSE),IF($H113=2012,VLOOKUP($K113,GroupSizesPoly!$A$1:$FG$216,20,FALSE),"AAAAH")))</f>
        <v>12</v>
      </c>
      <c r="U113" s="4">
        <f>IF($L113="NA","NA",IF($H113=2011,VLOOKUP($L113,GroupSizesPoly!$A$1:$FG$216,20,FALSE),IF($H113=2012,VLOOKUP($L113,GroupSizesPoly!$A$1:$FG$216,35,FALSE),"AAAAH")))</f>
        <v>4</v>
      </c>
      <c r="V113" s="4" t="str">
        <f>IF($M113="NA","NA",IF($H113=2011,VLOOKUP($M113,GroupSizesPoly!$A$1:$FG$216,35,FALSE),"AAAAH"))</f>
        <v>NA</v>
      </c>
      <c r="W113">
        <v>0.47507894080878743</v>
      </c>
      <c r="X113" t="s">
        <v>177</v>
      </c>
      <c r="Y113">
        <v>1</v>
      </c>
      <c r="Z113" t="s">
        <v>178</v>
      </c>
      <c r="AA113" t="s">
        <v>178</v>
      </c>
      <c r="AB113" t="s">
        <v>178</v>
      </c>
      <c r="AC113" t="s">
        <v>178</v>
      </c>
      <c r="AD113" t="s">
        <v>178</v>
      </c>
      <c r="AE113" s="3" t="s">
        <v>178</v>
      </c>
      <c r="AF113" s="3" t="s">
        <v>178</v>
      </c>
      <c r="AG113">
        <f t="shared" si="10"/>
        <v>6</v>
      </c>
      <c r="AH113">
        <f t="shared" si="11"/>
        <v>0.99</v>
      </c>
      <c r="AI113" t="str">
        <f t="shared" si="12"/>
        <v>NA</v>
      </c>
      <c r="AJ113">
        <f t="shared" si="13"/>
        <v>0</v>
      </c>
      <c r="AK113">
        <f t="shared" si="14"/>
        <v>0.15200000000000002</v>
      </c>
      <c r="AL113" t="str">
        <f t="shared" si="15"/>
        <v>NA</v>
      </c>
      <c r="AM113">
        <f t="shared" si="16"/>
        <v>6.99</v>
      </c>
      <c r="AN113">
        <f t="shared" si="17"/>
        <v>0.15200000000000002</v>
      </c>
      <c r="AO113">
        <f t="shared" si="18"/>
        <v>6.5</v>
      </c>
    </row>
    <row r="114" spans="1:41" x14ac:dyDescent="0.25">
      <c r="A114">
        <v>114</v>
      </c>
      <c r="B114">
        <v>5.3</v>
      </c>
      <c r="C114" t="s">
        <v>330</v>
      </c>
      <c r="D114" t="s">
        <v>359</v>
      </c>
      <c r="E114" t="s">
        <v>395</v>
      </c>
      <c r="F114" t="s">
        <v>395</v>
      </c>
      <c r="G114" t="s">
        <v>178</v>
      </c>
      <c r="H114">
        <v>2012</v>
      </c>
      <c r="I114">
        <v>1</v>
      </c>
      <c r="J114" s="15">
        <v>2012</v>
      </c>
      <c r="K114" t="s">
        <v>45</v>
      </c>
      <c r="L114" t="s">
        <v>45</v>
      </c>
      <c r="M114" t="s">
        <v>178</v>
      </c>
      <c r="N114">
        <f>IF($K114="NA","NA",IF($H114=2011,VLOOKUP($K114,GroupSizesPoly!$A$1:$FG$216,12,FALSE),IF($H114=2012,VLOOKUP($K114,GroupSizesPoly!$A$1:$FG$216,25,FALSE),"AAAAH")))</f>
        <v>9</v>
      </c>
      <c r="O114">
        <f>IF($L114="NA","NA",IF($H114=2011,VLOOKUP($L114,GroupSizesPoly!$A$1:$FG$216,25,FALSE),IF($H114=2012,VLOOKUP($L114,GroupSizesPoly!$A$1:$FG$216,39,FALSE),"AAAAH")))</f>
        <v>10</v>
      </c>
      <c r="P114" t="str">
        <f>IF($M114="NA","NA",IF($H114=2011,VLOOKUP($M114,GroupSizesPoly!$A$1:$FG$216,39,FALSE),"AAAAH"))</f>
        <v>NA</v>
      </c>
      <c r="Q114">
        <f>IF($K114="NA","NA",IF($H114=2011,VLOOKUP($K114,GroupSizesPoly!$A$1:$FG$216,5,FALSE),IF($H114=2012,VLOOKUP($K114,GroupSizesPoly!$A$1:$FG$216,17,FALSE),"AAAAH")))</f>
        <v>2</v>
      </c>
      <c r="R114">
        <f>IF($L114="NA","NA",IF($H114=2011,VLOOKUP($L114,GroupSizesPoly!$A$1:$FG$216,17,FALSE),IF($H114=2012,VLOOKUP($L114,GroupSizesPoly!$A$1:$FG$216,32,FALSE),"AAAAH")))</f>
        <v>3</v>
      </c>
      <c r="S114" t="str">
        <f>IF($M114="NA","NA",IF($H114=2011,VLOOKUP($M114,GroupSizesPoly!$A$1:$FG$216,32,FALSE),"AAAAH"))</f>
        <v>NA</v>
      </c>
      <c r="T114" s="4">
        <f>IF($K114="NA","NA",IF($H114=2011,VLOOKUP($K114,GroupSizesPoly!$A$1:$FG$216,8,FALSE),IF($H114=2012,VLOOKUP($K114,GroupSizesPoly!$A$1:$FG$216,20,FALSE),"AAAAH")))</f>
        <v>5</v>
      </c>
      <c r="U114" s="4">
        <f>IF($L114="NA","NA",IF($H114=2011,VLOOKUP($L114,GroupSizesPoly!$A$1:$FG$216,20,FALSE),IF($H114=2012,VLOOKUP($L114,GroupSizesPoly!$A$1:$FG$216,35,FALSE),"AAAAH")))</f>
        <v>6</v>
      </c>
      <c r="V114" s="4" t="str">
        <f>IF($M114="NA","NA",IF($H114=2011,VLOOKUP($M114,GroupSizesPoly!$A$1:$FG$216,35,FALSE),"AAAAH"))</f>
        <v>NA</v>
      </c>
      <c r="W114">
        <v>0.33837848631377254</v>
      </c>
      <c r="X114" t="s">
        <v>177</v>
      </c>
      <c r="Y114">
        <v>1</v>
      </c>
      <c r="Z114" t="s">
        <v>178</v>
      </c>
      <c r="AA114" t="s">
        <v>178</v>
      </c>
      <c r="AB114" t="s">
        <v>178</v>
      </c>
      <c r="AC114" t="s">
        <v>178</v>
      </c>
      <c r="AD114" t="s">
        <v>178</v>
      </c>
      <c r="AE114" s="3" t="s">
        <v>178</v>
      </c>
      <c r="AF114" s="3" t="s">
        <v>178</v>
      </c>
      <c r="AG114">
        <f t="shared" si="10"/>
        <v>1.2375000000000003</v>
      </c>
      <c r="AH114">
        <f t="shared" si="11"/>
        <v>0.72750000000000004</v>
      </c>
      <c r="AI114" t="str">
        <f t="shared" si="12"/>
        <v>NA</v>
      </c>
      <c r="AJ114">
        <f t="shared" si="13"/>
        <v>0.19</v>
      </c>
      <c r="AK114">
        <f t="shared" si="14"/>
        <v>0.34200000000000003</v>
      </c>
      <c r="AL114" t="str">
        <f t="shared" si="15"/>
        <v>NA</v>
      </c>
      <c r="AM114">
        <f t="shared" si="16"/>
        <v>1.9650000000000003</v>
      </c>
      <c r="AN114">
        <f t="shared" si="17"/>
        <v>0.53200000000000003</v>
      </c>
      <c r="AO114">
        <f t="shared" si="18"/>
        <v>9.5</v>
      </c>
    </row>
    <row r="115" spans="1:41" x14ac:dyDescent="0.25">
      <c r="A115">
        <v>115</v>
      </c>
      <c r="B115">
        <v>5.0999999999999996</v>
      </c>
      <c r="C115" t="s">
        <v>330</v>
      </c>
      <c r="D115" t="s">
        <v>359</v>
      </c>
      <c r="E115" t="s">
        <v>395</v>
      </c>
      <c r="F115" t="s">
        <v>395</v>
      </c>
      <c r="G115" t="s">
        <v>178</v>
      </c>
      <c r="H115">
        <v>2012</v>
      </c>
      <c r="I115">
        <v>1</v>
      </c>
      <c r="J115" s="15">
        <v>2012</v>
      </c>
      <c r="K115" t="s">
        <v>124</v>
      </c>
      <c r="L115" t="s">
        <v>124</v>
      </c>
      <c r="M115" t="s">
        <v>178</v>
      </c>
      <c r="N115">
        <f>IF($K115="NA","NA",IF($H115=2011,VLOOKUP($K115,GroupSizesPoly!$A$1:$FG$216,12,FALSE),IF($H115=2012,VLOOKUP($K115,GroupSizesPoly!$A$1:$FG$216,25,FALSE),"AAAAH")))</f>
        <v>4</v>
      </c>
      <c r="O115">
        <f>IF($L115="NA","NA",IF($H115=2011,VLOOKUP($L115,GroupSizesPoly!$A$1:$FG$216,25,FALSE),IF($H115=2012,VLOOKUP($L115,GroupSizesPoly!$A$1:$FG$216,39,FALSE),"AAAAH")))</f>
        <v>6</v>
      </c>
      <c r="P115" t="str">
        <f>IF($M115="NA","NA",IF($H115=2011,VLOOKUP($M115,GroupSizesPoly!$A$1:$FG$216,39,FALSE),"AAAAH"))</f>
        <v>NA</v>
      </c>
      <c r="Q115">
        <f>IF($K115="NA","NA",IF($H115=2011,VLOOKUP($K115,GroupSizesPoly!$A$1:$FG$216,5,FALSE),IF($H115=2012,VLOOKUP($K115,GroupSizesPoly!$A$1:$FG$216,17,FALSE),"AAAAH")))</f>
        <v>0</v>
      </c>
      <c r="R115">
        <f>IF($L115="NA","NA",IF($H115=2011,VLOOKUP($L115,GroupSizesPoly!$A$1:$FG$216,17,FALSE),IF($H115=2012,VLOOKUP($L115,GroupSizesPoly!$A$1:$FG$216,32,FALSE),"AAAAH")))</f>
        <v>1</v>
      </c>
      <c r="S115" t="str">
        <f>IF($M115="NA","NA",IF($H115=2011,VLOOKUP($M115,GroupSizesPoly!$A$1:$FG$216,32,FALSE),"AAAAH"))</f>
        <v>NA</v>
      </c>
      <c r="T115" s="4">
        <f>IF($K115="NA","NA",IF($H115=2011,VLOOKUP($K115,GroupSizesPoly!$A$1:$FG$216,8,FALSE),IF($H115=2012,VLOOKUP($K115,GroupSizesPoly!$A$1:$FG$216,20,FALSE),"AAAAH")))</f>
        <v>2</v>
      </c>
      <c r="U115" s="4">
        <f>IF($L115="NA","NA",IF($H115=2011,VLOOKUP($L115,GroupSizesPoly!$A$1:$FG$216,20,FALSE),IF($H115=2012,VLOOKUP($L115,GroupSizesPoly!$A$1:$FG$216,35,FALSE),"AAAAH")))</f>
        <v>4</v>
      </c>
      <c r="V115" s="4" t="str">
        <f>IF($M115="NA","NA",IF($H115=2011,VLOOKUP($M115,GroupSizesPoly!$A$1:$FG$216,35,FALSE),"AAAAH"))</f>
        <v>NA</v>
      </c>
      <c r="W115">
        <v>0.33837848631377254</v>
      </c>
      <c r="X115" t="s">
        <v>177</v>
      </c>
      <c r="Y115">
        <v>1</v>
      </c>
      <c r="Z115" t="s">
        <v>178</v>
      </c>
      <c r="AA115" t="s">
        <v>178</v>
      </c>
      <c r="AB115" t="s">
        <v>178</v>
      </c>
      <c r="AC115" t="s">
        <v>178</v>
      </c>
      <c r="AD115" t="s">
        <v>178</v>
      </c>
      <c r="AE115" s="3" t="s">
        <v>178</v>
      </c>
      <c r="AF115" s="3" t="s">
        <v>178</v>
      </c>
      <c r="AG115">
        <f t="shared" si="10"/>
        <v>1</v>
      </c>
      <c r="AH115">
        <f t="shared" si="11"/>
        <v>1.4950000000000001</v>
      </c>
      <c r="AI115" t="str">
        <f t="shared" si="12"/>
        <v>NA</v>
      </c>
      <c r="AJ115">
        <f t="shared" si="13"/>
        <v>0</v>
      </c>
      <c r="AK115">
        <f t="shared" si="14"/>
        <v>7.6000000000000012E-2</v>
      </c>
      <c r="AL115" t="str">
        <f t="shared" si="15"/>
        <v>NA</v>
      </c>
      <c r="AM115">
        <f t="shared" si="16"/>
        <v>2.4950000000000001</v>
      </c>
      <c r="AN115">
        <f t="shared" si="17"/>
        <v>7.6000000000000012E-2</v>
      </c>
      <c r="AO115">
        <f t="shared" si="18"/>
        <v>5</v>
      </c>
    </row>
    <row r="116" spans="1:41" x14ac:dyDescent="0.25">
      <c r="A116">
        <v>116</v>
      </c>
      <c r="B116">
        <v>5</v>
      </c>
      <c r="C116" t="s">
        <v>330</v>
      </c>
      <c r="D116" t="s">
        <v>359</v>
      </c>
      <c r="E116" t="s">
        <v>395</v>
      </c>
      <c r="F116" t="s">
        <v>395</v>
      </c>
      <c r="G116" t="s">
        <v>178</v>
      </c>
      <c r="H116">
        <v>2012</v>
      </c>
      <c r="I116">
        <v>1</v>
      </c>
      <c r="J116" s="15">
        <v>2012</v>
      </c>
      <c r="K116" t="s">
        <v>132</v>
      </c>
      <c r="L116" t="s">
        <v>132</v>
      </c>
      <c r="M116" t="s">
        <v>178</v>
      </c>
      <c r="N116">
        <f>IF($K116="NA","NA",IF($H116=2011,VLOOKUP($K116,GroupSizesPoly!$A$1:$FG$216,12,FALSE),IF($H116=2012,VLOOKUP($K116,GroupSizesPoly!$A$1:$FG$216,25,FALSE),"AAAAH")))</f>
        <v>3</v>
      </c>
      <c r="O116">
        <f>IF($L116="NA","NA",IF($H116=2011,VLOOKUP($L116,GroupSizesPoly!$A$1:$FG$216,25,FALSE),IF($H116=2012,VLOOKUP($L116,GroupSizesPoly!$A$1:$FG$216,39,FALSE),"AAAAH")))</f>
        <v>10</v>
      </c>
      <c r="P116" t="str">
        <f>IF($M116="NA","NA",IF($H116=2011,VLOOKUP($M116,GroupSizesPoly!$A$1:$FG$216,39,FALSE),"AAAAH"))</f>
        <v>NA</v>
      </c>
      <c r="Q116">
        <f>IF($K116="NA","NA",IF($H116=2011,VLOOKUP($K116,GroupSizesPoly!$A$1:$FG$216,5,FALSE),IF($H116=2012,VLOOKUP($K116,GroupSizesPoly!$A$1:$FG$216,17,FALSE),"AAAAH")))</f>
        <v>0</v>
      </c>
      <c r="R116">
        <f>IF($L116="NA","NA",IF($H116=2011,VLOOKUP($L116,GroupSizesPoly!$A$1:$FG$216,17,FALSE),IF($H116=2012,VLOOKUP($L116,GroupSizesPoly!$A$1:$FG$216,32,FALSE),"AAAAH")))</f>
        <v>2</v>
      </c>
      <c r="S116" t="str">
        <f>IF($M116="NA","NA",IF($H116=2011,VLOOKUP($M116,GroupSizesPoly!$A$1:$FG$216,32,FALSE),"AAAAH"))</f>
        <v>NA</v>
      </c>
      <c r="T116" s="4">
        <f>IF($K116="NA","NA",IF($H116=2011,VLOOKUP($K116,GroupSizesPoly!$A$1:$FG$216,8,FALSE),IF($H116=2012,VLOOKUP($K116,GroupSizesPoly!$A$1:$FG$216,20,FALSE),"AAAAH")))</f>
        <v>12</v>
      </c>
      <c r="U116" s="4">
        <f>IF($L116="NA","NA",IF($H116=2011,VLOOKUP($L116,GroupSizesPoly!$A$1:$FG$216,20,FALSE),IF($H116=2012,VLOOKUP($L116,GroupSizesPoly!$A$1:$FG$216,35,FALSE),"AAAAH")))</f>
        <v>4</v>
      </c>
      <c r="V116" s="4" t="str">
        <f>IF($M116="NA","NA",IF($H116=2011,VLOOKUP($M116,GroupSizesPoly!$A$1:$FG$216,35,FALSE),"AAAAH"))</f>
        <v>NA</v>
      </c>
      <c r="W116">
        <v>0.47507894080878743</v>
      </c>
      <c r="X116" t="s">
        <v>177</v>
      </c>
      <c r="Y116">
        <v>1</v>
      </c>
      <c r="Z116" t="s">
        <v>178</v>
      </c>
      <c r="AA116" t="s">
        <v>178</v>
      </c>
      <c r="AB116" t="s">
        <v>178</v>
      </c>
      <c r="AC116" t="s">
        <v>178</v>
      </c>
      <c r="AD116" t="s">
        <v>178</v>
      </c>
      <c r="AE116" s="3" t="s">
        <v>178</v>
      </c>
      <c r="AF116" s="3" t="s">
        <v>178</v>
      </c>
      <c r="AG116">
        <f t="shared" si="10"/>
        <v>6</v>
      </c>
      <c r="AH116">
        <f t="shared" si="11"/>
        <v>0.99</v>
      </c>
      <c r="AI116" t="str">
        <f t="shared" si="12"/>
        <v>NA</v>
      </c>
      <c r="AJ116">
        <f t="shared" si="13"/>
        <v>0</v>
      </c>
      <c r="AK116">
        <f t="shared" si="14"/>
        <v>0.15200000000000002</v>
      </c>
      <c r="AL116" t="str">
        <f t="shared" si="15"/>
        <v>NA</v>
      </c>
      <c r="AM116">
        <f t="shared" si="16"/>
        <v>6.99</v>
      </c>
      <c r="AN116">
        <f t="shared" si="17"/>
        <v>0.15200000000000002</v>
      </c>
      <c r="AO116">
        <f t="shared" si="18"/>
        <v>6.5</v>
      </c>
    </row>
    <row r="117" spans="1:41" x14ac:dyDescent="0.25">
      <c r="A117">
        <v>117</v>
      </c>
      <c r="B117">
        <v>5.5</v>
      </c>
      <c r="C117" t="s">
        <v>330</v>
      </c>
      <c r="D117" t="s">
        <v>359</v>
      </c>
      <c r="E117" t="s">
        <v>395</v>
      </c>
      <c r="F117" t="s">
        <v>395</v>
      </c>
      <c r="G117" t="s">
        <v>178</v>
      </c>
      <c r="H117">
        <v>2012</v>
      </c>
      <c r="I117">
        <v>1</v>
      </c>
      <c r="J117" s="15">
        <v>2012</v>
      </c>
      <c r="K117" t="s">
        <v>70</v>
      </c>
      <c r="L117" t="s">
        <v>70</v>
      </c>
      <c r="M117" t="s">
        <v>178</v>
      </c>
      <c r="N117">
        <f>IF($K117="NA","NA",IF($H117=2011,VLOOKUP($K117,GroupSizesPoly!$A$1:$FG$216,12,FALSE),IF($H117=2012,VLOOKUP($K117,GroupSizesPoly!$A$1:$FG$216,25,FALSE),"AAAAH")))</f>
        <v>5</v>
      </c>
      <c r="O117">
        <f>IF($L117="NA","NA",IF($H117=2011,VLOOKUP($L117,GroupSizesPoly!$A$1:$FG$216,25,FALSE),IF($H117=2012,VLOOKUP($L117,GroupSizesPoly!$A$1:$FG$216,39,FALSE),"AAAAH")))</f>
        <v>6</v>
      </c>
      <c r="P117" t="str">
        <f>IF($M117="NA","NA",IF($H117=2011,VLOOKUP($M117,GroupSizesPoly!$A$1:$FG$216,39,FALSE),"AAAAH"))</f>
        <v>NA</v>
      </c>
      <c r="Q117">
        <f>IF($K117="NA","NA",IF($H117=2011,VLOOKUP($K117,GroupSizesPoly!$A$1:$FG$216,5,FALSE),IF($H117=2012,VLOOKUP($K117,GroupSizesPoly!$A$1:$FG$216,17,FALSE),"AAAAH")))</f>
        <v>0</v>
      </c>
      <c r="R117">
        <f>IF($L117="NA","NA",IF($H117=2011,VLOOKUP($L117,GroupSizesPoly!$A$1:$FG$216,17,FALSE),IF($H117=2012,VLOOKUP($L117,GroupSizesPoly!$A$1:$FG$216,32,FALSE),"AAAAH")))</f>
        <v>1</v>
      </c>
      <c r="S117" t="str">
        <f>IF($M117="NA","NA",IF($H117=2011,VLOOKUP($M117,GroupSizesPoly!$A$1:$FG$216,32,FALSE),"AAAAH"))</f>
        <v>NA</v>
      </c>
      <c r="T117" s="4">
        <f>IF($K117="NA","NA",IF($H117=2011,VLOOKUP($K117,GroupSizesPoly!$A$1:$FG$216,8,FALSE),IF($H117=2012,VLOOKUP($K117,GroupSizesPoly!$A$1:$FG$216,20,FALSE),"AAAAH")))</f>
        <v>5</v>
      </c>
      <c r="U117" s="4">
        <f>IF($L117="NA","NA",IF($H117=2011,VLOOKUP($L117,GroupSizesPoly!$A$1:$FG$216,20,FALSE),IF($H117=2012,VLOOKUP($L117,GroupSizesPoly!$A$1:$FG$216,35,FALSE),"AAAAH")))</f>
        <v>4</v>
      </c>
      <c r="V117" s="4" t="str">
        <f>IF($M117="NA","NA",IF($H117=2011,VLOOKUP($M117,GroupSizesPoly!$A$1:$FG$216,35,FALSE),"AAAAH"))</f>
        <v>NA</v>
      </c>
      <c r="W117">
        <v>1.0700000000000003</v>
      </c>
      <c r="X117" t="s">
        <v>177</v>
      </c>
      <c r="Y117">
        <v>1</v>
      </c>
      <c r="Z117" t="s">
        <v>178</v>
      </c>
      <c r="AA117" t="s">
        <v>178</v>
      </c>
      <c r="AB117" t="s">
        <v>178</v>
      </c>
      <c r="AC117" t="s">
        <v>178</v>
      </c>
      <c r="AD117" t="s">
        <v>178</v>
      </c>
      <c r="AE117" s="3" t="s">
        <v>178</v>
      </c>
      <c r="AF117" s="3" t="s">
        <v>178</v>
      </c>
      <c r="AG117">
        <f t="shared" si="10"/>
        <v>2.5</v>
      </c>
      <c r="AH117">
        <f t="shared" si="11"/>
        <v>1.4950000000000001</v>
      </c>
      <c r="AI117" t="str">
        <f t="shared" si="12"/>
        <v>NA</v>
      </c>
      <c r="AJ117">
        <f t="shared" si="13"/>
        <v>0</v>
      </c>
      <c r="AK117">
        <f t="shared" si="14"/>
        <v>7.6000000000000012E-2</v>
      </c>
      <c r="AL117" t="str">
        <f t="shared" si="15"/>
        <v>NA</v>
      </c>
      <c r="AM117">
        <f t="shared" si="16"/>
        <v>3.9950000000000001</v>
      </c>
      <c r="AN117">
        <f t="shared" si="17"/>
        <v>7.6000000000000012E-2</v>
      </c>
      <c r="AO117">
        <f t="shared" si="18"/>
        <v>5.5</v>
      </c>
    </row>
    <row r="118" spans="1:41" x14ac:dyDescent="0.25">
      <c r="A118">
        <v>118</v>
      </c>
      <c r="B118">
        <v>4.5999999999999996</v>
      </c>
      <c r="C118" t="s">
        <v>337</v>
      </c>
      <c r="D118" t="s">
        <v>358</v>
      </c>
      <c r="E118" t="s">
        <v>394</v>
      </c>
      <c r="F118" t="s">
        <v>394</v>
      </c>
      <c r="G118" t="s">
        <v>178</v>
      </c>
      <c r="H118">
        <v>2012</v>
      </c>
      <c r="I118">
        <v>1</v>
      </c>
      <c r="J118">
        <v>2012</v>
      </c>
      <c r="K118" t="s">
        <v>56</v>
      </c>
      <c r="L118" t="s">
        <v>57</v>
      </c>
      <c r="M118" t="s">
        <v>178</v>
      </c>
      <c r="N118">
        <f>IF($K118="NA","NA",IF($H118=2011,VLOOKUP($K118,GroupSizesPoly!$A$1:$FG$216,12,FALSE),IF($H118=2012,VLOOKUP($K118,GroupSizesPoly!$A$1:$FG$216,25,FALSE),"AAAAH")))</f>
        <v>4</v>
      </c>
      <c r="O118">
        <f>IF($L118="NA","NA",IF($H118=2011,VLOOKUP($L118,GroupSizesPoly!$A$1:$FG$216,25,FALSE),IF($H118=2012,VLOOKUP($L118,GroupSizesPoly!$A$1:$FG$216,39,FALSE),"AAAAH")))</f>
        <v>4</v>
      </c>
      <c r="P118" t="str">
        <f>IF($M118="NA","NA",IF($H118=2011,VLOOKUP($M118,GroupSizesPoly!$A$1:$FG$216,39,FALSE),"AAAAH"))</f>
        <v>NA</v>
      </c>
      <c r="Q118">
        <f>IF($K118="NA","NA",IF($H118=2011,VLOOKUP($K118,GroupSizesPoly!$A$1:$FG$216,5,FALSE),IF($H118=2012,VLOOKUP($K118,GroupSizesPoly!$A$1:$FG$216,17,FALSE),"AAAAH")))</f>
        <v>1</v>
      </c>
      <c r="R118">
        <f>IF($L118="NA","NA",IF($H118=2011,VLOOKUP($L118,GroupSizesPoly!$A$1:$FG$216,17,FALSE),IF($H118=2012,VLOOKUP($L118,GroupSizesPoly!$A$1:$FG$216,32,FALSE),"AAAAH")))</f>
        <v>2</v>
      </c>
      <c r="S118" t="str">
        <f>IF($M118="NA","NA",IF($H118=2011,VLOOKUP($M118,GroupSizesPoly!$A$1:$FG$216,32,FALSE),"AAAAH"))</f>
        <v>NA</v>
      </c>
      <c r="T118" s="4">
        <f>IF($K118="NA","NA",IF($H118=2011,VLOOKUP($K118,GroupSizesPoly!$A$1:$FG$216,8,FALSE),IF($H118=2012,VLOOKUP($K118,GroupSizesPoly!$A$1:$FG$216,20,FALSE),"AAAAH")))</f>
        <v>1</v>
      </c>
      <c r="U118" s="4">
        <f>IF($L118="NA","NA",IF($H118=2011,VLOOKUP($L118,GroupSizesPoly!$A$1:$FG$216,20,FALSE),IF($H118=2012,VLOOKUP($L118,GroupSizesPoly!$A$1:$FG$216,35,FALSE),"AAAAH")))</f>
        <v>0</v>
      </c>
      <c r="V118" s="4" t="str">
        <f>IF($M118="NA","NA",IF($H118=2011,VLOOKUP($M118,GroupSizesPoly!$A$1:$FG$216,35,FALSE),"AAAAH"))</f>
        <v>NA</v>
      </c>
      <c r="W118">
        <v>0.50606323715519996</v>
      </c>
      <c r="X118" t="s">
        <v>176</v>
      </c>
      <c r="Y118">
        <v>1</v>
      </c>
      <c r="Z118">
        <v>0</v>
      </c>
      <c r="AA118" t="s">
        <v>178</v>
      </c>
      <c r="AB118" t="s">
        <v>178</v>
      </c>
      <c r="AC118" t="s">
        <v>178</v>
      </c>
      <c r="AD118">
        <v>0.93621578709184317</v>
      </c>
      <c r="AE118" s="3" t="s">
        <v>178</v>
      </c>
      <c r="AF118" s="3" t="s">
        <v>178</v>
      </c>
      <c r="AG118">
        <f t="shared" si="10"/>
        <v>2.2499999999999999E-2</v>
      </c>
      <c r="AH118">
        <f t="shared" si="11"/>
        <v>0</v>
      </c>
      <c r="AI118" t="str">
        <f t="shared" si="12"/>
        <v>NA</v>
      </c>
      <c r="AJ118">
        <f t="shared" si="13"/>
        <v>0</v>
      </c>
      <c r="AK118">
        <f t="shared" si="14"/>
        <v>0</v>
      </c>
      <c r="AL118" t="str">
        <f t="shared" si="15"/>
        <v>NA</v>
      </c>
      <c r="AM118">
        <f t="shared" si="16"/>
        <v>2.2499999999999999E-2</v>
      </c>
      <c r="AN118">
        <f t="shared" si="17"/>
        <v>0</v>
      </c>
      <c r="AO118">
        <f t="shared" si="18"/>
        <v>4</v>
      </c>
    </row>
    <row r="119" spans="1:41" x14ac:dyDescent="0.25">
      <c r="A119">
        <v>119</v>
      </c>
      <c r="B119">
        <v>5.4</v>
      </c>
      <c r="C119" t="s">
        <v>330</v>
      </c>
      <c r="D119" t="s">
        <v>359</v>
      </c>
      <c r="E119" t="s">
        <v>395</v>
      </c>
      <c r="F119" t="s">
        <v>395</v>
      </c>
      <c r="G119" t="s">
        <v>178</v>
      </c>
      <c r="H119">
        <v>2012</v>
      </c>
      <c r="I119">
        <v>1</v>
      </c>
      <c r="J119" s="15">
        <v>2012</v>
      </c>
      <c r="K119" t="s">
        <v>58</v>
      </c>
      <c r="L119" t="s">
        <v>58</v>
      </c>
      <c r="M119" t="s">
        <v>178</v>
      </c>
      <c r="N119">
        <f>IF($K119="NA","NA",IF($H119=2011,VLOOKUP($K119,GroupSizesPoly!$A$1:$FG$216,12,FALSE),IF($H119=2012,VLOOKUP($K119,GroupSizesPoly!$A$1:$FG$216,25,FALSE),"AAAAH")))</f>
        <v>3</v>
      </c>
      <c r="O119">
        <f>IF($L119="NA","NA",IF($H119=2011,VLOOKUP($L119,GroupSizesPoly!$A$1:$FG$216,25,FALSE),IF($H119=2012,VLOOKUP($L119,GroupSizesPoly!$A$1:$FG$216,39,FALSE),"AAAAH")))</f>
        <v>4</v>
      </c>
      <c r="P119" t="str">
        <f>IF($M119="NA","NA",IF($H119=2011,VLOOKUP($M119,GroupSizesPoly!$A$1:$FG$216,39,FALSE),"AAAAH"))</f>
        <v>NA</v>
      </c>
      <c r="Q119">
        <f>IF($K119="NA","NA",IF($H119=2011,VLOOKUP($K119,GroupSizesPoly!$A$1:$FG$216,5,FALSE),IF($H119=2012,VLOOKUP($K119,GroupSizesPoly!$A$1:$FG$216,17,FALSE),"AAAAH")))</f>
        <v>0</v>
      </c>
      <c r="R119">
        <f>IF($L119="NA","NA",IF($H119=2011,VLOOKUP($L119,GroupSizesPoly!$A$1:$FG$216,17,FALSE),IF($H119=2012,VLOOKUP($L119,GroupSizesPoly!$A$1:$FG$216,32,FALSE),"AAAAH")))</f>
        <v>0</v>
      </c>
      <c r="S119" t="str">
        <f>IF($M119="NA","NA",IF($H119=2011,VLOOKUP($M119,GroupSizesPoly!$A$1:$FG$216,32,FALSE),"AAAAH"))</f>
        <v>NA</v>
      </c>
      <c r="T119" s="4">
        <f>IF($K119="NA","NA",IF($H119=2011,VLOOKUP($K119,GroupSizesPoly!$A$1:$FG$216,8,FALSE),IF($H119=2012,VLOOKUP($K119,GroupSizesPoly!$A$1:$FG$216,20,FALSE),"AAAAH")))</f>
        <v>2</v>
      </c>
      <c r="U119" s="4">
        <f>IF($L119="NA","NA",IF($H119=2011,VLOOKUP($L119,GroupSizesPoly!$A$1:$FG$216,20,FALSE),IF($H119=2012,VLOOKUP($L119,GroupSizesPoly!$A$1:$FG$216,35,FALSE),"AAAAH")))</f>
        <v>2</v>
      </c>
      <c r="V119" s="4" t="str">
        <f>IF($M119="NA","NA",IF($H119=2011,VLOOKUP($M119,GroupSizesPoly!$A$1:$FG$216,35,FALSE),"AAAAH"))</f>
        <v>NA</v>
      </c>
      <c r="W119">
        <v>0.63071388124885897</v>
      </c>
      <c r="X119" t="s">
        <v>177</v>
      </c>
      <c r="Y119">
        <v>1</v>
      </c>
      <c r="Z119" t="s">
        <v>178</v>
      </c>
      <c r="AA119" t="s">
        <v>178</v>
      </c>
      <c r="AB119" t="s">
        <v>178</v>
      </c>
      <c r="AC119" t="s">
        <v>178</v>
      </c>
      <c r="AD119" t="s">
        <v>178</v>
      </c>
      <c r="AE119" s="3" t="s">
        <v>178</v>
      </c>
      <c r="AF119" s="3" t="s">
        <v>178</v>
      </c>
      <c r="AG119">
        <f t="shared" si="10"/>
        <v>1</v>
      </c>
      <c r="AH119">
        <f t="shared" si="11"/>
        <v>1</v>
      </c>
      <c r="AI119" t="str">
        <f t="shared" si="12"/>
        <v>NA</v>
      </c>
      <c r="AJ119">
        <f t="shared" si="13"/>
        <v>0</v>
      </c>
      <c r="AK119">
        <f t="shared" si="14"/>
        <v>0</v>
      </c>
      <c r="AL119" t="str">
        <f t="shared" si="15"/>
        <v>NA</v>
      </c>
      <c r="AM119">
        <f t="shared" si="16"/>
        <v>2</v>
      </c>
      <c r="AN119">
        <f t="shared" si="17"/>
        <v>0</v>
      </c>
      <c r="AO119">
        <f t="shared" si="18"/>
        <v>3.5</v>
      </c>
    </row>
    <row r="120" spans="1:41" x14ac:dyDescent="0.25">
      <c r="A120">
        <v>120</v>
      </c>
      <c r="B120">
        <v>5.5</v>
      </c>
      <c r="C120" t="s">
        <v>330</v>
      </c>
      <c r="D120" t="s">
        <v>359</v>
      </c>
      <c r="E120" t="s">
        <v>395</v>
      </c>
      <c r="F120" t="s">
        <v>395</v>
      </c>
      <c r="G120" t="s">
        <v>178</v>
      </c>
      <c r="H120">
        <v>2012</v>
      </c>
      <c r="I120">
        <v>1</v>
      </c>
      <c r="J120" s="15">
        <v>2012</v>
      </c>
      <c r="K120" t="s">
        <v>6</v>
      </c>
      <c r="L120" t="s">
        <v>6</v>
      </c>
      <c r="M120" t="s">
        <v>178</v>
      </c>
      <c r="N120">
        <f>IF($K120="NA","NA",IF($H120=2011,VLOOKUP($K120,GroupSizesPoly!$A$1:$FG$216,12,FALSE),IF($H120=2012,VLOOKUP($K120,GroupSizesPoly!$A$1:$FG$216,25,FALSE),"AAAAH")))</f>
        <v>8</v>
      </c>
      <c r="O120">
        <f>IF($L120="NA","NA",IF($H120=2011,VLOOKUP($L120,GroupSizesPoly!$A$1:$FG$216,25,FALSE),IF($H120=2012,VLOOKUP($L120,GroupSizesPoly!$A$1:$FG$216,39,FALSE),"AAAAH")))</f>
        <v>8</v>
      </c>
      <c r="P120" t="str">
        <f>IF($M120="NA","NA",IF($H120=2011,VLOOKUP($M120,GroupSizesPoly!$A$1:$FG$216,39,FALSE),"AAAAH"))</f>
        <v>NA</v>
      </c>
      <c r="Q120">
        <f>IF($K120="NA","NA",IF($H120=2011,VLOOKUP($K120,GroupSizesPoly!$A$1:$FG$216,5,FALSE),IF($H120=2012,VLOOKUP($K120,GroupSizesPoly!$A$1:$FG$216,17,FALSE),"AAAAH")))</f>
        <v>2</v>
      </c>
      <c r="R120">
        <f>IF($L120="NA","NA",IF($H120=2011,VLOOKUP($L120,GroupSizesPoly!$A$1:$FG$216,17,FALSE),IF($H120=2012,VLOOKUP($L120,GroupSizesPoly!$A$1:$FG$216,32,FALSE),"AAAAH")))</f>
        <v>2</v>
      </c>
      <c r="S120" t="str">
        <f>IF($M120="NA","NA",IF($H120=2011,VLOOKUP($M120,GroupSizesPoly!$A$1:$FG$216,32,FALSE),"AAAAH"))</f>
        <v>NA</v>
      </c>
      <c r="T120" s="4">
        <f>IF($K120="NA","NA",IF($H120=2011,VLOOKUP($K120,GroupSizesPoly!$A$1:$FG$216,8,FALSE),IF($H120=2012,VLOOKUP($K120,GroupSizesPoly!$A$1:$FG$216,20,FALSE),"AAAAH")))</f>
        <v>3</v>
      </c>
      <c r="U120" s="4">
        <f>IF($L120="NA","NA",IF($H120=2011,VLOOKUP($L120,GroupSizesPoly!$A$1:$FG$216,20,FALSE),IF($H120=2012,VLOOKUP($L120,GroupSizesPoly!$A$1:$FG$216,35,FALSE),"AAAAH")))</f>
        <v>3</v>
      </c>
      <c r="V120" s="4" t="str">
        <f>IF($M120="NA","NA",IF($H120=2011,VLOOKUP($M120,GroupSizesPoly!$A$1:$FG$216,35,FALSE),"AAAAH"))</f>
        <v>NA</v>
      </c>
      <c r="W120">
        <v>0.83934498270973201</v>
      </c>
      <c r="X120" t="s">
        <v>177</v>
      </c>
      <c r="Y120">
        <v>1</v>
      </c>
      <c r="Z120" t="s">
        <v>178</v>
      </c>
      <c r="AA120" t="s">
        <v>178</v>
      </c>
      <c r="AB120" t="s">
        <v>178</v>
      </c>
      <c r="AC120" t="s">
        <v>178</v>
      </c>
      <c r="AD120" t="s">
        <v>178</v>
      </c>
      <c r="AE120" s="3" t="s">
        <v>178</v>
      </c>
      <c r="AF120" s="3" t="s">
        <v>178</v>
      </c>
      <c r="AG120">
        <f t="shared" si="10"/>
        <v>0.74249999999999994</v>
      </c>
      <c r="AH120">
        <f t="shared" si="11"/>
        <v>0.74249999999999994</v>
      </c>
      <c r="AI120" t="str">
        <f t="shared" si="12"/>
        <v>NA</v>
      </c>
      <c r="AJ120">
        <f t="shared" si="13"/>
        <v>0.11400000000000002</v>
      </c>
      <c r="AK120">
        <f t="shared" si="14"/>
        <v>0.11400000000000002</v>
      </c>
      <c r="AL120" t="str">
        <f t="shared" si="15"/>
        <v>NA</v>
      </c>
      <c r="AM120">
        <f t="shared" si="16"/>
        <v>1.4849999999999999</v>
      </c>
      <c r="AN120">
        <f t="shared" si="17"/>
        <v>0.22800000000000004</v>
      </c>
      <c r="AO120">
        <f t="shared" si="18"/>
        <v>8</v>
      </c>
    </row>
    <row r="121" spans="1:41" x14ac:dyDescent="0.25">
      <c r="A121">
        <v>121</v>
      </c>
      <c r="B121">
        <v>5.0999999999999996</v>
      </c>
      <c r="C121" t="s">
        <v>330</v>
      </c>
      <c r="D121" t="s">
        <v>359</v>
      </c>
      <c r="E121" t="s">
        <v>395</v>
      </c>
      <c r="F121" t="s">
        <v>395</v>
      </c>
      <c r="G121" t="s">
        <v>178</v>
      </c>
      <c r="H121">
        <v>2012</v>
      </c>
      <c r="I121">
        <v>1</v>
      </c>
      <c r="J121" s="15">
        <v>2012</v>
      </c>
      <c r="K121" t="s">
        <v>5</v>
      </c>
      <c r="L121" t="s">
        <v>5</v>
      </c>
      <c r="M121" t="s">
        <v>178</v>
      </c>
      <c r="N121">
        <f>IF($K121="NA","NA",IF($H121=2011,VLOOKUP($K121,GroupSizesPoly!$A$1:$FG$216,12,FALSE),IF($H121=2012,VLOOKUP($K121,GroupSizesPoly!$A$1:$FG$216,25,FALSE),"AAAAH")))</f>
        <v>5</v>
      </c>
      <c r="O121">
        <f>IF($L121="NA","NA",IF($H121=2011,VLOOKUP($L121,GroupSizesPoly!$A$1:$FG$216,25,FALSE),IF($H121=2012,VLOOKUP($L121,GroupSizesPoly!$A$1:$FG$216,39,FALSE),"AAAAH")))</f>
        <v>6</v>
      </c>
      <c r="P121" t="str">
        <f>IF($M121="NA","NA",IF($H121=2011,VLOOKUP($M121,GroupSizesPoly!$A$1:$FG$216,39,FALSE),"AAAAH"))</f>
        <v>NA</v>
      </c>
      <c r="Q121">
        <f>IF($K121="NA","NA",IF($H121=2011,VLOOKUP($K121,GroupSizesPoly!$A$1:$FG$216,5,FALSE),IF($H121=2012,VLOOKUP($K121,GroupSizesPoly!$A$1:$FG$216,17,FALSE),"AAAAH")))</f>
        <v>0</v>
      </c>
      <c r="R121">
        <f>IF($L121="NA","NA",IF($H121=2011,VLOOKUP($L121,GroupSizesPoly!$A$1:$FG$216,17,FALSE),IF($H121=2012,VLOOKUP($L121,GroupSizesPoly!$A$1:$FG$216,32,FALSE),"AAAAH")))</f>
        <v>1</v>
      </c>
      <c r="S121" t="str">
        <f>IF($M121="NA","NA",IF($H121=2011,VLOOKUP($M121,GroupSizesPoly!$A$1:$FG$216,32,FALSE),"AAAAH"))</f>
        <v>NA</v>
      </c>
      <c r="T121" s="4">
        <f>IF($K121="NA","NA",IF($H121=2011,VLOOKUP($K121,GroupSizesPoly!$A$1:$FG$216,8,FALSE),IF($H121=2012,VLOOKUP($K121,GroupSizesPoly!$A$1:$FG$216,20,FALSE),"AAAAH")))</f>
        <v>1</v>
      </c>
      <c r="U121" s="4">
        <f>IF($L121="NA","NA",IF($H121=2011,VLOOKUP($L121,GroupSizesPoly!$A$1:$FG$216,20,FALSE),IF($H121=2012,VLOOKUP($L121,GroupSizesPoly!$A$1:$FG$216,35,FALSE),"AAAAH")))</f>
        <v>2</v>
      </c>
      <c r="V121" s="4" t="str">
        <f>IF($M121="NA","NA",IF($H121=2011,VLOOKUP($M121,GroupSizesPoly!$A$1:$FG$216,35,FALSE),"AAAAH"))</f>
        <v>NA</v>
      </c>
      <c r="W121">
        <v>1.7267889274604464</v>
      </c>
      <c r="X121" t="s">
        <v>177</v>
      </c>
      <c r="Y121">
        <v>1</v>
      </c>
      <c r="Z121" t="s">
        <v>178</v>
      </c>
      <c r="AA121" t="s">
        <v>178</v>
      </c>
      <c r="AB121" t="s">
        <v>178</v>
      </c>
      <c r="AC121" t="s">
        <v>178</v>
      </c>
      <c r="AD121" t="s">
        <v>178</v>
      </c>
      <c r="AE121" s="3" t="s">
        <v>178</v>
      </c>
      <c r="AF121" s="3" t="s">
        <v>178</v>
      </c>
      <c r="AG121">
        <f t="shared" si="10"/>
        <v>0.5</v>
      </c>
      <c r="AH121">
        <f t="shared" si="11"/>
        <v>0.74750000000000005</v>
      </c>
      <c r="AI121" t="str">
        <f t="shared" si="12"/>
        <v>NA</v>
      </c>
      <c r="AJ121">
        <f t="shared" si="13"/>
        <v>0</v>
      </c>
      <c r="AK121">
        <f t="shared" si="14"/>
        <v>3.8000000000000006E-2</v>
      </c>
      <c r="AL121" t="str">
        <f t="shared" si="15"/>
        <v>NA</v>
      </c>
      <c r="AM121">
        <f t="shared" si="16"/>
        <v>1.2475000000000001</v>
      </c>
      <c r="AN121">
        <f t="shared" si="17"/>
        <v>3.8000000000000006E-2</v>
      </c>
      <c r="AO121">
        <f t="shared" si="18"/>
        <v>5.5</v>
      </c>
    </row>
    <row r="122" spans="1:41" x14ac:dyDescent="0.25">
      <c r="A122">
        <v>122</v>
      </c>
      <c r="B122">
        <v>5.3</v>
      </c>
      <c r="C122" t="s">
        <v>330</v>
      </c>
      <c r="D122" t="s">
        <v>359</v>
      </c>
      <c r="E122" t="s">
        <v>395</v>
      </c>
      <c r="F122" t="s">
        <v>395</v>
      </c>
      <c r="G122" t="s">
        <v>178</v>
      </c>
      <c r="H122">
        <v>2012</v>
      </c>
      <c r="I122">
        <v>1</v>
      </c>
      <c r="J122" s="15">
        <v>2012</v>
      </c>
      <c r="K122" t="s">
        <v>16</v>
      </c>
      <c r="L122" t="s">
        <v>16</v>
      </c>
      <c r="M122" t="s">
        <v>178</v>
      </c>
      <c r="N122">
        <f>IF($K122="NA","NA",IF($H122=2011,VLOOKUP($K122,GroupSizesPoly!$A$1:$FG$216,12,FALSE),IF($H122=2012,VLOOKUP($K122,GroupSizesPoly!$A$1:$FG$216,25,FALSE),"AAAAH")))</f>
        <v>14</v>
      </c>
      <c r="O122">
        <f>IF($L122="NA","NA",IF($H122=2011,VLOOKUP($L122,GroupSizesPoly!$A$1:$FG$216,25,FALSE),IF($H122=2012,VLOOKUP($L122,GroupSizesPoly!$A$1:$FG$216,39,FALSE),"AAAAH")))</f>
        <v>11</v>
      </c>
      <c r="P122" t="str">
        <f>IF($M122="NA","NA",IF($H122=2011,VLOOKUP($M122,GroupSizesPoly!$A$1:$FG$216,39,FALSE),"AAAAH"))</f>
        <v>NA</v>
      </c>
      <c r="Q122">
        <f>IF($K122="NA","NA",IF($H122=2011,VLOOKUP($K122,GroupSizesPoly!$A$1:$FG$216,5,FALSE),IF($H122=2012,VLOOKUP($K122,GroupSizesPoly!$A$1:$FG$216,17,FALSE),"AAAAH")))</f>
        <v>2</v>
      </c>
      <c r="R122">
        <f>IF($L122="NA","NA",IF($H122=2011,VLOOKUP($L122,GroupSizesPoly!$A$1:$FG$216,17,FALSE),IF($H122=2012,VLOOKUP($L122,GroupSizesPoly!$A$1:$FG$216,32,FALSE),"AAAAH")))</f>
        <v>3</v>
      </c>
      <c r="S122" t="str">
        <f>IF($M122="NA","NA",IF($H122=2011,VLOOKUP($M122,GroupSizesPoly!$A$1:$FG$216,32,FALSE),"AAAAH"))</f>
        <v>NA</v>
      </c>
      <c r="T122" s="4">
        <f>IF($K122="NA","NA",IF($H122=2011,VLOOKUP($K122,GroupSizesPoly!$A$1:$FG$216,8,FALSE),IF($H122=2012,VLOOKUP($K122,GroupSizesPoly!$A$1:$FG$216,20,FALSE),"AAAAH")))</f>
        <v>3</v>
      </c>
      <c r="U122" s="4">
        <f>IF($L122="NA","NA",IF($H122=2011,VLOOKUP($L122,GroupSizesPoly!$A$1:$FG$216,20,FALSE),IF($H122=2012,VLOOKUP($L122,GroupSizesPoly!$A$1:$FG$216,35,FALSE),"AAAAH")))</f>
        <v>2</v>
      </c>
      <c r="V122" s="4" t="str">
        <f>IF($M122="NA","NA",IF($H122=2011,VLOOKUP($M122,GroupSizesPoly!$A$1:$FG$216,35,FALSE),"AAAAH"))</f>
        <v>NA</v>
      </c>
      <c r="W122">
        <v>0.53450912059571232</v>
      </c>
      <c r="X122" t="s">
        <v>177</v>
      </c>
      <c r="Y122">
        <v>1</v>
      </c>
      <c r="Z122" t="s">
        <v>178</v>
      </c>
      <c r="AA122" t="s">
        <v>178</v>
      </c>
      <c r="AB122" t="s">
        <v>178</v>
      </c>
      <c r="AC122" t="s">
        <v>178</v>
      </c>
      <c r="AD122" t="s">
        <v>178</v>
      </c>
      <c r="AE122" s="3" t="s">
        <v>178</v>
      </c>
      <c r="AF122" s="3" t="s">
        <v>178</v>
      </c>
      <c r="AG122">
        <f t="shared" si="10"/>
        <v>0.74249999999999994</v>
      </c>
      <c r="AH122">
        <f t="shared" si="11"/>
        <v>0.24249999999999994</v>
      </c>
      <c r="AI122" t="str">
        <f t="shared" si="12"/>
        <v>NA</v>
      </c>
      <c r="AJ122">
        <f t="shared" si="13"/>
        <v>0.11400000000000002</v>
      </c>
      <c r="AK122">
        <f t="shared" si="14"/>
        <v>0.11400000000000002</v>
      </c>
      <c r="AL122" t="str">
        <f t="shared" si="15"/>
        <v>NA</v>
      </c>
      <c r="AM122">
        <f t="shared" si="16"/>
        <v>0.98499999999999988</v>
      </c>
      <c r="AN122">
        <f t="shared" si="17"/>
        <v>0.22800000000000004</v>
      </c>
      <c r="AO122">
        <f t="shared" si="18"/>
        <v>12.5</v>
      </c>
    </row>
    <row r="123" spans="1:41" x14ac:dyDescent="0.25">
      <c r="A123">
        <v>123</v>
      </c>
      <c r="B123">
        <v>6</v>
      </c>
      <c r="C123" t="s">
        <v>337</v>
      </c>
      <c r="D123" t="s">
        <v>359</v>
      </c>
      <c r="E123" t="s">
        <v>393</v>
      </c>
      <c r="F123" t="s">
        <v>395</v>
      </c>
      <c r="G123" t="s">
        <v>178</v>
      </c>
      <c r="H123">
        <v>2012</v>
      </c>
      <c r="I123">
        <v>1</v>
      </c>
      <c r="J123" s="15">
        <v>2012</v>
      </c>
      <c r="K123" t="s">
        <v>20</v>
      </c>
      <c r="L123" t="s">
        <v>20</v>
      </c>
      <c r="M123" t="s">
        <v>178</v>
      </c>
      <c r="N123">
        <f>IF($K123="NA","NA",IF($H123=2011,VLOOKUP($K123,GroupSizesPoly!$A$1:$FG$216,12,FALSE),IF($H123=2012,VLOOKUP($K123,GroupSizesPoly!$A$1:$FG$216,25,FALSE),"AAAAH")))</f>
        <v>6</v>
      </c>
      <c r="O123">
        <f>IF($L123="NA","NA",IF($H123=2011,VLOOKUP($L123,GroupSizesPoly!$A$1:$FG$216,25,FALSE),IF($H123=2012,VLOOKUP($L123,GroupSizesPoly!$A$1:$FG$216,39,FALSE),"AAAAH")))</f>
        <v>5</v>
      </c>
      <c r="P123" t="str">
        <f>IF($M123="NA","NA",IF($H123=2011,VLOOKUP($M123,GroupSizesPoly!$A$1:$FG$216,39,FALSE),"AAAAH"))</f>
        <v>NA</v>
      </c>
      <c r="Q123">
        <f>IF($K123="NA","NA",IF($H123=2011,VLOOKUP($K123,GroupSizesPoly!$A$1:$FG$216,5,FALSE),IF($H123=2012,VLOOKUP($K123,GroupSizesPoly!$A$1:$FG$216,17,FALSE),"AAAAH")))</f>
        <v>0</v>
      </c>
      <c r="R123">
        <f>IF($L123="NA","NA",IF($H123=2011,VLOOKUP($L123,GroupSizesPoly!$A$1:$FG$216,17,FALSE),IF($H123=2012,VLOOKUP($L123,GroupSizesPoly!$A$1:$FG$216,32,FALSE),"AAAAH")))</f>
        <v>1</v>
      </c>
      <c r="S123" t="str">
        <f>IF($M123="NA","NA",IF($H123=2011,VLOOKUP($M123,GroupSizesPoly!$A$1:$FG$216,32,FALSE),"AAAAH"))</f>
        <v>NA</v>
      </c>
      <c r="T123" s="4">
        <f>IF($K123="NA","NA",IF($H123=2011,VLOOKUP($K123,GroupSizesPoly!$A$1:$FG$216,8,FALSE),IF($H123=2012,VLOOKUP($K123,GroupSizesPoly!$A$1:$FG$216,20,FALSE),"AAAAH")))</f>
        <v>2</v>
      </c>
      <c r="U123" s="4">
        <f>IF($L123="NA","NA",IF($H123=2011,VLOOKUP($L123,GroupSizesPoly!$A$1:$FG$216,20,FALSE),IF($H123=2012,VLOOKUP($L123,GroupSizesPoly!$A$1:$FG$216,35,FALSE),"AAAAH")))</f>
        <v>3</v>
      </c>
      <c r="V123" s="4" t="str">
        <f>IF($M123="NA","NA",IF($H123=2011,VLOOKUP($M123,GroupSizesPoly!$A$1:$FG$216,35,FALSE),"AAAAH"))</f>
        <v>NA</v>
      </c>
      <c r="W123">
        <v>0.44721359549995754</v>
      </c>
      <c r="X123" t="s">
        <v>177</v>
      </c>
      <c r="Y123">
        <v>1</v>
      </c>
      <c r="Z123" t="s">
        <v>178</v>
      </c>
      <c r="AA123" t="s">
        <v>178</v>
      </c>
      <c r="AB123" t="s">
        <v>178</v>
      </c>
      <c r="AC123" t="s">
        <v>178</v>
      </c>
      <c r="AD123" t="s">
        <v>178</v>
      </c>
      <c r="AE123" s="3" t="s">
        <v>178</v>
      </c>
      <c r="AF123" s="3" t="s">
        <v>178</v>
      </c>
      <c r="AG123">
        <f t="shared" si="10"/>
        <v>1</v>
      </c>
      <c r="AH123">
        <f t="shared" si="11"/>
        <v>1.1212500000000001</v>
      </c>
      <c r="AI123" t="str">
        <f t="shared" si="12"/>
        <v>NA</v>
      </c>
      <c r="AJ123">
        <f t="shared" si="13"/>
        <v>0</v>
      </c>
      <c r="AK123">
        <f t="shared" si="14"/>
        <v>5.7000000000000009E-2</v>
      </c>
      <c r="AL123" t="str">
        <f t="shared" si="15"/>
        <v>NA</v>
      </c>
      <c r="AM123">
        <f t="shared" si="16"/>
        <v>2.1212499999999999</v>
      </c>
      <c r="AN123">
        <f t="shared" si="17"/>
        <v>5.7000000000000009E-2</v>
      </c>
      <c r="AO123">
        <f t="shared" si="18"/>
        <v>5.5</v>
      </c>
    </row>
    <row r="124" spans="1:41" x14ac:dyDescent="0.25">
      <c r="A124">
        <v>124</v>
      </c>
      <c r="B124">
        <v>5.0999999999999996</v>
      </c>
      <c r="C124" t="s">
        <v>330</v>
      </c>
      <c r="D124" t="s">
        <v>359</v>
      </c>
      <c r="E124" t="s">
        <v>395</v>
      </c>
      <c r="F124" t="s">
        <v>395</v>
      </c>
      <c r="G124" t="s">
        <v>178</v>
      </c>
      <c r="H124">
        <v>2012</v>
      </c>
      <c r="I124">
        <v>1</v>
      </c>
      <c r="J124" s="15">
        <v>2012</v>
      </c>
      <c r="K124" t="s">
        <v>127</v>
      </c>
      <c r="L124" t="s">
        <v>127</v>
      </c>
      <c r="M124" t="s">
        <v>178</v>
      </c>
      <c r="N124">
        <f>IF($K124="NA","NA",IF($H124=2011,VLOOKUP($K124,GroupSizesPoly!$A$1:$FG$216,12,FALSE),IF($H124=2012,VLOOKUP($K124,GroupSizesPoly!$A$1:$FG$216,25,FALSE),"AAAAH")))</f>
        <v>7</v>
      </c>
      <c r="O124">
        <f>IF($L124="NA","NA",IF($H124=2011,VLOOKUP($L124,GroupSizesPoly!$A$1:$FG$216,25,FALSE),IF($H124=2012,VLOOKUP($L124,GroupSizesPoly!$A$1:$FG$216,39,FALSE),"AAAAH")))</f>
        <v>7</v>
      </c>
      <c r="P124" t="str">
        <f>IF($M124="NA","NA",IF($H124=2011,VLOOKUP($M124,GroupSizesPoly!$A$1:$FG$216,39,FALSE),"AAAAH"))</f>
        <v>NA</v>
      </c>
      <c r="Q124">
        <f>IF($K124="NA","NA",IF($H124=2011,VLOOKUP($K124,GroupSizesPoly!$A$1:$FG$216,5,FALSE),IF($H124=2012,VLOOKUP($K124,GroupSizesPoly!$A$1:$FG$216,17,FALSE),"AAAAH")))</f>
        <v>2</v>
      </c>
      <c r="R124">
        <f>IF($L124="NA","NA",IF($H124=2011,VLOOKUP($L124,GroupSizesPoly!$A$1:$FG$216,17,FALSE),IF($H124=2012,VLOOKUP($L124,GroupSizesPoly!$A$1:$FG$216,32,FALSE),"AAAAH")))</f>
        <v>1</v>
      </c>
      <c r="S124" t="str">
        <f>IF($M124="NA","NA",IF($H124=2011,VLOOKUP($M124,GroupSizesPoly!$A$1:$FG$216,32,FALSE),"AAAAH"))</f>
        <v>NA</v>
      </c>
      <c r="T124" s="4">
        <f>IF($K124="NA","NA",IF($H124=2011,VLOOKUP($K124,GroupSizesPoly!$A$1:$FG$216,8,FALSE),IF($H124=2012,VLOOKUP($K124,GroupSizesPoly!$A$1:$FG$216,20,FALSE),"AAAAH")))</f>
        <v>3</v>
      </c>
      <c r="U124" s="4">
        <f>IF($L124="NA","NA",IF($H124=2011,VLOOKUP($L124,GroupSizesPoly!$A$1:$FG$216,20,FALSE),IF($H124=2012,VLOOKUP($L124,GroupSizesPoly!$A$1:$FG$216,35,FALSE),"AAAAH")))</f>
        <v>1</v>
      </c>
      <c r="V124" s="4" t="str">
        <f>IF($M124="NA","NA",IF($H124=2011,VLOOKUP($M124,GroupSizesPoly!$A$1:$FG$216,35,FALSE),"AAAAH"))</f>
        <v>NA</v>
      </c>
      <c r="W124">
        <v>0.44045431091090476</v>
      </c>
      <c r="X124" t="s">
        <v>177</v>
      </c>
      <c r="Y124">
        <v>1</v>
      </c>
      <c r="Z124" t="s">
        <v>178</v>
      </c>
      <c r="AA124" t="s">
        <v>178</v>
      </c>
      <c r="AB124" t="s">
        <v>178</v>
      </c>
      <c r="AC124" t="s">
        <v>178</v>
      </c>
      <c r="AD124" t="s">
        <v>178</v>
      </c>
      <c r="AE124" s="3" t="s">
        <v>178</v>
      </c>
      <c r="AF124" s="3" t="s">
        <v>178</v>
      </c>
      <c r="AG124">
        <f t="shared" si="10"/>
        <v>0.74249999999999994</v>
      </c>
      <c r="AH124">
        <f t="shared" si="11"/>
        <v>0.37375000000000003</v>
      </c>
      <c r="AI124" t="str">
        <f t="shared" si="12"/>
        <v>NA</v>
      </c>
      <c r="AJ124">
        <f t="shared" si="13"/>
        <v>0.11400000000000002</v>
      </c>
      <c r="AK124">
        <f t="shared" si="14"/>
        <v>1.9000000000000003E-2</v>
      </c>
      <c r="AL124" t="str">
        <f t="shared" si="15"/>
        <v>NA</v>
      </c>
      <c r="AM124">
        <f t="shared" si="16"/>
        <v>1.11625</v>
      </c>
      <c r="AN124">
        <f t="shared" si="17"/>
        <v>0.13300000000000001</v>
      </c>
      <c r="AO124">
        <f t="shared" si="18"/>
        <v>7</v>
      </c>
    </row>
    <row r="125" spans="1:41" x14ac:dyDescent="0.25">
      <c r="A125">
        <v>125</v>
      </c>
      <c r="B125">
        <v>5.0999999999999996</v>
      </c>
      <c r="C125" t="s">
        <v>330</v>
      </c>
      <c r="D125" t="s">
        <v>359</v>
      </c>
      <c r="E125" t="s">
        <v>395</v>
      </c>
      <c r="F125" t="s">
        <v>395</v>
      </c>
      <c r="G125" t="s">
        <v>178</v>
      </c>
      <c r="H125">
        <v>2012</v>
      </c>
      <c r="I125">
        <v>1</v>
      </c>
      <c r="J125" s="15">
        <v>2012</v>
      </c>
      <c r="K125" t="s">
        <v>130</v>
      </c>
      <c r="L125" t="s">
        <v>130</v>
      </c>
      <c r="M125" t="s">
        <v>178</v>
      </c>
      <c r="N125">
        <f>IF($K125="NA","NA",IF($H125=2011,VLOOKUP($K125,GroupSizesPoly!$A$1:$FG$216,12,FALSE),IF($H125=2012,VLOOKUP($K125,GroupSizesPoly!$A$1:$FG$216,25,FALSE),"AAAAH")))</f>
        <v>8</v>
      </c>
      <c r="O125">
        <f>IF($L125="NA","NA",IF($H125=2011,VLOOKUP($L125,GroupSizesPoly!$A$1:$FG$216,25,FALSE),IF($H125=2012,VLOOKUP($L125,GroupSizesPoly!$A$1:$FG$216,39,FALSE),"AAAAH")))</f>
        <v>9</v>
      </c>
      <c r="P125" t="str">
        <f>IF($M125="NA","NA",IF($H125=2011,VLOOKUP($M125,GroupSizesPoly!$A$1:$FG$216,39,FALSE),"AAAAH"))</f>
        <v>NA</v>
      </c>
      <c r="Q125">
        <f>IF($K125="NA","NA",IF($H125=2011,VLOOKUP($K125,GroupSizesPoly!$A$1:$FG$216,5,FALSE),IF($H125=2012,VLOOKUP($K125,GroupSizesPoly!$A$1:$FG$216,17,FALSE),"AAAAH")))</f>
        <v>1</v>
      </c>
      <c r="R125">
        <f>IF($L125="NA","NA",IF($H125=2011,VLOOKUP($L125,GroupSizesPoly!$A$1:$FG$216,17,FALSE),IF($H125=2012,VLOOKUP($L125,GroupSizesPoly!$A$1:$FG$216,32,FALSE),"AAAAH")))</f>
        <v>2</v>
      </c>
      <c r="S125" t="str">
        <f>IF($M125="NA","NA",IF($H125=2011,VLOOKUP($M125,GroupSizesPoly!$A$1:$FG$216,32,FALSE),"AAAAH"))</f>
        <v>NA</v>
      </c>
      <c r="T125" s="4">
        <f>IF($K125="NA","NA",IF($H125=2011,VLOOKUP($K125,GroupSizesPoly!$A$1:$FG$216,8,FALSE),IF($H125=2012,VLOOKUP($K125,GroupSizesPoly!$A$1:$FG$216,20,FALSE),"AAAAH")))</f>
        <v>2</v>
      </c>
      <c r="U125" s="4">
        <f>IF($L125="NA","NA",IF($H125=2011,VLOOKUP($L125,GroupSizesPoly!$A$1:$FG$216,20,FALSE),IF($H125=2012,VLOOKUP($L125,GroupSizesPoly!$A$1:$FG$216,35,FALSE),"AAAAH")))</f>
        <v>1</v>
      </c>
      <c r="V125" s="4" t="str">
        <f>IF($M125="NA","NA",IF($H125=2011,VLOOKUP($M125,GroupSizesPoly!$A$1:$FG$216,35,FALSE),"AAAAH"))</f>
        <v>NA</v>
      </c>
      <c r="W125">
        <v>0.5</v>
      </c>
      <c r="X125" t="s">
        <v>177</v>
      </c>
      <c r="Y125">
        <v>1</v>
      </c>
      <c r="Z125" t="s">
        <v>178</v>
      </c>
      <c r="AA125" t="s">
        <v>178</v>
      </c>
      <c r="AB125" t="s">
        <v>178</v>
      </c>
      <c r="AC125" t="s">
        <v>178</v>
      </c>
      <c r="AD125" t="s">
        <v>178</v>
      </c>
      <c r="AE125" s="3" t="s">
        <v>178</v>
      </c>
      <c r="AF125" s="3" t="s">
        <v>178</v>
      </c>
      <c r="AG125">
        <f t="shared" si="10"/>
        <v>0.74750000000000005</v>
      </c>
      <c r="AH125">
        <f t="shared" si="11"/>
        <v>0.2475</v>
      </c>
      <c r="AI125" t="str">
        <f t="shared" si="12"/>
        <v>NA</v>
      </c>
      <c r="AJ125">
        <f t="shared" si="13"/>
        <v>3.8000000000000006E-2</v>
      </c>
      <c r="AK125">
        <f t="shared" si="14"/>
        <v>3.8000000000000006E-2</v>
      </c>
      <c r="AL125" t="str">
        <f t="shared" si="15"/>
        <v>NA</v>
      </c>
      <c r="AM125">
        <f t="shared" si="16"/>
        <v>0.99500000000000011</v>
      </c>
      <c r="AN125">
        <f t="shared" si="17"/>
        <v>7.6000000000000012E-2</v>
      </c>
      <c r="AO125">
        <f t="shared" si="18"/>
        <v>8.5</v>
      </c>
    </row>
    <row r="126" spans="1:41" x14ac:dyDescent="0.25">
      <c r="A126">
        <v>126</v>
      </c>
      <c r="B126">
        <v>4.9000000000000004</v>
      </c>
      <c r="C126" t="s">
        <v>330</v>
      </c>
      <c r="D126" t="s">
        <v>358</v>
      </c>
      <c r="E126" t="s">
        <v>392</v>
      </c>
      <c r="F126" t="s">
        <v>395</v>
      </c>
      <c r="G126" t="s">
        <v>178</v>
      </c>
      <c r="H126">
        <v>2012</v>
      </c>
      <c r="I126">
        <v>1</v>
      </c>
      <c r="J126" s="15">
        <v>2013</v>
      </c>
      <c r="K126" t="s">
        <v>16</v>
      </c>
      <c r="L126" t="s">
        <v>158</v>
      </c>
      <c r="M126" t="s">
        <v>178</v>
      </c>
      <c r="N126">
        <f>IF($K126="NA","NA",IF($H126=2011,VLOOKUP($K126,GroupSizesPoly!$A$1:$FG$216,12,FALSE),IF($H126=2012,VLOOKUP($K126,GroupSizesPoly!$A$1:$FG$216,25,FALSE),"AAAAH")))</f>
        <v>14</v>
      </c>
      <c r="O126">
        <f>IF($L126="NA","NA",IF($H126=2011,VLOOKUP($L126,GroupSizesPoly!$A$1:$FG$216,25,FALSE),IF($H126=2012,VLOOKUP($L126,GroupSizesPoly!$A$1:$FG$216,39,FALSE),"AAAAH")))</f>
        <v>5</v>
      </c>
      <c r="P126" t="str">
        <f>IF($M126="NA","NA",IF($H126=2011,VLOOKUP($M126,GroupSizesPoly!$A$1:$FG$216,39,FALSE),"AAAAH"))</f>
        <v>NA</v>
      </c>
      <c r="Q126">
        <f>IF($K126="NA","NA",IF($H126=2011,VLOOKUP($K126,GroupSizesPoly!$A$1:$FG$216,5,FALSE),IF($H126=2012,VLOOKUP($K126,GroupSizesPoly!$A$1:$FG$216,17,FALSE),"AAAAH")))</f>
        <v>2</v>
      </c>
      <c r="R126">
        <f>IF($L126="NA","NA",IF($H126=2011,VLOOKUP($L126,GroupSizesPoly!$A$1:$FG$216,17,FALSE),IF($H126=2012,VLOOKUP($L126,GroupSizesPoly!$A$1:$FG$216,32,FALSE),"AAAAH")))</f>
        <v>1</v>
      </c>
      <c r="S126" t="str">
        <f>IF($M126="NA","NA",IF($H126=2011,VLOOKUP($M126,GroupSizesPoly!$A$1:$FG$216,32,FALSE),"AAAAH"))</f>
        <v>NA</v>
      </c>
      <c r="T126" s="4">
        <f>IF($K126="NA","NA",IF($H126=2011,VLOOKUP($K126,GroupSizesPoly!$A$1:$FG$216,8,FALSE),IF($H126=2012,VLOOKUP($K126,GroupSizesPoly!$A$1:$FG$216,20,FALSE),"AAAAH")))</f>
        <v>3</v>
      </c>
      <c r="U126" s="4">
        <f>IF($L126="NA","NA",IF($H126=2011,VLOOKUP($L126,GroupSizesPoly!$A$1:$FG$216,20,FALSE),IF($H126=2012,VLOOKUP($L126,GroupSizesPoly!$A$1:$FG$216,35,FALSE),"AAAAH")))</f>
        <v>1</v>
      </c>
      <c r="V126" s="4" t="str">
        <f>IF($M126="NA","NA",IF($H126=2011,VLOOKUP($M126,GroupSizesPoly!$A$1:$FG$216,35,FALSE),"AAAAH"))</f>
        <v>NA</v>
      </c>
      <c r="W126">
        <v>0.53450912059571232</v>
      </c>
      <c r="X126" t="s">
        <v>176</v>
      </c>
      <c r="Y126">
        <v>1</v>
      </c>
      <c r="Z126">
        <v>1</v>
      </c>
      <c r="AA126">
        <v>1</v>
      </c>
      <c r="AB126" t="s">
        <v>178</v>
      </c>
      <c r="AC126" t="s">
        <v>178</v>
      </c>
      <c r="AD126">
        <v>2.1631458573105973</v>
      </c>
      <c r="AE126" s="3" t="s">
        <v>178</v>
      </c>
      <c r="AF126" s="3">
        <v>122</v>
      </c>
      <c r="AG126">
        <f t="shared" si="10"/>
        <v>0.20173125</v>
      </c>
      <c r="AH126">
        <f t="shared" si="11"/>
        <v>0.37375000000000003</v>
      </c>
      <c r="AI126" t="str">
        <f t="shared" si="12"/>
        <v>NA</v>
      </c>
      <c r="AJ126">
        <f t="shared" si="13"/>
        <v>0.11808750000000001</v>
      </c>
      <c r="AK126">
        <f t="shared" si="14"/>
        <v>1.9000000000000003E-2</v>
      </c>
      <c r="AL126" t="str">
        <f t="shared" si="15"/>
        <v>NA</v>
      </c>
      <c r="AM126">
        <f t="shared" si="16"/>
        <v>0.57548125000000006</v>
      </c>
      <c r="AN126">
        <f t="shared" si="17"/>
        <v>0.13708750000000003</v>
      </c>
      <c r="AO126">
        <f t="shared" si="18"/>
        <v>9.5</v>
      </c>
    </row>
    <row r="127" spans="1:41" x14ac:dyDescent="0.25">
      <c r="A127">
        <v>127</v>
      </c>
      <c r="B127">
        <v>6.3</v>
      </c>
      <c r="C127" t="s">
        <v>337</v>
      </c>
      <c r="D127" t="s">
        <v>359</v>
      </c>
      <c r="E127" t="s">
        <v>393</v>
      </c>
      <c r="F127" t="s">
        <v>393</v>
      </c>
      <c r="G127" t="s">
        <v>178</v>
      </c>
      <c r="H127">
        <v>2012</v>
      </c>
      <c r="I127">
        <v>1</v>
      </c>
      <c r="J127" s="15">
        <v>2012</v>
      </c>
      <c r="K127" t="s">
        <v>370</v>
      </c>
      <c r="L127" t="s">
        <v>515</v>
      </c>
      <c r="M127" t="s">
        <v>178</v>
      </c>
      <c r="N127">
        <f>IF($K127="NA","NA",IF($H127=2011,VLOOKUP($K127,GroupSizesPoly!$A$1:$FG$216,12,FALSE),IF($H127=2012,VLOOKUP($K127,GroupSizesPoly!$A$1:$FG$216,25,FALSE),"AAAAH")))</f>
        <v>8.4</v>
      </c>
      <c r="O127">
        <f>IF($L127="NA","NA",IF($H127=2011,VLOOKUP($L127,GroupSizesPoly!$A$1:$FG$216,25,FALSE),IF($H127=2012,VLOOKUP($L127,GroupSizesPoly!$A$1:$FG$216,39,FALSE),"AAAAH")))</f>
        <v>8.7999999999999989</v>
      </c>
      <c r="P127" t="str">
        <f>IF($M127="NA","NA",IF($H127=2011,VLOOKUP($M127,GroupSizesPoly!$A$1:$FG$216,39,FALSE),"AAAAH"))</f>
        <v>NA</v>
      </c>
      <c r="Q127">
        <f>IF($K127="NA","NA",IF($H127=2011,VLOOKUP($K127,GroupSizesPoly!$A$1:$FG$216,5,FALSE),IF($H127=2012,VLOOKUP($K127,GroupSizesPoly!$A$1:$FG$216,17,FALSE),"AAAAH")))</f>
        <v>1.2</v>
      </c>
      <c r="R127">
        <f>IF($L127="NA","NA",IF($H127=2011,VLOOKUP($L127,GroupSizesPoly!$A$1:$FG$216,17,FALSE),IF($H127=2012,VLOOKUP($L127,GroupSizesPoly!$A$1:$FG$216,32,FALSE),"AAAAH")))</f>
        <v>0.8</v>
      </c>
      <c r="S127" t="str">
        <f>IF($M127="NA","NA",IF($H127=2011,VLOOKUP($M127,GroupSizesPoly!$A$1:$FG$216,32,FALSE),"AAAAH"))</f>
        <v>NA</v>
      </c>
      <c r="T127" s="4">
        <f>IF($K127="NA","NA",IF($H127=2011,VLOOKUP($K127,GroupSizesPoly!$A$1:$FG$216,8,FALSE),IF($H127=2012,VLOOKUP($K127,GroupSizesPoly!$A$1:$FG$216,20,FALSE),"AAAAH")))</f>
        <v>2</v>
      </c>
      <c r="U127" s="4">
        <f>IF($L127="NA","NA",IF($H127=2011,VLOOKUP($L127,GroupSizesPoly!$A$1:$FG$216,20,FALSE),IF($H127=2012,VLOOKUP($L127,GroupSizesPoly!$A$1:$FG$216,35,FALSE),"AAAAH")))</f>
        <v>2.4</v>
      </c>
      <c r="V127" s="4" t="str">
        <f>IF($M127="NA","NA",IF($H127=2011,VLOOKUP($M127,GroupSizesPoly!$A$1:$FG$216,35,FALSE),"AAAAH"))</f>
        <v>NA</v>
      </c>
      <c r="W127">
        <v>0.44600599542668623</v>
      </c>
      <c r="X127" t="s">
        <v>177</v>
      </c>
      <c r="Y127">
        <v>1</v>
      </c>
      <c r="Z127" t="s">
        <v>178</v>
      </c>
      <c r="AA127" t="s">
        <v>178</v>
      </c>
      <c r="AB127" t="s">
        <v>178</v>
      </c>
      <c r="AC127" t="s">
        <v>178</v>
      </c>
      <c r="AD127" t="s">
        <v>178</v>
      </c>
      <c r="AE127" s="3" t="s">
        <v>178</v>
      </c>
      <c r="AF127" s="3" t="s">
        <v>178</v>
      </c>
      <c r="AG127">
        <f t="shared" si="10"/>
        <v>0.75700000000000001</v>
      </c>
      <c r="AH127">
        <f t="shared" si="11"/>
        <v>1.0055999999999998</v>
      </c>
      <c r="AI127" t="str">
        <f t="shared" si="12"/>
        <v>NA</v>
      </c>
      <c r="AJ127">
        <f t="shared" si="13"/>
        <v>1.14E-2</v>
      </c>
      <c r="AK127">
        <f t="shared" si="14"/>
        <v>9.1200000000000014E-3</v>
      </c>
      <c r="AL127" t="str">
        <f t="shared" si="15"/>
        <v>NA</v>
      </c>
      <c r="AM127">
        <f t="shared" si="16"/>
        <v>1.7625999999999999</v>
      </c>
      <c r="AN127">
        <f t="shared" si="17"/>
        <v>2.0520000000000004E-2</v>
      </c>
      <c r="AO127">
        <f t="shared" si="18"/>
        <v>8.6</v>
      </c>
    </row>
    <row r="128" spans="1:41" x14ac:dyDescent="0.25">
      <c r="A128">
        <v>128</v>
      </c>
      <c r="B128">
        <v>5.4</v>
      </c>
      <c r="C128" t="s">
        <v>330</v>
      </c>
      <c r="D128" t="s">
        <v>359</v>
      </c>
      <c r="E128" t="s">
        <v>395</v>
      </c>
      <c r="F128" t="s">
        <v>395</v>
      </c>
      <c r="G128" t="s">
        <v>178</v>
      </c>
      <c r="H128">
        <v>2012</v>
      </c>
      <c r="I128">
        <v>1</v>
      </c>
      <c r="J128" s="15">
        <v>2012</v>
      </c>
      <c r="K128" t="s">
        <v>42</v>
      </c>
      <c r="L128" t="s">
        <v>42</v>
      </c>
      <c r="M128" t="s">
        <v>178</v>
      </c>
      <c r="N128">
        <f>IF($K128="NA","NA",IF($H128=2011,VLOOKUP($K128,GroupSizesPoly!$A$1:$FG$216,12,FALSE),IF($H128=2012,VLOOKUP($K128,GroupSizesPoly!$A$1:$FG$216,25,FALSE),"AAAAH")))</f>
        <v>8</v>
      </c>
      <c r="O128">
        <f>IF($L128="NA","NA",IF($H128=2011,VLOOKUP($L128,GroupSizesPoly!$A$1:$FG$216,25,FALSE),IF($H128=2012,VLOOKUP($L128,GroupSizesPoly!$A$1:$FG$216,39,FALSE),"AAAAH")))</f>
        <v>7</v>
      </c>
      <c r="P128" t="str">
        <f>IF($M128="NA","NA",IF($H128=2011,VLOOKUP($M128,GroupSizesPoly!$A$1:$FG$216,39,FALSE),"AAAAH"))</f>
        <v>NA</v>
      </c>
      <c r="Q128">
        <f>IF($K128="NA","NA",IF($H128=2011,VLOOKUP($K128,GroupSizesPoly!$A$1:$FG$216,5,FALSE),IF($H128=2012,VLOOKUP($K128,GroupSizesPoly!$A$1:$FG$216,17,FALSE),"AAAAH")))</f>
        <v>2</v>
      </c>
      <c r="R128">
        <f>IF($L128="NA","NA",IF($H128=2011,VLOOKUP($L128,GroupSizesPoly!$A$1:$FG$216,17,FALSE),IF($H128=2012,VLOOKUP($L128,GroupSizesPoly!$A$1:$FG$216,32,FALSE),"AAAAH")))</f>
        <v>1</v>
      </c>
      <c r="S128" t="str">
        <f>IF($M128="NA","NA",IF($H128=2011,VLOOKUP($M128,GroupSizesPoly!$A$1:$FG$216,32,FALSE),"AAAAH"))</f>
        <v>NA</v>
      </c>
      <c r="T128" s="4">
        <f>IF($K128="NA","NA",IF($H128=2011,VLOOKUP($K128,GroupSizesPoly!$A$1:$FG$216,8,FALSE),IF($H128=2012,VLOOKUP($K128,GroupSizesPoly!$A$1:$FG$216,20,FALSE),"AAAAH")))</f>
        <v>3</v>
      </c>
      <c r="U128" s="4">
        <f>IF($L128="NA","NA",IF($H128=2011,VLOOKUP($L128,GroupSizesPoly!$A$1:$FG$216,20,FALSE),IF($H128=2012,VLOOKUP($L128,GroupSizesPoly!$A$1:$FG$216,35,FALSE),"AAAAH")))</f>
        <v>3</v>
      </c>
      <c r="V128" s="4" t="str">
        <f>IF($M128="NA","NA",IF($H128=2011,VLOOKUP($M128,GroupSizesPoly!$A$1:$FG$216,35,FALSE),"AAAAH"))</f>
        <v>NA</v>
      </c>
      <c r="W128">
        <v>0.38470768123342675</v>
      </c>
      <c r="X128" t="s">
        <v>177</v>
      </c>
      <c r="Y128">
        <v>1</v>
      </c>
      <c r="Z128" t="s">
        <v>178</v>
      </c>
      <c r="AA128" t="s">
        <v>178</v>
      </c>
      <c r="AB128" t="s">
        <v>178</v>
      </c>
      <c r="AC128" t="s">
        <v>178</v>
      </c>
      <c r="AD128" t="s">
        <v>178</v>
      </c>
      <c r="AE128" s="3" t="s">
        <v>178</v>
      </c>
      <c r="AF128" s="3" t="s">
        <v>178</v>
      </c>
      <c r="AG128">
        <f t="shared" si="10"/>
        <v>0.74249999999999994</v>
      </c>
      <c r="AH128">
        <f t="shared" si="11"/>
        <v>1.1212500000000001</v>
      </c>
      <c r="AI128" t="str">
        <f t="shared" si="12"/>
        <v>NA</v>
      </c>
      <c r="AJ128">
        <f t="shared" si="13"/>
        <v>0.11400000000000002</v>
      </c>
      <c r="AK128">
        <f t="shared" si="14"/>
        <v>5.7000000000000009E-2</v>
      </c>
      <c r="AL128" t="str">
        <f t="shared" si="15"/>
        <v>NA</v>
      </c>
      <c r="AM128">
        <f t="shared" si="16"/>
        <v>1.86375</v>
      </c>
      <c r="AN128">
        <f t="shared" si="17"/>
        <v>0.17100000000000004</v>
      </c>
      <c r="AO128">
        <f t="shared" si="18"/>
        <v>7.5</v>
      </c>
    </row>
    <row r="129" spans="1:41" x14ac:dyDescent="0.25">
      <c r="A129">
        <v>129</v>
      </c>
      <c r="B129">
        <v>5.0999999999999996</v>
      </c>
      <c r="C129" t="s">
        <v>330</v>
      </c>
      <c r="D129" t="s">
        <v>359</v>
      </c>
      <c r="E129" t="s">
        <v>395</v>
      </c>
      <c r="F129" t="s">
        <v>395</v>
      </c>
      <c r="G129" t="s">
        <v>178</v>
      </c>
      <c r="H129">
        <v>2012</v>
      </c>
      <c r="I129">
        <v>1</v>
      </c>
      <c r="J129" s="15">
        <v>2012</v>
      </c>
      <c r="K129" t="s">
        <v>141</v>
      </c>
      <c r="L129" t="s">
        <v>75</v>
      </c>
      <c r="M129" t="s">
        <v>178</v>
      </c>
      <c r="N129">
        <f>IF($K129="NA","NA",IF($H129=2011,VLOOKUP($K129,GroupSizesPoly!$A$1:$FG$216,12,FALSE),IF($H129=2012,VLOOKUP($K129,GroupSizesPoly!$A$1:$FG$216,25,FALSE),"AAAAH")))</f>
        <v>5</v>
      </c>
      <c r="O129">
        <f>IF($L129="NA","NA",IF($H129=2011,VLOOKUP($L129,GroupSizesPoly!$A$1:$FG$216,25,FALSE),IF($H129=2012,VLOOKUP($L129,GroupSizesPoly!$A$1:$FG$216,39,FALSE),"AAAAH")))</f>
        <v>4</v>
      </c>
      <c r="P129" t="str">
        <f>IF($M129="NA","NA",IF($H129=2011,VLOOKUP($M129,GroupSizesPoly!$A$1:$FG$216,39,FALSE),"AAAAH"))</f>
        <v>NA</v>
      </c>
      <c r="Q129">
        <f>IF($K129="NA","NA",IF($H129=2011,VLOOKUP($K129,GroupSizesPoly!$A$1:$FG$216,5,FALSE),IF($H129=2012,VLOOKUP($K129,GroupSizesPoly!$A$1:$FG$216,17,FALSE),"AAAAH")))</f>
        <v>0</v>
      </c>
      <c r="R129">
        <f>IF($L129="NA","NA",IF($H129=2011,VLOOKUP($L129,GroupSizesPoly!$A$1:$FG$216,17,FALSE),IF($H129=2012,VLOOKUP($L129,GroupSizesPoly!$A$1:$FG$216,32,FALSE),"AAAAH")))</f>
        <v>0</v>
      </c>
      <c r="S129" t="str">
        <f>IF($M129="NA","NA",IF($H129=2011,VLOOKUP($M129,GroupSizesPoly!$A$1:$FG$216,32,FALSE),"AAAAH"))</f>
        <v>NA</v>
      </c>
      <c r="T129" s="4">
        <f>IF($K129="NA","NA",IF($H129=2011,VLOOKUP($K129,GroupSizesPoly!$A$1:$FG$216,8,FALSE),IF($H129=2012,VLOOKUP($K129,GroupSizesPoly!$A$1:$FG$216,20,FALSE),"AAAAH")))</f>
        <v>4</v>
      </c>
      <c r="U129" s="4">
        <f>IF($L129="NA","NA",IF($H129=2011,VLOOKUP($L129,GroupSizesPoly!$A$1:$FG$216,20,FALSE),IF($H129=2012,VLOOKUP($L129,GroupSizesPoly!$A$1:$FG$216,35,FALSE),"AAAAH")))</f>
        <v>3</v>
      </c>
      <c r="V129" s="4" t="str">
        <f>IF($M129="NA","NA",IF($H129=2011,VLOOKUP($M129,GroupSizesPoly!$A$1:$FG$216,35,FALSE),"AAAAH"))</f>
        <v>NA</v>
      </c>
      <c r="W129">
        <v>0.77987178433381044</v>
      </c>
      <c r="X129" t="s">
        <v>176</v>
      </c>
      <c r="Y129">
        <v>1</v>
      </c>
      <c r="Z129" t="s">
        <v>178</v>
      </c>
      <c r="AA129" t="s">
        <v>178</v>
      </c>
      <c r="AB129" t="s">
        <v>178</v>
      </c>
      <c r="AC129" t="s">
        <v>178</v>
      </c>
      <c r="AD129">
        <v>0.99639349656649234</v>
      </c>
      <c r="AE129" s="3" t="s">
        <v>178</v>
      </c>
      <c r="AF129" s="3" t="s">
        <v>178</v>
      </c>
      <c r="AG129">
        <f t="shared" si="10"/>
        <v>2</v>
      </c>
      <c r="AH129">
        <f t="shared" si="11"/>
        <v>1.5</v>
      </c>
      <c r="AI129" t="str">
        <f t="shared" si="12"/>
        <v>NA</v>
      </c>
      <c r="AJ129">
        <f t="shared" si="13"/>
        <v>0</v>
      </c>
      <c r="AK129">
        <f t="shared" si="14"/>
        <v>0</v>
      </c>
      <c r="AL129" t="str">
        <f t="shared" si="15"/>
        <v>NA</v>
      </c>
      <c r="AM129">
        <f t="shared" si="16"/>
        <v>3.5</v>
      </c>
      <c r="AN129">
        <f t="shared" si="17"/>
        <v>0</v>
      </c>
      <c r="AO129">
        <f t="shared" si="18"/>
        <v>4.5</v>
      </c>
    </row>
    <row r="130" spans="1:41" x14ac:dyDescent="0.25">
      <c r="A130">
        <v>130</v>
      </c>
      <c r="B130">
        <v>5.2</v>
      </c>
      <c r="C130" t="s">
        <v>330</v>
      </c>
      <c r="D130" t="s">
        <v>359</v>
      </c>
      <c r="E130" t="s">
        <v>395</v>
      </c>
      <c r="F130" t="s">
        <v>395</v>
      </c>
      <c r="G130" t="s">
        <v>178</v>
      </c>
      <c r="H130">
        <v>2012</v>
      </c>
      <c r="I130">
        <v>1</v>
      </c>
      <c r="J130" s="15">
        <v>2012</v>
      </c>
      <c r="K130" t="s">
        <v>25</v>
      </c>
      <c r="L130" t="s">
        <v>25</v>
      </c>
      <c r="M130" t="s">
        <v>178</v>
      </c>
      <c r="N130">
        <f>IF($K130="NA","NA",IF($H130=2011,VLOOKUP($K130,GroupSizesPoly!$A$1:$FG$216,12,FALSE),IF($H130=2012,VLOOKUP($K130,GroupSizesPoly!$A$1:$FG$216,25,FALSE),"AAAAH")))</f>
        <v>8</v>
      </c>
      <c r="O130">
        <f>IF($L130="NA","NA",IF($H130=2011,VLOOKUP($L130,GroupSizesPoly!$A$1:$FG$216,25,FALSE),IF($H130=2012,VLOOKUP($L130,GroupSizesPoly!$A$1:$FG$216,39,FALSE),"AAAAH")))</f>
        <v>8</v>
      </c>
      <c r="P130" t="str">
        <f>IF($M130="NA","NA",IF($H130=2011,VLOOKUP($M130,GroupSizesPoly!$A$1:$FG$216,39,FALSE),"AAAAH"))</f>
        <v>NA</v>
      </c>
      <c r="Q130">
        <f>IF($K130="NA","NA",IF($H130=2011,VLOOKUP($K130,GroupSizesPoly!$A$1:$FG$216,5,FALSE),IF($H130=2012,VLOOKUP($K130,GroupSizesPoly!$A$1:$FG$216,17,FALSE),"AAAAH")))</f>
        <v>0</v>
      </c>
      <c r="R130">
        <f>IF($L130="NA","NA",IF($H130=2011,VLOOKUP($L130,GroupSizesPoly!$A$1:$FG$216,17,FALSE),IF($H130=2012,VLOOKUP($L130,GroupSizesPoly!$A$1:$FG$216,32,FALSE),"AAAAH")))</f>
        <v>3</v>
      </c>
      <c r="S130" t="str">
        <f>IF($M130="NA","NA",IF($H130=2011,VLOOKUP($M130,GroupSizesPoly!$A$1:$FG$216,32,FALSE),"AAAAH"))</f>
        <v>NA</v>
      </c>
      <c r="T130" s="4">
        <f>IF($K130="NA","NA",IF($H130=2011,VLOOKUP($K130,GroupSizesPoly!$A$1:$FG$216,8,FALSE),IF($H130=2012,VLOOKUP($K130,GroupSizesPoly!$A$1:$FG$216,20,FALSE),"AAAAH")))</f>
        <v>0</v>
      </c>
      <c r="U130" s="4">
        <f>IF($L130="NA","NA",IF($H130=2011,VLOOKUP($L130,GroupSizesPoly!$A$1:$FG$216,20,FALSE),IF($H130=2012,VLOOKUP($L130,GroupSizesPoly!$A$1:$FG$216,35,FALSE),"AAAAH")))</f>
        <v>2</v>
      </c>
      <c r="V130" s="4" t="str">
        <f>IF($M130="NA","NA",IF($H130=2011,VLOOKUP($M130,GroupSizesPoly!$A$1:$FG$216,35,FALSE),"AAAAH"))</f>
        <v>NA</v>
      </c>
      <c r="W130">
        <v>0.68249542123006379</v>
      </c>
      <c r="X130" t="s">
        <v>177</v>
      </c>
      <c r="Y130">
        <v>1</v>
      </c>
      <c r="Z130" t="s">
        <v>178</v>
      </c>
      <c r="AA130" t="s">
        <v>178</v>
      </c>
      <c r="AB130" t="s">
        <v>178</v>
      </c>
      <c r="AC130" t="s">
        <v>178</v>
      </c>
      <c r="AD130" t="s">
        <v>178</v>
      </c>
      <c r="AE130" s="3" t="s">
        <v>178</v>
      </c>
      <c r="AF130" s="3" t="s">
        <v>178</v>
      </c>
      <c r="AG130">
        <f t="shared" si="10"/>
        <v>0</v>
      </c>
      <c r="AH130">
        <f t="shared" si="11"/>
        <v>0.24249999999999994</v>
      </c>
      <c r="AI130" t="str">
        <f t="shared" si="12"/>
        <v>NA</v>
      </c>
      <c r="AJ130">
        <f t="shared" si="13"/>
        <v>0</v>
      </c>
      <c r="AK130">
        <f t="shared" si="14"/>
        <v>0.11400000000000002</v>
      </c>
      <c r="AL130" t="str">
        <f t="shared" si="15"/>
        <v>NA</v>
      </c>
      <c r="AM130">
        <f t="shared" si="16"/>
        <v>0.24249999999999994</v>
      </c>
      <c r="AN130">
        <f t="shared" si="17"/>
        <v>0.11400000000000002</v>
      </c>
      <c r="AO130">
        <f t="shared" si="18"/>
        <v>8</v>
      </c>
    </row>
    <row r="131" spans="1:41" x14ac:dyDescent="0.25">
      <c r="A131">
        <v>131</v>
      </c>
      <c r="B131">
        <v>5.3</v>
      </c>
      <c r="C131" t="s">
        <v>330</v>
      </c>
      <c r="D131" t="s">
        <v>359</v>
      </c>
      <c r="E131" t="s">
        <v>395</v>
      </c>
      <c r="F131" t="s">
        <v>395</v>
      </c>
      <c r="G131" t="s">
        <v>178</v>
      </c>
      <c r="H131">
        <v>2012</v>
      </c>
      <c r="I131">
        <v>1</v>
      </c>
      <c r="J131" s="15">
        <v>2012</v>
      </c>
      <c r="K131" t="s">
        <v>10</v>
      </c>
      <c r="L131" t="s">
        <v>55</v>
      </c>
      <c r="M131" t="s">
        <v>178</v>
      </c>
      <c r="N131">
        <f>IF($K131="NA","NA",IF($H131=2011,VLOOKUP($K131,GroupSizesPoly!$A$1:$FG$216,12,FALSE),IF($H131=2012,VLOOKUP($K131,GroupSizesPoly!$A$1:$FG$216,25,FALSE),"AAAAH")))</f>
        <v>5</v>
      </c>
      <c r="O131">
        <f>IF($L131="NA","NA",IF($H131=2011,VLOOKUP($L131,GroupSizesPoly!$A$1:$FG$216,25,FALSE),IF($H131=2012,VLOOKUP($L131,GroupSizesPoly!$A$1:$FG$216,39,FALSE),"AAAAH")))</f>
        <v>4</v>
      </c>
      <c r="P131" t="str">
        <f>IF($M131="NA","NA",IF($H131=2011,VLOOKUP($M131,GroupSizesPoly!$A$1:$FG$216,39,FALSE),"AAAAH"))</f>
        <v>NA</v>
      </c>
      <c r="Q131">
        <f>IF($K131="NA","NA",IF($H131=2011,VLOOKUP($K131,GroupSizesPoly!$A$1:$FG$216,5,FALSE),IF($H131=2012,VLOOKUP($K131,GroupSizesPoly!$A$1:$FG$216,17,FALSE),"AAAAH")))</f>
        <v>1</v>
      </c>
      <c r="R131">
        <f>IF($L131="NA","NA",IF($H131=2011,VLOOKUP($L131,GroupSizesPoly!$A$1:$FG$216,17,FALSE),IF($H131=2012,VLOOKUP($L131,GroupSizesPoly!$A$1:$FG$216,32,FALSE),"AAAAH")))</f>
        <v>0</v>
      </c>
      <c r="S131" t="str">
        <f>IF($M131="NA","NA",IF($H131=2011,VLOOKUP($M131,GroupSizesPoly!$A$1:$FG$216,32,FALSE),"AAAAH"))</f>
        <v>NA</v>
      </c>
      <c r="T131" s="4">
        <f>IF($K131="NA","NA",IF($H131=2011,VLOOKUP($K131,GroupSizesPoly!$A$1:$FG$216,8,FALSE),IF($H131=2012,VLOOKUP($K131,GroupSizesPoly!$A$1:$FG$216,20,FALSE),"AAAAH")))</f>
        <v>1</v>
      </c>
      <c r="U131" s="4">
        <f>IF($L131="NA","NA",IF($H131=2011,VLOOKUP($L131,GroupSizesPoly!$A$1:$FG$216,20,FALSE),IF($H131=2012,VLOOKUP($L131,GroupSizesPoly!$A$1:$FG$216,35,FALSE),"AAAAH")))</f>
        <v>2</v>
      </c>
      <c r="V131" s="4" t="str">
        <f>IF($M131="NA","NA",IF($H131=2011,VLOOKUP($M131,GroupSizesPoly!$A$1:$FG$216,35,FALSE),"AAAAH"))</f>
        <v>NA</v>
      </c>
      <c r="W131">
        <v>1.7023806859806649</v>
      </c>
      <c r="X131" t="s">
        <v>176</v>
      </c>
      <c r="Y131">
        <v>1</v>
      </c>
      <c r="Z131" t="s">
        <v>178</v>
      </c>
      <c r="AA131" t="s">
        <v>178</v>
      </c>
      <c r="AB131" t="s">
        <v>178</v>
      </c>
      <c r="AC131" t="s">
        <v>178</v>
      </c>
      <c r="AD131">
        <v>5.8100344233059396</v>
      </c>
      <c r="AE131" s="3" t="s">
        <v>178</v>
      </c>
      <c r="AF131" s="3" t="s">
        <v>178</v>
      </c>
      <c r="AG131">
        <f t="shared" ref="AG131:AG194" si="19">IF(E131="NA","NA",IF(T131=0,0,IF(E131="DM",(T131-Q131*0.5*T131*0.045-T131*0.18* Q131)*0.5,IF(E131="DF",(T131-Q131*0.5*T131*0.145-T131*0.18* Q131)*0.5,IF(E131="MH",(T131-(Q131-1)*0.5*T131*0.045)*0.5*0.045, (T131-(Q131-1)*0.5*T131*0.145)*0.5*0.145)))))</f>
        <v>0.37375000000000003</v>
      </c>
      <c r="AH131">
        <f t="shared" ref="AH131:AH194" si="20">IF(F131="NA","NA",IF(U131=0,0,IF(F131="DM",(U131-R131*0.5*U131*0.045-U131*0.18* R131)*0.5,IF(F131="DF",(U131-R131*0.5*U131*0.145-U131*0.18* R131)*0.5,IF(F131="MH",(U131-(R131-1)*0.5*U131*0.045)*0.5*0.045, (U131-(R131-1)*0.5*U131*0.145)*0.5*0.145)))))</f>
        <v>1</v>
      </c>
      <c r="AI131" t="str">
        <f t="shared" ref="AI131:AI194" si="21">IF(G131="NA","NA",IF(V131=0,0,IF(G131="DM",(V131-S131*0.5*V131*0.045-V131*0.18*S131)*0.5,IF(G131="DF",(V131-S131*0.5*V131*0.145-V131*0.18*S131)*0.5,IF(G131="MH",(V131-(S131-1)*0.5*V131*0.045)*0.5*0.045, (V131-(S131-1)*0.5*V131*0.145)*0.5*0.145)))))</f>
        <v>NA</v>
      </c>
      <c r="AJ131">
        <f t="shared" ref="AJ131:AJ194" si="22">IF(E131="NA","NA",IF(U131=0,0,IF(E131="DM", T131*Q131*0.095*0.05,IF(E131="DF", T131*Q131*0.095*0.2,IF(E131="MH", (T131-(Q131-1)*T131*0.0695)*0.125*0.18+ (Q131-1)*T131*0.095*0.2, (T131-(Q131-1)*T131*0.095)*0.125*0.18+ (Q131-1)*T131*0.095*0.2)))))</f>
        <v>1.9000000000000003E-2</v>
      </c>
      <c r="AK131">
        <f t="shared" ref="AK131:AK194" si="23">IF(F131="NA","NA",IF(V131=0,0,IF(F131="DM", U131*R131*0.095*0.05,IF(F131="DF", U131*R131*0.095*0.2,IF(F131="MH", (U131-(R131-1)*U131*0.0695)*0.125*0.18+ (R131-1)*U131*0.095*0.2, (U131-(R131-1)*U131*0.095)*0.125*0.18+ (R131-1)*U131*0.095*0.2)))))</f>
        <v>0</v>
      </c>
      <c r="AL131" t="str">
        <f t="shared" ref="AL131:AL194" si="24">IF(G131="NA","NA",IF(W131=0,0,IF(G131="DM", V131*S131*0.095*0.05,IF(G131="DF", V131*S131*0.095*0.2,IF(G131="MH", (V131-(S131-1)*V131*0.0695)*0.125*0.18+ (S131-1)*V131*0.095*0.2, (V131-(S131-1)*V131*0.095)*0.125*0.18+ (S131-1)*V131*0.095*0.2)))))</f>
        <v>NA</v>
      </c>
      <c r="AM131">
        <f t="shared" ref="AM131:AM194" si="25">SUM(AG131:AI131)</f>
        <v>1.37375</v>
      </c>
      <c r="AN131">
        <f t="shared" ref="AN131:AN194" si="26">SUM(AJ131:AL131)</f>
        <v>1.9000000000000003E-2</v>
      </c>
      <c r="AO131">
        <f t="shared" ref="AO131:AO194" si="27">AVERAGE(N131:P131)</f>
        <v>4.5</v>
      </c>
    </row>
    <row r="132" spans="1:41" x14ac:dyDescent="0.25">
      <c r="A132">
        <v>132</v>
      </c>
      <c r="B132">
        <v>5.3</v>
      </c>
      <c r="C132" t="s">
        <v>330</v>
      </c>
      <c r="D132" t="s">
        <v>359</v>
      </c>
      <c r="E132" t="s">
        <v>395</v>
      </c>
      <c r="F132" t="s">
        <v>395</v>
      </c>
      <c r="G132" t="s">
        <v>178</v>
      </c>
      <c r="H132">
        <v>2012</v>
      </c>
      <c r="I132">
        <v>1</v>
      </c>
      <c r="J132" s="15">
        <v>2012</v>
      </c>
      <c r="K132" t="s">
        <v>139</v>
      </c>
      <c r="L132" t="s">
        <v>139</v>
      </c>
      <c r="M132" t="s">
        <v>178</v>
      </c>
      <c r="N132">
        <f>IF($K132="NA","NA",IF($H132=2011,VLOOKUP($K132,GroupSizesPoly!$A$1:$FG$216,12,FALSE),IF($H132=2012,VLOOKUP($K132,GroupSizesPoly!$A$1:$FG$216,25,FALSE),"AAAAH")))</f>
        <v>5</v>
      </c>
      <c r="O132">
        <f>IF($L132="NA","NA",IF($H132=2011,VLOOKUP($L132,GroupSizesPoly!$A$1:$FG$216,25,FALSE),IF($H132=2012,VLOOKUP($L132,GroupSizesPoly!$A$1:$FG$216,39,FALSE),"AAAAH")))</f>
        <v>6</v>
      </c>
      <c r="P132" t="str">
        <f>IF($M132="NA","NA",IF($H132=2011,VLOOKUP($M132,GroupSizesPoly!$A$1:$FG$216,39,FALSE),"AAAAH"))</f>
        <v>NA</v>
      </c>
      <c r="Q132">
        <f>IF($K132="NA","NA",IF($H132=2011,VLOOKUP($K132,GroupSizesPoly!$A$1:$FG$216,5,FALSE),IF($H132=2012,VLOOKUP($K132,GroupSizesPoly!$A$1:$FG$216,17,FALSE),"AAAAH")))</f>
        <v>2</v>
      </c>
      <c r="R132">
        <f>IF($L132="NA","NA",IF($H132=2011,VLOOKUP($L132,GroupSizesPoly!$A$1:$FG$216,17,FALSE),IF($H132=2012,VLOOKUP($L132,GroupSizesPoly!$A$1:$FG$216,32,FALSE),"AAAAH")))</f>
        <v>0</v>
      </c>
      <c r="S132" t="str">
        <f>IF($M132="NA","NA",IF($H132=2011,VLOOKUP($M132,GroupSizesPoly!$A$1:$FG$216,32,FALSE),"AAAAH"))</f>
        <v>NA</v>
      </c>
      <c r="T132" s="4">
        <f>IF($K132="NA","NA",IF($H132=2011,VLOOKUP($K132,GroupSizesPoly!$A$1:$FG$216,8,FALSE),IF($H132=2012,VLOOKUP($K132,GroupSizesPoly!$A$1:$FG$216,20,FALSE),"AAAAH")))</f>
        <v>0</v>
      </c>
      <c r="U132" s="4">
        <f>IF($L132="NA","NA",IF($H132=2011,VLOOKUP($L132,GroupSizesPoly!$A$1:$FG$216,20,FALSE),IF($H132=2012,VLOOKUP($L132,GroupSizesPoly!$A$1:$FG$216,35,FALSE),"AAAAH")))</f>
        <v>1</v>
      </c>
      <c r="V132" s="4" t="str">
        <f>IF($M132="NA","NA",IF($H132=2011,VLOOKUP($M132,GroupSizesPoly!$A$1:$FG$216,35,FALSE),"AAAAH"))</f>
        <v>NA</v>
      </c>
      <c r="W132">
        <v>0.5818934610390456</v>
      </c>
      <c r="X132" t="s">
        <v>177</v>
      </c>
      <c r="Y132">
        <v>1</v>
      </c>
      <c r="Z132" t="s">
        <v>178</v>
      </c>
      <c r="AA132" t="s">
        <v>178</v>
      </c>
      <c r="AB132" t="s">
        <v>178</v>
      </c>
      <c r="AC132" t="s">
        <v>178</v>
      </c>
      <c r="AD132" t="s">
        <v>178</v>
      </c>
      <c r="AE132" s="3" t="s">
        <v>178</v>
      </c>
      <c r="AF132" s="3" t="s">
        <v>178</v>
      </c>
      <c r="AG132">
        <f t="shared" si="19"/>
        <v>0</v>
      </c>
      <c r="AH132">
        <f t="shared" si="20"/>
        <v>0.5</v>
      </c>
      <c r="AI132" t="str">
        <f t="shared" si="21"/>
        <v>NA</v>
      </c>
      <c r="AJ132">
        <f t="shared" si="22"/>
        <v>0</v>
      </c>
      <c r="AK132">
        <f t="shared" si="23"/>
        <v>0</v>
      </c>
      <c r="AL132" t="str">
        <f t="shared" si="24"/>
        <v>NA</v>
      </c>
      <c r="AM132">
        <f t="shared" si="25"/>
        <v>0.5</v>
      </c>
      <c r="AN132">
        <f t="shared" si="26"/>
        <v>0</v>
      </c>
      <c r="AO132">
        <f t="shared" si="27"/>
        <v>5.5</v>
      </c>
    </row>
    <row r="133" spans="1:41" x14ac:dyDescent="0.25">
      <c r="A133">
        <v>133</v>
      </c>
      <c r="B133">
        <v>5.4</v>
      </c>
      <c r="C133" t="s">
        <v>337</v>
      </c>
      <c r="D133" t="s">
        <v>358</v>
      </c>
      <c r="E133" t="s">
        <v>394</v>
      </c>
      <c r="F133" t="s">
        <v>393</v>
      </c>
      <c r="G133" t="s">
        <v>178</v>
      </c>
      <c r="H133">
        <v>2012</v>
      </c>
      <c r="I133">
        <v>1</v>
      </c>
      <c r="J133" s="15">
        <v>2013</v>
      </c>
      <c r="K133" t="s">
        <v>86</v>
      </c>
      <c r="L133" t="s">
        <v>502</v>
      </c>
      <c r="M133" t="s">
        <v>178</v>
      </c>
      <c r="N133">
        <f>IF($K133="NA","NA",IF($H133=2011,VLOOKUP($K133,GroupSizesPoly!$A$1:$FG$216,12,FALSE),IF($H133=2012,VLOOKUP($K133,GroupSizesPoly!$A$1:$FG$216,25,FALSE),"AAAAH")))</f>
        <v>6</v>
      </c>
      <c r="O133">
        <f>IF($L133="NA","NA",IF($H133=2011,VLOOKUP($L133,GroupSizesPoly!$A$1:$FG$216,25,FALSE),IF($H133=2012,VLOOKUP($L133,GroupSizesPoly!$A$1:$FG$216,39,FALSE),"AAAAH")))</f>
        <v>8</v>
      </c>
      <c r="P133" t="str">
        <f>IF($M133="NA","NA",IF($H133=2011,VLOOKUP($M133,GroupSizesPoly!$A$1:$FG$216,39,FALSE),"AAAAH"))</f>
        <v>NA</v>
      </c>
      <c r="Q133">
        <f>IF($K133="NA","NA",IF($H133=2011,VLOOKUP($K133,GroupSizesPoly!$A$1:$FG$216,5,FALSE),IF($H133=2012,VLOOKUP($K133,GroupSizesPoly!$A$1:$FG$216,17,FALSE),"AAAAH")))</f>
        <v>2</v>
      </c>
      <c r="R133">
        <f>IF($L133="NA","NA",IF($H133=2011,VLOOKUP($L133,GroupSizesPoly!$A$1:$FG$216,17,FALSE),IF($H133=2012,VLOOKUP($L133,GroupSizesPoly!$A$1:$FG$216,32,FALSE),"AAAAH")))</f>
        <v>0.5</v>
      </c>
      <c r="S133" t="str">
        <f>IF($M133="NA","NA",IF($H133=2011,VLOOKUP($M133,GroupSizesPoly!$A$1:$FG$216,32,FALSE),"AAAAH"))</f>
        <v>NA</v>
      </c>
      <c r="T133" s="4">
        <f>IF($K133="NA","NA",IF($H133=2011,VLOOKUP($K133,GroupSizesPoly!$A$1:$FG$216,8,FALSE),IF($H133=2012,VLOOKUP($K133,GroupSizesPoly!$A$1:$FG$216,20,FALSE),"AAAAH")))</f>
        <v>1</v>
      </c>
      <c r="U133" s="4">
        <f>IF($L133="NA","NA",IF($H133=2011,VLOOKUP($L133,GroupSizesPoly!$A$1:$FG$216,20,FALSE),IF($H133=2012,VLOOKUP($L133,GroupSizesPoly!$A$1:$FG$216,35,FALSE),"AAAAH")))</f>
        <v>2</v>
      </c>
      <c r="V133" s="4" t="str">
        <f>IF($M133="NA","NA",IF($H133=2011,VLOOKUP($M133,GroupSizesPoly!$A$1:$FG$216,35,FALSE),"AAAAH"))</f>
        <v>NA</v>
      </c>
      <c r="W133">
        <v>0.34058772731852577</v>
      </c>
      <c r="X133" t="s">
        <v>176</v>
      </c>
      <c r="Y133">
        <v>1</v>
      </c>
      <c r="Z133">
        <v>1</v>
      </c>
      <c r="AA133">
        <v>1</v>
      </c>
      <c r="AB133" t="s">
        <v>178</v>
      </c>
      <c r="AC133" t="s">
        <v>178</v>
      </c>
      <c r="AD133">
        <v>1.0834205093129821</v>
      </c>
      <c r="AE133" s="3" t="s">
        <v>178</v>
      </c>
      <c r="AF133" s="3" t="s">
        <v>178</v>
      </c>
      <c r="AG133">
        <f t="shared" si="19"/>
        <v>2.1993749999999999E-2</v>
      </c>
      <c r="AH133">
        <f t="shared" si="20"/>
        <v>0.89875000000000005</v>
      </c>
      <c r="AI133" t="str">
        <f t="shared" si="21"/>
        <v>NA</v>
      </c>
      <c r="AJ133">
        <f t="shared" si="22"/>
        <v>3.9936250000000006E-2</v>
      </c>
      <c r="AK133">
        <f t="shared" si="23"/>
        <v>4.7500000000000007E-3</v>
      </c>
      <c r="AL133" t="str">
        <f t="shared" si="24"/>
        <v>NA</v>
      </c>
      <c r="AM133">
        <f t="shared" si="25"/>
        <v>0.92074375000000008</v>
      </c>
      <c r="AN133">
        <f t="shared" si="26"/>
        <v>4.4686250000000011E-2</v>
      </c>
      <c r="AO133">
        <f t="shared" si="27"/>
        <v>7</v>
      </c>
    </row>
    <row r="134" spans="1:41" x14ac:dyDescent="0.25">
      <c r="A134">
        <v>135</v>
      </c>
      <c r="B134">
        <v>5.2</v>
      </c>
      <c r="C134" t="s">
        <v>330</v>
      </c>
      <c r="D134" t="s">
        <v>359</v>
      </c>
      <c r="E134" t="s">
        <v>395</v>
      </c>
      <c r="F134" t="s">
        <v>395</v>
      </c>
      <c r="G134" t="s">
        <v>178</v>
      </c>
      <c r="H134">
        <v>2012</v>
      </c>
      <c r="I134">
        <v>1</v>
      </c>
      <c r="J134" s="15">
        <v>2012</v>
      </c>
      <c r="K134" t="s">
        <v>4</v>
      </c>
      <c r="L134" t="s">
        <v>3</v>
      </c>
      <c r="M134" t="s">
        <v>178</v>
      </c>
      <c r="N134">
        <f>IF($K134="NA","NA",IF($H134=2011,VLOOKUP($K134,GroupSizesPoly!$A$1:$FG$216,12,FALSE),IF($H134=2012,VLOOKUP($K134,GroupSizesPoly!$A$1:$FG$216,25,FALSE),"AAAAH")))</f>
        <v>3</v>
      </c>
      <c r="O134">
        <f>IF($L134="NA","NA",IF($H134=2011,VLOOKUP($L134,GroupSizesPoly!$A$1:$FG$216,25,FALSE),IF($H134=2012,VLOOKUP($L134,GroupSizesPoly!$A$1:$FG$216,39,FALSE),"AAAAH")))</f>
        <v>5</v>
      </c>
      <c r="P134" t="str">
        <f>IF($M134="NA","NA",IF($H134=2011,VLOOKUP($M134,GroupSizesPoly!$A$1:$FG$216,39,FALSE),"AAAAH"))</f>
        <v>NA</v>
      </c>
      <c r="Q134">
        <f>IF($K134="NA","NA",IF($H134=2011,VLOOKUP($K134,GroupSizesPoly!$A$1:$FG$216,5,FALSE),IF($H134=2012,VLOOKUP($K134,GroupSizesPoly!$A$1:$FG$216,17,FALSE),"AAAAH")))</f>
        <v>0</v>
      </c>
      <c r="R134">
        <f>IF($L134="NA","NA",IF($H134=2011,VLOOKUP($L134,GroupSizesPoly!$A$1:$FG$216,17,FALSE),IF($H134=2012,VLOOKUP($L134,GroupSizesPoly!$A$1:$FG$216,32,FALSE),"AAAAH")))</f>
        <v>1</v>
      </c>
      <c r="S134" t="str">
        <f>IF($M134="NA","NA",IF($H134=2011,VLOOKUP($M134,GroupSizesPoly!$A$1:$FG$216,32,FALSE),"AAAAH"))</f>
        <v>NA</v>
      </c>
      <c r="T134" s="4">
        <f>IF($K134="NA","NA",IF($H134=2011,VLOOKUP($K134,GroupSizesPoly!$A$1:$FG$216,8,FALSE),IF($H134=2012,VLOOKUP($K134,GroupSizesPoly!$A$1:$FG$216,20,FALSE),"AAAAH")))</f>
        <v>3</v>
      </c>
      <c r="U134" s="4">
        <f>IF($L134="NA","NA",IF($H134=2011,VLOOKUP($L134,GroupSizesPoly!$A$1:$FG$216,20,FALSE),IF($H134=2012,VLOOKUP($L134,GroupSizesPoly!$A$1:$FG$216,35,FALSE),"AAAAH")))</f>
        <v>3</v>
      </c>
      <c r="V134" s="4" t="str">
        <f>IF($M134="NA","NA",IF($H134=2011,VLOOKUP($M134,GroupSizesPoly!$A$1:$FG$216,35,FALSE),"AAAAH"))</f>
        <v>NA</v>
      </c>
      <c r="W134">
        <v>1.0771258050942794</v>
      </c>
      <c r="X134" t="s">
        <v>176</v>
      </c>
      <c r="Y134">
        <v>1</v>
      </c>
      <c r="Z134" t="s">
        <v>178</v>
      </c>
      <c r="AA134" t="s">
        <v>178</v>
      </c>
      <c r="AB134" t="s">
        <v>178</v>
      </c>
      <c r="AC134" t="s">
        <v>178</v>
      </c>
      <c r="AD134">
        <v>1.0771258050942794</v>
      </c>
      <c r="AE134" s="3" t="s">
        <v>178</v>
      </c>
      <c r="AF134" s="3" t="s">
        <v>178</v>
      </c>
      <c r="AG134">
        <f t="shared" si="19"/>
        <v>1.5</v>
      </c>
      <c r="AH134">
        <f t="shared" si="20"/>
        <v>1.1212500000000001</v>
      </c>
      <c r="AI134" t="str">
        <f t="shared" si="21"/>
        <v>NA</v>
      </c>
      <c r="AJ134">
        <f t="shared" si="22"/>
        <v>0</v>
      </c>
      <c r="AK134">
        <f t="shared" si="23"/>
        <v>5.7000000000000009E-2</v>
      </c>
      <c r="AL134" t="str">
        <f t="shared" si="24"/>
        <v>NA</v>
      </c>
      <c r="AM134">
        <f t="shared" si="25"/>
        <v>2.6212499999999999</v>
      </c>
      <c r="AN134">
        <f t="shared" si="26"/>
        <v>5.7000000000000009E-2</v>
      </c>
      <c r="AO134">
        <f t="shared" si="27"/>
        <v>4</v>
      </c>
    </row>
    <row r="135" spans="1:41" x14ac:dyDescent="0.25">
      <c r="A135">
        <v>139</v>
      </c>
      <c r="B135">
        <v>5.0999999999999996</v>
      </c>
      <c r="C135" t="s">
        <v>330</v>
      </c>
      <c r="D135" t="s">
        <v>359</v>
      </c>
      <c r="E135" t="s">
        <v>395</v>
      </c>
      <c r="F135" t="s">
        <v>395</v>
      </c>
      <c r="G135" t="s">
        <v>178</v>
      </c>
      <c r="H135">
        <v>2012</v>
      </c>
      <c r="I135">
        <v>1</v>
      </c>
      <c r="J135" s="15">
        <v>2012</v>
      </c>
      <c r="K135" t="s">
        <v>144</v>
      </c>
      <c r="L135" t="s">
        <v>163</v>
      </c>
      <c r="M135" t="s">
        <v>178</v>
      </c>
      <c r="N135">
        <f>IF($K135="NA","NA",IF($H135=2011,VLOOKUP($K135,GroupSizesPoly!$A$1:$FG$216,12,FALSE),IF($H135=2012,VLOOKUP($K135,GroupSizesPoly!$A$1:$FG$216,25,FALSE),"AAAAH")))</f>
        <v>4</v>
      </c>
      <c r="O135">
        <f>IF($L135="NA","NA",IF($H135=2011,VLOOKUP($L135,GroupSizesPoly!$A$1:$FG$216,25,FALSE),IF($H135=2012,VLOOKUP($L135,GroupSizesPoly!$A$1:$FG$216,39,FALSE),"AAAAH")))</f>
        <v>5</v>
      </c>
      <c r="P135" t="str">
        <f>IF($M135="NA","NA",IF($H135=2011,VLOOKUP($M135,GroupSizesPoly!$A$1:$FG$216,39,FALSE),"AAAAH"))</f>
        <v>NA</v>
      </c>
      <c r="Q135">
        <f>IF($K135="NA","NA",IF($H135=2011,VLOOKUP($K135,GroupSizesPoly!$A$1:$FG$216,5,FALSE),IF($H135=2012,VLOOKUP($K135,GroupSizesPoly!$A$1:$FG$216,17,FALSE),"AAAAH")))</f>
        <v>0</v>
      </c>
      <c r="R135">
        <f>IF($L135="NA","NA",IF($H135=2011,VLOOKUP($L135,GroupSizesPoly!$A$1:$FG$216,17,FALSE),IF($H135=2012,VLOOKUP($L135,GroupSizesPoly!$A$1:$FG$216,32,FALSE),"AAAAH")))</f>
        <v>1</v>
      </c>
      <c r="S135" t="str">
        <f>IF($M135="NA","NA",IF($H135=2011,VLOOKUP($M135,GroupSizesPoly!$A$1:$FG$216,32,FALSE),"AAAAH"))</f>
        <v>NA</v>
      </c>
      <c r="T135" s="4">
        <f>IF($K135="NA","NA",IF($H135=2011,VLOOKUP($K135,GroupSizesPoly!$A$1:$FG$216,8,FALSE),IF($H135=2012,VLOOKUP($K135,GroupSizesPoly!$A$1:$FG$216,20,FALSE),"AAAAH")))</f>
        <v>2</v>
      </c>
      <c r="U135" s="4">
        <f>IF($L135="NA","NA",IF($H135=2011,VLOOKUP($L135,GroupSizesPoly!$A$1:$FG$216,20,FALSE),IF($H135=2012,VLOOKUP($L135,GroupSizesPoly!$A$1:$FG$216,35,FALSE),"AAAAH")))</f>
        <v>2</v>
      </c>
      <c r="V135" s="4" t="str">
        <f>IF($M135="NA","NA",IF($H135=2011,VLOOKUP($M135,GroupSizesPoly!$A$1:$FG$216,35,FALSE),"AAAAH"))</f>
        <v>NA</v>
      </c>
      <c r="W135">
        <v>0.36055512754639901</v>
      </c>
      <c r="X135" t="s">
        <v>176</v>
      </c>
      <c r="Y135">
        <v>1</v>
      </c>
      <c r="Z135" t="s">
        <v>178</v>
      </c>
      <c r="AA135" t="s">
        <v>178</v>
      </c>
      <c r="AB135" t="s">
        <v>178</v>
      </c>
      <c r="AC135" t="s">
        <v>178</v>
      </c>
      <c r="AD135">
        <v>7.9587184898072634</v>
      </c>
      <c r="AE135" s="3" t="s">
        <v>178</v>
      </c>
      <c r="AF135" s="3" t="s">
        <v>178</v>
      </c>
      <c r="AG135">
        <f t="shared" si="19"/>
        <v>1</v>
      </c>
      <c r="AH135">
        <f t="shared" si="20"/>
        <v>0.74750000000000005</v>
      </c>
      <c r="AI135" t="str">
        <f t="shared" si="21"/>
        <v>NA</v>
      </c>
      <c r="AJ135">
        <f t="shared" si="22"/>
        <v>0</v>
      </c>
      <c r="AK135">
        <f t="shared" si="23"/>
        <v>3.8000000000000006E-2</v>
      </c>
      <c r="AL135" t="str">
        <f t="shared" si="24"/>
        <v>NA</v>
      </c>
      <c r="AM135">
        <f t="shared" si="25"/>
        <v>1.7475000000000001</v>
      </c>
      <c r="AN135">
        <f t="shared" si="26"/>
        <v>3.8000000000000006E-2</v>
      </c>
      <c r="AO135">
        <f t="shared" si="27"/>
        <v>4.5</v>
      </c>
    </row>
    <row r="136" spans="1:41" x14ac:dyDescent="0.25">
      <c r="A136">
        <v>140</v>
      </c>
      <c r="B136">
        <v>4.8</v>
      </c>
      <c r="C136" t="s">
        <v>330</v>
      </c>
      <c r="D136" t="s">
        <v>359</v>
      </c>
      <c r="E136" t="s">
        <v>395</v>
      </c>
      <c r="F136" t="s">
        <v>178</v>
      </c>
      <c r="G136" t="s">
        <v>178</v>
      </c>
      <c r="H136">
        <v>2011</v>
      </c>
      <c r="I136" t="s">
        <v>178</v>
      </c>
      <c r="J136" t="s">
        <v>178</v>
      </c>
      <c r="K136" t="s">
        <v>3</v>
      </c>
      <c r="L136" t="s">
        <v>178</v>
      </c>
      <c r="M136" t="s">
        <v>178</v>
      </c>
      <c r="N136">
        <f>IF($K136="NA","NA",IF($H136=2011,VLOOKUP($K136,GroupSizesPoly!$A$1:$FG$216,12,FALSE),IF($H136=2012,VLOOKUP($K136,GroupSizesPoly!$A$1:$FG$216,25,FALSE),"AAAAH")))</f>
        <v>6</v>
      </c>
      <c r="O136" t="str">
        <f>IF($L136="NA","NA",IF($H136=2011,VLOOKUP($L136,GroupSizesPoly!$A$1:$FG$216,25,FALSE),IF($H136=2012,VLOOKUP($L136,GroupSizesPoly!$A$1:$FG$216,39,FALSE),"AAAAH")))</f>
        <v>NA</v>
      </c>
      <c r="P136" t="str">
        <f>IF($M136="NA","NA",IF($H136=2011,VLOOKUP($M136,GroupSizesPoly!$A$1:$FG$216,39,FALSE),"AAAAH"))</f>
        <v>NA</v>
      </c>
      <c r="Q136">
        <f>IF($K136="NA","NA",IF($H136=2011,VLOOKUP($K136,GroupSizesPoly!$A$1:$FG$216,5,FALSE),IF($H136=2012,VLOOKUP($K136,GroupSizesPoly!$A$1:$FG$216,17,FALSE),"AAAAH")))</f>
        <v>1</v>
      </c>
      <c r="R136" t="str">
        <f>IF($L136="NA","NA",IF($H136=2011,VLOOKUP($L136,GroupSizesPoly!$A$1:$FG$216,17,FALSE),IF($H136=2012,VLOOKUP($L136,GroupSizesPoly!$A$1:$FG$216,32,FALSE),"AAAAH")))</f>
        <v>NA</v>
      </c>
      <c r="S136" t="str">
        <f>IF($M136="NA","NA",IF($H136=2011,VLOOKUP($M136,GroupSizesPoly!$A$1:$FG$216,32,FALSE),"AAAAH"))</f>
        <v>NA</v>
      </c>
      <c r="T136" s="4">
        <f>IF($K136="NA","NA",IF($H136=2011,VLOOKUP($K136,GroupSizesPoly!$A$1:$FG$216,8,FALSE),IF($H136=2012,VLOOKUP($K136,GroupSizesPoly!$A$1:$FG$216,20,FALSE),"AAAAH")))</f>
        <v>0</v>
      </c>
      <c r="U136" s="4" t="str">
        <f>IF($L136="NA","NA",IF($H136=2011,VLOOKUP($L136,GroupSizesPoly!$A$1:$FG$216,20,FALSE),IF($H136=2012,VLOOKUP($L136,GroupSizesPoly!$A$1:$FG$216,35,FALSE),"AAAAH")))</f>
        <v>NA</v>
      </c>
      <c r="V136" s="4" t="str">
        <f>IF($M136="NA","NA",IF($H136=2011,VLOOKUP($M136,GroupSizesPoly!$A$1:$FG$216,35,FALSE),"AAAAH"))</f>
        <v>NA</v>
      </c>
      <c r="W136">
        <v>1.0771258050942794</v>
      </c>
      <c r="X136" t="s">
        <v>178</v>
      </c>
      <c r="Y136">
        <v>0</v>
      </c>
      <c r="Z136" t="s">
        <v>178</v>
      </c>
      <c r="AA136" t="s">
        <v>178</v>
      </c>
      <c r="AB136">
        <v>0</v>
      </c>
      <c r="AC136">
        <v>0</v>
      </c>
      <c r="AD136" t="s">
        <v>178</v>
      </c>
      <c r="AE136" s="3" t="s">
        <v>178</v>
      </c>
      <c r="AF136" s="3" t="s">
        <v>178</v>
      </c>
      <c r="AG136">
        <f t="shared" si="19"/>
        <v>0</v>
      </c>
      <c r="AH136" t="str">
        <f t="shared" si="20"/>
        <v>NA</v>
      </c>
      <c r="AI136" t="str">
        <f t="shared" si="21"/>
        <v>NA</v>
      </c>
      <c r="AJ136">
        <f t="shared" si="22"/>
        <v>0</v>
      </c>
      <c r="AK136" t="str">
        <f t="shared" si="23"/>
        <v>NA</v>
      </c>
      <c r="AL136" t="str">
        <f t="shared" si="24"/>
        <v>NA</v>
      </c>
      <c r="AM136">
        <f t="shared" si="25"/>
        <v>0</v>
      </c>
      <c r="AN136">
        <f t="shared" si="26"/>
        <v>0</v>
      </c>
      <c r="AO136">
        <f t="shared" si="27"/>
        <v>6</v>
      </c>
    </row>
    <row r="137" spans="1:41" x14ac:dyDescent="0.25">
      <c r="A137">
        <v>141</v>
      </c>
      <c r="B137">
        <v>5.6</v>
      </c>
      <c r="C137" t="s">
        <v>337</v>
      </c>
      <c r="D137" t="s">
        <v>359</v>
      </c>
      <c r="E137" t="s">
        <v>393</v>
      </c>
      <c r="F137" t="s">
        <v>178</v>
      </c>
      <c r="G137" t="s">
        <v>178</v>
      </c>
      <c r="H137">
        <v>2011</v>
      </c>
      <c r="I137" t="s">
        <v>178</v>
      </c>
      <c r="J137" t="s">
        <v>178</v>
      </c>
      <c r="K137" t="s">
        <v>371</v>
      </c>
      <c r="L137" t="s">
        <v>178</v>
      </c>
      <c r="M137" t="s">
        <v>178</v>
      </c>
      <c r="N137">
        <f>IF($K137="NA","NA",IF($H137=2011,VLOOKUP($K137,GroupSizesPoly!$A$1:$FG$216,12,FALSE),IF($H137=2012,VLOOKUP($K137,GroupSizesPoly!$A$1:$FG$216,25,FALSE),"AAAAH")))</f>
        <v>4.666666666666667</v>
      </c>
      <c r="O137" t="str">
        <f>IF($L137="NA","NA",IF($H137=2011,VLOOKUP($L137,GroupSizesPoly!$A$1:$FG$216,25,FALSE),IF($H137=2012,VLOOKUP($L137,GroupSizesPoly!$A$1:$FG$216,39,FALSE),"AAAAH")))</f>
        <v>NA</v>
      </c>
      <c r="P137" t="str">
        <f>IF($M137="NA","NA",IF($H137=2011,VLOOKUP($M137,GroupSizesPoly!$A$1:$FG$216,39,FALSE),"AAAAH"))</f>
        <v>NA</v>
      </c>
      <c r="Q137">
        <f>IF($K137="NA","NA",IF($H137=2011,VLOOKUP($K137,GroupSizesPoly!$A$1:$FG$216,5,FALSE),IF($H137=2012,VLOOKUP($K137,GroupSizesPoly!$A$1:$FG$216,17,FALSE),"AAAAH")))</f>
        <v>0.66666666666666663</v>
      </c>
      <c r="R137" t="str">
        <f>IF($L137="NA","NA",IF($H137=2011,VLOOKUP($L137,GroupSizesPoly!$A$1:$FG$216,17,FALSE),IF($H137=2012,VLOOKUP($L137,GroupSizesPoly!$A$1:$FG$216,32,FALSE),"AAAAH")))</f>
        <v>NA</v>
      </c>
      <c r="S137" t="str">
        <f>IF($M137="NA","NA",IF($H137=2011,VLOOKUP($M137,GroupSizesPoly!$A$1:$FG$216,32,FALSE),"AAAAH"))</f>
        <v>NA</v>
      </c>
      <c r="T137" s="4">
        <f>IF($K137="NA","NA",IF($H137=2011,VLOOKUP($K137,GroupSizesPoly!$A$1:$FG$216,8,FALSE),IF($H137=2012,VLOOKUP($K137,GroupSizesPoly!$A$1:$FG$216,20,FALSE),"AAAAH")))</f>
        <v>0.33333333333333331</v>
      </c>
      <c r="U137" s="4" t="str">
        <f>IF($L137="NA","NA",IF($H137=2011,VLOOKUP($L137,GroupSizesPoly!$A$1:$FG$216,20,FALSE),IF($H137=2012,VLOOKUP($L137,GroupSizesPoly!$A$1:$FG$216,35,FALSE),"AAAAH")))</f>
        <v>NA</v>
      </c>
      <c r="V137" s="4" t="str">
        <f>IF($M137="NA","NA",IF($H137=2011,VLOOKUP($M137,GroupSizesPoly!$A$1:$FG$216,35,FALSE),"AAAAH"))</f>
        <v>NA</v>
      </c>
      <c r="W137">
        <v>1.2140453381002179</v>
      </c>
      <c r="X137" t="s">
        <v>178</v>
      </c>
      <c r="Y137">
        <v>0</v>
      </c>
      <c r="Z137" t="s">
        <v>178</v>
      </c>
      <c r="AA137" t="s">
        <v>178</v>
      </c>
      <c r="AB137">
        <v>0</v>
      </c>
      <c r="AC137">
        <v>0</v>
      </c>
      <c r="AD137" t="s">
        <v>178</v>
      </c>
      <c r="AE137" s="3" t="s">
        <v>178</v>
      </c>
      <c r="AF137" s="3" t="s">
        <v>178</v>
      </c>
      <c r="AG137">
        <f t="shared" si="19"/>
        <v>0.14416666666666667</v>
      </c>
      <c r="AH137" t="str">
        <f t="shared" si="20"/>
        <v>NA</v>
      </c>
      <c r="AI137" t="str">
        <f t="shared" si="21"/>
        <v>NA</v>
      </c>
      <c r="AJ137">
        <f t="shared" si="22"/>
        <v>1.0555555555555557E-3</v>
      </c>
      <c r="AK137" t="str">
        <f t="shared" si="23"/>
        <v>NA</v>
      </c>
      <c r="AL137" t="str">
        <f t="shared" si="24"/>
        <v>NA</v>
      </c>
      <c r="AM137">
        <f t="shared" si="25"/>
        <v>0.14416666666666667</v>
      </c>
      <c r="AN137">
        <f t="shared" si="26"/>
        <v>1.0555555555555557E-3</v>
      </c>
      <c r="AO137">
        <f t="shared" si="27"/>
        <v>4.666666666666667</v>
      </c>
    </row>
    <row r="138" spans="1:41" x14ac:dyDescent="0.25">
      <c r="A138">
        <v>142</v>
      </c>
      <c r="B138">
        <v>6</v>
      </c>
      <c r="C138" t="s">
        <v>337</v>
      </c>
      <c r="D138" t="s">
        <v>359</v>
      </c>
      <c r="E138" t="s">
        <v>393</v>
      </c>
      <c r="F138" t="s">
        <v>178</v>
      </c>
      <c r="G138" t="s">
        <v>178</v>
      </c>
      <c r="H138">
        <v>2011</v>
      </c>
      <c r="I138" t="s">
        <v>178</v>
      </c>
      <c r="J138" t="s">
        <v>178</v>
      </c>
      <c r="K138" t="s">
        <v>48</v>
      </c>
      <c r="L138" t="s">
        <v>178</v>
      </c>
      <c r="M138" t="s">
        <v>178</v>
      </c>
      <c r="N138">
        <f>IF($K138="NA","NA",IF($H138=2011,VLOOKUP($K138,GroupSizesPoly!$A$1:$FG$216,12,FALSE),IF($H138=2012,VLOOKUP($K138,GroupSizesPoly!$A$1:$FG$216,25,FALSE),"AAAAH")))</f>
        <v>5</v>
      </c>
      <c r="O138" t="str">
        <f>IF($L138="NA","NA",IF($H138=2011,VLOOKUP($L138,GroupSizesPoly!$A$1:$FG$216,25,FALSE),IF($H138=2012,VLOOKUP($L138,GroupSizesPoly!$A$1:$FG$216,39,FALSE),"AAAAH")))</f>
        <v>NA</v>
      </c>
      <c r="P138" t="str">
        <f>IF($M138="NA","NA",IF($H138=2011,VLOOKUP($M138,GroupSizesPoly!$A$1:$FG$216,39,FALSE),"AAAAH"))</f>
        <v>NA</v>
      </c>
      <c r="Q138">
        <f>IF($K138="NA","NA",IF($H138=2011,VLOOKUP($K138,GroupSizesPoly!$A$1:$FG$216,5,FALSE),IF($H138=2012,VLOOKUP($K138,GroupSizesPoly!$A$1:$FG$216,17,FALSE),"AAAAH")))</f>
        <v>2</v>
      </c>
      <c r="R138" t="str">
        <f>IF($L138="NA","NA",IF($H138=2011,VLOOKUP($L138,GroupSizesPoly!$A$1:$FG$216,17,FALSE),IF($H138=2012,VLOOKUP($L138,GroupSizesPoly!$A$1:$FG$216,32,FALSE),"AAAAH")))</f>
        <v>NA</v>
      </c>
      <c r="S138" t="str">
        <f>IF($M138="NA","NA",IF($H138=2011,VLOOKUP($M138,GroupSizesPoly!$A$1:$FG$216,32,FALSE),"AAAAH"))</f>
        <v>NA</v>
      </c>
      <c r="T138" s="4">
        <f>IF($K138="NA","NA",IF($H138=2011,VLOOKUP($K138,GroupSizesPoly!$A$1:$FG$216,8,FALSE),IF($H138=2012,VLOOKUP($K138,GroupSizesPoly!$A$1:$FG$216,20,FALSE),"AAAAH")))</f>
        <v>0</v>
      </c>
      <c r="U138" s="4" t="str">
        <f>IF($L138="NA","NA",IF($H138=2011,VLOOKUP($L138,GroupSizesPoly!$A$1:$FG$216,20,FALSE),IF($H138=2012,VLOOKUP($L138,GroupSizesPoly!$A$1:$FG$216,35,FALSE),"AAAAH")))</f>
        <v>NA</v>
      </c>
      <c r="V138" s="4" t="str">
        <f>IF($M138="NA","NA",IF($H138=2011,VLOOKUP($M138,GroupSizesPoly!$A$1:$FG$216,35,FALSE),"AAAAH"))</f>
        <v>NA</v>
      </c>
      <c r="W138">
        <v>1.4632839779072275</v>
      </c>
      <c r="X138" t="s">
        <v>178</v>
      </c>
      <c r="Y138">
        <v>0</v>
      </c>
      <c r="Z138" t="s">
        <v>178</v>
      </c>
      <c r="AA138" t="s">
        <v>178</v>
      </c>
      <c r="AB138">
        <v>0</v>
      </c>
      <c r="AC138">
        <v>0</v>
      </c>
      <c r="AD138" t="s">
        <v>178</v>
      </c>
      <c r="AE138" s="3" t="s">
        <v>178</v>
      </c>
      <c r="AF138" s="3" t="s">
        <v>178</v>
      </c>
      <c r="AG138">
        <f t="shared" si="19"/>
        <v>0</v>
      </c>
      <c r="AH138" t="str">
        <f t="shared" si="20"/>
        <v>NA</v>
      </c>
      <c r="AI138" t="str">
        <f t="shared" si="21"/>
        <v>NA</v>
      </c>
      <c r="AJ138">
        <f t="shared" si="22"/>
        <v>0</v>
      </c>
      <c r="AK138" t="str">
        <f t="shared" si="23"/>
        <v>NA</v>
      </c>
      <c r="AL138" t="str">
        <f t="shared" si="24"/>
        <v>NA</v>
      </c>
      <c r="AM138">
        <f t="shared" si="25"/>
        <v>0</v>
      </c>
      <c r="AN138">
        <f t="shared" si="26"/>
        <v>0</v>
      </c>
      <c r="AO138">
        <f t="shared" si="27"/>
        <v>5</v>
      </c>
    </row>
    <row r="139" spans="1:41" x14ac:dyDescent="0.25">
      <c r="A139">
        <v>143</v>
      </c>
      <c r="B139">
        <v>4.8</v>
      </c>
      <c r="C139" t="s">
        <v>330</v>
      </c>
      <c r="D139" t="s">
        <v>358</v>
      </c>
      <c r="E139" t="s">
        <v>392</v>
      </c>
      <c r="F139" t="s">
        <v>178</v>
      </c>
      <c r="G139" t="s">
        <v>178</v>
      </c>
      <c r="H139">
        <v>2011</v>
      </c>
      <c r="I139" t="s">
        <v>178</v>
      </c>
      <c r="J139" t="s">
        <v>178</v>
      </c>
      <c r="K139" t="s">
        <v>4</v>
      </c>
      <c r="L139" t="s">
        <v>178</v>
      </c>
      <c r="M139" t="s">
        <v>178</v>
      </c>
      <c r="N139">
        <f>IF($K139="NA","NA",IF($H139=2011,VLOOKUP($K139,GroupSizesPoly!$A$1:$FG$216,12,FALSE),IF($H139=2012,VLOOKUP($K139,GroupSizesPoly!$A$1:$FG$216,25,FALSE),"AAAAH")))</f>
        <v>4</v>
      </c>
      <c r="O139" t="str">
        <f>IF($L139="NA","NA",IF($H139=2011,VLOOKUP($L139,GroupSizesPoly!$A$1:$FG$216,25,FALSE),IF($H139=2012,VLOOKUP($L139,GroupSizesPoly!$A$1:$FG$216,39,FALSE),"AAAAH")))</f>
        <v>NA</v>
      </c>
      <c r="P139" t="str">
        <f>IF($M139="NA","NA",IF($H139=2011,VLOOKUP($M139,GroupSizesPoly!$A$1:$FG$216,39,FALSE),"AAAAH"))</f>
        <v>NA</v>
      </c>
      <c r="Q139">
        <f>IF($K139="NA","NA",IF($H139=2011,VLOOKUP($K139,GroupSizesPoly!$A$1:$FG$216,5,FALSE),IF($H139=2012,VLOOKUP($K139,GroupSizesPoly!$A$1:$FG$216,17,FALSE),"AAAAH")))</f>
        <v>1</v>
      </c>
      <c r="R139" t="str">
        <f>IF($L139="NA","NA",IF($H139=2011,VLOOKUP($L139,GroupSizesPoly!$A$1:$FG$216,17,FALSE),IF($H139=2012,VLOOKUP($L139,GroupSizesPoly!$A$1:$FG$216,32,FALSE),"AAAAH")))</f>
        <v>NA</v>
      </c>
      <c r="S139" t="str">
        <f>IF($M139="NA","NA",IF($H139=2011,VLOOKUP($M139,GroupSizesPoly!$A$1:$FG$216,32,FALSE),"AAAAH"))</f>
        <v>NA</v>
      </c>
      <c r="T139" s="4">
        <f>IF($K139="NA","NA",IF($H139=2011,VLOOKUP($K139,GroupSizesPoly!$A$1:$FG$216,8,FALSE),IF($H139=2012,VLOOKUP($K139,GroupSizesPoly!$A$1:$FG$216,20,FALSE),"AAAAH")))</f>
        <v>1</v>
      </c>
      <c r="U139" s="4" t="str">
        <f>IF($L139="NA","NA",IF($H139=2011,VLOOKUP($L139,GroupSizesPoly!$A$1:$FG$216,20,FALSE),IF($H139=2012,VLOOKUP($L139,GroupSizesPoly!$A$1:$FG$216,35,FALSE),"AAAAH")))</f>
        <v>NA</v>
      </c>
      <c r="V139" s="4" t="str">
        <f>IF($M139="NA","NA",IF($H139=2011,VLOOKUP($M139,GroupSizesPoly!$A$1:$FG$216,35,FALSE),"AAAAH"))</f>
        <v>NA</v>
      </c>
      <c r="W139">
        <v>1.0771258050942794</v>
      </c>
      <c r="X139" t="s">
        <v>178</v>
      </c>
      <c r="Y139">
        <v>0</v>
      </c>
      <c r="Z139" t="s">
        <v>178</v>
      </c>
      <c r="AA139" t="s">
        <v>178</v>
      </c>
      <c r="AB139">
        <v>1</v>
      </c>
      <c r="AC139">
        <v>15</v>
      </c>
      <c r="AD139" t="s">
        <v>178</v>
      </c>
      <c r="AE139" s="3">
        <v>141</v>
      </c>
      <c r="AF139" s="3">
        <v>18</v>
      </c>
      <c r="AG139">
        <f t="shared" si="19"/>
        <v>7.2499999999999995E-2</v>
      </c>
      <c r="AH139" t="str">
        <f t="shared" si="20"/>
        <v>NA</v>
      </c>
      <c r="AI139" t="str">
        <f t="shared" si="21"/>
        <v>NA</v>
      </c>
      <c r="AJ139">
        <f t="shared" si="22"/>
        <v>2.2499999999999999E-2</v>
      </c>
      <c r="AK139" t="str">
        <f t="shared" si="23"/>
        <v>NA</v>
      </c>
      <c r="AL139" t="str">
        <f t="shared" si="24"/>
        <v>NA</v>
      </c>
      <c r="AM139">
        <f t="shared" si="25"/>
        <v>7.2499999999999995E-2</v>
      </c>
      <c r="AN139">
        <f t="shared" si="26"/>
        <v>2.2499999999999999E-2</v>
      </c>
      <c r="AO139">
        <f t="shared" si="27"/>
        <v>4</v>
      </c>
    </row>
    <row r="140" spans="1:41" x14ac:dyDescent="0.25">
      <c r="A140">
        <v>144</v>
      </c>
      <c r="B140">
        <v>4.4000000000000004</v>
      </c>
      <c r="C140" t="s">
        <v>330</v>
      </c>
      <c r="D140" t="s">
        <v>358</v>
      </c>
      <c r="E140" t="s">
        <v>392</v>
      </c>
      <c r="F140" t="s">
        <v>178</v>
      </c>
      <c r="G140" t="s">
        <v>178</v>
      </c>
      <c r="H140">
        <v>2011</v>
      </c>
      <c r="I140" t="s">
        <v>178</v>
      </c>
      <c r="J140" t="s">
        <v>178</v>
      </c>
      <c r="K140" t="s">
        <v>56</v>
      </c>
      <c r="L140" t="s">
        <v>178</v>
      </c>
      <c r="M140" t="s">
        <v>178</v>
      </c>
      <c r="N140">
        <f>IF($K140="NA","NA",IF($H140=2011,VLOOKUP($K140,GroupSizesPoly!$A$1:$FG$216,12,FALSE),IF($H140=2012,VLOOKUP($K140,GroupSizesPoly!$A$1:$FG$216,25,FALSE),"AAAAH")))</f>
        <v>5</v>
      </c>
      <c r="O140" t="str">
        <f>IF($L140="NA","NA",IF($H140=2011,VLOOKUP($L140,GroupSizesPoly!$A$1:$FG$216,25,FALSE),IF($H140=2012,VLOOKUP($L140,GroupSizesPoly!$A$1:$FG$216,39,FALSE),"AAAAH")))</f>
        <v>NA</v>
      </c>
      <c r="P140" t="str">
        <f>IF($M140="NA","NA",IF($H140=2011,VLOOKUP($M140,GroupSizesPoly!$A$1:$FG$216,39,FALSE),"AAAAH"))</f>
        <v>NA</v>
      </c>
      <c r="Q140">
        <f>IF($K140="NA","NA",IF($H140=2011,VLOOKUP($K140,GroupSizesPoly!$A$1:$FG$216,5,FALSE),IF($H140=2012,VLOOKUP($K140,GroupSizesPoly!$A$1:$FG$216,17,FALSE),"AAAAH")))</f>
        <v>1</v>
      </c>
      <c r="R140" t="str">
        <f>IF($L140="NA","NA",IF($H140=2011,VLOOKUP($L140,GroupSizesPoly!$A$1:$FG$216,17,FALSE),IF($H140=2012,VLOOKUP($L140,GroupSizesPoly!$A$1:$FG$216,32,FALSE),"AAAAH")))</f>
        <v>NA</v>
      </c>
      <c r="S140" t="str">
        <f>IF($M140="NA","NA",IF($H140=2011,VLOOKUP($M140,GroupSizesPoly!$A$1:$FG$216,32,FALSE),"AAAAH"))</f>
        <v>NA</v>
      </c>
      <c r="T140" s="4">
        <f>IF($K140="NA","NA",IF($H140=2011,VLOOKUP($K140,GroupSizesPoly!$A$1:$FG$216,8,FALSE),IF($H140=2012,VLOOKUP($K140,GroupSizesPoly!$A$1:$FG$216,20,FALSE),"AAAAH")))</f>
        <v>0</v>
      </c>
      <c r="U140" s="4" t="str">
        <f>IF($L140="NA","NA",IF($H140=2011,VLOOKUP($L140,GroupSizesPoly!$A$1:$FG$216,20,FALSE),IF($H140=2012,VLOOKUP($L140,GroupSizesPoly!$A$1:$FG$216,35,FALSE),"AAAAH")))</f>
        <v>NA</v>
      </c>
      <c r="V140" s="4" t="str">
        <f>IF($M140="NA","NA",IF($H140=2011,VLOOKUP($M140,GroupSizesPoly!$A$1:$FG$216,35,FALSE),"AAAAH"))</f>
        <v>NA</v>
      </c>
      <c r="W140">
        <v>0.50606323715519996</v>
      </c>
      <c r="X140" t="s">
        <v>178</v>
      </c>
      <c r="Y140">
        <v>0</v>
      </c>
      <c r="Z140" t="s">
        <v>178</v>
      </c>
      <c r="AA140" t="s">
        <v>178</v>
      </c>
      <c r="AB140">
        <v>0</v>
      </c>
      <c r="AC140">
        <v>2</v>
      </c>
      <c r="AD140" t="s">
        <v>178</v>
      </c>
      <c r="AE140" s="3" t="s">
        <v>178</v>
      </c>
      <c r="AF140" s="3" t="s">
        <v>178</v>
      </c>
      <c r="AG140">
        <f t="shared" si="19"/>
        <v>0</v>
      </c>
      <c r="AH140" t="str">
        <f t="shared" si="20"/>
        <v>NA</v>
      </c>
      <c r="AI140" t="str">
        <f t="shared" si="21"/>
        <v>NA</v>
      </c>
      <c r="AJ140">
        <f t="shared" si="22"/>
        <v>0</v>
      </c>
      <c r="AK140" t="str">
        <f t="shared" si="23"/>
        <v>NA</v>
      </c>
      <c r="AL140" t="str">
        <f t="shared" si="24"/>
        <v>NA</v>
      </c>
      <c r="AM140">
        <f t="shared" si="25"/>
        <v>0</v>
      </c>
      <c r="AN140">
        <f t="shared" si="26"/>
        <v>0</v>
      </c>
      <c r="AO140">
        <f t="shared" si="27"/>
        <v>5</v>
      </c>
    </row>
    <row r="141" spans="1:41" x14ac:dyDescent="0.25">
      <c r="A141">
        <v>145</v>
      </c>
      <c r="B141">
        <v>4.5</v>
      </c>
      <c r="C141" t="s">
        <v>330</v>
      </c>
      <c r="D141" t="s">
        <v>358</v>
      </c>
      <c r="E141" t="s">
        <v>392</v>
      </c>
      <c r="F141" t="s">
        <v>178</v>
      </c>
      <c r="G141" t="s">
        <v>178</v>
      </c>
      <c r="H141">
        <v>2011</v>
      </c>
      <c r="I141" t="s">
        <v>178</v>
      </c>
      <c r="J141" t="s">
        <v>178</v>
      </c>
      <c r="K141" t="s">
        <v>79</v>
      </c>
      <c r="L141" t="s">
        <v>178</v>
      </c>
      <c r="M141" t="s">
        <v>178</v>
      </c>
      <c r="N141">
        <f>IF($K141="NA","NA",IF($H141=2011,VLOOKUP($K141,GroupSizesPoly!$A$1:$FG$216,12,FALSE),IF($H141=2012,VLOOKUP($K141,GroupSizesPoly!$A$1:$FG$216,25,FALSE),"AAAAH")))</f>
        <v>5</v>
      </c>
      <c r="O141" t="str">
        <f>IF($L141="NA","NA",IF($H141=2011,VLOOKUP($L141,GroupSizesPoly!$A$1:$FG$216,25,FALSE),IF($H141=2012,VLOOKUP($L141,GroupSizesPoly!$A$1:$FG$216,39,FALSE),"AAAAH")))</f>
        <v>NA</v>
      </c>
      <c r="P141" t="str">
        <f>IF($M141="NA","NA",IF($H141=2011,VLOOKUP($M141,GroupSizesPoly!$A$1:$FG$216,39,FALSE),"AAAAH"))</f>
        <v>NA</v>
      </c>
      <c r="Q141">
        <f>IF($K141="NA","NA",IF($H141=2011,VLOOKUP($K141,GroupSizesPoly!$A$1:$FG$216,5,FALSE),IF($H141=2012,VLOOKUP($K141,GroupSizesPoly!$A$1:$FG$216,17,FALSE),"AAAAH")))</f>
        <v>3</v>
      </c>
      <c r="R141" t="str">
        <f>IF($L141="NA","NA",IF($H141=2011,VLOOKUP($L141,GroupSizesPoly!$A$1:$FG$216,17,FALSE),IF($H141=2012,VLOOKUP($L141,GroupSizesPoly!$A$1:$FG$216,32,FALSE),"AAAAH")))</f>
        <v>NA</v>
      </c>
      <c r="S141" t="str">
        <f>IF($M141="NA","NA",IF($H141=2011,VLOOKUP($M141,GroupSizesPoly!$A$1:$FG$216,32,FALSE),"AAAAH"))</f>
        <v>NA</v>
      </c>
      <c r="T141" s="4">
        <f>IF($K141="NA","NA",IF($H141=2011,VLOOKUP($K141,GroupSizesPoly!$A$1:$FG$216,8,FALSE),IF($H141=2012,VLOOKUP($K141,GroupSizesPoly!$A$1:$FG$216,20,FALSE),"AAAAH")))</f>
        <v>0</v>
      </c>
      <c r="U141" s="4" t="str">
        <f>IF($L141="NA","NA",IF($H141=2011,VLOOKUP($L141,GroupSizesPoly!$A$1:$FG$216,20,FALSE),IF($H141=2012,VLOOKUP($L141,GroupSizesPoly!$A$1:$FG$216,35,FALSE),"AAAAH")))</f>
        <v>NA</v>
      </c>
      <c r="V141" s="4" t="str">
        <f>IF($M141="NA","NA",IF($H141=2011,VLOOKUP($M141,GroupSizesPoly!$A$1:$FG$216,35,FALSE),"AAAAH"))</f>
        <v>NA</v>
      </c>
      <c r="W141">
        <v>1.0107423014794645</v>
      </c>
      <c r="X141" t="s">
        <v>178</v>
      </c>
      <c r="Y141">
        <v>0</v>
      </c>
      <c r="Z141" t="s">
        <v>178</v>
      </c>
      <c r="AA141" t="s">
        <v>178</v>
      </c>
      <c r="AB141">
        <v>0</v>
      </c>
      <c r="AC141">
        <v>0</v>
      </c>
      <c r="AD141" t="s">
        <v>178</v>
      </c>
      <c r="AE141" s="3">
        <v>2</v>
      </c>
      <c r="AF141" s="3" t="s">
        <v>178</v>
      </c>
      <c r="AG141">
        <f t="shared" si="19"/>
        <v>0</v>
      </c>
      <c r="AH141" t="str">
        <f t="shared" si="20"/>
        <v>NA</v>
      </c>
      <c r="AI141" t="str">
        <f t="shared" si="21"/>
        <v>NA</v>
      </c>
      <c r="AJ141">
        <f t="shared" si="22"/>
        <v>0</v>
      </c>
      <c r="AK141" t="str">
        <f t="shared" si="23"/>
        <v>NA</v>
      </c>
      <c r="AL141" t="str">
        <f t="shared" si="24"/>
        <v>NA</v>
      </c>
      <c r="AM141">
        <f t="shared" si="25"/>
        <v>0</v>
      </c>
      <c r="AN141">
        <f t="shared" si="26"/>
        <v>0</v>
      </c>
      <c r="AO141">
        <f t="shared" si="27"/>
        <v>5</v>
      </c>
    </row>
    <row r="142" spans="1:41" x14ac:dyDescent="0.25">
      <c r="A142">
        <v>146</v>
      </c>
      <c r="B142">
        <v>5.7</v>
      </c>
      <c r="C142" t="s">
        <v>337</v>
      </c>
      <c r="D142" t="s">
        <v>359</v>
      </c>
      <c r="E142" t="s">
        <v>393</v>
      </c>
      <c r="F142" t="s">
        <v>178</v>
      </c>
      <c r="G142" t="s">
        <v>178</v>
      </c>
      <c r="H142">
        <v>2011</v>
      </c>
      <c r="I142" t="s">
        <v>178</v>
      </c>
      <c r="J142" t="s">
        <v>178</v>
      </c>
      <c r="K142" t="s">
        <v>371</v>
      </c>
      <c r="L142" t="s">
        <v>178</v>
      </c>
      <c r="M142" t="s">
        <v>178</v>
      </c>
      <c r="N142">
        <f>IF($K142="NA","NA",IF($H142=2011,VLOOKUP($K142,GroupSizesPoly!$A$1:$FG$216,12,FALSE),IF($H142=2012,VLOOKUP($K142,GroupSizesPoly!$A$1:$FG$216,25,FALSE),"AAAAH")))</f>
        <v>4.666666666666667</v>
      </c>
      <c r="O142" t="str">
        <f>IF($L142="NA","NA",IF($H142=2011,VLOOKUP($L142,GroupSizesPoly!$A$1:$FG$216,25,FALSE),IF($H142=2012,VLOOKUP($L142,GroupSizesPoly!$A$1:$FG$216,39,FALSE),"AAAAH")))</f>
        <v>NA</v>
      </c>
      <c r="P142" t="str">
        <f>IF($M142="NA","NA",IF($H142=2011,VLOOKUP($M142,GroupSizesPoly!$A$1:$FG$216,39,FALSE),"AAAAH"))</f>
        <v>NA</v>
      </c>
      <c r="Q142">
        <f>IF($K142="NA","NA",IF($H142=2011,VLOOKUP($K142,GroupSizesPoly!$A$1:$FG$216,5,FALSE),IF($H142=2012,VLOOKUP($K142,GroupSizesPoly!$A$1:$FG$216,17,FALSE),"AAAAH")))</f>
        <v>0.66666666666666663</v>
      </c>
      <c r="R142" t="str">
        <f>IF($L142="NA","NA",IF($H142=2011,VLOOKUP($L142,GroupSizesPoly!$A$1:$FG$216,17,FALSE),IF($H142=2012,VLOOKUP($L142,GroupSizesPoly!$A$1:$FG$216,32,FALSE),"AAAAH")))</f>
        <v>NA</v>
      </c>
      <c r="S142" t="str">
        <f>IF($M142="NA","NA",IF($H142=2011,VLOOKUP($M142,GroupSizesPoly!$A$1:$FG$216,32,FALSE),"AAAAH"))</f>
        <v>NA</v>
      </c>
      <c r="T142" s="4">
        <f>IF($K142="NA","NA",IF($H142=2011,VLOOKUP($K142,GroupSizesPoly!$A$1:$FG$216,8,FALSE),IF($H142=2012,VLOOKUP($K142,GroupSizesPoly!$A$1:$FG$216,20,FALSE),"AAAAH")))</f>
        <v>0.33333333333333331</v>
      </c>
      <c r="U142" s="4" t="str">
        <f>IF($L142="NA","NA",IF($H142=2011,VLOOKUP($L142,GroupSizesPoly!$A$1:$FG$216,20,FALSE),IF($H142=2012,VLOOKUP($L142,GroupSizesPoly!$A$1:$FG$216,35,FALSE),"AAAAH")))</f>
        <v>NA</v>
      </c>
      <c r="V142" s="4" t="str">
        <f>IF($M142="NA","NA",IF($H142=2011,VLOOKUP($M142,GroupSizesPoly!$A$1:$FG$216,35,FALSE),"AAAAH"))</f>
        <v>NA</v>
      </c>
      <c r="W142">
        <v>1.2140453381002179</v>
      </c>
      <c r="X142" t="s">
        <v>178</v>
      </c>
      <c r="Y142">
        <v>0</v>
      </c>
      <c r="Z142" t="s">
        <v>178</v>
      </c>
      <c r="AA142" t="s">
        <v>178</v>
      </c>
      <c r="AB142">
        <v>0</v>
      </c>
      <c r="AC142">
        <v>0</v>
      </c>
      <c r="AD142" t="s">
        <v>178</v>
      </c>
      <c r="AE142" s="3" t="s">
        <v>178</v>
      </c>
      <c r="AF142" s="3" t="s">
        <v>178</v>
      </c>
      <c r="AG142">
        <f t="shared" si="19"/>
        <v>0.14416666666666667</v>
      </c>
      <c r="AH142" t="str">
        <f t="shared" si="20"/>
        <v>NA</v>
      </c>
      <c r="AI142" t="str">
        <f t="shared" si="21"/>
        <v>NA</v>
      </c>
      <c r="AJ142">
        <f t="shared" si="22"/>
        <v>1.0555555555555557E-3</v>
      </c>
      <c r="AK142" t="str">
        <f t="shared" si="23"/>
        <v>NA</v>
      </c>
      <c r="AL142" t="str">
        <f t="shared" si="24"/>
        <v>NA</v>
      </c>
      <c r="AM142">
        <f t="shared" si="25"/>
        <v>0.14416666666666667</v>
      </c>
      <c r="AN142">
        <f t="shared" si="26"/>
        <v>1.0555555555555557E-3</v>
      </c>
      <c r="AO142">
        <f t="shared" si="27"/>
        <v>4.666666666666667</v>
      </c>
    </row>
    <row r="143" spans="1:41" x14ac:dyDescent="0.25">
      <c r="A143">
        <v>147</v>
      </c>
      <c r="B143">
        <v>4</v>
      </c>
      <c r="C143" t="s">
        <v>337</v>
      </c>
      <c r="D143" t="s">
        <v>358</v>
      </c>
      <c r="E143" t="s">
        <v>394</v>
      </c>
      <c r="F143" t="s">
        <v>178</v>
      </c>
      <c r="G143" t="s">
        <v>178</v>
      </c>
      <c r="H143">
        <v>2011</v>
      </c>
      <c r="I143" t="s">
        <v>178</v>
      </c>
      <c r="J143" t="s">
        <v>178</v>
      </c>
      <c r="K143" t="s">
        <v>5</v>
      </c>
      <c r="L143" t="s">
        <v>178</v>
      </c>
      <c r="M143" t="s">
        <v>178</v>
      </c>
      <c r="N143">
        <f>IF($K143="NA","NA",IF($H143=2011,VLOOKUP($K143,GroupSizesPoly!$A$1:$FG$216,12,FALSE),IF($H143=2012,VLOOKUP($K143,GroupSizesPoly!$A$1:$FG$216,25,FALSE),"AAAAH")))</f>
        <v>8</v>
      </c>
      <c r="O143" t="str">
        <f>IF($L143="NA","NA",IF($H143=2011,VLOOKUP($L143,GroupSizesPoly!$A$1:$FG$216,25,FALSE),IF($H143=2012,VLOOKUP($L143,GroupSizesPoly!$A$1:$FG$216,39,FALSE),"AAAAH")))</f>
        <v>NA</v>
      </c>
      <c r="P143" t="str">
        <f>IF($M143="NA","NA",IF($H143=2011,VLOOKUP($M143,GroupSizesPoly!$A$1:$FG$216,39,FALSE),"AAAAH"))</f>
        <v>NA</v>
      </c>
      <c r="Q143">
        <f>IF($K143="NA","NA",IF($H143=2011,VLOOKUP($K143,GroupSizesPoly!$A$1:$FG$216,5,FALSE),IF($H143=2012,VLOOKUP($K143,GroupSizesPoly!$A$1:$FG$216,17,FALSE),"AAAAH")))</f>
        <v>1</v>
      </c>
      <c r="R143" t="str">
        <f>IF($L143="NA","NA",IF($H143=2011,VLOOKUP($L143,GroupSizesPoly!$A$1:$FG$216,17,FALSE),IF($H143=2012,VLOOKUP($L143,GroupSizesPoly!$A$1:$FG$216,32,FALSE),"AAAAH")))</f>
        <v>NA</v>
      </c>
      <c r="S143" t="str">
        <f>IF($M143="NA","NA",IF($H143=2011,VLOOKUP($M143,GroupSizesPoly!$A$1:$FG$216,32,FALSE),"AAAAH"))</f>
        <v>NA</v>
      </c>
      <c r="T143" s="4">
        <f>IF($K143="NA","NA",IF($H143=2011,VLOOKUP($K143,GroupSizesPoly!$A$1:$FG$216,8,FALSE),IF($H143=2012,VLOOKUP($K143,GroupSizesPoly!$A$1:$FG$216,20,FALSE),"AAAAH")))</f>
        <v>0</v>
      </c>
      <c r="U143" s="4" t="str">
        <f>IF($L143="NA","NA",IF($H143=2011,VLOOKUP($L143,GroupSizesPoly!$A$1:$FG$216,20,FALSE),IF($H143=2012,VLOOKUP($L143,GroupSizesPoly!$A$1:$FG$216,35,FALSE),"AAAAH")))</f>
        <v>NA</v>
      </c>
      <c r="V143" s="4" t="str">
        <f>IF($M143="NA","NA",IF($H143=2011,VLOOKUP($M143,GroupSizesPoly!$A$1:$FG$216,35,FALSE),"AAAAH"))</f>
        <v>NA</v>
      </c>
      <c r="W143">
        <v>2.0894257584322067</v>
      </c>
      <c r="X143" t="s">
        <v>178</v>
      </c>
      <c r="Y143">
        <v>0</v>
      </c>
      <c r="Z143" t="s">
        <v>178</v>
      </c>
      <c r="AA143" t="s">
        <v>178</v>
      </c>
      <c r="AB143">
        <v>0</v>
      </c>
      <c r="AC143">
        <v>1</v>
      </c>
      <c r="AD143" t="s">
        <v>178</v>
      </c>
      <c r="AE143" s="3" t="s">
        <v>178</v>
      </c>
      <c r="AF143" s="3" t="s">
        <v>178</v>
      </c>
      <c r="AG143">
        <f t="shared" si="19"/>
        <v>0</v>
      </c>
      <c r="AH143" t="str">
        <f t="shared" si="20"/>
        <v>NA</v>
      </c>
      <c r="AI143" t="str">
        <f t="shared" si="21"/>
        <v>NA</v>
      </c>
      <c r="AJ143">
        <f t="shared" si="22"/>
        <v>0</v>
      </c>
      <c r="AK143" t="str">
        <f t="shared" si="23"/>
        <v>NA</v>
      </c>
      <c r="AL143" t="str">
        <f t="shared" si="24"/>
        <v>NA</v>
      </c>
      <c r="AM143">
        <f t="shared" si="25"/>
        <v>0</v>
      </c>
      <c r="AN143">
        <f t="shared" si="26"/>
        <v>0</v>
      </c>
      <c r="AO143">
        <f t="shared" si="27"/>
        <v>8</v>
      </c>
    </row>
    <row r="144" spans="1:41" x14ac:dyDescent="0.25">
      <c r="A144">
        <v>148</v>
      </c>
      <c r="B144">
        <v>4.0999999999999996</v>
      </c>
      <c r="C144" t="s">
        <v>330</v>
      </c>
      <c r="D144" t="s">
        <v>358</v>
      </c>
      <c r="E144" t="s">
        <v>392</v>
      </c>
      <c r="F144" t="s">
        <v>178</v>
      </c>
      <c r="G144" t="s">
        <v>178</v>
      </c>
      <c r="H144">
        <v>2011</v>
      </c>
      <c r="I144" t="s">
        <v>178</v>
      </c>
      <c r="J144" t="s">
        <v>178</v>
      </c>
      <c r="K144" t="s">
        <v>94</v>
      </c>
      <c r="L144" t="s">
        <v>178</v>
      </c>
      <c r="M144" t="s">
        <v>178</v>
      </c>
      <c r="N144">
        <f>IF($K144="NA","NA",IF($H144=2011,VLOOKUP($K144,GroupSizesPoly!$A$1:$FG$216,12,FALSE),IF($H144=2012,VLOOKUP($K144,GroupSizesPoly!$A$1:$FG$216,25,FALSE),"AAAAH")))</f>
        <v>4</v>
      </c>
      <c r="O144" t="str">
        <f>IF($L144="NA","NA",IF($H144=2011,VLOOKUP($L144,GroupSizesPoly!$A$1:$FG$216,25,FALSE),IF($H144=2012,VLOOKUP($L144,GroupSizesPoly!$A$1:$FG$216,39,FALSE),"AAAAH")))</f>
        <v>NA</v>
      </c>
      <c r="P144" t="str">
        <f>IF($M144="NA","NA",IF($H144=2011,VLOOKUP($M144,GroupSizesPoly!$A$1:$FG$216,39,FALSE),"AAAAH"))</f>
        <v>NA</v>
      </c>
      <c r="Q144">
        <f>IF($K144="NA","NA",IF($H144=2011,VLOOKUP($K144,GroupSizesPoly!$A$1:$FG$216,5,FALSE),IF($H144=2012,VLOOKUP($K144,GroupSizesPoly!$A$1:$FG$216,17,FALSE),"AAAAH")))</f>
        <v>1</v>
      </c>
      <c r="R144" t="str">
        <f>IF($L144="NA","NA",IF($H144=2011,VLOOKUP($L144,GroupSizesPoly!$A$1:$FG$216,17,FALSE),IF($H144=2012,VLOOKUP($L144,GroupSizesPoly!$A$1:$FG$216,32,FALSE),"AAAAH")))</f>
        <v>NA</v>
      </c>
      <c r="S144" t="str">
        <f>IF($M144="NA","NA",IF($H144=2011,VLOOKUP($M144,GroupSizesPoly!$A$1:$FG$216,32,FALSE),"AAAAH"))</f>
        <v>NA</v>
      </c>
      <c r="T144" s="4">
        <f>IF($K144="NA","NA",IF($H144=2011,VLOOKUP($K144,GroupSizesPoly!$A$1:$FG$216,8,FALSE),IF($H144=2012,VLOOKUP($K144,GroupSizesPoly!$A$1:$FG$216,20,FALSE),"AAAAH")))</f>
        <v>0</v>
      </c>
      <c r="U144" s="4" t="str">
        <f>IF($L144="NA","NA",IF($H144=2011,VLOOKUP($L144,GroupSizesPoly!$A$1:$FG$216,20,FALSE),IF($H144=2012,VLOOKUP($L144,GroupSizesPoly!$A$1:$FG$216,35,FALSE),"AAAAH")))</f>
        <v>NA</v>
      </c>
      <c r="V144" s="4" t="str">
        <f>IF($M144="NA","NA",IF($H144=2011,VLOOKUP($M144,GroupSizesPoly!$A$1:$FG$216,35,FALSE),"AAAAH"))</f>
        <v>NA</v>
      </c>
      <c r="W144">
        <v>1.5646085772486358</v>
      </c>
      <c r="X144" t="s">
        <v>178</v>
      </c>
      <c r="Y144">
        <v>0</v>
      </c>
      <c r="Z144" t="s">
        <v>178</v>
      </c>
      <c r="AA144" t="s">
        <v>178</v>
      </c>
      <c r="AB144">
        <v>0</v>
      </c>
      <c r="AC144">
        <v>1</v>
      </c>
      <c r="AD144" t="s">
        <v>178</v>
      </c>
      <c r="AE144" s="3">
        <v>30</v>
      </c>
      <c r="AF144" s="3" t="s">
        <v>178</v>
      </c>
      <c r="AG144">
        <f t="shared" si="19"/>
        <v>0</v>
      </c>
      <c r="AH144" t="str">
        <f t="shared" si="20"/>
        <v>NA</v>
      </c>
      <c r="AI144" t="str">
        <f t="shared" si="21"/>
        <v>NA</v>
      </c>
      <c r="AJ144">
        <f t="shared" si="22"/>
        <v>0</v>
      </c>
      <c r="AK144" t="str">
        <f t="shared" si="23"/>
        <v>NA</v>
      </c>
      <c r="AL144" t="str">
        <f t="shared" si="24"/>
        <v>NA</v>
      </c>
      <c r="AM144">
        <f t="shared" si="25"/>
        <v>0</v>
      </c>
      <c r="AN144">
        <f t="shared" si="26"/>
        <v>0</v>
      </c>
      <c r="AO144">
        <f t="shared" si="27"/>
        <v>4</v>
      </c>
    </row>
    <row r="145" spans="1:41" x14ac:dyDescent="0.25">
      <c r="A145">
        <v>149</v>
      </c>
      <c r="B145">
        <v>4.9000000000000004</v>
      </c>
      <c r="C145" t="s">
        <v>330</v>
      </c>
      <c r="D145" t="s">
        <v>359</v>
      </c>
      <c r="E145" t="s">
        <v>395</v>
      </c>
      <c r="F145" t="s">
        <v>178</v>
      </c>
      <c r="G145" t="s">
        <v>178</v>
      </c>
      <c r="H145">
        <v>2011</v>
      </c>
      <c r="I145" t="s">
        <v>178</v>
      </c>
      <c r="J145" t="s">
        <v>178</v>
      </c>
      <c r="K145" t="s">
        <v>46</v>
      </c>
      <c r="L145" t="s">
        <v>178</v>
      </c>
      <c r="M145" t="s">
        <v>178</v>
      </c>
      <c r="N145">
        <f>IF($K145="NA","NA",IF($H145=2011,VLOOKUP($K145,GroupSizesPoly!$A$1:$FG$216,12,FALSE),IF($H145=2012,VLOOKUP($K145,GroupSizesPoly!$A$1:$FG$216,25,FALSE),"AAAAH")))</f>
        <v>7</v>
      </c>
      <c r="O145" t="str">
        <f>IF($L145="NA","NA",IF($H145=2011,VLOOKUP($L145,GroupSizesPoly!$A$1:$FG$216,25,FALSE),IF($H145=2012,VLOOKUP($L145,GroupSizesPoly!$A$1:$FG$216,39,FALSE),"AAAAH")))</f>
        <v>NA</v>
      </c>
      <c r="P145" t="str">
        <f>IF($M145="NA","NA",IF($H145=2011,VLOOKUP($M145,GroupSizesPoly!$A$1:$FG$216,39,FALSE),"AAAAH"))</f>
        <v>NA</v>
      </c>
      <c r="Q145">
        <f>IF($K145="NA","NA",IF($H145=2011,VLOOKUP($K145,GroupSizesPoly!$A$1:$FG$216,5,FALSE),IF($H145=2012,VLOOKUP($K145,GroupSizesPoly!$A$1:$FG$216,17,FALSE),"AAAAH")))</f>
        <v>1</v>
      </c>
      <c r="R145" t="str">
        <f>IF($L145="NA","NA",IF($H145=2011,VLOOKUP($L145,GroupSizesPoly!$A$1:$FG$216,17,FALSE),IF($H145=2012,VLOOKUP($L145,GroupSizesPoly!$A$1:$FG$216,32,FALSE),"AAAAH")))</f>
        <v>NA</v>
      </c>
      <c r="S145" t="str">
        <f>IF($M145="NA","NA",IF($H145=2011,VLOOKUP($M145,GroupSizesPoly!$A$1:$FG$216,32,FALSE),"AAAAH"))</f>
        <v>NA</v>
      </c>
      <c r="T145" s="4">
        <f>IF($K145="NA","NA",IF($H145=2011,VLOOKUP($K145,GroupSizesPoly!$A$1:$FG$216,8,FALSE),IF($H145=2012,VLOOKUP($K145,GroupSizesPoly!$A$1:$FG$216,20,FALSE),"AAAAH")))</f>
        <v>0</v>
      </c>
      <c r="U145" s="4" t="str">
        <f>IF($L145="NA","NA",IF($H145=2011,VLOOKUP($L145,GroupSizesPoly!$A$1:$FG$216,20,FALSE),IF($H145=2012,VLOOKUP($L145,GroupSizesPoly!$A$1:$FG$216,35,FALSE),"AAAAH")))</f>
        <v>NA</v>
      </c>
      <c r="V145" s="4" t="str">
        <f>IF($M145="NA","NA",IF($H145=2011,VLOOKUP($M145,GroupSizesPoly!$A$1:$FG$216,35,FALSE),"AAAAH"))</f>
        <v>NA</v>
      </c>
      <c r="W145">
        <v>0.655515064662895</v>
      </c>
      <c r="X145" t="s">
        <v>178</v>
      </c>
      <c r="Y145">
        <v>0</v>
      </c>
      <c r="Z145" t="s">
        <v>178</v>
      </c>
      <c r="AA145" t="s">
        <v>178</v>
      </c>
      <c r="AB145">
        <v>1</v>
      </c>
      <c r="AC145">
        <v>1</v>
      </c>
      <c r="AD145" t="s">
        <v>178</v>
      </c>
      <c r="AE145" s="3" t="s">
        <v>178</v>
      </c>
      <c r="AF145" s="3" t="s">
        <v>178</v>
      </c>
      <c r="AG145">
        <f t="shared" si="19"/>
        <v>0</v>
      </c>
      <c r="AH145" t="str">
        <f t="shared" si="20"/>
        <v>NA</v>
      </c>
      <c r="AI145" t="str">
        <f t="shared" si="21"/>
        <v>NA</v>
      </c>
      <c r="AJ145">
        <f t="shared" si="22"/>
        <v>0</v>
      </c>
      <c r="AK145" t="str">
        <f t="shared" si="23"/>
        <v>NA</v>
      </c>
      <c r="AL145" t="str">
        <f t="shared" si="24"/>
        <v>NA</v>
      </c>
      <c r="AM145">
        <f t="shared" si="25"/>
        <v>0</v>
      </c>
      <c r="AN145">
        <f t="shared" si="26"/>
        <v>0</v>
      </c>
      <c r="AO145">
        <f t="shared" si="27"/>
        <v>7</v>
      </c>
    </row>
    <row r="146" spans="1:41" x14ac:dyDescent="0.25">
      <c r="A146">
        <v>150</v>
      </c>
      <c r="B146">
        <v>4.2</v>
      </c>
      <c r="C146" t="s">
        <v>337</v>
      </c>
      <c r="D146" t="s">
        <v>358</v>
      </c>
      <c r="E146" t="s">
        <v>394</v>
      </c>
      <c r="F146" t="s">
        <v>178</v>
      </c>
      <c r="G146" t="s">
        <v>178</v>
      </c>
      <c r="H146">
        <v>2011</v>
      </c>
      <c r="I146" t="s">
        <v>178</v>
      </c>
      <c r="J146" t="s">
        <v>178</v>
      </c>
      <c r="K146" t="s">
        <v>41</v>
      </c>
      <c r="L146" t="s">
        <v>178</v>
      </c>
      <c r="M146" t="s">
        <v>178</v>
      </c>
      <c r="N146">
        <f>IF($K146="NA","NA",IF($H146=2011,VLOOKUP($K146,GroupSizesPoly!$A$1:$FG$216,12,FALSE),IF($H146=2012,VLOOKUP($K146,GroupSizesPoly!$A$1:$FG$216,25,FALSE),"AAAAH")))</f>
        <v>4</v>
      </c>
      <c r="O146" t="str">
        <f>IF($L146="NA","NA",IF($H146=2011,VLOOKUP($L146,GroupSizesPoly!$A$1:$FG$216,25,FALSE),IF($H146=2012,VLOOKUP($L146,GroupSizesPoly!$A$1:$FG$216,39,FALSE),"AAAAH")))</f>
        <v>NA</v>
      </c>
      <c r="P146" t="str">
        <f>IF($M146="NA","NA",IF($H146=2011,VLOOKUP($M146,GroupSizesPoly!$A$1:$FG$216,39,FALSE),"AAAAH"))</f>
        <v>NA</v>
      </c>
      <c r="Q146">
        <f>IF($K146="NA","NA",IF($H146=2011,VLOOKUP($K146,GroupSizesPoly!$A$1:$FG$216,5,FALSE),IF($H146=2012,VLOOKUP($K146,GroupSizesPoly!$A$1:$FG$216,17,FALSE),"AAAAH")))</f>
        <v>1</v>
      </c>
      <c r="R146" t="str">
        <f>IF($L146="NA","NA",IF($H146=2011,VLOOKUP($L146,GroupSizesPoly!$A$1:$FG$216,17,FALSE),IF($H146=2012,VLOOKUP($L146,GroupSizesPoly!$A$1:$FG$216,32,FALSE),"AAAAH")))</f>
        <v>NA</v>
      </c>
      <c r="S146" t="str">
        <f>IF($M146="NA","NA",IF($H146=2011,VLOOKUP($M146,GroupSizesPoly!$A$1:$FG$216,32,FALSE),"AAAAH"))</f>
        <v>NA</v>
      </c>
      <c r="T146" s="4">
        <f>IF($K146="NA","NA",IF($H146=2011,VLOOKUP($K146,GroupSizesPoly!$A$1:$FG$216,8,FALSE),IF($H146=2012,VLOOKUP($K146,GroupSizesPoly!$A$1:$FG$216,20,FALSE),"AAAAH")))</f>
        <v>0</v>
      </c>
      <c r="U146" s="4" t="str">
        <f>IF($L146="NA","NA",IF($H146=2011,VLOOKUP($L146,GroupSizesPoly!$A$1:$FG$216,20,FALSE),IF($H146=2012,VLOOKUP($L146,GroupSizesPoly!$A$1:$FG$216,35,FALSE),"AAAAH")))</f>
        <v>NA</v>
      </c>
      <c r="V146" s="4" t="str">
        <f>IF($M146="NA","NA",IF($H146=2011,VLOOKUP($M146,GroupSizesPoly!$A$1:$FG$216,35,FALSE),"AAAAH"))</f>
        <v>NA</v>
      </c>
      <c r="W146">
        <v>0.900888450364417</v>
      </c>
      <c r="X146" t="s">
        <v>178</v>
      </c>
      <c r="Y146">
        <v>0</v>
      </c>
      <c r="Z146" t="s">
        <v>178</v>
      </c>
      <c r="AA146" t="s">
        <v>178</v>
      </c>
      <c r="AB146">
        <v>0</v>
      </c>
      <c r="AC146">
        <v>1</v>
      </c>
      <c r="AD146" t="s">
        <v>178</v>
      </c>
      <c r="AE146" s="3">
        <v>223</v>
      </c>
      <c r="AF146" s="3" t="s">
        <v>178</v>
      </c>
      <c r="AG146">
        <f t="shared" si="19"/>
        <v>0</v>
      </c>
      <c r="AH146" t="str">
        <f t="shared" si="20"/>
        <v>NA</v>
      </c>
      <c r="AI146" t="str">
        <f t="shared" si="21"/>
        <v>NA</v>
      </c>
      <c r="AJ146">
        <f t="shared" si="22"/>
        <v>0</v>
      </c>
      <c r="AK146" t="str">
        <f t="shared" si="23"/>
        <v>NA</v>
      </c>
      <c r="AL146" t="str">
        <f t="shared" si="24"/>
        <v>NA</v>
      </c>
      <c r="AM146">
        <f t="shared" si="25"/>
        <v>0</v>
      </c>
      <c r="AN146">
        <f t="shared" si="26"/>
        <v>0</v>
      </c>
      <c r="AO146">
        <f t="shared" si="27"/>
        <v>4</v>
      </c>
    </row>
    <row r="147" spans="1:41" x14ac:dyDescent="0.25">
      <c r="A147">
        <v>151</v>
      </c>
      <c r="B147">
        <v>5.6</v>
      </c>
      <c r="C147" t="s">
        <v>337</v>
      </c>
      <c r="D147" t="s">
        <v>359</v>
      </c>
      <c r="E147" t="s">
        <v>393</v>
      </c>
      <c r="F147" t="s">
        <v>178</v>
      </c>
      <c r="G147" t="s">
        <v>178</v>
      </c>
      <c r="H147">
        <v>2011</v>
      </c>
      <c r="I147" t="s">
        <v>178</v>
      </c>
      <c r="J147" t="s">
        <v>178</v>
      </c>
      <c r="K147" t="s">
        <v>96</v>
      </c>
      <c r="L147" t="s">
        <v>178</v>
      </c>
      <c r="M147" t="s">
        <v>178</v>
      </c>
      <c r="N147">
        <f>IF($K147="NA","NA",IF($H147=2011,VLOOKUP($K147,GroupSizesPoly!$A$1:$FG$216,12,FALSE),IF($H147=2012,VLOOKUP($K147,GroupSizesPoly!$A$1:$FG$216,25,FALSE),"AAAAH")))</f>
        <v>5</v>
      </c>
      <c r="O147" t="str">
        <f>IF($L147="NA","NA",IF($H147=2011,VLOOKUP($L147,GroupSizesPoly!$A$1:$FG$216,25,FALSE),IF($H147=2012,VLOOKUP($L147,GroupSizesPoly!$A$1:$FG$216,39,FALSE),"AAAAH")))</f>
        <v>NA</v>
      </c>
      <c r="P147" t="str">
        <f>IF($M147="NA","NA",IF($H147=2011,VLOOKUP($M147,GroupSizesPoly!$A$1:$FG$216,39,FALSE),"AAAAH"))</f>
        <v>NA</v>
      </c>
      <c r="Q147">
        <f>IF($K147="NA","NA",IF($H147=2011,VLOOKUP($K147,GroupSizesPoly!$A$1:$FG$216,5,FALSE),IF($H147=2012,VLOOKUP($K147,GroupSizesPoly!$A$1:$FG$216,17,FALSE),"AAAAH")))</f>
        <v>1</v>
      </c>
      <c r="R147" t="str">
        <f>IF($L147="NA","NA",IF($H147=2011,VLOOKUP($L147,GroupSizesPoly!$A$1:$FG$216,17,FALSE),IF($H147=2012,VLOOKUP($L147,GroupSizesPoly!$A$1:$FG$216,32,FALSE),"AAAAH")))</f>
        <v>NA</v>
      </c>
      <c r="S147" t="str">
        <f>IF($M147="NA","NA",IF($H147=2011,VLOOKUP($M147,GroupSizesPoly!$A$1:$FG$216,32,FALSE),"AAAAH"))</f>
        <v>NA</v>
      </c>
      <c r="T147" s="4">
        <f>IF($K147="NA","NA",IF($H147=2011,VLOOKUP($K147,GroupSizesPoly!$A$1:$FG$216,8,FALSE),IF($H147=2012,VLOOKUP($K147,GroupSizesPoly!$A$1:$FG$216,20,FALSE),"AAAAH")))</f>
        <v>0</v>
      </c>
      <c r="U147" s="4" t="str">
        <f>IF($L147="NA","NA",IF($H147=2011,VLOOKUP($L147,GroupSizesPoly!$A$1:$FG$216,20,FALSE),IF($H147=2012,VLOOKUP($L147,GroupSizesPoly!$A$1:$FG$216,35,FALSE),"AAAAH")))</f>
        <v>NA</v>
      </c>
      <c r="V147" s="4" t="str">
        <f>IF($M147="NA","NA",IF($H147=2011,VLOOKUP($M147,GroupSizesPoly!$A$1:$FG$216,35,FALSE),"AAAAH"))</f>
        <v>NA</v>
      </c>
      <c r="W147">
        <v>1.2343419299367586</v>
      </c>
      <c r="X147" t="s">
        <v>178</v>
      </c>
      <c r="Y147">
        <v>0</v>
      </c>
      <c r="Z147" t="s">
        <v>178</v>
      </c>
      <c r="AA147" t="s">
        <v>178</v>
      </c>
      <c r="AB147">
        <v>5</v>
      </c>
      <c r="AC147">
        <v>4</v>
      </c>
      <c r="AD147" t="s">
        <v>178</v>
      </c>
      <c r="AE147" s="3" t="s">
        <v>178</v>
      </c>
      <c r="AF147" s="3" t="s">
        <v>178</v>
      </c>
      <c r="AG147">
        <f t="shared" si="19"/>
        <v>0</v>
      </c>
      <c r="AH147" t="str">
        <f t="shared" si="20"/>
        <v>NA</v>
      </c>
      <c r="AI147" t="str">
        <f t="shared" si="21"/>
        <v>NA</v>
      </c>
      <c r="AJ147">
        <f t="shared" si="22"/>
        <v>0</v>
      </c>
      <c r="AK147" t="str">
        <f t="shared" si="23"/>
        <v>NA</v>
      </c>
      <c r="AL147" t="str">
        <f t="shared" si="24"/>
        <v>NA</v>
      </c>
      <c r="AM147">
        <f t="shared" si="25"/>
        <v>0</v>
      </c>
      <c r="AN147">
        <f t="shared" si="26"/>
        <v>0</v>
      </c>
      <c r="AO147">
        <f t="shared" si="27"/>
        <v>5</v>
      </c>
    </row>
    <row r="148" spans="1:41" x14ac:dyDescent="0.25">
      <c r="A148">
        <v>152</v>
      </c>
      <c r="B148">
        <v>4.3</v>
      </c>
      <c r="C148" t="s">
        <v>337</v>
      </c>
      <c r="D148" t="s">
        <v>358</v>
      </c>
      <c r="E148" t="s">
        <v>394</v>
      </c>
      <c r="F148" t="s">
        <v>178</v>
      </c>
      <c r="G148" t="s">
        <v>178</v>
      </c>
      <c r="H148">
        <v>2011</v>
      </c>
      <c r="I148" t="s">
        <v>178</v>
      </c>
      <c r="J148" t="s">
        <v>178</v>
      </c>
      <c r="K148" t="s">
        <v>95</v>
      </c>
      <c r="L148" t="s">
        <v>178</v>
      </c>
      <c r="M148" t="s">
        <v>178</v>
      </c>
      <c r="N148">
        <f>IF($K148="NA","NA",IF($H148=2011,VLOOKUP($K148,GroupSizesPoly!$A$1:$FG$216,12,FALSE),IF($H148=2012,VLOOKUP($K148,GroupSizesPoly!$A$1:$FG$216,25,FALSE),"AAAAH")))</f>
        <v>3</v>
      </c>
      <c r="O148" t="str">
        <f>IF($L148="NA","NA",IF($H148=2011,VLOOKUP($L148,GroupSizesPoly!$A$1:$FG$216,25,FALSE),IF($H148=2012,VLOOKUP($L148,GroupSizesPoly!$A$1:$FG$216,39,FALSE),"AAAAH")))</f>
        <v>NA</v>
      </c>
      <c r="P148" t="str">
        <f>IF($M148="NA","NA",IF($H148=2011,VLOOKUP($M148,GroupSizesPoly!$A$1:$FG$216,39,FALSE),"AAAAH"))</f>
        <v>NA</v>
      </c>
      <c r="Q148">
        <f>IF($K148="NA","NA",IF($H148=2011,VLOOKUP($K148,GroupSizesPoly!$A$1:$FG$216,5,FALSE),IF($H148=2012,VLOOKUP($K148,GroupSizesPoly!$A$1:$FG$216,17,FALSE),"AAAAH")))</f>
        <v>1</v>
      </c>
      <c r="R148" t="str">
        <f>IF($L148="NA","NA",IF($H148=2011,VLOOKUP($L148,GroupSizesPoly!$A$1:$FG$216,17,FALSE),IF($H148=2012,VLOOKUP($L148,GroupSizesPoly!$A$1:$FG$216,32,FALSE),"AAAAH")))</f>
        <v>NA</v>
      </c>
      <c r="S148" t="str">
        <f>IF($M148="NA","NA",IF($H148=2011,VLOOKUP($M148,GroupSizesPoly!$A$1:$FG$216,32,FALSE),"AAAAH"))</f>
        <v>NA</v>
      </c>
      <c r="T148" s="4">
        <f>IF($K148="NA","NA",IF($H148=2011,VLOOKUP($K148,GroupSizesPoly!$A$1:$FG$216,8,FALSE),IF($H148=2012,VLOOKUP($K148,GroupSizesPoly!$A$1:$FG$216,20,FALSE),"AAAAH")))</f>
        <v>0</v>
      </c>
      <c r="U148" s="4" t="str">
        <f>IF($L148="NA","NA",IF($H148=2011,VLOOKUP($L148,GroupSizesPoly!$A$1:$FG$216,20,FALSE),IF($H148=2012,VLOOKUP($L148,GroupSizesPoly!$A$1:$FG$216,35,FALSE),"AAAAH")))</f>
        <v>NA</v>
      </c>
      <c r="V148" s="4" t="str">
        <f>IF($M148="NA","NA",IF($H148=2011,VLOOKUP($M148,GroupSizesPoly!$A$1:$FG$216,35,FALSE),"AAAAH"))</f>
        <v>NA</v>
      </c>
      <c r="W148">
        <v>1.279413928328123</v>
      </c>
      <c r="X148" t="s">
        <v>178</v>
      </c>
      <c r="Y148">
        <v>0</v>
      </c>
      <c r="Z148" t="s">
        <v>178</v>
      </c>
      <c r="AA148" t="s">
        <v>178</v>
      </c>
      <c r="AB148">
        <v>9</v>
      </c>
      <c r="AC148">
        <v>6</v>
      </c>
      <c r="AD148" t="s">
        <v>178</v>
      </c>
      <c r="AE148" s="3" t="s">
        <v>178</v>
      </c>
      <c r="AF148" s="3" t="s">
        <v>178</v>
      </c>
      <c r="AG148">
        <f t="shared" si="19"/>
        <v>0</v>
      </c>
      <c r="AH148" t="str">
        <f t="shared" si="20"/>
        <v>NA</v>
      </c>
      <c r="AI148" t="str">
        <f t="shared" si="21"/>
        <v>NA</v>
      </c>
      <c r="AJ148">
        <f t="shared" si="22"/>
        <v>0</v>
      </c>
      <c r="AK148" t="str">
        <f t="shared" si="23"/>
        <v>NA</v>
      </c>
      <c r="AL148" t="str">
        <f t="shared" si="24"/>
        <v>NA</v>
      </c>
      <c r="AM148">
        <f t="shared" si="25"/>
        <v>0</v>
      </c>
      <c r="AN148">
        <f t="shared" si="26"/>
        <v>0</v>
      </c>
      <c r="AO148">
        <f t="shared" si="27"/>
        <v>3</v>
      </c>
    </row>
    <row r="149" spans="1:41" x14ac:dyDescent="0.25">
      <c r="A149">
        <v>153</v>
      </c>
      <c r="B149">
        <v>4.0999999999999996</v>
      </c>
      <c r="C149" t="s">
        <v>330</v>
      </c>
      <c r="D149" t="s">
        <v>358</v>
      </c>
      <c r="E149" t="s">
        <v>392</v>
      </c>
      <c r="F149" t="s">
        <v>178</v>
      </c>
      <c r="G149" t="s">
        <v>178</v>
      </c>
      <c r="H149">
        <v>2011</v>
      </c>
      <c r="I149" t="s">
        <v>178</v>
      </c>
      <c r="J149" t="s">
        <v>178</v>
      </c>
      <c r="K149" t="s">
        <v>78</v>
      </c>
      <c r="L149" t="s">
        <v>178</v>
      </c>
      <c r="M149" t="s">
        <v>178</v>
      </c>
      <c r="N149">
        <f>IF($K149="NA","NA",IF($H149=2011,VLOOKUP($K149,GroupSizesPoly!$A$1:$FG$216,12,FALSE),IF($H149=2012,VLOOKUP($K149,GroupSizesPoly!$A$1:$FG$216,25,FALSE),"AAAAH")))</f>
        <v>8</v>
      </c>
      <c r="O149" t="str">
        <f>IF($L149="NA","NA",IF($H149=2011,VLOOKUP($L149,GroupSizesPoly!$A$1:$FG$216,25,FALSE),IF($H149=2012,VLOOKUP($L149,GroupSizesPoly!$A$1:$FG$216,39,FALSE),"AAAAH")))</f>
        <v>NA</v>
      </c>
      <c r="P149" t="str">
        <f>IF($M149="NA","NA",IF($H149=2011,VLOOKUP($M149,GroupSizesPoly!$A$1:$FG$216,39,FALSE),"AAAAH"))</f>
        <v>NA</v>
      </c>
      <c r="Q149">
        <f>IF($K149="NA","NA",IF($H149=2011,VLOOKUP($K149,GroupSizesPoly!$A$1:$FG$216,5,FALSE),IF($H149=2012,VLOOKUP($K149,GroupSizesPoly!$A$1:$FG$216,17,FALSE),"AAAAH")))</f>
        <v>2</v>
      </c>
      <c r="R149" t="str">
        <f>IF($L149="NA","NA",IF($H149=2011,VLOOKUP($L149,GroupSizesPoly!$A$1:$FG$216,17,FALSE),IF($H149=2012,VLOOKUP($L149,GroupSizesPoly!$A$1:$FG$216,32,FALSE),"AAAAH")))</f>
        <v>NA</v>
      </c>
      <c r="S149" t="str">
        <f>IF($M149="NA","NA",IF($H149=2011,VLOOKUP($M149,GroupSizesPoly!$A$1:$FG$216,32,FALSE),"AAAAH"))</f>
        <v>NA</v>
      </c>
      <c r="T149" s="4">
        <f>IF($K149="NA","NA",IF($H149=2011,VLOOKUP($K149,GroupSizesPoly!$A$1:$FG$216,8,FALSE),IF($H149=2012,VLOOKUP($K149,GroupSizesPoly!$A$1:$FG$216,20,FALSE),"AAAAH")))</f>
        <v>2</v>
      </c>
      <c r="U149" s="4" t="str">
        <f>IF($L149="NA","NA",IF($H149=2011,VLOOKUP($L149,GroupSizesPoly!$A$1:$FG$216,20,FALSE),IF($H149=2012,VLOOKUP($L149,GroupSizesPoly!$A$1:$FG$216,35,FALSE),"AAAAH")))</f>
        <v>NA</v>
      </c>
      <c r="V149" s="4" t="str">
        <f>IF($M149="NA","NA",IF($H149=2011,VLOOKUP($M149,GroupSizesPoly!$A$1:$FG$216,35,FALSE),"AAAAH"))</f>
        <v>NA</v>
      </c>
      <c r="W149">
        <v>0.40199502484483624</v>
      </c>
      <c r="X149" t="s">
        <v>178</v>
      </c>
      <c r="Y149">
        <v>0</v>
      </c>
      <c r="Z149" t="s">
        <v>178</v>
      </c>
      <c r="AA149" t="s">
        <v>178</v>
      </c>
      <c r="AB149">
        <v>0</v>
      </c>
      <c r="AC149">
        <v>1</v>
      </c>
      <c r="AD149" t="s">
        <v>178</v>
      </c>
      <c r="AE149" s="3">
        <v>2</v>
      </c>
      <c r="AF149" s="3">
        <v>33</v>
      </c>
      <c r="AG149">
        <f t="shared" si="19"/>
        <v>0.13448749999999998</v>
      </c>
      <c r="AH149" t="str">
        <f t="shared" si="20"/>
        <v>NA</v>
      </c>
      <c r="AI149" t="str">
        <f t="shared" si="21"/>
        <v>NA</v>
      </c>
      <c r="AJ149">
        <f t="shared" si="22"/>
        <v>7.8725000000000003E-2</v>
      </c>
      <c r="AK149" t="str">
        <f t="shared" si="23"/>
        <v>NA</v>
      </c>
      <c r="AL149" t="str">
        <f t="shared" si="24"/>
        <v>NA</v>
      </c>
      <c r="AM149">
        <f t="shared" si="25"/>
        <v>0.13448749999999998</v>
      </c>
      <c r="AN149">
        <f t="shared" si="26"/>
        <v>7.8725000000000003E-2</v>
      </c>
      <c r="AO149">
        <f t="shared" si="27"/>
        <v>8</v>
      </c>
    </row>
    <row r="150" spans="1:41" x14ac:dyDescent="0.25">
      <c r="A150">
        <v>154</v>
      </c>
      <c r="B150">
        <v>3.4</v>
      </c>
      <c r="C150" t="s">
        <v>330</v>
      </c>
      <c r="D150" t="s">
        <v>358</v>
      </c>
      <c r="E150" t="s">
        <v>392</v>
      </c>
      <c r="F150" t="s">
        <v>178</v>
      </c>
      <c r="G150" t="s">
        <v>178</v>
      </c>
      <c r="H150">
        <v>2011</v>
      </c>
      <c r="I150" t="s">
        <v>178</v>
      </c>
      <c r="J150" t="s">
        <v>178</v>
      </c>
      <c r="K150" t="s">
        <v>3</v>
      </c>
      <c r="L150" t="s">
        <v>178</v>
      </c>
      <c r="M150" t="s">
        <v>178</v>
      </c>
      <c r="N150">
        <f>IF($K150="NA","NA",IF($H150=2011,VLOOKUP($K150,GroupSizesPoly!$A$1:$FG$216,12,FALSE),IF($H150=2012,VLOOKUP($K150,GroupSizesPoly!$A$1:$FG$216,25,FALSE),"AAAAH")))</f>
        <v>6</v>
      </c>
      <c r="O150" t="str">
        <f>IF($L150="NA","NA",IF($H150=2011,VLOOKUP($L150,GroupSizesPoly!$A$1:$FG$216,25,FALSE),IF($H150=2012,VLOOKUP($L150,GroupSizesPoly!$A$1:$FG$216,39,FALSE),"AAAAH")))</f>
        <v>NA</v>
      </c>
      <c r="P150" t="str">
        <f>IF($M150="NA","NA",IF($H150=2011,VLOOKUP($M150,GroupSizesPoly!$A$1:$FG$216,39,FALSE),"AAAAH"))</f>
        <v>NA</v>
      </c>
      <c r="Q150">
        <f>IF($K150="NA","NA",IF($H150=2011,VLOOKUP($K150,GroupSizesPoly!$A$1:$FG$216,5,FALSE),IF($H150=2012,VLOOKUP($K150,GroupSizesPoly!$A$1:$FG$216,17,FALSE),"AAAAH")))</f>
        <v>1</v>
      </c>
      <c r="R150" t="str">
        <f>IF($L150="NA","NA",IF($H150=2011,VLOOKUP($L150,GroupSizesPoly!$A$1:$FG$216,17,FALSE),IF($H150=2012,VLOOKUP($L150,GroupSizesPoly!$A$1:$FG$216,32,FALSE),"AAAAH")))</f>
        <v>NA</v>
      </c>
      <c r="S150" t="str">
        <f>IF($M150="NA","NA",IF($H150=2011,VLOOKUP($M150,GroupSizesPoly!$A$1:$FG$216,32,FALSE),"AAAAH"))</f>
        <v>NA</v>
      </c>
      <c r="T150" s="4">
        <f>IF($K150="NA","NA",IF($H150=2011,VLOOKUP($K150,GroupSizesPoly!$A$1:$FG$216,8,FALSE),IF($H150=2012,VLOOKUP($K150,GroupSizesPoly!$A$1:$FG$216,20,FALSE),"AAAAH")))</f>
        <v>0</v>
      </c>
      <c r="U150" s="4" t="str">
        <f>IF($L150="NA","NA",IF($H150=2011,VLOOKUP($L150,GroupSizesPoly!$A$1:$FG$216,20,FALSE),IF($H150=2012,VLOOKUP($L150,GroupSizesPoly!$A$1:$FG$216,35,FALSE),"AAAAH")))</f>
        <v>NA</v>
      </c>
      <c r="V150" s="4" t="str">
        <f>IF($M150="NA","NA",IF($H150=2011,VLOOKUP($M150,GroupSizesPoly!$A$1:$FG$216,35,FALSE),"AAAAH"))</f>
        <v>NA</v>
      </c>
      <c r="W150">
        <v>1.0771258050942794</v>
      </c>
      <c r="X150" t="s">
        <v>178</v>
      </c>
      <c r="Y150">
        <v>0</v>
      </c>
      <c r="Z150" t="s">
        <v>178</v>
      </c>
      <c r="AA150" t="s">
        <v>178</v>
      </c>
      <c r="AB150">
        <v>0</v>
      </c>
      <c r="AC150">
        <v>0</v>
      </c>
      <c r="AD150" t="s">
        <v>178</v>
      </c>
      <c r="AE150" s="3">
        <v>141</v>
      </c>
      <c r="AF150" s="3">
        <v>6</v>
      </c>
      <c r="AG150">
        <f t="shared" si="19"/>
        <v>0</v>
      </c>
      <c r="AH150" t="str">
        <f t="shared" si="20"/>
        <v>NA</v>
      </c>
      <c r="AI150" t="str">
        <f t="shared" si="21"/>
        <v>NA</v>
      </c>
      <c r="AJ150">
        <f t="shared" si="22"/>
        <v>0</v>
      </c>
      <c r="AK150" t="str">
        <f t="shared" si="23"/>
        <v>NA</v>
      </c>
      <c r="AL150" t="str">
        <f t="shared" si="24"/>
        <v>NA</v>
      </c>
      <c r="AM150">
        <f t="shared" si="25"/>
        <v>0</v>
      </c>
      <c r="AN150">
        <f t="shared" si="26"/>
        <v>0</v>
      </c>
      <c r="AO150">
        <f t="shared" si="27"/>
        <v>6</v>
      </c>
    </row>
    <row r="151" spans="1:41" x14ac:dyDescent="0.25">
      <c r="A151">
        <v>155</v>
      </c>
      <c r="B151">
        <v>4.2</v>
      </c>
      <c r="C151" t="s">
        <v>337</v>
      </c>
      <c r="D151" t="s">
        <v>358</v>
      </c>
      <c r="E151" t="s">
        <v>394</v>
      </c>
      <c r="F151" t="s">
        <v>178</v>
      </c>
      <c r="G151" t="s">
        <v>178</v>
      </c>
      <c r="H151">
        <v>2011</v>
      </c>
      <c r="I151" t="s">
        <v>178</v>
      </c>
      <c r="J151" t="s">
        <v>178</v>
      </c>
      <c r="K151" t="s">
        <v>85</v>
      </c>
      <c r="L151" t="s">
        <v>178</v>
      </c>
      <c r="M151" t="s">
        <v>178</v>
      </c>
      <c r="N151">
        <f>IF($K151="NA","NA",IF($H151=2011,VLOOKUP($K151,GroupSizesPoly!$A$1:$FG$216,12,FALSE),IF($H151=2012,VLOOKUP($K151,GroupSizesPoly!$A$1:$FG$216,25,FALSE),"AAAAH")))</f>
        <v>5</v>
      </c>
      <c r="O151" t="str">
        <f>IF($L151="NA","NA",IF($H151=2011,VLOOKUP($L151,GroupSizesPoly!$A$1:$FG$216,25,FALSE),IF($H151=2012,VLOOKUP($L151,GroupSizesPoly!$A$1:$FG$216,39,FALSE),"AAAAH")))</f>
        <v>NA</v>
      </c>
      <c r="P151" t="str">
        <f>IF($M151="NA","NA",IF($H151=2011,VLOOKUP($M151,GroupSizesPoly!$A$1:$FG$216,39,FALSE),"AAAAH"))</f>
        <v>NA</v>
      </c>
      <c r="Q151">
        <f>IF($K151="NA","NA",IF($H151=2011,VLOOKUP($K151,GroupSizesPoly!$A$1:$FG$216,5,FALSE),IF($H151=2012,VLOOKUP($K151,GroupSizesPoly!$A$1:$FG$216,17,FALSE),"AAAAH")))</f>
        <v>1</v>
      </c>
      <c r="R151" t="str">
        <f>IF($L151="NA","NA",IF($H151=2011,VLOOKUP($L151,GroupSizesPoly!$A$1:$FG$216,17,FALSE),IF($H151=2012,VLOOKUP($L151,GroupSizesPoly!$A$1:$FG$216,32,FALSE),"AAAAH")))</f>
        <v>NA</v>
      </c>
      <c r="S151" t="str">
        <f>IF($M151="NA","NA",IF($H151=2011,VLOOKUP($M151,GroupSizesPoly!$A$1:$FG$216,32,FALSE),"AAAAH"))</f>
        <v>NA</v>
      </c>
      <c r="T151" s="4">
        <f>IF($K151="NA","NA",IF($H151=2011,VLOOKUP($K151,GroupSizesPoly!$A$1:$FG$216,8,FALSE),IF($H151=2012,VLOOKUP($K151,GroupSizesPoly!$A$1:$FG$216,20,FALSE),"AAAAH")))</f>
        <v>0</v>
      </c>
      <c r="U151" s="4" t="str">
        <f>IF($L151="NA","NA",IF($H151=2011,VLOOKUP($L151,GroupSizesPoly!$A$1:$FG$216,20,FALSE),IF($H151=2012,VLOOKUP($L151,GroupSizesPoly!$A$1:$FG$216,35,FALSE),"AAAAH")))</f>
        <v>NA</v>
      </c>
      <c r="V151" s="4" t="str">
        <f>IF($M151="NA","NA",IF($H151=2011,VLOOKUP($M151,GroupSizesPoly!$A$1:$FG$216,35,FALSE),"AAAAH"))</f>
        <v>NA</v>
      </c>
      <c r="W151">
        <v>2.1006903627141238</v>
      </c>
      <c r="X151" t="s">
        <v>178</v>
      </c>
      <c r="Y151">
        <v>0</v>
      </c>
      <c r="Z151" t="s">
        <v>178</v>
      </c>
      <c r="AA151" t="s">
        <v>178</v>
      </c>
      <c r="AB151">
        <v>0</v>
      </c>
      <c r="AC151">
        <v>0</v>
      </c>
      <c r="AD151" t="s">
        <v>178</v>
      </c>
      <c r="AE151" s="3">
        <v>60</v>
      </c>
      <c r="AF151" s="3">
        <v>8</v>
      </c>
      <c r="AG151">
        <f t="shared" si="19"/>
        <v>0</v>
      </c>
      <c r="AH151" t="str">
        <f t="shared" si="20"/>
        <v>NA</v>
      </c>
      <c r="AI151" t="str">
        <f t="shared" si="21"/>
        <v>NA</v>
      </c>
      <c r="AJ151">
        <f t="shared" si="22"/>
        <v>0</v>
      </c>
      <c r="AK151" t="str">
        <f t="shared" si="23"/>
        <v>NA</v>
      </c>
      <c r="AL151" t="str">
        <f t="shared" si="24"/>
        <v>NA</v>
      </c>
      <c r="AM151">
        <f t="shared" si="25"/>
        <v>0</v>
      </c>
      <c r="AN151">
        <f t="shared" si="26"/>
        <v>0</v>
      </c>
      <c r="AO151">
        <f t="shared" si="27"/>
        <v>5</v>
      </c>
    </row>
    <row r="152" spans="1:41" x14ac:dyDescent="0.25">
      <c r="A152">
        <v>156</v>
      </c>
      <c r="B152">
        <v>5.8</v>
      </c>
      <c r="C152" t="s">
        <v>337</v>
      </c>
      <c r="D152" t="s">
        <v>359</v>
      </c>
      <c r="E152" t="s">
        <v>393</v>
      </c>
      <c r="F152" t="s">
        <v>178</v>
      </c>
      <c r="G152" t="s">
        <v>178</v>
      </c>
      <c r="H152">
        <v>2011</v>
      </c>
      <c r="I152" t="s">
        <v>178</v>
      </c>
      <c r="J152" t="s">
        <v>178</v>
      </c>
      <c r="K152" t="s">
        <v>372</v>
      </c>
      <c r="L152" t="s">
        <v>178</v>
      </c>
      <c r="M152" t="s">
        <v>178</v>
      </c>
      <c r="N152">
        <f>IF($K152="NA","NA",IF($H152=2011,VLOOKUP($K152,GroupSizesPoly!$A$1:$FG$216,12,FALSE),IF($H152=2012,VLOOKUP($K152,GroupSizesPoly!$A$1:$FG$216,25,FALSE),"AAAAH")))</f>
        <v>6.1666666666666661</v>
      </c>
      <c r="O152" t="str">
        <f>IF($L152="NA","NA",IF($H152=2011,VLOOKUP($L152,GroupSizesPoly!$A$1:$FG$216,25,FALSE),IF($H152=2012,VLOOKUP($L152,GroupSizesPoly!$A$1:$FG$216,39,FALSE),"AAAAH")))</f>
        <v>NA</v>
      </c>
      <c r="P152" t="str">
        <f>IF($M152="NA","NA",IF($H152=2011,VLOOKUP($M152,GroupSizesPoly!$A$1:$FG$216,39,FALSE),"AAAAH"))</f>
        <v>NA</v>
      </c>
      <c r="Q152">
        <f>IF($K152="NA","NA",IF($H152=2011,VLOOKUP($K152,GroupSizesPoly!$A$1:$FG$216,5,FALSE),IF($H152=2012,VLOOKUP($K152,GroupSizesPoly!$A$1:$FG$216,17,FALSE),"AAAAH")))</f>
        <v>2.6666666666666665</v>
      </c>
      <c r="R152" t="str">
        <f>IF($L152="NA","NA",IF($H152=2011,VLOOKUP($L152,GroupSizesPoly!$A$1:$FG$216,17,FALSE),IF($H152=2012,VLOOKUP($L152,GroupSizesPoly!$A$1:$FG$216,32,FALSE),"AAAAH")))</f>
        <v>NA</v>
      </c>
      <c r="S152" t="str">
        <f>IF($M152="NA","NA",IF($H152=2011,VLOOKUP($M152,GroupSizesPoly!$A$1:$FG$216,32,FALSE),"AAAAH"))</f>
        <v>NA</v>
      </c>
      <c r="T152" s="4">
        <f>IF($K152="NA","NA",IF($H152=2011,VLOOKUP($K152,GroupSizesPoly!$A$1:$FG$216,8,FALSE),IF($H152=2012,VLOOKUP($K152,GroupSizesPoly!$A$1:$FG$216,20,FALSE),"AAAAH")))</f>
        <v>0.5</v>
      </c>
      <c r="U152" s="4" t="str">
        <f>IF($L152="NA","NA",IF($H152=2011,VLOOKUP($L152,GroupSizesPoly!$A$1:$FG$216,20,FALSE),IF($H152=2012,VLOOKUP($L152,GroupSizesPoly!$A$1:$FG$216,35,FALSE),"AAAAH")))</f>
        <v>NA</v>
      </c>
      <c r="V152" s="4" t="str">
        <f>IF($M152="NA","NA",IF($H152=2011,VLOOKUP($M152,GroupSizesPoly!$A$1:$FG$216,35,FALSE),"AAAAH"))</f>
        <v>NA</v>
      </c>
      <c r="W152">
        <v>0.47126038027530531</v>
      </c>
      <c r="X152" t="s">
        <v>178</v>
      </c>
      <c r="Y152">
        <v>0</v>
      </c>
      <c r="Z152" t="s">
        <v>178</v>
      </c>
      <c r="AA152" t="s">
        <v>178</v>
      </c>
      <c r="AB152">
        <v>0</v>
      </c>
      <c r="AC152">
        <v>0</v>
      </c>
      <c r="AD152" t="s">
        <v>178</v>
      </c>
      <c r="AE152" s="3" t="s">
        <v>178</v>
      </c>
      <c r="AF152" s="3" t="s">
        <v>178</v>
      </c>
      <c r="AG152">
        <f t="shared" si="19"/>
        <v>0.11499999999999999</v>
      </c>
      <c r="AH152" t="str">
        <f t="shared" si="20"/>
        <v>NA</v>
      </c>
      <c r="AI152" t="str">
        <f t="shared" si="21"/>
        <v>NA</v>
      </c>
      <c r="AJ152">
        <f t="shared" si="22"/>
        <v>6.3333333333333332E-3</v>
      </c>
      <c r="AK152" t="str">
        <f t="shared" si="23"/>
        <v>NA</v>
      </c>
      <c r="AL152" t="str">
        <f t="shared" si="24"/>
        <v>NA</v>
      </c>
      <c r="AM152">
        <f t="shared" si="25"/>
        <v>0.11499999999999999</v>
      </c>
      <c r="AN152">
        <f t="shared" si="26"/>
        <v>6.3333333333333332E-3</v>
      </c>
      <c r="AO152">
        <f t="shared" si="27"/>
        <v>6.1666666666666661</v>
      </c>
    </row>
    <row r="153" spans="1:41" x14ac:dyDescent="0.25">
      <c r="A153">
        <v>157</v>
      </c>
      <c r="B153">
        <v>3.9</v>
      </c>
      <c r="C153" t="s">
        <v>330</v>
      </c>
      <c r="D153" t="s">
        <v>358</v>
      </c>
      <c r="E153" t="s">
        <v>392</v>
      </c>
      <c r="F153" t="s">
        <v>178</v>
      </c>
      <c r="G153" t="s">
        <v>178</v>
      </c>
      <c r="H153">
        <v>2011</v>
      </c>
      <c r="I153" t="s">
        <v>178</v>
      </c>
      <c r="J153" t="s">
        <v>178</v>
      </c>
      <c r="K153" t="s">
        <v>83</v>
      </c>
      <c r="L153" t="s">
        <v>178</v>
      </c>
      <c r="M153" t="s">
        <v>178</v>
      </c>
      <c r="N153">
        <f>IF($K153="NA","NA",IF($H153=2011,VLOOKUP($K153,GroupSizesPoly!$A$1:$FG$216,12,FALSE),IF($H153=2012,VLOOKUP($K153,GroupSizesPoly!$A$1:$FG$216,25,FALSE),"AAAAH")))</f>
        <v>9</v>
      </c>
      <c r="O153" t="str">
        <f>IF($L153="NA","NA",IF($H153=2011,VLOOKUP($L153,GroupSizesPoly!$A$1:$FG$216,25,FALSE),IF($H153=2012,VLOOKUP($L153,GroupSizesPoly!$A$1:$FG$216,39,FALSE),"AAAAH")))</f>
        <v>NA</v>
      </c>
      <c r="P153" t="str">
        <f>IF($M153="NA","NA",IF($H153=2011,VLOOKUP($M153,GroupSizesPoly!$A$1:$FG$216,39,FALSE),"AAAAH"))</f>
        <v>NA</v>
      </c>
      <c r="Q153">
        <f>IF($K153="NA","NA",IF($H153=2011,VLOOKUP($K153,GroupSizesPoly!$A$1:$FG$216,5,FALSE),IF($H153=2012,VLOOKUP($K153,GroupSizesPoly!$A$1:$FG$216,17,FALSE),"AAAAH")))</f>
        <v>3</v>
      </c>
      <c r="R153" t="str">
        <f>IF($L153="NA","NA",IF($H153=2011,VLOOKUP($L153,GroupSizesPoly!$A$1:$FG$216,17,FALSE),IF($H153=2012,VLOOKUP($L153,GroupSizesPoly!$A$1:$FG$216,32,FALSE),"AAAAH")))</f>
        <v>NA</v>
      </c>
      <c r="S153" t="str">
        <f>IF($M153="NA","NA",IF($H153=2011,VLOOKUP($M153,GroupSizesPoly!$A$1:$FG$216,32,FALSE),"AAAAH"))</f>
        <v>NA</v>
      </c>
      <c r="T153" s="4">
        <f>IF($K153="NA","NA",IF($H153=2011,VLOOKUP($K153,GroupSizesPoly!$A$1:$FG$216,8,FALSE),IF($H153=2012,VLOOKUP($K153,GroupSizesPoly!$A$1:$FG$216,20,FALSE),"AAAAH")))</f>
        <v>3</v>
      </c>
      <c r="U153" s="4" t="str">
        <f>IF($L153="NA","NA",IF($H153=2011,VLOOKUP($L153,GroupSizesPoly!$A$1:$FG$216,20,FALSE),IF($H153=2012,VLOOKUP($L153,GroupSizesPoly!$A$1:$FG$216,35,FALSE),"AAAAH")))</f>
        <v>NA</v>
      </c>
      <c r="V153" s="4" t="str">
        <f>IF($M153="NA","NA",IF($H153=2011,VLOOKUP($M153,GroupSizesPoly!$A$1:$FG$216,35,FALSE),"AAAAH"))</f>
        <v>NA</v>
      </c>
      <c r="W153">
        <v>0.16124515496597305</v>
      </c>
      <c r="X153" t="s">
        <v>178</v>
      </c>
      <c r="Y153">
        <v>0</v>
      </c>
      <c r="Z153" t="s">
        <v>178</v>
      </c>
      <c r="AA153" t="s">
        <v>178</v>
      </c>
      <c r="AB153">
        <v>1</v>
      </c>
      <c r="AC153">
        <v>1</v>
      </c>
      <c r="AD153" t="s">
        <v>178</v>
      </c>
      <c r="AE153" s="3">
        <v>156</v>
      </c>
      <c r="AF153" s="3">
        <v>202</v>
      </c>
      <c r="AG153">
        <f t="shared" si="19"/>
        <v>0.18596249999999998</v>
      </c>
      <c r="AH153" t="str">
        <f t="shared" si="20"/>
        <v>NA</v>
      </c>
      <c r="AI153" t="str">
        <f t="shared" si="21"/>
        <v>NA</v>
      </c>
      <c r="AJ153">
        <f t="shared" si="22"/>
        <v>0.16867500000000002</v>
      </c>
      <c r="AK153" t="str">
        <f t="shared" si="23"/>
        <v>NA</v>
      </c>
      <c r="AL153" t="str">
        <f t="shared" si="24"/>
        <v>NA</v>
      </c>
      <c r="AM153">
        <f t="shared" si="25"/>
        <v>0.18596249999999998</v>
      </c>
      <c r="AN153">
        <f t="shared" si="26"/>
        <v>0.16867500000000002</v>
      </c>
      <c r="AO153">
        <f t="shared" si="27"/>
        <v>9</v>
      </c>
    </row>
    <row r="154" spans="1:41" x14ac:dyDescent="0.25">
      <c r="A154">
        <v>158</v>
      </c>
      <c r="B154">
        <v>4.2</v>
      </c>
      <c r="C154" t="s">
        <v>337</v>
      </c>
      <c r="D154" t="s">
        <v>358</v>
      </c>
      <c r="E154" t="s">
        <v>394</v>
      </c>
      <c r="F154" t="s">
        <v>178</v>
      </c>
      <c r="G154" t="s">
        <v>178</v>
      </c>
      <c r="H154">
        <v>2011</v>
      </c>
      <c r="I154" t="s">
        <v>178</v>
      </c>
      <c r="J154" t="s">
        <v>178</v>
      </c>
      <c r="K154" t="s">
        <v>75</v>
      </c>
      <c r="L154" t="s">
        <v>178</v>
      </c>
      <c r="M154" t="s">
        <v>178</v>
      </c>
      <c r="N154">
        <f>IF($K154="NA","NA",IF($H154=2011,VLOOKUP($K154,GroupSizesPoly!$A$1:$FG$216,12,FALSE),IF($H154=2012,VLOOKUP($K154,GroupSizesPoly!$A$1:$FG$216,25,FALSE),"AAAAH")))</f>
        <v>6</v>
      </c>
      <c r="O154" t="str">
        <f>IF($L154="NA","NA",IF($H154=2011,VLOOKUP($L154,GroupSizesPoly!$A$1:$FG$216,25,FALSE),IF($H154=2012,VLOOKUP($L154,GroupSizesPoly!$A$1:$FG$216,39,FALSE),"AAAAH")))</f>
        <v>NA</v>
      </c>
      <c r="P154" t="str">
        <f>IF($M154="NA","NA",IF($H154=2011,VLOOKUP($M154,GroupSizesPoly!$A$1:$FG$216,39,FALSE),"AAAAH"))</f>
        <v>NA</v>
      </c>
      <c r="Q154">
        <f>IF($K154="NA","NA",IF($H154=2011,VLOOKUP($K154,GroupSizesPoly!$A$1:$FG$216,5,FALSE),IF($H154=2012,VLOOKUP($K154,GroupSizesPoly!$A$1:$FG$216,17,FALSE),"AAAAH")))</f>
        <v>2</v>
      </c>
      <c r="R154" t="str">
        <f>IF($L154="NA","NA",IF($H154=2011,VLOOKUP($L154,GroupSizesPoly!$A$1:$FG$216,17,FALSE),IF($H154=2012,VLOOKUP($L154,GroupSizesPoly!$A$1:$FG$216,32,FALSE),"AAAAH")))</f>
        <v>NA</v>
      </c>
      <c r="S154" t="str">
        <f>IF($M154="NA","NA",IF($H154=2011,VLOOKUP($M154,GroupSizesPoly!$A$1:$FG$216,32,FALSE),"AAAAH"))</f>
        <v>NA</v>
      </c>
      <c r="T154" s="4">
        <f>IF($K154="NA","NA",IF($H154=2011,VLOOKUP($K154,GroupSizesPoly!$A$1:$FG$216,8,FALSE),IF($H154=2012,VLOOKUP($K154,GroupSizesPoly!$A$1:$FG$216,20,FALSE),"AAAAH")))</f>
        <v>0</v>
      </c>
      <c r="U154" s="4" t="str">
        <f>IF($L154="NA","NA",IF($H154=2011,VLOOKUP($L154,GroupSizesPoly!$A$1:$FG$216,20,FALSE),IF($H154=2012,VLOOKUP($L154,GroupSizesPoly!$A$1:$FG$216,35,FALSE),"AAAAH")))</f>
        <v>NA</v>
      </c>
      <c r="V154" s="4" t="str">
        <f>IF($M154="NA","NA",IF($H154=2011,VLOOKUP($M154,GroupSizesPoly!$A$1:$FG$216,35,FALSE),"AAAAH"))</f>
        <v>NA</v>
      </c>
      <c r="W154">
        <v>0.65741919655574388</v>
      </c>
      <c r="X154" t="s">
        <v>178</v>
      </c>
      <c r="Y154">
        <v>0</v>
      </c>
      <c r="Z154" t="s">
        <v>178</v>
      </c>
      <c r="AA154" t="s">
        <v>178</v>
      </c>
      <c r="AB154">
        <v>0</v>
      </c>
      <c r="AC154">
        <v>0</v>
      </c>
      <c r="AD154" t="s">
        <v>178</v>
      </c>
      <c r="AE154" s="3" t="s">
        <v>178</v>
      </c>
      <c r="AF154" s="3" t="s">
        <v>178</v>
      </c>
      <c r="AG154">
        <f t="shared" si="19"/>
        <v>0</v>
      </c>
      <c r="AH154" t="str">
        <f t="shared" si="20"/>
        <v>NA</v>
      </c>
      <c r="AI154" t="str">
        <f t="shared" si="21"/>
        <v>NA</v>
      </c>
      <c r="AJ154">
        <f t="shared" si="22"/>
        <v>0</v>
      </c>
      <c r="AK154" t="str">
        <f t="shared" si="23"/>
        <v>NA</v>
      </c>
      <c r="AL154" t="str">
        <f t="shared" si="24"/>
        <v>NA</v>
      </c>
      <c r="AM154">
        <f t="shared" si="25"/>
        <v>0</v>
      </c>
      <c r="AN154">
        <f t="shared" si="26"/>
        <v>0</v>
      </c>
      <c r="AO154">
        <f t="shared" si="27"/>
        <v>6</v>
      </c>
    </row>
    <row r="155" spans="1:41" x14ac:dyDescent="0.25">
      <c r="A155">
        <v>159</v>
      </c>
      <c r="B155">
        <v>5.9</v>
      </c>
      <c r="C155" t="s">
        <v>337</v>
      </c>
      <c r="D155" t="s">
        <v>359</v>
      </c>
      <c r="E155" t="s">
        <v>393</v>
      </c>
      <c r="F155" t="s">
        <v>178</v>
      </c>
      <c r="G155" t="s">
        <v>178</v>
      </c>
      <c r="H155">
        <v>2011</v>
      </c>
      <c r="I155" t="s">
        <v>178</v>
      </c>
      <c r="J155" t="s">
        <v>178</v>
      </c>
      <c r="K155" t="s">
        <v>373</v>
      </c>
      <c r="L155" t="s">
        <v>178</v>
      </c>
      <c r="M155" t="s">
        <v>178</v>
      </c>
      <c r="N155">
        <f>IF($K155="NA","NA",IF($H155=2011,VLOOKUP($K155,GroupSizesPoly!$A$1:$FG$216,12,FALSE),IF($H155=2012,VLOOKUP($K155,GroupSizesPoly!$A$1:$FG$216,25,FALSE),"AAAAH")))</f>
        <v>6</v>
      </c>
      <c r="O155" t="str">
        <f>IF($L155="NA","NA",IF($H155=2011,VLOOKUP($L155,GroupSizesPoly!$A$1:$FG$216,25,FALSE),IF($H155=2012,VLOOKUP($L155,GroupSizesPoly!$A$1:$FG$216,39,FALSE),"AAAAH")))</f>
        <v>NA</v>
      </c>
      <c r="P155" t="str">
        <f>IF($M155="NA","NA",IF($H155=2011,VLOOKUP($M155,GroupSizesPoly!$A$1:$FG$216,39,FALSE),"AAAAH"))</f>
        <v>NA</v>
      </c>
      <c r="Q155">
        <f>IF($K155="NA","NA",IF($H155=2011,VLOOKUP($K155,GroupSizesPoly!$A$1:$FG$216,5,FALSE),IF($H155=2012,VLOOKUP($K155,GroupSizesPoly!$A$1:$FG$216,17,FALSE),"AAAAH")))</f>
        <v>0.5</v>
      </c>
      <c r="R155" t="str">
        <f>IF($L155="NA","NA",IF($H155=2011,VLOOKUP($L155,GroupSizesPoly!$A$1:$FG$216,17,FALSE),IF($H155=2012,VLOOKUP($L155,GroupSizesPoly!$A$1:$FG$216,32,FALSE),"AAAAH")))</f>
        <v>NA</v>
      </c>
      <c r="S155" t="str">
        <f>IF($M155="NA","NA",IF($H155=2011,VLOOKUP($M155,GroupSizesPoly!$A$1:$FG$216,32,FALSE),"AAAAH"))</f>
        <v>NA</v>
      </c>
      <c r="T155" s="4">
        <f>IF($K155="NA","NA",IF($H155=2011,VLOOKUP($K155,GroupSizesPoly!$A$1:$FG$216,8,FALSE),IF($H155=2012,VLOOKUP($K155,GroupSizesPoly!$A$1:$FG$216,20,FALSE),"AAAAH")))</f>
        <v>0.5</v>
      </c>
      <c r="U155" s="4" t="str">
        <f>IF($L155="NA","NA",IF($H155=2011,VLOOKUP($L155,GroupSizesPoly!$A$1:$FG$216,20,FALSE),IF($H155=2012,VLOOKUP($L155,GroupSizesPoly!$A$1:$FG$216,35,FALSE),"AAAAH")))</f>
        <v>NA</v>
      </c>
      <c r="V155" s="4" t="str">
        <f>IF($M155="NA","NA",IF($H155=2011,VLOOKUP($M155,GroupSizesPoly!$A$1:$FG$216,35,FALSE),"AAAAH"))</f>
        <v>NA</v>
      </c>
      <c r="W155">
        <v>0.43829214001622313</v>
      </c>
      <c r="X155" t="s">
        <v>178</v>
      </c>
      <c r="Y155">
        <v>0</v>
      </c>
      <c r="Z155" t="s">
        <v>178</v>
      </c>
      <c r="AA155" t="s">
        <v>178</v>
      </c>
      <c r="AB155">
        <v>9</v>
      </c>
      <c r="AC155">
        <v>7</v>
      </c>
      <c r="AD155" t="s">
        <v>178</v>
      </c>
      <c r="AE155" s="3" t="s">
        <v>178</v>
      </c>
      <c r="AF155" s="3" t="s">
        <v>178</v>
      </c>
      <c r="AG155">
        <f t="shared" si="19"/>
        <v>0.22468750000000001</v>
      </c>
      <c r="AH155" t="str">
        <f t="shared" si="20"/>
        <v>NA</v>
      </c>
      <c r="AI155" t="str">
        <f t="shared" si="21"/>
        <v>NA</v>
      </c>
      <c r="AJ155">
        <f t="shared" si="22"/>
        <v>1.1875000000000002E-3</v>
      </c>
      <c r="AK155" t="str">
        <f t="shared" si="23"/>
        <v>NA</v>
      </c>
      <c r="AL155" t="str">
        <f t="shared" si="24"/>
        <v>NA</v>
      </c>
      <c r="AM155">
        <f t="shared" si="25"/>
        <v>0.22468750000000001</v>
      </c>
      <c r="AN155">
        <f t="shared" si="26"/>
        <v>1.1875000000000002E-3</v>
      </c>
      <c r="AO155">
        <f t="shared" si="27"/>
        <v>6</v>
      </c>
    </row>
    <row r="156" spans="1:41" x14ac:dyDescent="0.25">
      <c r="A156">
        <v>160</v>
      </c>
      <c r="B156">
        <v>4.8</v>
      </c>
      <c r="C156" t="s">
        <v>330</v>
      </c>
      <c r="D156" t="s">
        <v>358</v>
      </c>
      <c r="E156" t="s">
        <v>392</v>
      </c>
      <c r="F156" t="s">
        <v>178</v>
      </c>
      <c r="G156" t="s">
        <v>178</v>
      </c>
      <c r="H156">
        <v>2011</v>
      </c>
      <c r="I156" t="s">
        <v>178</v>
      </c>
      <c r="J156" t="s">
        <v>178</v>
      </c>
      <c r="K156" t="s">
        <v>66</v>
      </c>
      <c r="L156" t="s">
        <v>178</v>
      </c>
      <c r="M156" t="s">
        <v>178</v>
      </c>
      <c r="N156">
        <f>IF($K156="NA","NA",IF($H156=2011,VLOOKUP($K156,GroupSizesPoly!$A$1:$FG$216,12,FALSE),IF($H156=2012,VLOOKUP($K156,GroupSizesPoly!$A$1:$FG$216,25,FALSE),"AAAAH")))</f>
        <v>11</v>
      </c>
      <c r="O156" t="str">
        <f>IF($L156="NA","NA",IF($H156=2011,VLOOKUP($L156,GroupSizesPoly!$A$1:$FG$216,25,FALSE),IF($H156=2012,VLOOKUP($L156,GroupSizesPoly!$A$1:$FG$216,39,FALSE),"AAAAH")))</f>
        <v>NA</v>
      </c>
      <c r="P156" t="str">
        <f>IF($M156="NA","NA",IF($H156=2011,VLOOKUP($M156,GroupSizesPoly!$A$1:$FG$216,39,FALSE),"AAAAH"))</f>
        <v>NA</v>
      </c>
      <c r="Q156">
        <f>IF($K156="NA","NA",IF($H156=2011,VLOOKUP($K156,GroupSizesPoly!$A$1:$FG$216,5,FALSE),IF($H156=2012,VLOOKUP($K156,GroupSizesPoly!$A$1:$FG$216,17,FALSE),"AAAAH")))</f>
        <v>3</v>
      </c>
      <c r="R156" t="str">
        <f>IF($L156="NA","NA",IF($H156=2011,VLOOKUP($L156,GroupSizesPoly!$A$1:$FG$216,17,FALSE),IF($H156=2012,VLOOKUP($L156,GroupSizesPoly!$A$1:$FG$216,32,FALSE),"AAAAH")))</f>
        <v>NA</v>
      </c>
      <c r="S156" t="str">
        <f>IF($M156="NA","NA",IF($H156=2011,VLOOKUP($M156,GroupSizesPoly!$A$1:$FG$216,32,FALSE),"AAAAH"))</f>
        <v>NA</v>
      </c>
      <c r="T156" s="4">
        <f>IF($K156="NA","NA",IF($H156=2011,VLOOKUP($K156,GroupSizesPoly!$A$1:$FG$216,8,FALSE),IF($H156=2012,VLOOKUP($K156,GroupSizesPoly!$A$1:$FG$216,20,FALSE),"AAAAH")))</f>
        <v>8</v>
      </c>
      <c r="U156" s="4" t="str">
        <f>IF($L156="NA","NA",IF($H156=2011,VLOOKUP($L156,GroupSizesPoly!$A$1:$FG$216,20,FALSE),IF($H156=2012,VLOOKUP($L156,GroupSizesPoly!$A$1:$FG$216,35,FALSE),"AAAAH")))</f>
        <v>NA</v>
      </c>
      <c r="V156" s="4" t="str">
        <f>IF($M156="NA","NA",IF($H156=2011,VLOOKUP($M156,GroupSizesPoly!$A$1:$FG$216,35,FALSE),"AAAAH"))</f>
        <v>NA</v>
      </c>
      <c r="W156">
        <v>0.82024386617639533</v>
      </c>
      <c r="X156" t="s">
        <v>178</v>
      </c>
      <c r="Y156">
        <v>0</v>
      </c>
      <c r="Z156" t="s">
        <v>178</v>
      </c>
      <c r="AA156" t="s">
        <v>178</v>
      </c>
      <c r="AB156">
        <v>4</v>
      </c>
      <c r="AC156">
        <v>2</v>
      </c>
      <c r="AD156" t="s">
        <v>178</v>
      </c>
      <c r="AE156" s="3" t="s">
        <v>178</v>
      </c>
      <c r="AF156" s="3" t="s">
        <v>178</v>
      </c>
      <c r="AG156">
        <f t="shared" si="19"/>
        <v>0.49589999999999995</v>
      </c>
      <c r="AH156" t="str">
        <f t="shared" si="20"/>
        <v>NA</v>
      </c>
      <c r="AI156" t="str">
        <f t="shared" si="21"/>
        <v>NA</v>
      </c>
      <c r="AJ156">
        <f t="shared" si="22"/>
        <v>0.44980000000000009</v>
      </c>
      <c r="AK156" t="str">
        <f t="shared" si="23"/>
        <v>NA</v>
      </c>
      <c r="AL156" t="str">
        <f t="shared" si="24"/>
        <v>NA</v>
      </c>
      <c r="AM156">
        <f t="shared" si="25"/>
        <v>0.49589999999999995</v>
      </c>
      <c r="AN156">
        <f t="shared" si="26"/>
        <v>0.44980000000000009</v>
      </c>
      <c r="AO156">
        <f t="shared" si="27"/>
        <v>11</v>
      </c>
    </row>
    <row r="157" spans="1:41" x14ac:dyDescent="0.25">
      <c r="A157">
        <v>161</v>
      </c>
      <c r="B157">
        <v>4.7</v>
      </c>
      <c r="C157" t="s">
        <v>330</v>
      </c>
      <c r="D157" t="s">
        <v>358</v>
      </c>
      <c r="E157" t="s">
        <v>392</v>
      </c>
      <c r="F157" t="s">
        <v>178</v>
      </c>
      <c r="G157" t="s">
        <v>178</v>
      </c>
      <c r="H157">
        <v>2011</v>
      </c>
      <c r="I157" t="s">
        <v>178</v>
      </c>
      <c r="J157" t="s">
        <v>178</v>
      </c>
      <c r="K157" t="s">
        <v>25</v>
      </c>
      <c r="L157" t="s">
        <v>178</v>
      </c>
      <c r="M157" t="s">
        <v>178</v>
      </c>
      <c r="N157">
        <f>IF($K157="NA","NA",IF($H157=2011,VLOOKUP($K157,GroupSizesPoly!$A$1:$FG$216,12,FALSE),IF($H157=2012,VLOOKUP($K157,GroupSizesPoly!$A$1:$FG$216,25,FALSE),"AAAAH")))</f>
        <v>14</v>
      </c>
      <c r="O157" t="str">
        <f>IF($L157="NA","NA",IF($H157=2011,VLOOKUP($L157,GroupSizesPoly!$A$1:$FG$216,25,FALSE),IF($H157=2012,VLOOKUP($L157,GroupSizesPoly!$A$1:$FG$216,39,FALSE),"AAAAH")))</f>
        <v>NA</v>
      </c>
      <c r="P157" t="str">
        <f>IF($M157="NA","NA",IF($H157=2011,VLOOKUP($M157,GroupSizesPoly!$A$1:$FG$216,39,FALSE),"AAAAH"))</f>
        <v>NA</v>
      </c>
      <c r="Q157">
        <f>IF($K157="NA","NA",IF($H157=2011,VLOOKUP($K157,GroupSizesPoly!$A$1:$FG$216,5,FALSE),IF($H157=2012,VLOOKUP($K157,GroupSizesPoly!$A$1:$FG$216,17,FALSE),"AAAAH")))</f>
        <v>3</v>
      </c>
      <c r="R157" t="str">
        <f>IF($L157="NA","NA",IF($H157=2011,VLOOKUP($L157,GroupSizesPoly!$A$1:$FG$216,17,FALSE),IF($H157=2012,VLOOKUP($L157,GroupSizesPoly!$A$1:$FG$216,32,FALSE),"AAAAH")))</f>
        <v>NA</v>
      </c>
      <c r="S157" t="str">
        <f>IF($M157="NA","NA",IF($H157=2011,VLOOKUP($M157,GroupSizesPoly!$A$1:$FG$216,32,FALSE),"AAAAH"))</f>
        <v>NA</v>
      </c>
      <c r="T157" s="4">
        <f>IF($K157="NA","NA",IF($H157=2011,VLOOKUP($K157,GroupSizesPoly!$A$1:$FG$216,8,FALSE),IF($H157=2012,VLOOKUP($K157,GroupSizesPoly!$A$1:$FG$216,20,FALSE),"AAAAH")))</f>
        <v>1</v>
      </c>
      <c r="U157" s="4" t="str">
        <f>IF($L157="NA","NA",IF($H157=2011,VLOOKUP($L157,GroupSizesPoly!$A$1:$FG$216,20,FALSE),IF($H157=2012,VLOOKUP($L157,GroupSizesPoly!$A$1:$FG$216,35,FALSE),"AAAAH")))</f>
        <v>NA</v>
      </c>
      <c r="V157" s="4" t="str">
        <f>IF($M157="NA","NA",IF($H157=2011,VLOOKUP($M157,GroupSizesPoly!$A$1:$FG$216,35,FALSE),"AAAAH"))</f>
        <v>NA</v>
      </c>
      <c r="W157">
        <v>0.68249542123006379</v>
      </c>
      <c r="X157" t="s">
        <v>178</v>
      </c>
      <c r="Y157">
        <v>0</v>
      </c>
      <c r="Z157" t="s">
        <v>178</v>
      </c>
      <c r="AA157" t="s">
        <v>178</v>
      </c>
      <c r="AB157">
        <v>1</v>
      </c>
      <c r="AC157">
        <v>1</v>
      </c>
      <c r="AD157" t="s">
        <v>178</v>
      </c>
      <c r="AE157" s="3" t="s">
        <v>178</v>
      </c>
      <c r="AF157" s="3" t="s">
        <v>178</v>
      </c>
      <c r="AG157">
        <f t="shared" si="19"/>
        <v>6.1987499999999994E-2</v>
      </c>
      <c r="AH157" t="str">
        <f t="shared" si="20"/>
        <v>NA</v>
      </c>
      <c r="AI157" t="str">
        <f t="shared" si="21"/>
        <v>NA</v>
      </c>
      <c r="AJ157">
        <f t="shared" si="22"/>
        <v>5.6225000000000011E-2</v>
      </c>
      <c r="AK157" t="str">
        <f t="shared" si="23"/>
        <v>NA</v>
      </c>
      <c r="AL157" t="str">
        <f t="shared" si="24"/>
        <v>NA</v>
      </c>
      <c r="AM157">
        <f t="shared" si="25"/>
        <v>6.1987499999999994E-2</v>
      </c>
      <c r="AN157">
        <f t="shared" si="26"/>
        <v>5.6225000000000011E-2</v>
      </c>
      <c r="AO157">
        <f t="shared" si="27"/>
        <v>14</v>
      </c>
    </row>
    <row r="158" spans="1:41" x14ac:dyDescent="0.25">
      <c r="A158">
        <v>162</v>
      </c>
      <c r="B158">
        <v>4.7</v>
      </c>
      <c r="C158" t="s">
        <v>330</v>
      </c>
      <c r="D158" t="s">
        <v>358</v>
      </c>
      <c r="E158" t="s">
        <v>392</v>
      </c>
      <c r="F158" t="s">
        <v>178</v>
      </c>
      <c r="G158" t="s">
        <v>178</v>
      </c>
      <c r="H158">
        <v>2011</v>
      </c>
      <c r="I158" t="s">
        <v>178</v>
      </c>
      <c r="J158" t="s">
        <v>178</v>
      </c>
      <c r="K158" t="s">
        <v>73</v>
      </c>
      <c r="L158" t="s">
        <v>178</v>
      </c>
      <c r="M158" t="s">
        <v>178</v>
      </c>
      <c r="N158">
        <f>IF($K158="NA","NA",IF($H158=2011,VLOOKUP($K158,GroupSizesPoly!$A$1:$FG$216,12,FALSE),IF($H158=2012,VLOOKUP($K158,GroupSizesPoly!$A$1:$FG$216,25,FALSE),"AAAAH")))</f>
        <v>5</v>
      </c>
      <c r="O158" t="str">
        <f>IF($L158="NA","NA",IF($H158=2011,VLOOKUP($L158,GroupSizesPoly!$A$1:$FG$216,25,FALSE),IF($H158=2012,VLOOKUP($L158,GroupSizesPoly!$A$1:$FG$216,39,FALSE),"AAAAH")))</f>
        <v>NA</v>
      </c>
      <c r="P158" t="str">
        <f>IF($M158="NA","NA",IF($H158=2011,VLOOKUP($M158,GroupSizesPoly!$A$1:$FG$216,39,FALSE),"AAAAH"))</f>
        <v>NA</v>
      </c>
      <c r="Q158">
        <f>IF($K158="NA","NA",IF($H158=2011,VLOOKUP($K158,GroupSizesPoly!$A$1:$FG$216,5,FALSE),IF($H158=2012,VLOOKUP($K158,GroupSizesPoly!$A$1:$FG$216,17,FALSE),"AAAAH")))</f>
        <v>2</v>
      </c>
      <c r="R158" t="str">
        <f>IF($L158="NA","NA",IF($H158=2011,VLOOKUP($L158,GroupSizesPoly!$A$1:$FG$216,17,FALSE),IF($H158=2012,VLOOKUP($L158,GroupSizesPoly!$A$1:$FG$216,32,FALSE),"AAAAH")))</f>
        <v>NA</v>
      </c>
      <c r="S158" t="str">
        <f>IF($M158="NA","NA",IF($H158=2011,VLOOKUP($M158,GroupSizesPoly!$A$1:$FG$216,32,FALSE),"AAAAH"))</f>
        <v>NA</v>
      </c>
      <c r="T158" s="4">
        <f>IF($K158="NA","NA",IF($H158=2011,VLOOKUP($K158,GroupSizesPoly!$A$1:$FG$216,8,FALSE),IF($H158=2012,VLOOKUP($K158,GroupSizesPoly!$A$1:$FG$216,20,FALSE),"AAAAH")))</f>
        <v>0</v>
      </c>
      <c r="U158" s="4" t="str">
        <f>IF($L158="NA","NA",IF($H158=2011,VLOOKUP($L158,GroupSizesPoly!$A$1:$FG$216,20,FALSE),IF($H158=2012,VLOOKUP($L158,GroupSizesPoly!$A$1:$FG$216,35,FALSE),"AAAAH")))</f>
        <v>NA</v>
      </c>
      <c r="V158" s="4" t="str">
        <f>IF($M158="NA","NA",IF($H158=2011,VLOOKUP($M158,GroupSizesPoly!$A$1:$FG$216,35,FALSE),"AAAAH"))</f>
        <v>NA</v>
      </c>
      <c r="W158">
        <v>0.65741919655574388</v>
      </c>
      <c r="X158" t="s">
        <v>178</v>
      </c>
      <c r="Y158">
        <v>0</v>
      </c>
      <c r="Z158" t="s">
        <v>178</v>
      </c>
      <c r="AA158" t="s">
        <v>178</v>
      </c>
      <c r="AB158">
        <v>3</v>
      </c>
      <c r="AC158">
        <v>4</v>
      </c>
      <c r="AD158" t="s">
        <v>178</v>
      </c>
      <c r="AE158" s="3" t="s">
        <v>178</v>
      </c>
      <c r="AF158" s="3" t="s">
        <v>178</v>
      </c>
      <c r="AG158">
        <f t="shared" si="19"/>
        <v>0</v>
      </c>
      <c r="AH158" t="str">
        <f t="shared" si="20"/>
        <v>NA</v>
      </c>
      <c r="AI158" t="str">
        <f t="shared" si="21"/>
        <v>NA</v>
      </c>
      <c r="AJ158">
        <f t="shared" si="22"/>
        <v>0</v>
      </c>
      <c r="AK158" t="str">
        <f t="shared" si="23"/>
        <v>NA</v>
      </c>
      <c r="AL158" t="str">
        <f t="shared" si="24"/>
        <v>NA</v>
      </c>
      <c r="AM158">
        <f t="shared" si="25"/>
        <v>0</v>
      </c>
      <c r="AN158">
        <f t="shared" si="26"/>
        <v>0</v>
      </c>
      <c r="AO158">
        <f t="shared" si="27"/>
        <v>5</v>
      </c>
    </row>
    <row r="159" spans="1:41" x14ac:dyDescent="0.25">
      <c r="A159">
        <v>163</v>
      </c>
      <c r="B159">
        <v>4.5999999999999996</v>
      </c>
      <c r="C159" t="s">
        <v>330</v>
      </c>
      <c r="D159" t="s">
        <v>358</v>
      </c>
      <c r="E159" t="s">
        <v>392</v>
      </c>
      <c r="F159" t="s">
        <v>178</v>
      </c>
      <c r="G159" t="s">
        <v>178</v>
      </c>
      <c r="H159">
        <v>2011</v>
      </c>
      <c r="I159" t="s">
        <v>178</v>
      </c>
      <c r="J159" t="s">
        <v>178</v>
      </c>
      <c r="K159" t="s">
        <v>77</v>
      </c>
      <c r="L159" t="s">
        <v>178</v>
      </c>
      <c r="M159" t="s">
        <v>178</v>
      </c>
      <c r="N159">
        <f>IF($K159="NA","NA",IF($H159=2011,VLOOKUP($K159,GroupSizesPoly!$A$1:$FG$216,12,FALSE),IF($H159=2012,VLOOKUP($K159,GroupSizesPoly!$A$1:$FG$216,25,FALSE),"AAAAH")))</f>
        <v>8</v>
      </c>
      <c r="O159" t="str">
        <f>IF($L159="NA","NA",IF($H159=2011,VLOOKUP($L159,GroupSizesPoly!$A$1:$FG$216,25,FALSE),IF($H159=2012,VLOOKUP($L159,GroupSizesPoly!$A$1:$FG$216,39,FALSE),"AAAAH")))</f>
        <v>NA</v>
      </c>
      <c r="P159" t="str">
        <f>IF($M159="NA","NA",IF($H159=2011,VLOOKUP($M159,GroupSizesPoly!$A$1:$FG$216,39,FALSE),"AAAAH"))</f>
        <v>NA</v>
      </c>
      <c r="Q159">
        <f>IF($K159="NA","NA",IF($H159=2011,VLOOKUP($K159,GroupSizesPoly!$A$1:$FG$216,5,FALSE),IF($H159=2012,VLOOKUP($K159,GroupSizesPoly!$A$1:$FG$216,17,FALSE),"AAAAH")))</f>
        <v>2</v>
      </c>
      <c r="R159" t="str">
        <f>IF($L159="NA","NA",IF($H159=2011,VLOOKUP($L159,GroupSizesPoly!$A$1:$FG$216,17,FALSE),IF($H159=2012,VLOOKUP($L159,GroupSizesPoly!$A$1:$FG$216,32,FALSE),"AAAAH")))</f>
        <v>NA</v>
      </c>
      <c r="S159" t="str">
        <f>IF($M159="NA","NA",IF($H159=2011,VLOOKUP($M159,GroupSizesPoly!$A$1:$FG$216,32,FALSE),"AAAAH"))</f>
        <v>NA</v>
      </c>
      <c r="T159" s="4">
        <f>IF($K159="NA","NA",IF($H159=2011,VLOOKUP($K159,GroupSizesPoly!$A$1:$FG$216,8,FALSE),IF($H159=2012,VLOOKUP($K159,GroupSizesPoly!$A$1:$FG$216,20,FALSE),"AAAAH")))</f>
        <v>1</v>
      </c>
      <c r="U159" s="4" t="str">
        <f>IF($L159="NA","NA",IF($H159=2011,VLOOKUP($L159,GroupSizesPoly!$A$1:$FG$216,20,FALSE),IF($H159=2012,VLOOKUP($L159,GroupSizesPoly!$A$1:$FG$216,35,FALSE),"AAAAH")))</f>
        <v>NA</v>
      </c>
      <c r="V159" s="4" t="str">
        <f>IF($M159="NA","NA",IF($H159=2011,VLOOKUP($M159,GroupSizesPoly!$A$1:$FG$216,35,FALSE),"AAAAH"))</f>
        <v>NA</v>
      </c>
      <c r="W159">
        <v>0.90210864090751197</v>
      </c>
      <c r="X159" t="s">
        <v>178</v>
      </c>
      <c r="Y159">
        <v>0</v>
      </c>
      <c r="Z159" t="s">
        <v>178</v>
      </c>
      <c r="AA159" t="s">
        <v>178</v>
      </c>
      <c r="AB159">
        <v>0</v>
      </c>
      <c r="AC159">
        <v>10</v>
      </c>
      <c r="AD159" t="s">
        <v>178</v>
      </c>
      <c r="AE159" s="3" t="s">
        <v>178</v>
      </c>
      <c r="AF159" s="3" t="s">
        <v>178</v>
      </c>
      <c r="AG159">
        <f t="shared" si="19"/>
        <v>6.7243749999999991E-2</v>
      </c>
      <c r="AH159" t="str">
        <f t="shared" si="20"/>
        <v>NA</v>
      </c>
      <c r="AI159" t="str">
        <f t="shared" si="21"/>
        <v>NA</v>
      </c>
      <c r="AJ159">
        <f t="shared" si="22"/>
        <v>3.9362500000000002E-2</v>
      </c>
      <c r="AK159" t="str">
        <f t="shared" si="23"/>
        <v>NA</v>
      </c>
      <c r="AL159" t="str">
        <f t="shared" si="24"/>
        <v>NA</v>
      </c>
      <c r="AM159">
        <f t="shared" si="25"/>
        <v>6.7243749999999991E-2</v>
      </c>
      <c r="AN159">
        <f t="shared" si="26"/>
        <v>3.9362500000000002E-2</v>
      </c>
      <c r="AO159">
        <f t="shared" si="27"/>
        <v>8</v>
      </c>
    </row>
    <row r="160" spans="1:41" x14ac:dyDescent="0.25">
      <c r="A160">
        <v>164</v>
      </c>
      <c r="B160">
        <v>5.5</v>
      </c>
      <c r="C160" t="s">
        <v>337</v>
      </c>
      <c r="D160" t="s">
        <v>358</v>
      </c>
      <c r="E160" t="s">
        <v>394</v>
      </c>
      <c r="F160" t="s">
        <v>178</v>
      </c>
      <c r="G160" t="s">
        <v>178</v>
      </c>
      <c r="H160">
        <v>2011</v>
      </c>
      <c r="I160" t="s">
        <v>178</v>
      </c>
      <c r="J160" t="s">
        <v>178</v>
      </c>
      <c r="K160" t="s">
        <v>63</v>
      </c>
      <c r="L160" t="s">
        <v>178</v>
      </c>
      <c r="M160" t="s">
        <v>178</v>
      </c>
      <c r="N160">
        <f>IF($K160="NA","NA",IF($H160=2011,VLOOKUP($K160,GroupSizesPoly!$A$1:$FG$216,12,FALSE),IF($H160=2012,VLOOKUP($K160,GroupSizesPoly!$A$1:$FG$216,25,FALSE),"AAAAH")))</f>
        <v>5</v>
      </c>
      <c r="O160" t="str">
        <f>IF($L160="NA","NA",IF($H160=2011,VLOOKUP($L160,GroupSizesPoly!$A$1:$FG$216,25,FALSE),IF($H160=2012,VLOOKUP($L160,GroupSizesPoly!$A$1:$FG$216,39,FALSE),"AAAAH")))</f>
        <v>NA</v>
      </c>
      <c r="P160" t="str">
        <f>IF($M160="NA","NA",IF($H160=2011,VLOOKUP($M160,GroupSizesPoly!$A$1:$FG$216,39,FALSE),"AAAAH"))</f>
        <v>NA</v>
      </c>
      <c r="Q160">
        <f>IF($K160="NA","NA",IF($H160=2011,VLOOKUP($K160,GroupSizesPoly!$A$1:$FG$216,5,FALSE),IF($H160=2012,VLOOKUP($K160,GroupSizesPoly!$A$1:$FG$216,17,FALSE),"AAAAH")))</f>
        <v>1</v>
      </c>
      <c r="R160" t="str">
        <f>IF($L160="NA","NA",IF($H160=2011,VLOOKUP($L160,GroupSizesPoly!$A$1:$FG$216,17,FALSE),IF($H160=2012,VLOOKUP($L160,GroupSizesPoly!$A$1:$FG$216,32,FALSE),"AAAAH")))</f>
        <v>NA</v>
      </c>
      <c r="S160" t="str">
        <f>IF($M160="NA","NA",IF($H160=2011,VLOOKUP($M160,GroupSizesPoly!$A$1:$FG$216,32,FALSE),"AAAAH"))</f>
        <v>NA</v>
      </c>
      <c r="T160" s="4">
        <f>IF($K160="NA","NA",IF($H160=2011,VLOOKUP($K160,GroupSizesPoly!$A$1:$FG$216,8,FALSE),IF($H160=2012,VLOOKUP($K160,GroupSizesPoly!$A$1:$FG$216,20,FALSE),"AAAAH")))</f>
        <v>2</v>
      </c>
      <c r="U160" s="4" t="str">
        <f>IF($L160="NA","NA",IF($H160=2011,VLOOKUP($L160,GroupSizesPoly!$A$1:$FG$216,20,FALSE),IF($H160=2012,VLOOKUP($L160,GroupSizesPoly!$A$1:$FG$216,35,FALSE),"AAAAH")))</f>
        <v>NA</v>
      </c>
      <c r="V160" s="4" t="str">
        <f>IF($M160="NA","NA",IF($H160=2011,VLOOKUP($M160,GroupSizesPoly!$A$1:$FG$216,35,FALSE),"AAAAH"))</f>
        <v>NA</v>
      </c>
      <c r="W160">
        <v>0.69921384425653443</v>
      </c>
      <c r="X160" t="s">
        <v>178</v>
      </c>
      <c r="Y160">
        <v>0</v>
      </c>
      <c r="Z160" t="s">
        <v>178</v>
      </c>
      <c r="AA160" t="s">
        <v>178</v>
      </c>
      <c r="AB160">
        <v>0</v>
      </c>
      <c r="AC160">
        <v>0</v>
      </c>
      <c r="AD160" t="s">
        <v>178</v>
      </c>
      <c r="AE160" s="3">
        <v>20</v>
      </c>
      <c r="AF160" s="3" t="s">
        <v>178</v>
      </c>
      <c r="AG160">
        <f t="shared" si="19"/>
        <v>4.4999999999999998E-2</v>
      </c>
      <c r="AH160" t="str">
        <f t="shared" si="20"/>
        <v>NA</v>
      </c>
      <c r="AI160" t="str">
        <f t="shared" si="21"/>
        <v>NA</v>
      </c>
      <c r="AJ160">
        <f t="shared" si="22"/>
        <v>4.4999999999999998E-2</v>
      </c>
      <c r="AK160" t="str">
        <f t="shared" si="23"/>
        <v>NA</v>
      </c>
      <c r="AL160" t="str">
        <f t="shared" si="24"/>
        <v>NA</v>
      </c>
      <c r="AM160">
        <f t="shared" si="25"/>
        <v>4.4999999999999998E-2</v>
      </c>
      <c r="AN160">
        <f t="shared" si="26"/>
        <v>4.4999999999999998E-2</v>
      </c>
      <c r="AO160">
        <f t="shared" si="27"/>
        <v>5</v>
      </c>
    </row>
    <row r="161" spans="1:41" x14ac:dyDescent="0.25">
      <c r="A161">
        <v>165</v>
      </c>
      <c r="B161">
        <v>5.4</v>
      </c>
      <c r="C161" t="s">
        <v>337</v>
      </c>
      <c r="D161" t="s">
        <v>358</v>
      </c>
      <c r="E161" t="s">
        <v>394</v>
      </c>
      <c r="F161" t="s">
        <v>178</v>
      </c>
      <c r="G161" t="s">
        <v>178</v>
      </c>
      <c r="H161">
        <v>2011</v>
      </c>
      <c r="I161" t="s">
        <v>178</v>
      </c>
      <c r="J161" t="s">
        <v>178</v>
      </c>
      <c r="K161" t="s">
        <v>55</v>
      </c>
      <c r="L161" t="s">
        <v>178</v>
      </c>
      <c r="M161" t="s">
        <v>178</v>
      </c>
      <c r="N161">
        <f>IF($K161="NA","NA",IF($H161=2011,VLOOKUP($K161,GroupSizesPoly!$A$1:$FG$216,12,FALSE),IF($H161=2012,VLOOKUP($K161,GroupSizesPoly!$A$1:$FG$216,25,FALSE),"AAAAH")))</f>
        <v>4</v>
      </c>
      <c r="O161" t="str">
        <f>IF($L161="NA","NA",IF($H161=2011,VLOOKUP($L161,GroupSizesPoly!$A$1:$FG$216,25,FALSE),IF($H161=2012,VLOOKUP($L161,GroupSizesPoly!$A$1:$FG$216,39,FALSE),"AAAAH")))</f>
        <v>NA</v>
      </c>
      <c r="P161" t="str">
        <f>IF($M161="NA","NA",IF($H161=2011,VLOOKUP($M161,GroupSizesPoly!$A$1:$FG$216,39,FALSE),"AAAAH"))</f>
        <v>NA</v>
      </c>
      <c r="Q161">
        <f>IF($K161="NA","NA",IF($H161=2011,VLOOKUP($K161,GroupSizesPoly!$A$1:$FG$216,5,FALSE),IF($H161=2012,VLOOKUP($K161,GroupSizesPoly!$A$1:$FG$216,17,FALSE),"AAAAH")))</f>
        <v>1</v>
      </c>
      <c r="R161" t="str">
        <f>IF($L161="NA","NA",IF($H161=2011,VLOOKUP($L161,GroupSizesPoly!$A$1:$FG$216,17,FALSE),IF($H161=2012,VLOOKUP($L161,GroupSizesPoly!$A$1:$FG$216,32,FALSE),"AAAAH")))</f>
        <v>NA</v>
      </c>
      <c r="S161" t="str">
        <f>IF($M161="NA","NA",IF($H161=2011,VLOOKUP($M161,GroupSizesPoly!$A$1:$FG$216,32,FALSE),"AAAAH"))</f>
        <v>NA</v>
      </c>
      <c r="T161" s="4">
        <f>IF($K161="NA","NA",IF($H161=2011,VLOOKUP($K161,GroupSizesPoly!$A$1:$FG$216,8,FALSE),IF($H161=2012,VLOOKUP($K161,GroupSizesPoly!$A$1:$FG$216,20,FALSE),"AAAAH")))</f>
        <v>0</v>
      </c>
      <c r="U161" s="4" t="str">
        <f>IF($L161="NA","NA",IF($H161=2011,VLOOKUP($L161,GroupSizesPoly!$A$1:$FG$216,20,FALSE),IF($H161=2012,VLOOKUP($L161,GroupSizesPoly!$A$1:$FG$216,35,FALSE),"AAAAH")))</f>
        <v>NA</v>
      </c>
      <c r="V161" s="4" t="str">
        <f>IF($M161="NA","NA",IF($H161=2011,VLOOKUP($M161,GroupSizesPoly!$A$1:$FG$216,35,FALSE),"AAAAH"))</f>
        <v>NA</v>
      </c>
      <c r="W161">
        <v>0.50606323715519996</v>
      </c>
      <c r="X161" t="s">
        <v>178</v>
      </c>
      <c r="Y161">
        <v>0</v>
      </c>
      <c r="Z161" t="s">
        <v>178</v>
      </c>
      <c r="AA161" t="s">
        <v>178</v>
      </c>
      <c r="AB161">
        <v>0</v>
      </c>
      <c r="AC161">
        <v>0</v>
      </c>
      <c r="AD161" t="s">
        <v>178</v>
      </c>
      <c r="AE161" s="3" t="s">
        <v>178</v>
      </c>
      <c r="AF161" s="3" t="s">
        <v>178</v>
      </c>
      <c r="AG161">
        <f t="shared" si="19"/>
        <v>0</v>
      </c>
      <c r="AH161" t="str">
        <f t="shared" si="20"/>
        <v>NA</v>
      </c>
      <c r="AI161" t="str">
        <f t="shared" si="21"/>
        <v>NA</v>
      </c>
      <c r="AJ161">
        <f t="shared" si="22"/>
        <v>0</v>
      </c>
      <c r="AK161" t="str">
        <f t="shared" si="23"/>
        <v>NA</v>
      </c>
      <c r="AL161" t="str">
        <f t="shared" si="24"/>
        <v>NA</v>
      </c>
      <c r="AM161">
        <f t="shared" si="25"/>
        <v>0</v>
      </c>
      <c r="AN161">
        <f t="shared" si="26"/>
        <v>0</v>
      </c>
      <c r="AO161">
        <f t="shared" si="27"/>
        <v>4</v>
      </c>
    </row>
    <row r="162" spans="1:41" x14ac:dyDescent="0.25">
      <c r="A162">
        <v>166</v>
      </c>
      <c r="B162">
        <v>5.0999999999999996</v>
      </c>
      <c r="C162" t="s">
        <v>330</v>
      </c>
      <c r="D162" t="s">
        <v>359</v>
      </c>
      <c r="E162" t="s">
        <v>395</v>
      </c>
      <c r="F162" t="s">
        <v>178</v>
      </c>
      <c r="G162" t="s">
        <v>178</v>
      </c>
      <c r="H162">
        <v>2011</v>
      </c>
      <c r="I162" t="s">
        <v>178</v>
      </c>
      <c r="J162" t="s">
        <v>178</v>
      </c>
      <c r="K162" t="s">
        <v>48</v>
      </c>
      <c r="L162" t="s">
        <v>178</v>
      </c>
      <c r="M162" t="s">
        <v>178</v>
      </c>
      <c r="N162">
        <f>IF($K162="NA","NA",IF($H162=2011,VLOOKUP($K162,GroupSizesPoly!$A$1:$FG$216,12,FALSE),IF($H162=2012,VLOOKUP($K162,GroupSizesPoly!$A$1:$FG$216,25,FALSE),"AAAAH")))</f>
        <v>5</v>
      </c>
      <c r="O162" t="str">
        <f>IF($L162="NA","NA",IF($H162=2011,VLOOKUP($L162,GroupSizesPoly!$A$1:$FG$216,25,FALSE),IF($H162=2012,VLOOKUP($L162,GroupSizesPoly!$A$1:$FG$216,39,FALSE),"AAAAH")))</f>
        <v>NA</v>
      </c>
      <c r="P162" t="str">
        <f>IF($M162="NA","NA",IF($H162=2011,VLOOKUP($M162,GroupSizesPoly!$A$1:$FG$216,39,FALSE),"AAAAH"))</f>
        <v>NA</v>
      </c>
      <c r="Q162">
        <f>IF($K162="NA","NA",IF($H162=2011,VLOOKUP($K162,GroupSizesPoly!$A$1:$FG$216,5,FALSE),IF($H162=2012,VLOOKUP($K162,GroupSizesPoly!$A$1:$FG$216,17,FALSE),"AAAAH")))</f>
        <v>2</v>
      </c>
      <c r="R162" t="str">
        <f>IF($L162="NA","NA",IF($H162=2011,VLOOKUP($L162,GroupSizesPoly!$A$1:$FG$216,17,FALSE),IF($H162=2012,VLOOKUP($L162,GroupSizesPoly!$A$1:$FG$216,32,FALSE),"AAAAH")))</f>
        <v>NA</v>
      </c>
      <c r="S162" t="str">
        <f>IF($M162="NA","NA",IF($H162=2011,VLOOKUP($M162,GroupSizesPoly!$A$1:$FG$216,32,FALSE),"AAAAH"))</f>
        <v>NA</v>
      </c>
      <c r="T162" s="4">
        <f>IF($K162="NA","NA",IF($H162=2011,VLOOKUP($K162,GroupSizesPoly!$A$1:$FG$216,8,FALSE),IF($H162=2012,VLOOKUP($K162,GroupSizesPoly!$A$1:$FG$216,20,FALSE),"AAAAH")))</f>
        <v>0</v>
      </c>
      <c r="U162" s="4" t="str">
        <f>IF($L162="NA","NA",IF($H162=2011,VLOOKUP($L162,GroupSizesPoly!$A$1:$FG$216,20,FALSE),IF($H162=2012,VLOOKUP($L162,GroupSizesPoly!$A$1:$FG$216,35,FALSE),"AAAAH")))</f>
        <v>NA</v>
      </c>
      <c r="V162" s="4" t="str">
        <f>IF($M162="NA","NA",IF($H162=2011,VLOOKUP($M162,GroupSizesPoly!$A$1:$FG$216,35,FALSE),"AAAAH"))</f>
        <v>NA</v>
      </c>
      <c r="W162">
        <v>1.4632839779072275</v>
      </c>
      <c r="X162" t="s">
        <v>178</v>
      </c>
      <c r="Y162">
        <v>0</v>
      </c>
      <c r="Z162" t="s">
        <v>178</v>
      </c>
      <c r="AA162" t="s">
        <v>178</v>
      </c>
      <c r="AB162">
        <v>0</v>
      </c>
      <c r="AC162">
        <v>0</v>
      </c>
      <c r="AD162" t="s">
        <v>178</v>
      </c>
      <c r="AE162" s="3" t="s">
        <v>178</v>
      </c>
      <c r="AF162" s="3" t="s">
        <v>178</v>
      </c>
      <c r="AG162">
        <f t="shared" si="19"/>
        <v>0</v>
      </c>
      <c r="AH162" t="str">
        <f t="shared" si="20"/>
        <v>NA</v>
      </c>
      <c r="AI162" t="str">
        <f t="shared" si="21"/>
        <v>NA</v>
      </c>
      <c r="AJ162">
        <f t="shared" si="22"/>
        <v>0</v>
      </c>
      <c r="AK162" t="str">
        <f t="shared" si="23"/>
        <v>NA</v>
      </c>
      <c r="AL162" t="str">
        <f t="shared" si="24"/>
        <v>NA</v>
      </c>
      <c r="AM162">
        <f t="shared" si="25"/>
        <v>0</v>
      </c>
      <c r="AN162">
        <f t="shared" si="26"/>
        <v>0</v>
      </c>
      <c r="AO162">
        <f t="shared" si="27"/>
        <v>5</v>
      </c>
    </row>
    <row r="163" spans="1:41" x14ac:dyDescent="0.25">
      <c r="A163">
        <v>167</v>
      </c>
      <c r="B163">
        <v>3.9</v>
      </c>
      <c r="C163" t="s">
        <v>337</v>
      </c>
      <c r="D163" t="s">
        <v>358</v>
      </c>
      <c r="E163" t="s">
        <v>394</v>
      </c>
      <c r="F163" t="s">
        <v>178</v>
      </c>
      <c r="G163" t="s">
        <v>178</v>
      </c>
      <c r="H163">
        <v>2011</v>
      </c>
      <c r="I163" t="s">
        <v>178</v>
      </c>
      <c r="J163" t="s">
        <v>178</v>
      </c>
      <c r="K163" t="s">
        <v>70</v>
      </c>
      <c r="L163" t="s">
        <v>178</v>
      </c>
      <c r="M163" t="s">
        <v>178</v>
      </c>
      <c r="N163">
        <f>IF($K163="NA","NA",IF($H163=2011,VLOOKUP($K163,GroupSizesPoly!$A$1:$FG$216,12,FALSE),IF($H163=2012,VLOOKUP($K163,GroupSizesPoly!$A$1:$FG$216,25,FALSE),"AAAAH")))</f>
        <v>7</v>
      </c>
      <c r="O163" t="str">
        <f>IF($L163="NA","NA",IF($H163=2011,VLOOKUP($L163,GroupSizesPoly!$A$1:$FG$216,25,FALSE),IF($H163=2012,VLOOKUP($L163,GroupSizesPoly!$A$1:$FG$216,39,FALSE),"AAAAH")))</f>
        <v>NA</v>
      </c>
      <c r="P163" t="str">
        <f>IF($M163="NA","NA",IF($H163=2011,VLOOKUP($M163,GroupSizesPoly!$A$1:$FG$216,39,FALSE),"AAAAH"))</f>
        <v>NA</v>
      </c>
      <c r="Q163">
        <f>IF($K163="NA","NA",IF($H163=2011,VLOOKUP($K163,GroupSizesPoly!$A$1:$FG$216,5,FALSE),IF($H163=2012,VLOOKUP($K163,GroupSizesPoly!$A$1:$FG$216,17,FALSE),"AAAAH")))</f>
        <v>1</v>
      </c>
      <c r="R163" t="str">
        <f>IF($L163="NA","NA",IF($H163=2011,VLOOKUP($L163,GroupSizesPoly!$A$1:$FG$216,17,FALSE),IF($H163=2012,VLOOKUP($L163,GroupSizesPoly!$A$1:$FG$216,32,FALSE),"AAAAH")))</f>
        <v>NA</v>
      </c>
      <c r="S163" t="str">
        <f>IF($M163="NA","NA",IF($H163=2011,VLOOKUP($M163,GroupSizesPoly!$A$1:$FG$216,32,FALSE),"AAAAH"))</f>
        <v>NA</v>
      </c>
      <c r="T163" s="4">
        <f>IF($K163="NA","NA",IF($H163=2011,VLOOKUP($K163,GroupSizesPoly!$A$1:$FG$216,8,FALSE),IF($H163=2012,VLOOKUP($K163,GroupSizesPoly!$A$1:$FG$216,20,FALSE),"AAAAH")))</f>
        <v>0</v>
      </c>
      <c r="U163" s="4" t="str">
        <f>IF($L163="NA","NA",IF($H163=2011,VLOOKUP($L163,GroupSizesPoly!$A$1:$FG$216,20,FALSE),IF($H163=2012,VLOOKUP($L163,GroupSizesPoly!$A$1:$FG$216,35,FALSE),"AAAAH")))</f>
        <v>NA</v>
      </c>
      <c r="V163" s="4" t="str">
        <f>IF($M163="NA","NA",IF($H163=2011,VLOOKUP($M163,GroupSizesPoly!$A$1:$FG$216,35,FALSE),"AAAAH"))</f>
        <v>NA</v>
      </c>
      <c r="W163">
        <v>1.0700000000000003</v>
      </c>
      <c r="X163" t="s">
        <v>178</v>
      </c>
      <c r="Y163">
        <v>0</v>
      </c>
      <c r="Z163" t="s">
        <v>178</v>
      </c>
      <c r="AA163" t="s">
        <v>178</v>
      </c>
      <c r="AB163">
        <v>0</v>
      </c>
      <c r="AC163">
        <v>0</v>
      </c>
      <c r="AD163" t="s">
        <v>178</v>
      </c>
      <c r="AE163" s="3">
        <v>17</v>
      </c>
      <c r="AF163" s="3" t="s">
        <v>178</v>
      </c>
      <c r="AG163">
        <f t="shared" si="19"/>
        <v>0</v>
      </c>
      <c r="AH163" t="str">
        <f t="shared" si="20"/>
        <v>NA</v>
      </c>
      <c r="AI163" t="str">
        <f t="shared" si="21"/>
        <v>NA</v>
      </c>
      <c r="AJ163">
        <f t="shared" si="22"/>
        <v>0</v>
      </c>
      <c r="AK163" t="str">
        <f t="shared" si="23"/>
        <v>NA</v>
      </c>
      <c r="AL163" t="str">
        <f t="shared" si="24"/>
        <v>NA</v>
      </c>
      <c r="AM163">
        <f t="shared" si="25"/>
        <v>0</v>
      </c>
      <c r="AN163">
        <f t="shared" si="26"/>
        <v>0</v>
      </c>
      <c r="AO163">
        <f t="shared" si="27"/>
        <v>7</v>
      </c>
    </row>
    <row r="164" spans="1:41" x14ac:dyDescent="0.25">
      <c r="A164">
        <v>168</v>
      </c>
      <c r="B164">
        <v>4.0999999999999996</v>
      </c>
      <c r="C164" t="s">
        <v>330</v>
      </c>
      <c r="D164" t="s">
        <v>358</v>
      </c>
      <c r="E164" t="s">
        <v>392</v>
      </c>
      <c r="F164" t="s">
        <v>178</v>
      </c>
      <c r="G164" t="s">
        <v>178</v>
      </c>
      <c r="H164">
        <v>2011</v>
      </c>
      <c r="I164" t="s">
        <v>178</v>
      </c>
      <c r="J164" t="s">
        <v>178</v>
      </c>
      <c r="K164" t="s">
        <v>102</v>
      </c>
      <c r="L164" t="s">
        <v>178</v>
      </c>
      <c r="M164" t="s">
        <v>178</v>
      </c>
      <c r="N164">
        <f>IF($K164="NA","NA",IF($H164=2011,VLOOKUP($K164,GroupSizesPoly!$A$1:$FG$216,12,FALSE),IF($H164=2012,VLOOKUP($K164,GroupSizesPoly!$A$1:$FG$216,25,FALSE),"AAAAH")))</f>
        <v>7</v>
      </c>
      <c r="O164" t="str">
        <f>IF($L164="NA","NA",IF($H164=2011,VLOOKUP($L164,GroupSizesPoly!$A$1:$FG$216,25,FALSE),IF($H164=2012,VLOOKUP($L164,GroupSizesPoly!$A$1:$FG$216,39,FALSE),"AAAAH")))</f>
        <v>NA</v>
      </c>
      <c r="P164" t="str">
        <f>IF($M164="NA","NA",IF($H164=2011,VLOOKUP($M164,GroupSizesPoly!$A$1:$FG$216,39,FALSE),"AAAAH"))</f>
        <v>NA</v>
      </c>
      <c r="Q164">
        <f>IF($K164="NA","NA",IF($H164=2011,VLOOKUP($K164,GroupSizesPoly!$A$1:$FG$216,5,FALSE),IF($H164=2012,VLOOKUP($K164,GroupSizesPoly!$A$1:$FG$216,17,FALSE),"AAAAH")))</f>
        <v>2</v>
      </c>
      <c r="R164" t="str">
        <f>IF($L164="NA","NA",IF($H164=2011,VLOOKUP($L164,GroupSizesPoly!$A$1:$FG$216,17,FALSE),IF($H164=2012,VLOOKUP($L164,GroupSizesPoly!$A$1:$FG$216,32,FALSE),"AAAAH")))</f>
        <v>NA</v>
      </c>
      <c r="S164" t="str">
        <f>IF($M164="NA","NA",IF($H164=2011,VLOOKUP($M164,GroupSizesPoly!$A$1:$FG$216,32,FALSE),"AAAAH"))</f>
        <v>NA</v>
      </c>
      <c r="T164" s="4">
        <f>IF($K164="NA","NA",IF($H164=2011,VLOOKUP($K164,GroupSizesPoly!$A$1:$FG$216,8,FALSE),IF($H164=2012,VLOOKUP($K164,GroupSizesPoly!$A$1:$FG$216,20,FALSE),"AAAAH")))</f>
        <v>1</v>
      </c>
      <c r="U164" s="4" t="str">
        <f>IF($L164="NA","NA",IF($H164=2011,VLOOKUP($L164,GroupSizesPoly!$A$1:$FG$216,20,FALSE),IF($H164=2012,VLOOKUP($L164,GroupSizesPoly!$A$1:$FG$216,35,FALSE),"AAAAH")))</f>
        <v>NA</v>
      </c>
      <c r="V164" s="4" t="str">
        <f>IF($M164="NA","NA",IF($H164=2011,VLOOKUP($M164,GroupSizesPoly!$A$1:$FG$216,35,FALSE),"AAAAH"))</f>
        <v>NA</v>
      </c>
      <c r="W164">
        <v>1.1808894952534725</v>
      </c>
      <c r="X164" t="s">
        <v>178</v>
      </c>
      <c r="Y164">
        <v>0</v>
      </c>
      <c r="Z164" t="s">
        <v>178</v>
      </c>
      <c r="AA164" t="s">
        <v>178</v>
      </c>
      <c r="AB164">
        <v>6</v>
      </c>
      <c r="AC164">
        <v>3</v>
      </c>
      <c r="AD164" t="s">
        <v>178</v>
      </c>
      <c r="AE164" s="3" t="s">
        <v>178</v>
      </c>
      <c r="AF164" s="3">
        <v>58</v>
      </c>
      <c r="AG164">
        <f t="shared" si="19"/>
        <v>6.7243749999999991E-2</v>
      </c>
      <c r="AH164" t="str">
        <f t="shared" si="20"/>
        <v>NA</v>
      </c>
      <c r="AI164" t="str">
        <f t="shared" si="21"/>
        <v>NA</v>
      </c>
      <c r="AJ164">
        <f t="shared" si="22"/>
        <v>3.9362500000000002E-2</v>
      </c>
      <c r="AK164" t="str">
        <f t="shared" si="23"/>
        <v>NA</v>
      </c>
      <c r="AL164" t="str">
        <f t="shared" si="24"/>
        <v>NA</v>
      </c>
      <c r="AM164">
        <f t="shared" si="25"/>
        <v>6.7243749999999991E-2</v>
      </c>
      <c r="AN164">
        <f t="shared" si="26"/>
        <v>3.9362500000000002E-2</v>
      </c>
      <c r="AO164">
        <f t="shared" si="27"/>
        <v>7</v>
      </c>
    </row>
    <row r="165" spans="1:41" x14ac:dyDescent="0.25">
      <c r="A165">
        <v>169</v>
      </c>
      <c r="B165">
        <v>5.9</v>
      </c>
      <c r="C165" t="s">
        <v>337</v>
      </c>
      <c r="D165" t="s">
        <v>358</v>
      </c>
      <c r="E165" t="s">
        <v>394</v>
      </c>
      <c r="F165" t="s">
        <v>178</v>
      </c>
      <c r="G165" t="s">
        <v>178</v>
      </c>
      <c r="H165">
        <v>2011</v>
      </c>
      <c r="I165" t="s">
        <v>178</v>
      </c>
      <c r="J165" t="s">
        <v>178</v>
      </c>
      <c r="K165" t="s">
        <v>72</v>
      </c>
      <c r="L165" t="s">
        <v>178</v>
      </c>
      <c r="M165" t="s">
        <v>178</v>
      </c>
      <c r="N165">
        <f>IF($K165="NA","NA",IF($H165=2011,VLOOKUP($K165,GroupSizesPoly!$A$1:$FG$216,12,FALSE),IF($H165=2012,VLOOKUP($K165,GroupSizesPoly!$A$1:$FG$216,25,FALSE),"AAAAH")))</f>
        <v>4</v>
      </c>
      <c r="O165" t="str">
        <f>IF($L165="NA","NA",IF($H165=2011,VLOOKUP($L165,GroupSizesPoly!$A$1:$FG$216,25,FALSE),IF($H165=2012,VLOOKUP($L165,GroupSizesPoly!$A$1:$FG$216,39,FALSE),"AAAAH")))</f>
        <v>NA</v>
      </c>
      <c r="P165" t="str">
        <f>IF($M165="NA","NA",IF($H165=2011,VLOOKUP($M165,GroupSizesPoly!$A$1:$FG$216,39,FALSE),"AAAAH"))</f>
        <v>NA</v>
      </c>
      <c r="Q165">
        <f>IF($K165="NA","NA",IF($H165=2011,VLOOKUP($K165,GroupSizesPoly!$A$1:$FG$216,5,FALSE),IF($H165=2012,VLOOKUP($K165,GroupSizesPoly!$A$1:$FG$216,17,FALSE),"AAAAH")))</f>
        <v>1</v>
      </c>
      <c r="R165" t="str">
        <f>IF($L165="NA","NA",IF($H165=2011,VLOOKUP($L165,GroupSizesPoly!$A$1:$FG$216,17,FALSE),IF($H165=2012,VLOOKUP($L165,GroupSizesPoly!$A$1:$FG$216,32,FALSE),"AAAAH")))</f>
        <v>NA</v>
      </c>
      <c r="S165" t="str">
        <f>IF($M165="NA","NA",IF($H165=2011,VLOOKUP($M165,GroupSizesPoly!$A$1:$FG$216,32,FALSE),"AAAAH"))</f>
        <v>NA</v>
      </c>
      <c r="T165" s="4">
        <f>IF($K165="NA","NA",IF($H165=2011,VLOOKUP($K165,GroupSizesPoly!$A$1:$FG$216,8,FALSE),IF($H165=2012,VLOOKUP($K165,GroupSizesPoly!$A$1:$FG$216,20,FALSE),"AAAAH")))</f>
        <v>0</v>
      </c>
      <c r="U165" s="4" t="str">
        <f>IF($L165="NA","NA",IF($H165=2011,VLOOKUP($L165,GroupSizesPoly!$A$1:$FG$216,20,FALSE),IF($H165=2012,VLOOKUP($L165,GroupSizesPoly!$A$1:$FG$216,35,FALSE),"AAAAH")))</f>
        <v>NA</v>
      </c>
      <c r="V165" s="4" t="str">
        <f>IF($M165="NA","NA",IF($H165=2011,VLOOKUP($M165,GroupSizesPoly!$A$1:$FG$216,35,FALSE),"AAAAH"))</f>
        <v>NA</v>
      </c>
      <c r="W165">
        <v>0.68680419334771214</v>
      </c>
      <c r="X165" t="s">
        <v>178</v>
      </c>
      <c r="Y165">
        <v>0</v>
      </c>
      <c r="Z165" t="s">
        <v>178</v>
      </c>
      <c r="AA165" t="s">
        <v>178</v>
      </c>
      <c r="AB165">
        <v>0</v>
      </c>
      <c r="AC165">
        <v>0</v>
      </c>
      <c r="AD165" t="s">
        <v>178</v>
      </c>
      <c r="AE165" s="3">
        <v>17</v>
      </c>
      <c r="AF165" s="3">
        <v>11</v>
      </c>
      <c r="AG165">
        <f t="shared" si="19"/>
        <v>0</v>
      </c>
      <c r="AH165" t="str">
        <f t="shared" si="20"/>
        <v>NA</v>
      </c>
      <c r="AI165" t="str">
        <f t="shared" si="21"/>
        <v>NA</v>
      </c>
      <c r="AJ165">
        <f t="shared" si="22"/>
        <v>0</v>
      </c>
      <c r="AK165" t="str">
        <f t="shared" si="23"/>
        <v>NA</v>
      </c>
      <c r="AL165" t="str">
        <f t="shared" si="24"/>
        <v>NA</v>
      </c>
      <c r="AM165">
        <f t="shared" si="25"/>
        <v>0</v>
      </c>
      <c r="AN165">
        <f t="shared" si="26"/>
        <v>0</v>
      </c>
      <c r="AO165">
        <f t="shared" si="27"/>
        <v>4</v>
      </c>
    </row>
    <row r="166" spans="1:41" x14ac:dyDescent="0.25">
      <c r="A166">
        <v>170</v>
      </c>
      <c r="B166">
        <v>5</v>
      </c>
      <c r="C166" t="s">
        <v>337</v>
      </c>
      <c r="D166" t="s">
        <v>358</v>
      </c>
      <c r="E166" t="s">
        <v>394</v>
      </c>
      <c r="F166" t="s">
        <v>178</v>
      </c>
      <c r="G166" t="s">
        <v>178</v>
      </c>
      <c r="H166">
        <v>2011</v>
      </c>
      <c r="I166" t="s">
        <v>178</v>
      </c>
      <c r="J166" t="s">
        <v>178</v>
      </c>
      <c r="K166" t="s">
        <v>70</v>
      </c>
      <c r="L166" t="s">
        <v>178</v>
      </c>
      <c r="M166" t="s">
        <v>178</v>
      </c>
      <c r="N166">
        <f>IF($K166="NA","NA",IF($H166=2011,VLOOKUP($K166,GroupSizesPoly!$A$1:$FG$216,12,FALSE),IF($H166=2012,VLOOKUP($K166,GroupSizesPoly!$A$1:$FG$216,25,FALSE),"AAAAH")))</f>
        <v>7</v>
      </c>
      <c r="O166" t="str">
        <f>IF($L166="NA","NA",IF($H166=2011,VLOOKUP($L166,GroupSizesPoly!$A$1:$FG$216,25,FALSE),IF($H166=2012,VLOOKUP($L166,GroupSizesPoly!$A$1:$FG$216,39,FALSE),"AAAAH")))</f>
        <v>NA</v>
      </c>
      <c r="P166" t="str">
        <f>IF($M166="NA","NA",IF($H166=2011,VLOOKUP($M166,GroupSizesPoly!$A$1:$FG$216,39,FALSE),"AAAAH"))</f>
        <v>NA</v>
      </c>
      <c r="Q166">
        <f>IF($K166="NA","NA",IF($H166=2011,VLOOKUP($K166,GroupSizesPoly!$A$1:$FG$216,5,FALSE),IF($H166=2012,VLOOKUP($K166,GroupSizesPoly!$A$1:$FG$216,17,FALSE),"AAAAH")))</f>
        <v>1</v>
      </c>
      <c r="R166" t="str">
        <f>IF($L166="NA","NA",IF($H166=2011,VLOOKUP($L166,GroupSizesPoly!$A$1:$FG$216,17,FALSE),IF($H166=2012,VLOOKUP($L166,GroupSizesPoly!$A$1:$FG$216,32,FALSE),"AAAAH")))</f>
        <v>NA</v>
      </c>
      <c r="S166" t="str">
        <f>IF($M166="NA","NA",IF($H166=2011,VLOOKUP($M166,GroupSizesPoly!$A$1:$FG$216,32,FALSE),"AAAAH"))</f>
        <v>NA</v>
      </c>
      <c r="T166" s="4">
        <f>IF($K166="NA","NA",IF($H166=2011,VLOOKUP($K166,GroupSizesPoly!$A$1:$FG$216,8,FALSE),IF($H166=2012,VLOOKUP($K166,GroupSizesPoly!$A$1:$FG$216,20,FALSE),"AAAAH")))</f>
        <v>0</v>
      </c>
      <c r="U166" s="4" t="str">
        <f>IF($L166="NA","NA",IF($H166=2011,VLOOKUP($L166,GroupSizesPoly!$A$1:$FG$216,20,FALSE),IF($H166=2012,VLOOKUP($L166,GroupSizesPoly!$A$1:$FG$216,35,FALSE),"AAAAH")))</f>
        <v>NA</v>
      </c>
      <c r="V166" s="4" t="str">
        <f>IF($M166="NA","NA",IF($H166=2011,VLOOKUP($M166,GroupSizesPoly!$A$1:$FG$216,35,FALSE),"AAAAH"))</f>
        <v>NA</v>
      </c>
      <c r="W166">
        <v>1.0700000000000003</v>
      </c>
      <c r="X166" t="s">
        <v>178</v>
      </c>
      <c r="Y166">
        <v>0</v>
      </c>
      <c r="Z166" t="s">
        <v>178</v>
      </c>
      <c r="AA166" t="s">
        <v>178</v>
      </c>
      <c r="AB166">
        <v>0</v>
      </c>
      <c r="AC166">
        <v>0</v>
      </c>
      <c r="AD166" t="s">
        <v>178</v>
      </c>
      <c r="AE166" s="3">
        <v>17</v>
      </c>
      <c r="AF166" s="3" t="s">
        <v>178</v>
      </c>
      <c r="AG166">
        <f t="shared" si="19"/>
        <v>0</v>
      </c>
      <c r="AH166" t="str">
        <f t="shared" si="20"/>
        <v>NA</v>
      </c>
      <c r="AI166" t="str">
        <f t="shared" si="21"/>
        <v>NA</v>
      </c>
      <c r="AJ166">
        <f t="shared" si="22"/>
        <v>0</v>
      </c>
      <c r="AK166" t="str">
        <f t="shared" si="23"/>
        <v>NA</v>
      </c>
      <c r="AL166" t="str">
        <f t="shared" si="24"/>
        <v>NA</v>
      </c>
      <c r="AM166">
        <f t="shared" si="25"/>
        <v>0</v>
      </c>
      <c r="AN166">
        <f t="shared" si="26"/>
        <v>0</v>
      </c>
      <c r="AO166">
        <f t="shared" si="27"/>
        <v>7</v>
      </c>
    </row>
    <row r="167" spans="1:41" x14ac:dyDescent="0.25">
      <c r="A167">
        <v>171</v>
      </c>
      <c r="B167">
        <v>4</v>
      </c>
      <c r="C167" t="s">
        <v>330</v>
      </c>
      <c r="D167" t="s">
        <v>358</v>
      </c>
      <c r="E167" t="s">
        <v>392</v>
      </c>
      <c r="F167" t="s">
        <v>178</v>
      </c>
      <c r="G167" t="s">
        <v>178</v>
      </c>
      <c r="H167">
        <v>2011</v>
      </c>
      <c r="I167" t="s">
        <v>178</v>
      </c>
      <c r="J167" t="s">
        <v>178</v>
      </c>
      <c r="K167" t="s">
        <v>93</v>
      </c>
      <c r="L167" t="s">
        <v>178</v>
      </c>
      <c r="M167" t="s">
        <v>178</v>
      </c>
      <c r="N167">
        <f>IF($K167="NA","NA",IF($H167=2011,VLOOKUP($K167,GroupSizesPoly!$A$1:$FG$216,12,FALSE),IF($H167=2012,VLOOKUP($K167,GroupSizesPoly!$A$1:$FG$216,25,FALSE),"AAAAH")))</f>
        <v>5</v>
      </c>
      <c r="O167" t="str">
        <f>IF($L167="NA","NA",IF($H167=2011,VLOOKUP($L167,GroupSizesPoly!$A$1:$FG$216,25,FALSE),IF($H167=2012,VLOOKUP($L167,GroupSizesPoly!$A$1:$FG$216,39,FALSE),"AAAAH")))</f>
        <v>NA</v>
      </c>
      <c r="P167" t="str">
        <f>IF($M167="NA","NA",IF($H167=2011,VLOOKUP($M167,GroupSizesPoly!$A$1:$FG$216,39,FALSE),"AAAAH"))</f>
        <v>NA</v>
      </c>
      <c r="Q167">
        <f>IF($K167="NA","NA",IF($H167=2011,VLOOKUP($K167,GroupSizesPoly!$A$1:$FG$216,5,FALSE),IF($H167=2012,VLOOKUP($K167,GroupSizesPoly!$A$1:$FG$216,17,FALSE),"AAAAH")))</f>
        <v>2</v>
      </c>
      <c r="R167" t="str">
        <f>IF($L167="NA","NA",IF($H167=2011,VLOOKUP($L167,GroupSizesPoly!$A$1:$FG$216,17,FALSE),IF($H167=2012,VLOOKUP($L167,GroupSizesPoly!$A$1:$FG$216,32,FALSE),"AAAAH")))</f>
        <v>NA</v>
      </c>
      <c r="S167" t="str">
        <f>IF($M167="NA","NA",IF($H167=2011,VLOOKUP($M167,GroupSizesPoly!$A$1:$FG$216,32,FALSE),"AAAAH"))</f>
        <v>NA</v>
      </c>
      <c r="T167" s="4">
        <f>IF($K167="NA","NA",IF($H167=2011,VLOOKUP($K167,GroupSizesPoly!$A$1:$FG$216,8,FALSE),IF($H167=2012,VLOOKUP($K167,GroupSizesPoly!$A$1:$FG$216,20,FALSE),"AAAAH")))</f>
        <v>0</v>
      </c>
      <c r="U167" s="4" t="str">
        <f>IF($L167="NA","NA",IF($H167=2011,VLOOKUP($L167,GroupSizesPoly!$A$1:$FG$216,20,FALSE),IF($H167=2012,VLOOKUP($L167,GroupSizesPoly!$A$1:$FG$216,35,FALSE),"AAAAH")))</f>
        <v>NA</v>
      </c>
      <c r="V167" s="4" t="str">
        <f>IF($M167="NA","NA",IF($H167=2011,VLOOKUP($M167,GroupSizesPoly!$A$1:$FG$216,35,FALSE),"AAAAH"))</f>
        <v>NA</v>
      </c>
      <c r="W167">
        <v>0.9217917335277005</v>
      </c>
      <c r="X167" t="s">
        <v>178</v>
      </c>
      <c r="Y167">
        <v>0</v>
      </c>
      <c r="Z167" t="s">
        <v>178</v>
      </c>
      <c r="AA167" t="s">
        <v>178</v>
      </c>
      <c r="AB167">
        <v>5</v>
      </c>
      <c r="AC167">
        <v>4</v>
      </c>
      <c r="AD167" t="s">
        <v>178</v>
      </c>
      <c r="AE167" s="3">
        <v>47</v>
      </c>
      <c r="AF167" s="3">
        <v>46</v>
      </c>
      <c r="AG167">
        <f t="shared" si="19"/>
        <v>0</v>
      </c>
      <c r="AH167" t="str">
        <f t="shared" si="20"/>
        <v>NA</v>
      </c>
      <c r="AI167" t="str">
        <f t="shared" si="21"/>
        <v>NA</v>
      </c>
      <c r="AJ167">
        <f t="shared" si="22"/>
        <v>0</v>
      </c>
      <c r="AK167" t="str">
        <f t="shared" si="23"/>
        <v>NA</v>
      </c>
      <c r="AL167" t="str">
        <f t="shared" si="24"/>
        <v>NA</v>
      </c>
      <c r="AM167">
        <f t="shared" si="25"/>
        <v>0</v>
      </c>
      <c r="AN167">
        <f t="shared" si="26"/>
        <v>0</v>
      </c>
      <c r="AO167">
        <f t="shared" si="27"/>
        <v>5</v>
      </c>
    </row>
    <row r="168" spans="1:41" x14ac:dyDescent="0.25">
      <c r="A168">
        <v>172</v>
      </c>
      <c r="B168">
        <v>4.8</v>
      </c>
      <c r="C168" t="s">
        <v>337</v>
      </c>
      <c r="D168" t="s">
        <v>358</v>
      </c>
      <c r="E168" t="s">
        <v>394</v>
      </c>
      <c r="F168" t="s">
        <v>178</v>
      </c>
      <c r="G168" t="s">
        <v>178</v>
      </c>
      <c r="H168">
        <v>2011</v>
      </c>
      <c r="I168" t="s">
        <v>178</v>
      </c>
      <c r="J168" t="s">
        <v>178</v>
      </c>
      <c r="K168" t="s">
        <v>83</v>
      </c>
      <c r="L168" t="s">
        <v>178</v>
      </c>
      <c r="M168" t="s">
        <v>178</v>
      </c>
      <c r="N168">
        <f>IF($K168="NA","NA",IF($H168=2011,VLOOKUP($K168,GroupSizesPoly!$A$1:$FG$216,12,FALSE),IF($H168=2012,VLOOKUP($K168,GroupSizesPoly!$A$1:$FG$216,25,FALSE),"AAAAH")))</f>
        <v>9</v>
      </c>
      <c r="O168" t="str">
        <f>IF($L168="NA","NA",IF($H168=2011,VLOOKUP($L168,GroupSizesPoly!$A$1:$FG$216,25,FALSE),IF($H168=2012,VLOOKUP($L168,GroupSizesPoly!$A$1:$FG$216,39,FALSE),"AAAAH")))</f>
        <v>NA</v>
      </c>
      <c r="P168" t="str">
        <f>IF($M168="NA","NA",IF($H168=2011,VLOOKUP($M168,GroupSizesPoly!$A$1:$FG$216,39,FALSE),"AAAAH"))</f>
        <v>NA</v>
      </c>
      <c r="Q168">
        <f>IF($K168="NA","NA",IF($H168=2011,VLOOKUP($K168,GroupSizesPoly!$A$1:$FG$216,5,FALSE),IF($H168=2012,VLOOKUP($K168,GroupSizesPoly!$A$1:$FG$216,17,FALSE),"AAAAH")))</f>
        <v>3</v>
      </c>
      <c r="R168" t="str">
        <f>IF($L168="NA","NA",IF($H168=2011,VLOOKUP($L168,GroupSizesPoly!$A$1:$FG$216,17,FALSE),IF($H168=2012,VLOOKUP($L168,GroupSizesPoly!$A$1:$FG$216,32,FALSE),"AAAAH")))</f>
        <v>NA</v>
      </c>
      <c r="S168" t="str">
        <f>IF($M168="NA","NA",IF($H168=2011,VLOOKUP($M168,GroupSizesPoly!$A$1:$FG$216,32,FALSE),"AAAAH"))</f>
        <v>NA</v>
      </c>
      <c r="T168" s="4">
        <f>IF($K168="NA","NA",IF($H168=2011,VLOOKUP($K168,GroupSizesPoly!$A$1:$FG$216,8,FALSE),IF($H168=2012,VLOOKUP($K168,GroupSizesPoly!$A$1:$FG$216,20,FALSE),"AAAAH")))</f>
        <v>3</v>
      </c>
      <c r="U168" s="4" t="str">
        <f>IF($L168="NA","NA",IF($H168=2011,VLOOKUP($L168,GroupSizesPoly!$A$1:$FG$216,20,FALSE),IF($H168=2012,VLOOKUP($L168,GroupSizesPoly!$A$1:$FG$216,35,FALSE),"AAAAH")))</f>
        <v>NA</v>
      </c>
      <c r="V168" s="4" t="str">
        <f>IF($M168="NA","NA",IF($H168=2011,VLOOKUP($M168,GroupSizesPoly!$A$1:$FG$216,35,FALSE),"AAAAH"))</f>
        <v>NA</v>
      </c>
      <c r="W168">
        <v>0.16124515496597305</v>
      </c>
      <c r="X168" t="s">
        <v>178</v>
      </c>
      <c r="Y168">
        <v>0</v>
      </c>
      <c r="Z168" t="s">
        <v>178</v>
      </c>
      <c r="AA168" t="s">
        <v>178</v>
      </c>
      <c r="AB168">
        <v>2</v>
      </c>
      <c r="AC168">
        <v>5</v>
      </c>
      <c r="AD168" t="s">
        <v>178</v>
      </c>
      <c r="AE168" s="3">
        <v>156</v>
      </c>
      <c r="AF168" s="3">
        <v>202</v>
      </c>
      <c r="AG168">
        <f t="shared" si="19"/>
        <v>6.4462500000000006E-2</v>
      </c>
      <c r="AH168" t="str">
        <f t="shared" si="20"/>
        <v>NA</v>
      </c>
      <c r="AI168" t="str">
        <f t="shared" si="21"/>
        <v>NA</v>
      </c>
      <c r="AJ168">
        <f t="shared" si="22"/>
        <v>0.17211750000000003</v>
      </c>
      <c r="AK168" t="str">
        <f t="shared" si="23"/>
        <v>NA</v>
      </c>
      <c r="AL168" t="str">
        <f t="shared" si="24"/>
        <v>NA</v>
      </c>
      <c r="AM168">
        <f t="shared" si="25"/>
        <v>6.4462500000000006E-2</v>
      </c>
      <c r="AN168">
        <f t="shared" si="26"/>
        <v>0.17211750000000003</v>
      </c>
      <c r="AO168">
        <f t="shared" si="27"/>
        <v>9</v>
      </c>
    </row>
    <row r="169" spans="1:41" x14ac:dyDescent="0.25">
      <c r="A169">
        <v>173</v>
      </c>
      <c r="B169">
        <v>4.9000000000000004</v>
      </c>
      <c r="C169" t="s">
        <v>330</v>
      </c>
      <c r="D169" t="s">
        <v>358</v>
      </c>
      <c r="E169" t="s">
        <v>392</v>
      </c>
      <c r="F169" t="s">
        <v>178</v>
      </c>
      <c r="G169" t="s">
        <v>178</v>
      </c>
      <c r="H169">
        <v>2011</v>
      </c>
      <c r="I169" t="s">
        <v>178</v>
      </c>
      <c r="J169" t="s">
        <v>178</v>
      </c>
      <c r="K169" t="s">
        <v>82</v>
      </c>
      <c r="L169" t="s">
        <v>178</v>
      </c>
      <c r="M169" t="s">
        <v>178</v>
      </c>
      <c r="N169">
        <f>IF($K169="NA","NA",IF($H169=2011,VLOOKUP($K169,GroupSizesPoly!$A$1:$FG$216,12,FALSE),IF($H169=2012,VLOOKUP($K169,GroupSizesPoly!$A$1:$FG$216,25,FALSE),"AAAAH")))</f>
        <v>9</v>
      </c>
      <c r="O169" t="str">
        <f>IF($L169="NA","NA",IF($H169=2011,VLOOKUP($L169,GroupSizesPoly!$A$1:$FG$216,25,FALSE),IF($H169=2012,VLOOKUP($L169,GroupSizesPoly!$A$1:$FG$216,39,FALSE),"AAAAH")))</f>
        <v>NA</v>
      </c>
      <c r="P169" t="str">
        <f>IF($M169="NA","NA",IF($H169=2011,VLOOKUP($M169,GroupSizesPoly!$A$1:$FG$216,39,FALSE),"AAAAH"))</f>
        <v>NA</v>
      </c>
      <c r="Q169">
        <f>IF($K169="NA","NA",IF($H169=2011,VLOOKUP($K169,GroupSizesPoly!$A$1:$FG$216,5,FALSE),IF($H169=2012,VLOOKUP($K169,GroupSizesPoly!$A$1:$FG$216,17,FALSE),"AAAAH")))</f>
        <v>4</v>
      </c>
      <c r="R169" t="str">
        <f>IF($L169="NA","NA",IF($H169=2011,VLOOKUP($L169,GroupSizesPoly!$A$1:$FG$216,17,FALSE),IF($H169=2012,VLOOKUP($L169,GroupSizesPoly!$A$1:$FG$216,32,FALSE),"AAAAH")))</f>
        <v>NA</v>
      </c>
      <c r="S169" t="str">
        <f>IF($M169="NA","NA",IF($H169=2011,VLOOKUP($M169,GroupSizesPoly!$A$1:$FG$216,32,FALSE),"AAAAH"))</f>
        <v>NA</v>
      </c>
      <c r="T169" s="4">
        <f>IF($K169="NA","NA",IF($H169=2011,VLOOKUP($K169,GroupSizesPoly!$A$1:$FG$216,8,FALSE),IF($H169=2012,VLOOKUP($K169,GroupSizesPoly!$A$1:$FG$216,20,FALSE),"AAAAH")))</f>
        <v>0</v>
      </c>
      <c r="U169" s="4" t="str">
        <f>IF($L169="NA","NA",IF($H169=2011,VLOOKUP($L169,GroupSizesPoly!$A$1:$FG$216,20,FALSE),IF($H169=2012,VLOOKUP($L169,GroupSizesPoly!$A$1:$FG$216,35,FALSE),"AAAAH")))</f>
        <v>NA</v>
      </c>
      <c r="V169" s="4" t="str">
        <f>IF($M169="NA","NA",IF($H169=2011,VLOOKUP($M169,GroupSizesPoly!$A$1:$FG$216,35,FALSE),"AAAAH"))</f>
        <v>NA</v>
      </c>
      <c r="W169">
        <v>0.16124515496597305</v>
      </c>
      <c r="X169" t="s">
        <v>178</v>
      </c>
      <c r="Y169">
        <v>0</v>
      </c>
      <c r="Z169" t="s">
        <v>178</v>
      </c>
      <c r="AA169" t="s">
        <v>178</v>
      </c>
      <c r="AB169">
        <v>0</v>
      </c>
      <c r="AC169">
        <v>0</v>
      </c>
      <c r="AD169" t="s">
        <v>178</v>
      </c>
      <c r="AE169" s="3">
        <v>156</v>
      </c>
      <c r="AF169" s="3" t="s">
        <v>178</v>
      </c>
      <c r="AG169">
        <f t="shared" si="19"/>
        <v>0</v>
      </c>
      <c r="AH169" t="str">
        <f t="shared" si="20"/>
        <v>NA</v>
      </c>
      <c r="AI169" t="str">
        <f t="shared" si="21"/>
        <v>NA</v>
      </c>
      <c r="AJ169">
        <f t="shared" si="22"/>
        <v>0</v>
      </c>
      <c r="AK169" t="str">
        <f t="shared" si="23"/>
        <v>NA</v>
      </c>
      <c r="AL169" t="str">
        <f t="shared" si="24"/>
        <v>NA</v>
      </c>
      <c r="AM169">
        <f t="shared" si="25"/>
        <v>0</v>
      </c>
      <c r="AN169">
        <f t="shared" si="26"/>
        <v>0</v>
      </c>
      <c r="AO169">
        <f t="shared" si="27"/>
        <v>9</v>
      </c>
    </row>
    <row r="170" spans="1:41" x14ac:dyDescent="0.25">
      <c r="A170">
        <v>174</v>
      </c>
      <c r="B170">
        <v>4.5999999999999996</v>
      </c>
      <c r="C170" t="s">
        <v>330</v>
      </c>
      <c r="D170" t="s">
        <v>359</v>
      </c>
      <c r="E170" t="s">
        <v>395</v>
      </c>
      <c r="F170" t="s">
        <v>178</v>
      </c>
      <c r="G170" t="s">
        <v>178</v>
      </c>
      <c r="H170">
        <v>2011</v>
      </c>
      <c r="I170" t="s">
        <v>178</v>
      </c>
      <c r="J170" t="s">
        <v>178</v>
      </c>
      <c r="K170" t="s">
        <v>89</v>
      </c>
      <c r="L170" t="s">
        <v>178</v>
      </c>
      <c r="M170" t="s">
        <v>178</v>
      </c>
      <c r="N170">
        <f>IF($K170="NA","NA",IF($H170=2011,VLOOKUP($K170,GroupSizesPoly!$A$1:$FG$216,12,FALSE),IF($H170=2012,VLOOKUP($K170,GroupSizesPoly!$A$1:$FG$216,25,FALSE),"AAAAH")))</f>
        <v>4</v>
      </c>
      <c r="O170" t="str">
        <f>IF($L170="NA","NA",IF($H170=2011,VLOOKUP($L170,GroupSizesPoly!$A$1:$FG$216,25,FALSE),IF($H170=2012,VLOOKUP($L170,GroupSizesPoly!$A$1:$FG$216,39,FALSE),"AAAAH")))</f>
        <v>NA</v>
      </c>
      <c r="P170" t="str">
        <f>IF($M170="NA","NA",IF($H170=2011,VLOOKUP($M170,GroupSizesPoly!$A$1:$FG$216,39,FALSE),"AAAAH"))</f>
        <v>NA</v>
      </c>
      <c r="Q170">
        <f>IF($K170="NA","NA",IF($H170=2011,VLOOKUP($K170,GroupSizesPoly!$A$1:$FG$216,5,FALSE),IF($H170=2012,VLOOKUP($K170,GroupSizesPoly!$A$1:$FG$216,17,FALSE),"AAAAH")))</f>
        <v>0</v>
      </c>
      <c r="R170" t="str">
        <f>IF($L170="NA","NA",IF($H170=2011,VLOOKUP($L170,GroupSizesPoly!$A$1:$FG$216,17,FALSE),IF($H170=2012,VLOOKUP($L170,GroupSizesPoly!$A$1:$FG$216,32,FALSE),"AAAAH")))</f>
        <v>NA</v>
      </c>
      <c r="S170" t="str">
        <f>IF($M170="NA","NA",IF($H170=2011,VLOOKUP($M170,GroupSizesPoly!$A$1:$FG$216,32,FALSE),"AAAAH"))</f>
        <v>NA</v>
      </c>
      <c r="T170" s="4">
        <f>IF($K170="NA","NA",IF($H170=2011,VLOOKUP($K170,GroupSizesPoly!$A$1:$FG$216,8,FALSE),IF($H170=2012,VLOOKUP($K170,GroupSizesPoly!$A$1:$FG$216,20,FALSE),"AAAAH")))</f>
        <v>1</v>
      </c>
      <c r="U170" s="4" t="str">
        <f>IF($L170="NA","NA",IF($H170=2011,VLOOKUP($L170,GroupSizesPoly!$A$1:$FG$216,20,FALSE),IF($H170=2012,VLOOKUP($L170,GroupSizesPoly!$A$1:$FG$216,35,FALSE),"AAAAH")))</f>
        <v>NA</v>
      </c>
      <c r="V170" s="4" t="str">
        <f>IF($M170="NA","NA",IF($H170=2011,VLOOKUP($M170,GroupSizesPoly!$A$1:$FG$216,35,FALSE),"AAAAH"))</f>
        <v>NA</v>
      </c>
      <c r="W170">
        <v>0.75690157880665054</v>
      </c>
      <c r="X170" t="s">
        <v>178</v>
      </c>
      <c r="Y170">
        <v>0</v>
      </c>
      <c r="Z170" t="s">
        <v>178</v>
      </c>
      <c r="AA170" t="s">
        <v>178</v>
      </c>
      <c r="AB170">
        <v>0</v>
      </c>
      <c r="AC170">
        <v>4</v>
      </c>
      <c r="AD170" t="s">
        <v>178</v>
      </c>
      <c r="AE170" s="3" t="s">
        <v>178</v>
      </c>
      <c r="AF170" s="3" t="s">
        <v>178</v>
      </c>
      <c r="AG170">
        <f t="shared" si="19"/>
        <v>0.5</v>
      </c>
      <c r="AH170" t="str">
        <f t="shared" si="20"/>
        <v>NA</v>
      </c>
      <c r="AI170" t="str">
        <f t="shared" si="21"/>
        <v>NA</v>
      </c>
      <c r="AJ170">
        <f t="shared" si="22"/>
        <v>0</v>
      </c>
      <c r="AK170" t="str">
        <f t="shared" si="23"/>
        <v>NA</v>
      </c>
      <c r="AL170" t="str">
        <f t="shared" si="24"/>
        <v>NA</v>
      </c>
      <c r="AM170">
        <f t="shared" si="25"/>
        <v>0.5</v>
      </c>
      <c r="AN170">
        <f t="shared" si="26"/>
        <v>0</v>
      </c>
      <c r="AO170">
        <f t="shared" si="27"/>
        <v>4</v>
      </c>
    </row>
    <row r="171" spans="1:41" x14ac:dyDescent="0.25">
      <c r="A171">
        <v>175</v>
      </c>
      <c r="B171">
        <v>4.7</v>
      </c>
      <c r="C171" t="s">
        <v>337</v>
      </c>
      <c r="D171" t="s">
        <v>358</v>
      </c>
      <c r="E171" t="s">
        <v>394</v>
      </c>
      <c r="F171" t="s">
        <v>178</v>
      </c>
      <c r="G171" t="s">
        <v>178</v>
      </c>
      <c r="H171">
        <v>2011</v>
      </c>
      <c r="I171" t="s">
        <v>178</v>
      </c>
      <c r="J171" t="s">
        <v>178</v>
      </c>
      <c r="K171" t="s">
        <v>13</v>
      </c>
      <c r="L171" t="s">
        <v>178</v>
      </c>
      <c r="M171" t="s">
        <v>178</v>
      </c>
      <c r="N171">
        <f>IF($K171="NA","NA",IF($H171=2011,VLOOKUP($K171,GroupSizesPoly!$A$1:$FG$216,12,FALSE),IF($H171=2012,VLOOKUP($K171,GroupSizesPoly!$A$1:$FG$216,25,FALSE),"AAAAH")))</f>
        <v>9</v>
      </c>
      <c r="O171" t="str">
        <f>IF($L171="NA","NA",IF($H171=2011,VLOOKUP($L171,GroupSizesPoly!$A$1:$FG$216,25,FALSE),IF($H171=2012,VLOOKUP($L171,GroupSizesPoly!$A$1:$FG$216,39,FALSE),"AAAAH")))</f>
        <v>NA</v>
      </c>
      <c r="P171" t="str">
        <f>IF($M171="NA","NA",IF($H171=2011,VLOOKUP($M171,GroupSizesPoly!$A$1:$FG$216,39,FALSE),"AAAAH"))</f>
        <v>NA</v>
      </c>
      <c r="Q171">
        <f>IF($K171="NA","NA",IF($H171=2011,VLOOKUP($K171,GroupSizesPoly!$A$1:$FG$216,5,FALSE),IF($H171=2012,VLOOKUP($K171,GroupSizesPoly!$A$1:$FG$216,17,FALSE),"AAAAH")))</f>
        <v>2</v>
      </c>
      <c r="R171" t="str">
        <f>IF($L171="NA","NA",IF($H171=2011,VLOOKUP($L171,GroupSizesPoly!$A$1:$FG$216,17,FALSE),IF($H171=2012,VLOOKUP($L171,GroupSizesPoly!$A$1:$FG$216,32,FALSE),"AAAAH")))</f>
        <v>NA</v>
      </c>
      <c r="S171" t="str">
        <f>IF($M171="NA","NA",IF($H171=2011,VLOOKUP($M171,GroupSizesPoly!$A$1:$FG$216,32,FALSE),"AAAAH"))</f>
        <v>NA</v>
      </c>
      <c r="T171" s="4">
        <f>IF($K171="NA","NA",IF($H171=2011,VLOOKUP($K171,GroupSizesPoly!$A$1:$FG$216,8,FALSE),IF($H171=2012,VLOOKUP($K171,GroupSizesPoly!$A$1:$FG$216,20,FALSE),"AAAAH")))</f>
        <v>5</v>
      </c>
      <c r="U171" s="4" t="str">
        <f>IF($L171="NA","NA",IF($H171=2011,VLOOKUP($L171,GroupSizesPoly!$A$1:$FG$216,20,FALSE),IF($H171=2012,VLOOKUP($L171,GroupSizesPoly!$A$1:$FG$216,35,FALSE),"AAAAH")))</f>
        <v>NA</v>
      </c>
      <c r="V171" s="4" t="str">
        <f>IF($M171="NA","NA",IF($H171=2011,VLOOKUP($M171,GroupSizesPoly!$A$1:$FG$216,35,FALSE),"AAAAH"))</f>
        <v>NA</v>
      </c>
      <c r="W171">
        <v>0.63134776470658449</v>
      </c>
      <c r="X171" t="s">
        <v>178</v>
      </c>
      <c r="Y171">
        <v>0</v>
      </c>
      <c r="Z171" t="s">
        <v>178</v>
      </c>
      <c r="AA171" t="s">
        <v>178</v>
      </c>
      <c r="AB171">
        <v>0</v>
      </c>
      <c r="AC171">
        <v>4</v>
      </c>
      <c r="AD171" t="s">
        <v>178</v>
      </c>
      <c r="AE171" s="3">
        <v>191</v>
      </c>
      <c r="AF171" s="3">
        <v>210</v>
      </c>
      <c r="AG171">
        <f t="shared" si="19"/>
        <v>0.10996875</v>
      </c>
      <c r="AH171" t="str">
        <f t="shared" si="20"/>
        <v>NA</v>
      </c>
      <c r="AI171" t="str">
        <f t="shared" si="21"/>
        <v>NA</v>
      </c>
      <c r="AJ171">
        <f t="shared" si="22"/>
        <v>0.19968124999999998</v>
      </c>
      <c r="AK171" t="str">
        <f t="shared" si="23"/>
        <v>NA</v>
      </c>
      <c r="AL171" t="str">
        <f t="shared" si="24"/>
        <v>NA</v>
      </c>
      <c r="AM171">
        <f t="shared" si="25"/>
        <v>0.10996875</v>
      </c>
      <c r="AN171">
        <f t="shared" si="26"/>
        <v>0.19968124999999998</v>
      </c>
      <c r="AO171">
        <f t="shared" si="27"/>
        <v>9</v>
      </c>
    </row>
    <row r="172" spans="1:41" x14ac:dyDescent="0.25">
      <c r="A172">
        <v>176</v>
      </c>
      <c r="B172">
        <v>4.9000000000000004</v>
      </c>
      <c r="C172" t="s">
        <v>337</v>
      </c>
      <c r="D172" t="s">
        <v>358</v>
      </c>
      <c r="E172" t="s">
        <v>394</v>
      </c>
      <c r="F172" t="s">
        <v>178</v>
      </c>
      <c r="G172" t="s">
        <v>178</v>
      </c>
      <c r="H172">
        <v>2011</v>
      </c>
      <c r="I172" t="s">
        <v>178</v>
      </c>
      <c r="J172" t="s">
        <v>178</v>
      </c>
      <c r="K172" t="s">
        <v>15</v>
      </c>
      <c r="L172" t="s">
        <v>178</v>
      </c>
      <c r="M172" t="s">
        <v>178</v>
      </c>
      <c r="N172">
        <f>IF($K172="NA","NA",IF($H172=2011,VLOOKUP($K172,GroupSizesPoly!$A$1:$FG$216,12,FALSE),IF($H172=2012,VLOOKUP($K172,GroupSizesPoly!$A$1:$FG$216,25,FALSE),"AAAAH")))</f>
        <v>11</v>
      </c>
      <c r="O172" t="str">
        <f>IF($L172="NA","NA",IF($H172=2011,VLOOKUP($L172,GroupSizesPoly!$A$1:$FG$216,25,FALSE),IF($H172=2012,VLOOKUP($L172,GroupSizesPoly!$A$1:$FG$216,39,FALSE),"AAAAH")))</f>
        <v>NA</v>
      </c>
      <c r="P172" t="str">
        <f>IF($M172="NA","NA",IF($H172=2011,VLOOKUP($M172,GroupSizesPoly!$A$1:$FG$216,39,FALSE),"AAAAH"))</f>
        <v>NA</v>
      </c>
      <c r="Q172">
        <f>IF($K172="NA","NA",IF($H172=2011,VLOOKUP($K172,GroupSizesPoly!$A$1:$FG$216,5,FALSE),IF($H172=2012,VLOOKUP($K172,GroupSizesPoly!$A$1:$FG$216,17,FALSE),"AAAAH")))</f>
        <v>3</v>
      </c>
      <c r="R172" t="str">
        <f>IF($L172="NA","NA",IF($H172=2011,VLOOKUP($L172,GroupSizesPoly!$A$1:$FG$216,17,FALSE),IF($H172=2012,VLOOKUP($L172,GroupSizesPoly!$A$1:$FG$216,32,FALSE),"AAAAH")))</f>
        <v>NA</v>
      </c>
      <c r="S172" t="str">
        <f>IF($M172="NA","NA",IF($H172=2011,VLOOKUP($M172,GroupSizesPoly!$A$1:$FG$216,32,FALSE),"AAAAH"))</f>
        <v>NA</v>
      </c>
      <c r="T172" s="4">
        <f>IF($K172="NA","NA",IF($H172=2011,VLOOKUP($K172,GroupSizesPoly!$A$1:$FG$216,8,FALSE),IF($H172=2012,VLOOKUP($K172,GroupSizesPoly!$A$1:$FG$216,20,FALSE),"AAAAH")))</f>
        <v>0</v>
      </c>
      <c r="U172" s="4" t="str">
        <f>IF($L172="NA","NA",IF($H172=2011,VLOOKUP($L172,GroupSizesPoly!$A$1:$FG$216,20,FALSE),IF($H172=2012,VLOOKUP($L172,GroupSizesPoly!$A$1:$FG$216,35,FALSE),"AAAAH")))</f>
        <v>NA</v>
      </c>
      <c r="V172" s="4" t="str">
        <f>IF($M172="NA","NA",IF($H172=2011,VLOOKUP($M172,GroupSizesPoly!$A$1:$FG$216,35,FALSE),"AAAAH"))</f>
        <v>NA</v>
      </c>
      <c r="W172">
        <v>0.44407206622348988</v>
      </c>
      <c r="X172" t="s">
        <v>178</v>
      </c>
      <c r="Y172">
        <v>0</v>
      </c>
      <c r="Z172" t="s">
        <v>178</v>
      </c>
      <c r="AA172" t="s">
        <v>178</v>
      </c>
      <c r="AB172">
        <v>15</v>
      </c>
      <c r="AC172">
        <v>4</v>
      </c>
      <c r="AD172" t="s">
        <v>178</v>
      </c>
      <c r="AE172" s="3" t="s">
        <v>178</v>
      </c>
      <c r="AF172" s="3">
        <v>190</v>
      </c>
      <c r="AG172">
        <f t="shared" si="19"/>
        <v>0</v>
      </c>
      <c r="AH172" t="str">
        <f t="shared" si="20"/>
        <v>NA</v>
      </c>
      <c r="AI172" t="str">
        <f t="shared" si="21"/>
        <v>NA</v>
      </c>
      <c r="AJ172">
        <f t="shared" si="22"/>
        <v>0</v>
      </c>
      <c r="AK172" t="str">
        <f t="shared" si="23"/>
        <v>NA</v>
      </c>
      <c r="AL172" t="str">
        <f t="shared" si="24"/>
        <v>NA</v>
      </c>
      <c r="AM172">
        <f t="shared" si="25"/>
        <v>0</v>
      </c>
      <c r="AN172">
        <f t="shared" si="26"/>
        <v>0</v>
      </c>
      <c r="AO172">
        <f t="shared" si="27"/>
        <v>11</v>
      </c>
    </row>
    <row r="173" spans="1:41" x14ac:dyDescent="0.25">
      <c r="A173">
        <v>177</v>
      </c>
      <c r="B173">
        <v>5</v>
      </c>
      <c r="C173" t="s">
        <v>330</v>
      </c>
      <c r="D173" t="s">
        <v>358</v>
      </c>
      <c r="E173" t="s">
        <v>392</v>
      </c>
      <c r="F173" t="s">
        <v>178</v>
      </c>
      <c r="G173" t="s">
        <v>178</v>
      </c>
      <c r="H173">
        <v>2011</v>
      </c>
      <c r="I173" t="s">
        <v>178</v>
      </c>
      <c r="J173" t="s">
        <v>178</v>
      </c>
      <c r="K173" t="s">
        <v>14</v>
      </c>
      <c r="L173" t="s">
        <v>178</v>
      </c>
      <c r="M173" t="s">
        <v>178</v>
      </c>
      <c r="N173">
        <f>IF($K173="NA","NA",IF($H173=2011,VLOOKUP($K173,GroupSizesPoly!$A$1:$FG$216,12,FALSE),IF($H173=2012,VLOOKUP($K173,GroupSizesPoly!$A$1:$FG$216,25,FALSE),"AAAAH")))</f>
        <v>10</v>
      </c>
      <c r="O173" t="str">
        <f>IF($L173="NA","NA",IF($H173=2011,VLOOKUP($L173,GroupSizesPoly!$A$1:$FG$216,25,FALSE),IF($H173=2012,VLOOKUP($L173,GroupSizesPoly!$A$1:$FG$216,39,FALSE),"AAAAH")))</f>
        <v>NA</v>
      </c>
      <c r="P173" t="str">
        <f>IF($M173="NA","NA",IF($H173=2011,VLOOKUP($M173,GroupSizesPoly!$A$1:$FG$216,39,FALSE),"AAAAH"))</f>
        <v>NA</v>
      </c>
      <c r="Q173">
        <f>IF($K173="NA","NA",IF($H173=2011,VLOOKUP($K173,GroupSizesPoly!$A$1:$FG$216,5,FALSE),IF($H173=2012,VLOOKUP($K173,GroupSizesPoly!$A$1:$FG$216,17,FALSE),"AAAAH")))</f>
        <v>2</v>
      </c>
      <c r="R173" t="str">
        <f>IF($L173="NA","NA",IF($H173=2011,VLOOKUP($L173,GroupSizesPoly!$A$1:$FG$216,17,FALSE),IF($H173=2012,VLOOKUP($L173,GroupSizesPoly!$A$1:$FG$216,32,FALSE),"AAAAH")))</f>
        <v>NA</v>
      </c>
      <c r="S173" t="str">
        <f>IF($M173="NA","NA",IF($H173=2011,VLOOKUP($M173,GroupSizesPoly!$A$1:$FG$216,32,FALSE),"AAAAH"))</f>
        <v>NA</v>
      </c>
      <c r="T173" s="4">
        <f>IF($K173="NA","NA",IF($H173=2011,VLOOKUP($K173,GroupSizesPoly!$A$1:$FG$216,8,FALSE),IF($H173=2012,VLOOKUP($K173,GroupSizesPoly!$A$1:$FG$216,20,FALSE),"AAAAH")))</f>
        <v>3</v>
      </c>
      <c r="U173" s="4" t="str">
        <f>IF($L173="NA","NA",IF($H173=2011,VLOOKUP($L173,GroupSizesPoly!$A$1:$FG$216,20,FALSE),IF($H173=2012,VLOOKUP($L173,GroupSizesPoly!$A$1:$FG$216,35,FALSE),"AAAAH")))</f>
        <v>NA</v>
      </c>
      <c r="V173" s="4" t="str">
        <f>IF($M173="NA","NA",IF($H173=2011,VLOOKUP($M173,GroupSizesPoly!$A$1:$FG$216,35,FALSE),"AAAAH"))</f>
        <v>NA</v>
      </c>
      <c r="W173">
        <v>0.87132083643168035</v>
      </c>
      <c r="X173" t="s">
        <v>178</v>
      </c>
      <c r="Y173">
        <v>0</v>
      </c>
      <c r="Z173" t="s">
        <v>178</v>
      </c>
      <c r="AA173" t="s">
        <v>178</v>
      </c>
      <c r="AB173">
        <v>1</v>
      </c>
      <c r="AC173">
        <v>3</v>
      </c>
      <c r="AD173" t="s">
        <v>178</v>
      </c>
      <c r="AE173" s="3">
        <v>191</v>
      </c>
      <c r="AF173" s="3" t="s">
        <v>178</v>
      </c>
      <c r="AG173">
        <f t="shared" si="19"/>
        <v>0.20173125</v>
      </c>
      <c r="AH173" t="str">
        <f t="shared" si="20"/>
        <v>NA</v>
      </c>
      <c r="AI173" t="str">
        <f t="shared" si="21"/>
        <v>NA</v>
      </c>
      <c r="AJ173">
        <f t="shared" si="22"/>
        <v>0.11808750000000001</v>
      </c>
      <c r="AK173" t="str">
        <f t="shared" si="23"/>
        <v>NA</v>
      </c>
      <c r="AL173" t="str">
        <f t="shared" si="24"/>
        <v>NA</v>
      </c>
      <c r="AM173">
        <f t="shared" si="25"/>
        <v>0.20173125</v>
      </c>
      <c r="AN173">
        <f t="shared" si="26"/>
        <v>0.11808750000000001</v>
      </c>
      <c r="AO173">
        <f t="shared" si="27"/>
        <v>10</v>
      </c>
    </row>
    <row r="174" spans="1:41" x14ac:dyDescent="0.25">
      <c r="A174">
        <v>178</v>
      </c>
      <c r="B174">
        <v>4.7</v>
      </c>
      <c r="C174" t="s">
        <v>330</v>
      </c>
      <c r="D174" t="s">
        <v>358</v>
      </c>
      <c r="E174" t="s">
        <v>392</v>
      </c>
      <c r="F174" t="s">
        <v>178</v>
      </c>
      <c r="G174" t="s">
        <v>178</v>
      </c>
      <c r="H174">
        <v>2011</v>
      </c>
      <c r="I174" t="s">
        <v>178</v>
      </c>
      <c r="J174" t="s">
        <v>178</v>
      </c>
      <c r="K174" t="s">
        <v>25</v>
      </c>
      <c r="L174" t="s">
        <v>178</v>
      </c>
      <c r="M174" t="s">
        <v>178</v>
      </c>
      <c r="N174">
        <f>IF($K174="NA","NA",IF($H174=2011,VLOOKUP($K174,GroupSizesPoly!$A$1:$FG$216,12,FALSE),IF($H174=2012,VLOOKUP($K174,GroupSizesPoly!$A$1:$FG$216,25,FALSE),"AAAAH")))</f>
        <v>14</v>
      </c>
      <c r="O174" t="str">
        <f>IF($L174="NA","NA",IF($H174=2011,VLOOKUP($L174,GroupSizesPoly!$A$1:$FG$216,25,FALSE),IF($H174=2012,VLOOKUP($L174,GroupSizesPoly!$A$1:$FG$216,39,FALSE),"AAAAH")))</f>
        <v>NA</v>
      </c>
      <c r="P174" t="str">
        <f>IF($M174="NA","NA",IF($H174=2011,VLOOKUP($M174,GroupSizesPoly!$A$1:$FG$216,39,FALSE),"AAAAH"))</f>
        <v>NA</v>
      </c>
      <c r="Q174">
        <f>IF($K174="NA","NA",IF($H174=2011,VLOOKUP($K174,GroupSizesPoly!$A$1:$FG$216,5,FALSE),IF($H174=2012,VLOOKUP($K174,GroupSizesPoly!$A$1:$FG$216,17,FALSE),"AAAAH")))</f>
        <v>3</v>
      </c>
      <c r="R174" t="str">
        <f>IF($L174="NA","NA",IF($H174=2011,VLOOKUP($L174,GroupSizesPoly!$A$1:$FG$216,17,FALSE),IF($H174=2012,VLOOKUP($L174,GroupSizesPoly!$A$1:$FG$216,32,FALSE),"AAAAH")))</f>
        <v>NA</v>
      </c>
      <c r="S174" t="str">
        <f>IF($M174="NA","NA",IF($H174=2011,VLOOKUP($M174,GroupSizesPoly!$A$1:$FG$216,32,FALSE),"AAAAH"))</f>
        <v>NA</v>
      </c>
      <c r="T174" s="4">
        <f>IF($K174="NA","NA",IF($H174=2011,VLOOKUP($K174,GroupSizesPoly!$A$1:$FG$216,8,FALSE),IF($H174=2012,VLOOKUP($K174,GroupSizesPoly!$A$1:$FG$216,20,FALSE),"AAAAH")))</f>
        <v>1</v>
      </c>
      <c r="U174" s="4" t="str">
        <f>IF($L174="NA","NA",IF($H174=2011,VLOOKUP($L174,GroupSizesPoly!$A$1:$FG$216,20,FALSE),IF($H174=2012,VLOOKUP($L174,GroupSizesPoly!$A$1:$FG$216,35,FALSE),"AAAAH")))</f>
        <v>NA</v>
      </c>
      <c r="V174" s="4" t="str">
        <f>IF($M174="NA","NA",IF($H174=2011,VLOOKUP($M174,GroupSizesPoly!$A$1:$FG$216,35,FALSE),"AAAAH"))</f>
        <v>NA</v>
      </c>
      <c r="W174">
        <v>0.68249542123006379</v>
      </c>
      <c r="X174" t="s">
        <v>178</v>
      </c>
      <c r="Y174">
        <v>0</v>
      </c>
      <c r="Z174" t="s">
        <v>178</v>
      </c>
      <c r="AA174" t="s">
        <v>178</v>
      </c>
      <c r="AB174">
        <v>0</v>
      </c>
      <c r="AC174">
        <v>0</v>
      </c>
      <c r="AD174" t="s">
        <v>178</v>
      </c>
      <c r="AE174" s="3" t="s">
        <v>178</v>
      </c>
      <c r="AF174" s="3" t="s">
        <v>178</v>
      </c>
      <c r="AG174">
        <f t="shared" si="19"/>
        <v>6.1987499999999994E-2</v>
      </c>
      <c r="AH174" t="str">
        <f t="shared" si="20"/>
        <v>NA</v>
      </c>
      <c r="AI174" t="str">
        <f t="shared" si="21"/>
        <v>NA</v>
      </c>
      <c r="AJ174">
        <f t="shared" si="22"/>
        <v>5.6225000000000011E-2</v>
      </c>
      <c r="AK174" t="str">
        <f t="shared" si="23"/>
        <v>NA</v>
      </c>
      <c r="AL174" t="str">
        <f t="shared" si="24"/>
        <v>NA</v>
      </c>
      <c r="AM174">
        <f t="shared" si="25"/>
        <v>6.1987499999999994E-2</v>
      </c>
      <c r="AN174">
        <f t="shared" si="26"/>
        <v>5.6225000000000011E-2</v>
      </c>
      <c r="AO174">
        <f t="shared" si="27"/>
        <v>14</v>
      </c>
    </row>
    <row r="175" spans="1:41" x14ac:dyDescent="0.25">
      <c r="A175">
        <v>179</v>
      </c>
      <c r="B175">
        <v>6</v>
      </c>
      <c r="C175" t="s">
        <v>337</v>
      </c>
      <c r="D175" t="s">
        <v>359</v>
      </c>
      <c r="E175" t="s">
        <v>393</v>
      </c>
      <c r="F175" t="s">
        <v>178</v>
      </c>
      <c r="G175" t="s">
        <v>178</v>
      </c>
      <c r="H175">
        <v>2011</v>
      </c>
      <c r="I175" t="s">
        <v>178</v>
      </c>
      <c r="J175" t="s">
        <v>178</v>
      </c>
      <c r="K175" t="s">
        <v>365</v>
      </c>
      <c r="L175" t="s">
        <v>178</v>
      </c>
      <c r="M175" t="s">
        <v>178</v>
      </c>
      <c r="N175">
        <f>IF($K175="NA","NA",IF($H175=2011,VLOOKUP($K175,GroupSizesPoly!$A$1:$FG$216,12,FALSE),IF($H175=2012,VLOOKUP($K175,GroupSizesPoly!$A$1:$FG$216,25,FALSE),"AAAAH")))</f>
        <v>5</v>
      </c>
      <c r="O175" t="str">
        <f>IF($L175="NA","NA",IF($H175=2011,VLOOKUP($L175,GroupSizesPoly!$A$1:$FG$216,25,FALSE),IF($H175=2012,VLOOKUP($L175,GroupSizesPoly!$A$1:$FG$216,39,FALSE),"AAAAH")))</f>
        <v>NA</v>
      </c>
      <c r="P175" t="str">
        <f>IF($M175="NA","NA",IF($H175=2011,VLOOKUP($M175,GroupSizesPoly!$A$1:$FG$216,39,FALSE),"AAAAH"))</f>
        <v>NA</v>
      </c>
      <c r="Q175">
        <f>IF($K175="NA","NA",IF($H175=2011,VLOOKUP($K175,GroupSizesPoly!$A$1:$FG$216,5,FALSE),IF($H175=2012,VLOOKUP($K175,GroupSizesPoly!$A$1:$FG$216,17,FALSE),"AAAAH")))</f>
        <v>0.5</v>
      </c>
      <c r="R175" t="str">
        <f>IF($L175="NA","NA",IF($H175=2011,VLOOKUP($L175,GroupSizesPoly!$A$1:$FG$216,17,FALSE),IF($H175=2012,VLOOKUP($L175,GroupSizesPoly!$A$1:$FG$216,32,FALSE),"AAAAH")))</f>
        <v>NA</v>
      </c>
      <c r="S175" t="str">
        <f>IF($M175="NA","NA",IF($H175=2011,VLOOKUP($M175,GroupSizesPoly!$A$1:$FG$216,32,FALSE),"AAAAH"))</f>
        <v>NA</v>
      </c>
      <c r="T175" s="4">
        <f>IF($K175="NA","NA",IF($H175=2011,VLOOKUP($K175,GroupSizesPoly!$A$1:$FG$216,8,FALSE),IF($H175=2012,VLOOKUP($K175,GroupSizesPoly!$A$1:$FG$216,20,FALSE),"AAAAH")))</f>
        <v>0</v>
      </c>
      <c r="U175" s="4" t="str">
        <f>IF($L175="NA","NA",IF($H175=2011,VLOOKUP($L175,GroupSizesPoly!$A$1:$FG$216,20,FALSE),IF($H175=2012,VLOOKUP($L175,GroupSizesPoly!$A$1:$FG$216,35,FALSE),"AAAAH")))</f>
        <v>NA</v>
      </c>
      <c r="V175" s="4" t="str">
        <f>IF($M175="NA","NA",IF($H175=2011,VLOOKUP($M175,GroupSizesPoly!$A$1:$FG$216,35,FALSE),"AAAAH"))</f>
        <v>NA</v>
      </c>
      <c r="W175">
        <v>0.66094302982270481</v>
      </c>
      <c r="X175" t="s">
        <v>178</v>
      </c>
      <c r="Y175">
        <v>0</v>
      </c>
      <c r="Z175" t="s">
        <v>178</v>
      </c>
      <c r="AA175" t="s">
        <v>178</v>
      </c>
      <c r="AB175">
        <v>2</v>
      </c>
      <c r="AC175">
        <v>4</v>
      </c>
      <c r="AD175" t="s">
        <v>178</v>
      </c>
      <c r="AE175" s="3" t="s">
        <v>178</v>
      </c>
      <c r="AF175" s="3" t="s">
        <v>178</v>
      </c>
      <c r="AG175">
        <f t="shared" si="19"/>
        <v>0</v>
      </c>
      <c r="AH175" t="str">
        <f t="shared" si="20"/>
        <v>NA</v>
      </c>
      <c r="AI175" t="str">
        <f t="shared" si="21"/>
        <v>NA</v>
      </c>
      <c r="AJ175">
        <f t="shared" si="22"/>
        <v>0</v>
      </c>
      <c r="AK175" t="str">
        <f t="shared" si="23"/>
        <v>NA</v>
      </c>
      <c r="AL175" t="str">
        <f t="shared" si="24"/>
        <v>NA</v>
      </c>
      <c r="AM175">
        <f t="shared" si="25"/>
        <v>0</v>
      </c>
      <c r="AN175">
        <f t="shared" si="26"/>
        <v>0</v>
      </c>
      <c r="AO175">
        <f t="shared" si="27"/>
        <v>5</v>
      </c>
    </row>
    <row r="176" spans="1:41" x14ac:dyDescent="0.25">
      <c r="A176">
        <v>180</v>
      </c>
      <c r="B176">
        <v>4.5</v>
      </c>
      <c r="C176" t="s">
        <v>337</v>
      </c>
      <c r="D176" t="s">
        <v>358</v>
      </c>
      <c r="E176" t="s">
        <v>394</v>
      </c>
      <c r="F176" t="s">
        <v>178</v>
      </c>
      <c r="G176" t="s">
        <v>178</v>
      </c>
      <c r="H176">
        <v>2011</v>
      </c>
      <c r="I176" t="s">
        <v>178</v>
      </c>
      <c r="J176" t="s">
        <v>178</v>
      </c>
      <c r="K176" t="s">
        <v>11</v>
      </c>
      <c r="L176" t="s">
        <v>178</v>
      </c>
      <c r="M176" t="s">
        <v>178</v>
      </c>
      <c r="N176">
        <f>IF($K176="NA","NA",IF($H176=2011,VLOOKUP($K176,GroupSizesPoly!$A$1:$FG$216,12,FALSE),IF($H176=2012,VLOOKUP($K176,GroupSizesPoly!$A$1:$FG$216,25,FALSE),"AAAAH")))</f>
        <v>12</v>
      </c>
      <c r="O176" t="str">
        <f>IF($L176="NA","NA",IF($H176=2011,VLOOKUP($L176,GroupSizesPoly!$A$1:$FG$216,25,FALSE),IF($H176=2012,VLOOKUP($L176,GroupSizesPoly!$A$1:$FG$216,39,FALSE),"AAAAH")))</f>
        <v>NA</v>
      </c>
      <c r="P176" t="str">
        <f>IF($M176="NA","NA",IF($H176=2011,VLOOKUP($M176,GroupSizesPoly!$A$1:$FG$216,39,FALSE),"AAAAH"))</f>
        <v>NA</v>
      </c>
      <c r="Q176">
        <f>IF($K176="NA","NA",IF($H176=2011,VLOOKUP($K176,GroupSizesPoly!$A$1:$FG$216,5,FALSE),IF($H176=2012,VLOOKUP($K176,GroupSizesPoly!$A$1:$FG$216,17,FALSE),"AAAAH")))</f>
        <v>2</v>
      </c>
      <c r="R176" t="str">
        <f>IF($L176="NA","NA",IF($H176=2011,VLOOKUP($L176,GroupSizesPoly!$A$1:$FG$216,17,FALSE),IF($H176=2012,VLOOKUP($L176,GroupSizesPoly!$A$1:$FG$216,32,FALSE),"AAAAH")))</f>
        <v>NA</v>
      </c>
      <c r="S176" t="str">
        <f>IF($M176="NA","NA",IF($H176=2011,VLOOKUP($M176,GroupSizesPoly!$A$1:$FG$216,32,FALSE),"AAAAH"))</f>
        <v>NA</v>
      </c>
      <c r="T176" s="4">
        <f>IF($K176="NA","NA",IF($H176=2011,VLOOKUP($K176,GroupSizesPoly!$A$1:$FG$216,8,FALSE),IF($H176=2012,VLOOKUP($K176,GroupSizesPoly!$A$1:$FG$216,20,FALSE),"AAAAH")))</f>
        <v>2</v>
      </c>
      <c r="U176" s="4" t="str">
        <f>IF($L176="NA","NA",IF($H176=2011,VLOOKUP($L176,GroupSizesPoly!$A$1:$FG$216,20,FALSE),IF($H176=2012,VLOOKUP($L176,GroupSizesPoly!$A$1:$FG$216,35,FALSE),"AAAAH")))</f>
        <v>NA</v>
      </c>
      <c r="V176" s="4" t="str">
        <f>IF($M176="NA","NA",IF($H176=2011,VLOOKUP($M176,GroupSizesPoly!$A$1:$FG$216,35,FALSE),"AAAAH"))</f>
        <v>NA</v>
      </c>
      <c r="W176">
        <v>1.5120846537148649</v>
      </c>
      <c r="X176" t="s">
        <v>178</v>
      </c>
      <c r="Y176">
        <v>0</v>
      </c>
      <c r="Z176" t="s">
        <v>178</v>
      </c>
      <c r="AA176" t="s">
        <v>178</v>
      </c>
      <c r="AB176">
        <v>0</v>
      </c>
      <c r="AC176">
        <v>0</v>
      </c>
      <c r="AD176" t="s">
        <v>178</v>
      </c>
      <c r="AE176" s="3">
        <v>36</v>
      </c>
      <c r="AF176" s="3">
        <v>208</v>
      </c>
      <c r="AG176">
        <f t="shared" si="19"/>
        <v>4.3987499999999999E-2</v>
      </c>
      <c r="AH176" t="str">
        <f t="shared" si="20"/>
        <v>NA</v>
      </c>
      <c r="AI176" t="str">
        <f t="shared" si="21"/>
        <v>NA</v>
      </c>
      <c r="AJ176">
        <f t="shared" si="22"/>
        <v>7.9872500000000013E-2</v>
      </c>
      <c r="AK176" t="str">
        <f t="shared" si="23"/>
        <v>NA</v>
      </c>
      <c r="AL176" t="str">
        <f t="shared" si="24"/>
        <v>NA</v>
      </c>
      <c r="AM176">
        <f t="shared" si="25"/>
        <v>4.3987499999999999E-2</v>
      </c>
      <c r="AN176">
        <f t="shared" si="26"/>
        <v>7.9872500000000013E-2</v>
      </c>
      <c r="AO176">
        <f t="shared" si="27"/>
        <v>12</v>
      </c>
    </row>
    <row r="177" spans="1:41" x14ac:dyDescent="0.25">
      <c r="A177">
        <v>181</v>
      </c>
      <c r="B177">
        <v>4.8</v>
      </c>
      <c r="C177" t="s">
        <v>330</v>
      </c>
      <c r="D177" t="s">
        <v>358</v>
      </c>
      <c r="E177" t="s">
        <v>392</v>
      </c>
      <c r="F177" t="s">
        <v>178</v>
      </c>
      <c r="G177" t="s">
        <v>178</v>
      </c>
      <c r="H177">
        <v>2011</v>
      </c>
      <c r="I177" t="s">
        <v>178</v>
      </c>
      <c r="J177" t="s">
        <v>178</v>
      </c>
      <c r="K177" t="s">
        <v>77</v>
      </c>
      <c r="L177" t="s">
        <v>178</v>
      </c>
      <c r="M177" t="s">
        <v>178</v>
      </c>
      <c r="N177">
        <f>IF($K177="NA","NA",IF($H177=2011,VLOOKUP($K177,GroupSizesPoly!$A$1:$FG$216,12,FALSE),IF($H177=2012,VLOOKUP($K177,GroupSizesPoly!$A$1:$FG$216,25,FALSE),"AAAAH")))</f>
        <v>8</v>
      </c>
      <c r="O177" t="str">
        <f>IF($L177="NA","NA",IF($H177=2011,VLOOKUP($L177,GroupSizesPoly!$A$1:$FG$216,25,FALSE),IF($H177=2012,VLOOKUP($L177,GroupSizesPoly!$A$1:$FG$216,39,FALSE),"AAAAH")))</f>
        <v>NA</v>
      </c>
      <c r="P177" t="str">
        <f>IF($M177="NA","NA",IF($H177=2011,VLOOKUP($M177,GroupSizesPoly!$A$1:$FG$216,39,FALSE),"AAAAH"))</f>
        <v>NA</v>
      </c>
      <c r="Q177">
        <f>IF($K177="NA","NA",IF($H177=2011,VLOOKUP($K177,GroupSizesPoly!$A$1:$FG$216,5,FALSE),IF($H177=2012,VLOOKUP($K177,GroupSizesPoly!$A$1:$FG$216,17,FALSE),"AAAAH")))</f>
        <v>2</v>
      </c>
      <c r="R177" t="str">
        <f>IF($L177="NA","NA",IF($H177=2011,VLOOKUP($L177,GroupSizesPoly!$A$1:$FG$216,17,FALSE),IF($H177=2012,VLOOKUP($L177,GroupSizesPoly!$A$1:$FG$216,32,FALSE),"AAAAH")))</f>
        <v>NA</v>
      </c>
      <c r="S177" t="str">
        <f>IF($M177="NA","NA",IF($H177=2011,VLOOKUP($M177,GroupSizesPoly!$A$1:$FG$216,32,FALSE),"AAAAH"))</f>
        <v>NA</v>
      </c>
      <c r="T177" s="4">
        <f>IF($K177="NA","NA",IF($H177=2011,VLOOKUP($K177,GroupSizesPoly!$A$1:$FG$216,8,FALSE),IF($H177=2012,VLOOKUP($K177,GroupSizesPoly!$A$1:$FG$216,20,FALSE),"AAAAH")))</f>
        <v>1</v>
      </c>
      <c r="U177" s="4" t="str">
        <f>IF($L177="NA","NA",IF($H177=2011,VLOOKUP($L177,GroupSizesPoly!$A$1:$FG$216,20,FALSE),IF($H177=2012,VLOOKUP($L177,GroupSizesPoly!$A$1:$FG$216,35,FALSE),"AAAAH")))</f>
        <v>NA</v>
      </c>
      <c r="V177" s="4" t="str">
        <f>IF($M177="NA","NA",IF($H177=2011,VLOOKUP($M177,GroupSizesPoly!$A$1:$FG$216,35,FALSE),"AAAAH"))</f>
        <v>NA</v>
      </c>
      <c r="W177">
        <v>0.90210864090751197</v>
      </c>
      <c r="X177" t="s">
        <v>178</v>
      </c>
      <c r="Y177">
        <v>0</v>
      </c>
      <c r="Z177" t="s">
        <v>178</v>
      </c>
      <c r="AA177" t="s">
        <v>178</v>
      </c>
      <c r="AB177">
        <v>0</v>
      </c>
      <c r="AC177">
        <v>1</v>
      </c>
      <c r="AD177" t="s">
        <v>178</v>
      </c>
      <c r="AE177" s="3" t="s">
        <v>178</v>
      </c>
      <c r="AF177" s="3" t="s">
        <v>178</v>
      </c>
      <c r="AG177">
        <f t="shared" si="19"/>
        <v>6.7243749999999991E-2</v>
      </c>
      <c r="AH177" t="str">
        <f t="shared" si="20"/>
        <v>NA</v>
      </c>
      <c r="AI177" t="str">
        <f t="shared" si="21"/>
        <v>NA</v>
      </c>
      <c r="AJ177">
        <f t="shared" si="22"/>
        <v>3.9362500000000002E-2</v>
      </c>
      <c r="AK177" t="str">
        <f t="shared" si="23"/>
        <v>NA</v>
      </c>
      <c r="AL177" t="str">
        <f t="shared" si="24"/>
        <v>NA</v>
      </c>
      <c r="AM177">
        <f t="shared" si="25"/>
        <v>6.7243749999999991E-2</v>
      </c>
      <c r="AN177">
        <f t="shared" si="26"/>
        <v>3.9362500000000002E-2</v>
      </c>
      <c r="AO177">
        <f t="shared" si="27"/>
        <v>8</v>
      </c>
    </row>
    <row r="178" spans="1:41" x14ac:dyDescent="0.25">
      <c r="A178">
        <v>182</v>
      </c>
      <c r="B178">
        <v>4.5999999999999996</v>
      </c>
      <c r="C178" t="s">
        <v>330</v>
      </c>
      <c r="D178" t="s">
        <v>358</v>
      </c>
      <c r="E178" t="s">
        <v>392</v>
      </c>
      <c r="F178" t="s">
        <v>178</v>
      </c>
      <c r="G178" t="s">
        <v>178</v>
      </c>
      <c r="H178">
        <v>2011</v>
      </c>
      <c r="I178" t="s">
        <v>178</v>
      </c>
      <c r="J178" t="s">
        <v>178</v>
      </c>
      <c r="K178" t="s">
        <v>75</v>
      </c>
      <c r="L178" t="s">
        <v>178</v>
      </c>
      <c r="M178" t="s">
        <v>178</v>
      </c>
      <c r="N178">
        <f>IF($K178="NA","NA",IF($H178=2011,VLOOKUP($K178,GroupSizesPoly!$A$1:$FG$216,12,FALSE),IF($H178=2012,VLOOKUP($K178,GroupSizesPoly!$A$1:$FG$216,25,FALSE),"AAAAH")))</f>
        <v>6</v>
      </c>
      <c r="O178" t="str">
        <f>IF($L178="NA","NA",IF($H178=2011,VLOOKUP($L178,GroupSizesPoly!$A$1:$FG$216,25,FALSE),IF($H178=2012,VLOOKUP($L178,GroupSizesPoly!$A$1:$FG$216,39,FALSE),"AAAAH")))</f>
        <v>NA</v>
      </c>
      <c r="P178" t="str">
        <f>IF($M178="NA","NA",IF($H178=2011,VLOOKUP($M178,GroupSizesPoly!$A$1:$FG$216,39,FALSE),"AAAAH"))</f>
        <v>NA</v>
      </c>
      <c r="Q178">
        <f>IF($K178="NA","NA",IF($H178=2011,VLOOKUP($K178,GroupSizesPoly!$A$1:$FG$216,5,FALSE),IF($H178=2012,VLOOKUP($K178,GroupSizesPoly!$A$1:$FG$216,17,FALSE),"AAAAH")))</f>
        <v>2</v>
      </c>
      <c r="R178" t="str">
        <f>IF($L178="NA","NA",IF($H178=2011,VLOOKUP($L178,GroupSizesPoly!$A$1:$FG$216,17,FALSE),IF($H178=2012,VLOOKUP($L178,GroupSizesPoly!$A$1:$FG$216,32,FALSE),"AAAAH")))</f>
        <v>NA</v>
      </c>
      <c r="S178" t="str">
        <f>IF($M178="NA","NA",IF($H178=2011,VLOOKUP($M178,GroupSizesPoly!$A$1:$FG$216,32,FALSE),"AAAAH"))</f>
        <v>NA</v>
      </c>
      <c r="T178" s="4">
        <f>IF($K178="NA","NA",IF($H178=2011,VLOOKUP($K178,GroupSizesPoly!$A$1:$FG$216,8,FALSE),IF($H178=2012,VLOOKUP($K178,GroupSizesPoly!$A$1:$FG$216,20,FALSE),"AAAAH")))</f>
        <v>0</v>
      </c>
      <c r="U178" s="4" t="str">
        <f>IF($L178="NA","NA",IF($H178=2011,VLOOKUP($L178,GroupSizesPoly!$A$1:$FG$216,20,FALSE),IF($H178=2012,VLOOKUP($L178,GroupSizesPoly!$A$1:$FG$216,35,FALSE),"AAAAH")))</f>
        <v>NA</v>
      </c>
      <c r="V178" s="4" t="str">
        <f>IF($M178="NA","NA",IF($H178=2011,VLOOKUP($M178,GroupSizesPoly!$A$1:$FG$216,35,FALSE),"AAAAH"))</f>
        <v>NA</v>
      </c>
      <c r="W178">
        <v>0.65741919655574388</v>
      </c>
      <c r="X178" t="s">
        <v>178</v>
      </c>
      <c r="Y178">
        <v>0</v>
      </c>
      <c r="Z178" t="s">
        <v>178</v>
      </c>
      <c r="AA178" t="s">
        <v>178</v>
      </c>
      <c r="AB178">
        <v>3</v>
      </c>
      <c r="AC178">
        <v>8</v>
      </c>
      <c r="AD178" t="s">
        <v>178</v>
      </c>
      <c r="AE178" s="3" t="s">
        <v>178</v>
      </c>
      <c r="AF178" s="3" t="s">
        <v>178</v>
      </c>
      <c r="AG178">
        <f t="shared" si="19"/>
        <v>0</v>
      </c>
      <c r="AH178" t="str">
        <f t="shared" si="20"/>
        <v>NA</v>
      </c>
      <c r="AI178" t="str">
        <f t="shared" si="21"/>
        <v>NA</v>
      </c>
      <c r="AJ178">
        <f t="shared" si="22"/>
        <v>0</v>
      </c>
      <c r="AK178" t="str">
        <f t="shared" si="23"/>
        <v>NA</v>
      </c>
      <c r="AL178" t="str">
        <f t="shared" si="24"/>
        <v>NA</v>
      </c>
      <c r="AM178">
        <f t="shared" si="25"/>
        <v>0</v>
      </c>
      <c r="AN178">
        <f t="shared" si="26"/>
        <v>0</v>
      </c>
      <c r="AO178">
        <f t="shared" si="27"/>
        <v>6</v>
      </c>
    </row>
    <row r="179" spans="1:41" x14ac:dyDescent="0.25">
      <c r="A179">
        <v>183</v>
      </c>
      <c r="B179">
        <v>5.8</v>
      </c>
      <c r="C179" t="s">
        <v>337</v>
      </c>
      <c r="D179" t="s">
        <v>359</v>
      </c>
      <c r="E179" t="s">
        <v>393</v>
      </c>
      <c r="F179" t="s">
        <v>178</v>
      </c>
      <c r="G179" t="s">
        <v>178</v>
      </c>
      <c r="H179">
        <v>2011</v>
      </c>
      <c r="I179" t="s">
        <v>178</v>
      </c>
      <c r="J179" t="s">
        <v>178</v>
      </c>
      <c r="K179" t="s">
        <v>76</v>
      </c>
      <c r="L179" t="s">
        <v>178</v>
      </c>
      <c r="M179" t="s">
        <v>178</v>
      </c>
      <c r="N179">
        <f>IF($K179="NA","NA",IF($H179=2011,VLOOKUP($K179,GroupSizesPoly!$A$1:$FG$216,12,FALSE),IF($H179=2012,VLOOKUP($K179,GroupSizesPoly!$A$1:$FG$216,25,FALSE),"AAAAH")))</f>
        <v>4</v>
      </c>
      <c r="O179" t="str">
        <f>IF($L179="NA","NA",IF($H179=2011,VLOOKUP($L179,GroupSizesPoly!$A$1:$FG$216,25,FALSE),IF($H179=2012,VLOOKUP($L179,GroupSizesPoly!$A$1:$FG$216,39,FALSE),"AAAAH")))</f>
        <v>NA</v>
      </c>
      <c r="P179" t="str">
        <f>IF($M179="NA","NA",IF($H179=2011,VLOOKUP($M179,GroupSizesPoly!$A$1:$FG$216,39,FALSE),"AAAAH"))</f>
        <v>NA</v>
      </c>
      <c r="Q179">
        <f>IF($K179="NA","NA",IF($H179=2011,VLOOKUP($K179,GroupSizesPoly!$A$1:$FG$216,5,FALSE),IF($H179=2012,VLOOKUP($K179,GroupSizesPoly!$A$1:$FG$216,17,FALSE),"AAAAH")))</f>
        <v>2</v>
      </c>
      <c r="R179" t="str">
        <f>IF($L179="NA","NA",IF($H179=2011,VLOOKUP($L179,GroupSizesPoly!$A$1:$FG$216,17,FALSE),IF($H179=2012,VLOOKUP($L179,GroupSizesPoly!$A$1:$FG$216,32,FALSE),"AAAAH")))</f>
        <v>NA</v>
      </c>
      <c r="S179" t="str">
        <f>IF($M179="NA","NA",IF($H179=2011,VLOOKUP($M179,GroupSizesPoly!$A$1:$FG$216,32,FALSE),"AAAAH"))</f>
        <v>NA</v>
      </c>
      <c r="T179" s="4">
        <f>IF($K179="NA","NA",IF($H179=2011,VLOOKUP($K179,GroupSizesPoly!$A$1:$FG$216,8,FALSE),IF($H179=2012,VLOOKUP($K179,GroupSizesPoly!$A$1:$FG$216,20,FALSE),"AAAAH")))</f>
        <v>0</v>
      </c>
      <c r="U179" s="4" t="str">
        <f>IF($L179="NA","NA",IF($H179=2011,VLOOKUP($L179,GroupSizesPoly!$A$1:$FG$216,20,FALSE),IF($H179=2012,VLOOKUP($L179,GroupSizesPoly!$A$1:$FG$216,35,FALSE),"AAAAH")))</f>
        <v>NA</v>
      </c>
      <c r="V179" s="4" t="str">
        <f>IF($M179="NA","NA",IF($H179=2011,VLOOKUP($M179,GroupSizesPoly!$A$1:$FG$216,35,FALSE),"AAAAH"))</f>
        <v>NA</v>
      </c>
      <c r="W179">
        <v>1.6559287424282489</v>
      </c>
      <c r="X179" t="s">
        <v>178</v>
      </c>
      <c r="Y179">
        <v>0</v>
      </c>
      <c r="Z179" t="s">
        <v>178</v>
      </c>
      <c r="AA179" t="s">
        <v>178</v>
      </c>
      <c r="AB179">
        <v>0</v>
      </c>
      <c r="AC179">
        <v>0</v>
      </c>
      <c r="AD179" t="s">
        <v>178</v>
      </c>
      <c r="AE179" s="3" t="s">
        <v>178</v>
      </c>
      <c r="AF179" s="3" t="s">
        <v>178</v>
      </c>
      <c r="AG179">
        <f t="shared" si="19"/>
        <v>0</v>
      </c>
      <c r="AH179" t="str">
        <f t="shared" si="20"/>
        <v>NA</v>
      </c>
      <c r="AI179" t="str">
        <f t="shared" si="21"/>
        <v>NA</v>
      </c>
      <c r="AJ179">
        <f t="shared" si="22"/>
        <v>0</v>
      </c>
      <c r="AK179" t="str">
        <f t="shared" si="23"/>
        <v>NA</v>
      </c>
      <c r="AL179" t="str">
        <f t="shared" si="24"/>
        <v>NA</v>
      </c>
      <c r="AM179">
        <f t="shared" si="25"/>
        <v>0</v>
      </c>
      <c r="AN179">
        <f t="shared" si="26"/>
        <v>0</v>
      </c>
      <c r="AO179">
        <f t="shared" si="27"/>
        <v>4</v>
      </c>
    </row>
    <row r="180" spans="1:41" x14ac:dyDescent="0.25">
      <c r="A180">
        <v>184</v>
      </c>
      <c r="B180">
        <v>4.7</v>
      </c>
      <c r="C180" t="s">
        <v>337</v>
      </c>
      <c r="D180" t="s">
        <v>358</v>
      </c>
      <c r="E180" t="s">
        <v>394</v>
      </c>
      <c r="F180" t="s">
        <v>178</v>
      </c>
      <c r="G180" t="s">
        <v>178</v>
      </c>
      <c r="H180">
        <v>2011</v>
      </c>
      <c r="I180" t="s">
        <v>178</v>
      </c>
      <c r="J180" t="s">
        <v>178</v>
      </c>
      <c r="K180" t="s">
        <v>48</v>
      </c>
      <c r="L180" t="s">
        <v>178</v>
      </c>
      <c r="M180" t="s">
        <v>178</v>
      </c>
      <c r="N180">
        <f>IF($K180="NA","NA",IF($H180=2011,VLOOKUP($K180,GroupSizesPoly!$A$1:$FG$216,12,FALSE),IF($H180=2012,VLOOKUP($K180,GroupSizesPoly!$A$1:$FG$216,25,FALSE),"AAAAH")))</f>
        <v>5</v>
      </c>
      <c r="O180" t="str">
        <f>IF($L180="NA","NA",IF($H180=2011,VLOOKUP($L180,GroupSizesPoly!$A$1:$FG$216,25,FALSE),IF($H180=2012,VLOOKUP($L180,GroupSizesPoly!$A$1:$FG$216,39,FALSE),"AAAAH")))</f>
        <v>NA</v>
      </c>
      <c r="P180" t="str">
        <f>IF($M180="NA","NA",IF($H180=2011,VLOOKUP($M180,GroupSizesPoly!$A$1:$FG$216,39,FALSE),"AAAAH"))</f>
        <v>NA</v>
      </c>
      <c r="Q180">
        <f>IF($K180="NA","NA",IF($H180=2011,VLOOKUP($K180,GroupSizesPoly!$A$1:$FG$216,5,FALSE),IF($H180=2012,VLOOKUP($K180,GroupSizesPoly!$A$1:$FG$216,17,FALSE),"AAAAH")))</f>
        <v>2</v>
      </c>
      <c r="R180" t="str">
        <f>IF($L180="NA","NA",IF($H180=2011,VLOOKUP($L180,GroupSizesPoly!$A$1:$FG$216,17,FALSE),IF($H180=2012,VLOOKUP($L180,GroupSizesPoly!$A$1:$FG$216,32,FALSE),"AAAAH")))</f>
        <v>NA</v>
      </c>
      <c r="S180" t="str">
        <f>IF($M180="NA","NA",IF($H180=2011,VLOOKUP($M180,GroupSizesPoly!$A$1:$FG$216,32,FALSE),"AAAAH"))</f>
        <v>NA</v>
      </c>
      <c r="T180" s="4">
        <f>IF($K180="NA","NA",IF($H180=2011,VLOOKUP($K180,GroupSizesPoly!$A$1:$FG$216,8,FALSE),IF($H180=2012,VLOOKUP($K180,GroupSizesPoly!$A$1:$FG$216,20,FALSE),"AAAAH")))</f>
        <v>0</v>
      </c>
      <c r="U180" s="4" t="str">
        <f>IF($L180="NA","NA",IF($H180=2011,VLOOKUP($L180,GroupSizesPoly!$A$1:$FG$216,20,FALSE),IF($H180=2012,VLOOKUP($L180,GroupSizesPoly!$A$1:$FG$216,35,FALSE),"AAAAH")))</f>
        <v>NA</v>
      </c>
      <c r="V180" s="4" t="str">
        <f>IF($M180="NA","NA",IF($H180=2011,VLOOKUP($M180,GroupSizesPoly!$A$1:$FG$216,35,FALSE),"AAAAH"))</f>
        <v>NA</v>
      </c>
      <c r="W180">
        <v>1.4632839779072275</v>
      </c>
      <c r="X180" t="s">
        <v>178</v>
      </c>
      <c r="Y180">
        <v>0</v>
      </c>
      <c r="Z180" t="s">
        <v>178</v>
      </c>
      <c r="AA180" t="s">
        <v>178</v>
      </c>
      <c r="AB180">
        <v>2</v>
      </c>
      <c r="AC180">
        <v>1</v>
      </c>
      <c r="AD180" t="s">
        <v>178</v>
      </c>
      <c r="AE180" s="3">
        <v>142</v>
      </c>
      <c r="AF180" s="3">
        <v>166</v>
      </c>
      <c r="AG180">
        <f t="shared" si="19"/>
        <v>0</v>
      </c>
      <c r="AH180" t="str">
        <f t="shared" si="20"/>
        <v>NA</v>
      </c>
      <c r="AI180" t="str">
        <f t="shared" si="21"/>
        <v>NA</v>
      </c>
      <c r="AJ180">
        <f t="shared" si="22"/>
        <v>0</v>
      </c>
      <c r="AK180" t="str">
        <f t="shared" si="23"/>
        <v>NA</v>
      </c>
      <c r="AL180" t="str">
        <f t="shared" si="24"/>
        <v>NA</v>
      </c>
      <c r="AM180">
        <f t="shared" si="25"/>
        <v>0</v>
      </c>
      <c r="AN180">
        <f t="shared" si="26"/>
        <v>0</v>
      </c>
      <c r="AO180">
        <f t="shared" si="27"/>
        <v>5</v>
      </c>
    </row>
    <row r="181" spans="1:41" x14ac:dyDescent="0.25">
      <c r="A181">
        <v>185</v>
      </c>
      <c r="B181">
        <v>4.5</v>
      </c>
      <c r="C181" t="s">
        <v>337</v>
      </c>
      <c r="D181" t="s">
        <v>358</v>
      </c>
      <c r="E181" t="s">
        <v>394</v>
      </c>
      <c r="F181" t="s">
        <v>178</v>
      </c>
      <c r="G181" t="s">
        <v>178</v>
      </c>
      <c r="H181">
        <v>2011</v>
      </c>
      <c r="I181" t="s">
        <v>178</v>
      </c>
      <c r="J181" t="s">
        <v>178</v>
      </c>
      <c r="K181" t="s">
        <v>49</v>
      </c>
      <c r="L181" t="s">
        <v>178</v>
      </c>
      <c r="M181" t="s">
        <v>178</v>
      </c>
      <c r="N181">
        <f>IF($K181="NA","NA",IF($H181=2011,VLOOKUP($K181,GroupSizesPoly!$A$1:$FG$216,12,FALSE),IF($H181=2012,VLOOKUP($K181,GroupSizesPoly!$A$1:$FG$216,25,FALSE),"AAAAH")))</f>
        <v>7</v>
      </c>
      <c r="O181" t="str">
        <f>IF($L181="NA","NA",IF($H181=2011,VLOOKUP($L181,GroupSizesPoly!$A$1:$FG$216,25,FALSE),IF($H181=2012,VLOOKUP($L181,GroupSizesPoly!$A$1:$FG$216,39,FALSE),"AAAAH")))</f>
        <v>NA</v>
      </c>
      <c r="P181" t="str">
        <f>IF($M181="NA","NA",IF($H181=2011,VLOOKUP($M181,GroupSizesPoly!$A$1:$FG$216,39,FALSE),"AAAAH"))</f>
        <v>NA</v>
      </c>
      <c r="Q181">
        <f>IF($K181="NA","NA",IF($H181=2011,VLOOKUP($K181,GroupSizesPoly!$A$1:$FG$216,5,FALSE),IF($H181=2012,VLOOKUP($K181,GroupSizesPoly!$A$1:$FG$216,17,FALSE),"AAAAH")))</f>
        <v>0</v>
      </c>
      <c r="R181" t="str">
        <f>IF($L181="NA","NA",IF($H181=2011,VLOOKUP($L181,GroupSizesPoly!$A$1:$FG$216,17,FALSE),IF($H181=2012,VLOOKUP($L181,GroupSizesPoly!$A$1:$FG$216,32,FALSE),"AAAAH")))</f>
        <v>NA</v>
      </c>
      <c r="S181" t="str">
        <f>IF($M181="NA","NA",IF($H181=2011,VLOOKUP($M181,GroupSizesPoly!$A$1:$FG$216,32,FALSE),"AAAAH"))</f>
        <v>NA</v>
      </c>
      <c r="T181" s="4">
        <f>IF($K181="NA","NA",IF($H181=2011,VLOOKUP($K181,GroupSizesPoly!$A$1:$FG$216,8,FALSE),IF($H181=2012,VLOOKUP($K181,GroupSizesPoly!$A$1:$FG$216,20,FALSE),"AAAAH")))</f>
        <v>1</v>
      </c>
      <c r="U181" s="4" t="str">
        <f>IF($L181="NA","NA",IF($H181=2011,VLOOKUP($L181,GroupSizesPoly!$A$1:$FG$216,20,FALSE),IF($H181=2012,VLOOKUP($L181,GroupSizesPoly!$A$1:$FG$216,35,FALSE),"AAAAH")))</f>
        <v>NA</v>
      </c>
      <c r="V181" s="4" t="str">
        <f>IF($M181="NA","NA",IF($H181=2011,VLOOKUP($M181,GroupSizesPoly!$A$1:$FG$216,35,FALSE),"AAAAH"))</f>
        <v>NA</v>
      </c>
      <c r="W181">
        <v>2.6086203249994049</v>
      </c>
      <c r="X181" t="s">
        <v>178</v>
      </c>
      <c r="Y181">
        <v>0</v>
      </c>
      <c r="Z181" t="s">
        <v>178</v>
      </c>
      <c r="AA181" t="s">
        <v>178</v>
      </c>
      <c r="AB181">
        <v>0</v>
      </c>
      <c r="AC181">
        <v>0</v>
      </c>
      <c r="AD181" t="s">
        <v>178</v>
      </c>
      <c r="AE181" s="3">
        <v>43</v>
      </c>
      <c r="AF181" s="3" t="s">
        <v>178</v>
      </c>
      <c r="AG181">
        <f t="shared" si="19"/>
        <v>2.3006249999999999E-2</v>
      </c>
      <c r="AH181" t="str">
        <f t="shared" si="20"/>
        <v>NA</v>
      </c>
      <c r="AI181" t="str">
        <f t="shared" si="21"/>
        <v>NA</v>
      </c>
      <c r="AJ181">
        <f t="shared" si="22"/>
        <v>5.0637499999999988E-3</v>
      </c>
      <c r="AK181" t="str">
        <f t="shared" si="23"/>
        <v>NA</v>
      </c>
      <c r="AL181" t="str">
        <f t="shared" si="24"/>
        <v>NA</v>
      </c>
      <c r="AM181">
        <f t="shared" si="25"/>
        <v>2.3006249999999999E-2</v>
      </c>
      <c r="AN181">
        <f t="shared" si="26"/>
        <v>5.0637499999999988E-3</v>
      </c>
      <c r="AO181">
        <f t="shared" si="27"/>
        <v>7</v>
      </c>
    </row>
    <row r="182" spans="1:41" x14ac:dyDescent="0.25">
      <c r="A182">
        <v>187</v>
      </c>
      <c r="B182">
        <v>5.0999999999999996</v>
      </c>
      <c r="C182" t="s">
        <v>337</v>
      </c>
      <c r="D182" t="s">
        <v>358</v>
      </c>
      <c r="E182" t="s">
        <v>394</v>
      </c>
      <c r="F182" t="s">
        <v>178</v>
      </c>
      <c r="G182" t="s">
        <v>178</v>
      </c>
      <c r="H182">
        <v>2011</v>
      </c>
      <c r="I182" t="s">
        <v>178</v>
      </c>
      <c r="J182" t="s">
        <v>178</v>
      </c>
      <c r="K182" t="s">
        <v>50</v>
      </c>
      <c r="L182" t="s">
        <v>178</v>
      </c>
      <c r="M182" t="s">
        <v>178</v>
      </c>
      <c r="N182">
        <f>IF($K182="NA","NA",IF($H182=2011,VLOOKUP($K182,GroupSizesPoly!$A$1:$FG$216,12,FALSE),IF($H182=2012,VLOOKUP($K182,GroupSizesPoly!$A$1:$FG$216,25,FALSE),"AAAAH")))</f>
        <v>9</v>
      </c>
      <c r="O182" t="str">
        <f>IF($L182="NA","NA",IF($H182=2011,VLOOKUP($L182,GroupSizesPoly!$A$1:$FG$216,25,FALSE),IF($H182=2012,VLOOKUP($L182,GroupSizesPoly!$A$1:$FG$216,39,FALSE),"AAAAH")))</f>
        <v>NA</v>
      </c>
      <c r="P182" t="str">
        <f>IF($M182="NA","NA",IF($H182=2011,VLOOKUP($M182,GroupSizesPoly!$A$1:$FG$216,39,FALSE),"AAAAH"))</f>
        <v>NA</v>
      </c>
      <c r="Q182">
        <f>IF($K182="NA","NA",IF($H182=2011,VLOOKUP($K182,GroupSizesPoly!$A$1:$FG$216,5,FALSE),IF($H182=2012,VLOOKUP($K182,GroupSizesPoly!$A$1:$FG$216,17,FALSE),"AAAAH")))</f>
        <v>2</v>
      </c>
      <c r="R182" t="str">
        <f>IF($L182="NA","NA",IF($H182=2011,VLOOKUP($L182,GroupSizesPoly!$A$1:$FG$216,17,FALSE),IF($H182=2012,VLOOKUP($L182,GroupSizesPoly!$A$1:$FG$216,32,FALSE),"AAAAH")))</f>
        <v>NA</v>
      </c>
      <c r="S182" t="str">
        <f>IF($M182="NA","NA",IF($H182=2011,VLOOKUP($M182,GroupSizesPoly!$A$1:$FG$216,32,FALSE),"AAAAH"))</f>
        <v>NA</v>
      </c>
      <c r="T182" s="4">
        <f>IF($K182="NA","NA",IF($H182=2011,VLOOKUP($K182,GroupSizesPoly!$A$1:$FG$216,8,FALSE),IF($H182=2012,VLOOKUP($K182,GroupSizesPoly!$A$1:$FG$216,20,FALSE),"AAAAH")))</f>
        <v>0</v>
      </c>
      <c r="U182" s="4" t="str">
        <f>IF($L182="NA","NA",IF($H182=2011,VLOOKUP($L182,GroupSizesPoly!$A$1:$FG$216,20,FALSE),IF($H182=2012,VLOOKUP($L182,GroupSizesPoly!$A$1:$FG$216,35,FALSE),"AAAAH")))</f>
        <v>NA</v>
      </c>
      <c r="V182" s="4" t="str">
        <f>IF($M182="NA","NA",IF($H182=2011,VLOOKUP($M182,GroupSizesPoly!$A$1:$FG$216,35,FALSE),"AAAAH"))</f>
        <v>NA</v>
      </c>
      <c r="W182">
        <v>1.0683164325236223</v>
      </c>
      <c r="X182" t="s">
        <v>178</v>
      </c>
      <c r="Y182">
        <v>0</v>
      </c>
      <c r="Z182" t="s">
        <v>178</v>
      </c>
      <c r="AA182" t="s">
        <v>178</v>
      </c>
      <c r="AB182">
        <v>3</v>
      </c>
      <c r="AC182">
        <v>3</v>
      </c>
      <c r="AD182" t="s">
        <v>178</v>
      </c>
      <c r="AE182" s="3" t="s">
        <v>178</v>
      </c>
      <c r="AF182" s="3" t="s">
        <v>178</v>
      </c>
      <c r="AG182">
        <f t="shared" si="19"/>
        <v>0</v>
      </c>
      <c r="AH182" t="str">
        <f t="shared" si="20"/>
        <v>NA</v>
      </c>
      <c r="AI182" t="str">
        <f t="shared" si="21"/>
        <v>NA</v>
      </c>
      <c r="AJ182">
        <f t="shared" si="22"/>
        <v>0</v>
      </c>
      <c r="AK182" t="str">
        <f t="shared" si="23"/>
        <v>NA</v>
      </c>
      <c r="AL182" t="str">
        <f t="shared" si="24"/>
        <v>NA</v>
      </c>
      <c r="AM182">
        <f t="shared" si="25"/>
        <v>0</v>
      </c>
      <c r="AN182">
        <f t="shared" si="26"/>
        <v>0</v>
      </c>
      <c r="AO182">
        <f t="shared" si="27"/>
        <v>9</v>
      </c>
    </row>
    <row r="183" spans="1:41" x14ac:dyDescent="0.25">
      <c r="A183">
        <v>188</v>
      </c>
      <c r="B183">
        <v>4.5999999999999996</v>
      </c>
      <c r="C183" t="s">
        <v>330</v>
      </c>
      <c r="D183" t="s">
        <v>358</v>
      </c>
      <c r="E183" t="s">
        <v>392</v>
      </c>
      <c r="F183" t="s">
        <v>178</v>
      </c>
      <c r="G183" t="s">
        <v>178</v>
      </c>
      <c r="H183">
        <v>2011</v>
      </c>
      <c r="I183" t="s">
        <v>178</v>
      </c>
      <c r="J183" t="s">
        <v>178</v>
      </c>
      <c r="K183" t="s">
        <v>44</v>
      </c>
      <c r="L183" t="s">
        <v>178</v>
      </c>
      <c r="M183" t="s">
        <v>178</v>
      </c>
      <c r="N183">
        <f>IF($K183="NA","NA",IF($H183=2011,VLOOKUP($K183,GroupSizesPoly!$A$1:$FG$216,12,FALSE),IF($H183=2012,VLOOKUP($K183,GroupSizesPoly!$A$1:$FG$216,25,FALSE),"AAAAH")))</f>
        <v>7</v>
      </c>
      <c r="O183" t="str">
        <f>IF($L183="NA","NA",IF($H183=2011,VLOOKUP($L183,GroupSizesPoly!$A$1:$FG$216,25,FALSE),IF($H183=2012,VLOOKUP($L183,GroupSizesPoly!$A$1:$FG$216,39,FALSE),"AAAAH")))</f>
        <v>NA</v>
      </c>
      <c r="P183" t="str">
        <f>IF($M183="NA","NA",IF($H183=2011,VLOOKUP($M183,GroupSizesPoly!$A$1:$FG$216,39,FALSE),"AAAAH"))</f>
        <v>NA</v>
      </c>
      <c r="Q183">
        <f>IF($K183="NA","NA",IF($H183=2011,VLOOKUP($K183,GroupSizesPoly!$A$1:$FG$216,5,FALSE),IF($H183=2012,VLOOKUP($K183,GroupSizesPoly!$A$1:$FG$216,17,FALSE),"AAAAH")))</f>
        <v>1</v>
      </c>
      <c r="R183" t="str">
        <f>IF($L183="NA","NA",IF($H183=2011,VLOOKUP($L183,GroupSizesPoly!$A$1:$FG$216,17,FALSE),IF($H183=2012,VLOOKUP($L183,GroupSizesPoly!$A$1:$FG$216,32,FALSE),"AAAAH")))</f>
        <v>NA</v>
      </c>
      <c r="S183" t="str">
        <f>IF($M183="NA","NA",IF($H183=2011,VLOOKUP($M183,GroupSizesPoly!$A$1:$FG$216,32,FALSE),"AAAAH"))</f>
        <v>NA</v>
      </c>
      <c r="T183" s="4">
        <f>IF($K183="NA","NA",IF($H183=2011,VLOOKUP($K183,GroupSizesPoly!$A$1:$FG$216,8,FALSE),IF($H183=2012,VLOOKUP($K183,GroupSizesPoly!$A$1:$FG$216,20,FALSE),"AAAAH")))</f>
        <v>0</v>
      </c>
      <c r="U183" s="4" t="str">
        <f>IF($L183="NA","NA",IF($H183=2011,VLOOKUP($L183,GroupSizesPoly!$A$1:$FG$216,20,FALSE),IF($H183=2012,VLOOKUP($L183,GroupSizesPoly!$A$1:$FG$216,35,FALSE),"AAAAH")))</f>
        <v>NA</v>
      </c>
      <c r="V183" s="4" t="str">
        <f>IF($M183="NA","NA",IF($H183=2011,VLOOKUP($M183,GroupSizesPoly!$A$1:$FG$216,35,FALSE),"AAAAH"))</f>
        <v>NA</v>
      </c>
      <c r="W183">
        <v>0.86884981440983278</v>
      </c>
      <c r="X183" t="s">
        <v>178</v>
      </c>
      <c r="Y183">
        <v>0</v>
      </c>
      <c r="Z183" t="s">
        <v>178</v>
      </c>
      <c r="AA183" t="s">
        <v>178</v>
      </c>
      <c r="AB183">
        <v>0</v>
      </c>
      <c r="AC183">
        <v>0</v>
      </c>
      <c r="AD183" t="s">
        <v>178</v>
      </c>
      <c r="AE183" s="3" t="s">
        <v>178</v>
      </c>
      <c r="AF183" s="3" t="s">
        <v>178</v>
      </c>
      <c r="AG183">
        <f t="shared" si="19"/>
        <v>0</v>
      </c>
      <c r="AH183" t="str">
        <f t="shared" si="20"/>
        <v>NA</v>
      </c>
      <c r="AI183" t="str">
        <f t="shared" si="21"/>
        <v>NA</v>
      </c>
      <c r="AJ183">
        <f t="shared" si="22"/>
        <v>0</v>
      </c>
      <c r="AK183" t="str">
        <f t="shared" si="23"/>
        <v>NA</v>
      </c>
      <c r="AL183" t="str">
        <f t="shared" si="24"/>
        <v>NA</v>
      </c>
      <c r="AM183">
        <f t="shared" si="25"/>
        <v>0</v>
      </c>
      <c r="AN183">
        <f t="shared" si="26"/>
        <v>0</v>
      </c>
      <c r="AO183">
        <f t="shared" si="27"/>
        <v>7</v>
      </c>
    </row>
    <row r="184" spans="1:41" x14ac:dyDescent="0.25">
      <c r="A184">
        <v>189</v>
      </c>
      <c r="B184">
        <v>4.4000000000000004</v>
      </c>
      <c r="C184" t="s">
        <v>337</v>
      </c>
      <c r="D184" t="s">
        <v>358</v>
      </c>
      <c r="E184" t="s">
        <v>394</v>
      </c>
      <c r="F184" t="s">
        <v>178</v>
      </c>
      <c r="G184" t="s">
        <v>178</v>
      </c>
      <c r="H184">
        <v>2011</v>
      </c>
      <c r="I184" t="s">
        <v>178</v>
      </c>
      <c r="J184" t="s">
        <v>178</v>
      </c>
      <c r="K184" t="s">
        <v>13</v>
      </c>
      <c r="L184" t="s">
        <v>178</v>
      </c>
      <c r="M184" t="s">
        <v>178</v>
      </c>
      <c r="N184">
        <f>IF($K184="NA","NA",IF($H184=2011,VLOOKUP($K184,GroupSizesPoly!$A$1:$FG$216,12,FALSE),IF($H184=2012,VLOOKUP($K184,GroupSizesPoly!$A$1:$FG$216,25,FALSE),"AAAAH")))</f>
        <v>9</v>
      </c>
      <c r="O184" t="str">
        <f>IF($L184="NA","NA",IF($H184=2011,VLOOKUP($L184,GroupSizesPoly!$A$1:$FG$216,25,FALSE),IF($H184=2012,VLOOKUP($L184,GroupSizesPoly!$A$1:$FG$216,39,FALSE),"AAAAH")))</f>
        <v>NA</v>
      </c>
      <c r="P184" t="str">
        <f>IF($M184="NA","NA",IF($H184=2011,VLOOKUP($M184,GroupSizesPoly!$A$1:$FG$216,39,FALSE),"AAAAH"))</f>
        <v>NA</v>
      </c>
      <c r="Q184">
        <f>IF($K184="NA","NA",IF($H184=2011,VLOOKUP($K184,GroupSizesPoly!$A$1:$FG$216,5,FALSE),IF($H184=2012,VLOOKUP($K184,GroupSizesPoly!$A$1:$FG$216,17,FALSE),"AAAAH")))</f>
        <v>2</v>
      </c>
      <c r="R184" t="str">
        <f>IF($L184="NA","NA",IF($H184=2011,VLOOKUP($L184,GroupSizesPoly!$A$1:$FG$216,17,FALSE),IF($H184=2012,VLOOKUP($L184,GroupSizesPoly!$A$1:$FG$216,32,FALSE),"AAAAH")))</f>
        <v>NA</v>
      </c>
      <c r="S184" t="str">
        <f>IF($M184="NA","NA",IF($H184=2011,VLOOKUP($M184,GroupSizesPoly!$A$1:$FG$216,32,FALSE),"AAAAH"))</f>
        <v>NA</v>
      </c>
      <c r="T184" s="4">
        <f>IF($K184="NA","NA",IF($H184=2011,VLOOKUP($K184,GroupSizesPoly!$A$1:$FG$216,8,FALSE),IF($H184=2012,VLOOKUP($K184,GroupSizesPoly!$A$1:$FG$216,20,FALSE),"AAAAH")))</f>
        <v>5</v>
      </c>
      <c r="U184" s="4" t="str">
        <f>IF($L184="NA","NA",IF($H184=2011,VLOOKUP($L184,GroupSizesPoly!$A$1:$FG$216,20,FALSE),IF($H184=2012,VLOOKUP($L184,GroupSizesPoly!$A$1:$FG$216,35,FALSE),"AAAAH")))</f>
        <v>NA</v>
      </c>
      <c r="V184" s="4" t="str">
        <f>IF($M184="NA","NA",IF($H184=2011,VLOOKUP($M184,GroupSizesPoly!$A$1:$FG$216,35,FALSE),"AAAAH"))</f>
        <v>NA</v>
      </c>
      <c r="W184">
        <v>0.63134776470658449</v>
      </c>
      <c r="X184" t="s">
        <v>178</v>
      </c>
      <c r="Y184">
        <v>0</v>
      </c>
      <c r="Z184" t="s">
        <v>178</v>
      </c>
      <c r="AA184" t="s">
        <v>178</v>
      </c>
      <c r="AB184">
        <v>0</v>
      </c>
      <c r="AC184">
        <v>3</v>
      </c>
      <c r="AD184" t="s">
        <v>178</v>
      </c>
      <c r="AE184" s="3">
        <v>191</v>
      </c>
      <c r="AF184" s="3">
        <v>210</v>
      </c>
      <c r="AG184">
        <f t="shared" si="19"/>
        <v>0.10996875</v>
      </c>
      <c r="AH184" t="str">
        <f t="shared" si="20"/>
        <v>NA</v>
      </c>
      <c r="AI184" t="str">
        <f t="shared" si="21"/>
        <v>NA</v>
      </c>
      <c r="AJ184">
        <f t="shared" si="22"/>
        <v>0.19968124999999998</v>
      </c>
      <c r="AK184" t="str">
        <f t="shared" si="23"/>
        <v>NA</v>
      </c>
      <c r="AL184" t="str">
        <f t="shared" si="24"/>
        <v>NA</v>
      </c>
      <c r="AM184">
        <f t="shared" si="25"/>
        <v>0.10996875</v>
      </c>
      <c r="AN184">
        <f t="shared" si="26"/>
        <v>0.19968124999999998</v>
      </c>
      <c r="AO184">
        <f t="shared" si="27"/>
        <v>9</v>
      </c>
    </row>
    <row r="185" spans="1:41" x14ac:dyDescent="0.25">
      <c r="A185">
        <v>190</v>
      </c>
      <c r="B185">
        <v>5</v>
      </c>
      <c r="C185" t="s">
        <v>330</v>
      </c>
      <c r="D185" t="s">
        <v>359</v>
      </c>
      <c r="E185" t="s">
        <v>395</v>
      </c>
      <c r="F185" t="s">
        <v>178</v>
      </c>
      <c r="G185" t="s">
        <v>178</v>
      </c>
      <c r="H185">
        <v>2011</v>
      </c>
      <c r="I185" t="s">
        <v>178</v>
      </c>
      <c r="J185" t="s">
        <v>178</v>
      </c>
      <c r="K185" t="s">
        <v>15</v>
      </c>
      <c r="L185" t="s">
        <v>178</v>
      </c>
      <c r="M185" t="s">
        <v>178</v>
      </c>
      <c r="N185">
        <f>IF($K185="NA","NA",IF($H185=2011,VLOOKUP($K185,GroupSizesPoly!$A$1:$FG$216,12,FALSE),IF($H185=2012,VLOOKUP($K185,GroupSizesPoly!$A$1:$FG$216,25,FALSE),"AAAAH")))</f>
        <v>11</v>
      </c>
      <c r="O185" t="str">
        <f>IF($L185="NA","NA",IF($H185=2011,VLOOKUP($L185,GroupSizesPoly!$A$1:$FG$216,25,FALSE),IF($H185=2012,VLOOKUP($L185,GroupSizesPoly!$A$1:$FG$216,39,FALSE),"AAAAH")))</f>
        <v>NA</v>
      </c>
      <c r="P185" t="str">
        <f>IF($M185="NA","NA",IF($H185=2011,VLOOKUP($M185,GroupSizesPoly!$A$1:$FG$216,39,FALSE),"AAAAH"))</f>
        <v>NA</v>
      </c>
      <c r="Q185">
        <f>IF($K185="NA","NA",IF($H185=2011,VLOOKUP($K185,GroupSizesPoly!$A$1:$FG$216,5,FALSE),IF($H185=2012,VLOOKUP($K185,GroupSizesPoly!$A$1:$FG$216,17,FALSE),"AAAAH")))</f>
        <v>3</v>
      </c>
      <c r="R185" t="str">
        <f>IF($L185="NA","NA",IF($H185=2011,VLOOKUP($L185,GroupSizesPoly!$A$1:$FG$216,17,FALSE),IF($H185=2012,VLOOKUP($L185,GroupSizesPoly!$A$1:$FG$216,32,FALSE),"AAAAH")))</f>
        <v>NA</v>
      </c>
      <c r="S185" t="str">
        <f>IF($M185="NA","NA",IF($H185=2011,VLOOKUP($M185,GroupSizesPoly!$A$1:$FG$216,32,FALSE),"AAAAH"))</f>
        <v>NA</v>
      </c>
      <c r="T185" s="4">
        <f>IF($K185="NA","NA",IF($H185=2011,VLOOKUP($K185,GroupSizesPoly!$A$1:$FG$216,8,FALSE),IF($H185=2012,VLOOKUP($K185,GroupSizesPoly!$A$1:$FG$216,20,FALSE),"AAAAH")))</f>
        <v>0</v>
      </c>
      <c r="U185" s="4" t="str">
        <f>IF($L185="NA","NA",IF($H185=2011,VLOOKUP($L185,GroupSizesPoly!$A$1:$FG$216,20,FALSE),IF($H185=2012,VLOOKUP($L185,GroupSizesPoly!$A$1:$FG$216,35,FALSE),"AAAAH")))</f>
        <v>NA</v>
      </c>
      <c r="V185" s="4" t="str">
        <f>IF($M185="NA","NA",IF($H185=2011,VLOOKUP($M185,GroupSizesPoly!$A$1:$FG$216,35,FALSE),"AAAAH"))</f>
        <v>NA</v>
      </c>
      <c r="W185">
        <v>0.44407206622348988</v>
      </c>
      <c r="X185" t="s">
        <v>178</v>
      </c>
      <c r="Y185">
        <v>0</v>
      </c>
      <c r="Z185" t="s">
        <v>178</v>
      </c>
      <c r="AA185" t="s">
        <v>178</v>
      </c>
      <c r="AB185">
        <v>12</v>
      </c>
      <c r="AC185">
        <v>4</v>
      </c>
      <c r="AD185" t="s">
        <v>178</v>
      </c>
      <c r="AE185" s="3" t="s">
        <v>178</v>
      </c>
      <c r="AF185" s="3" t="s">
        <v>178</v>
      </c>
      <c r="AG185">
        <f t="shared" si="19"/>
        <v>0</v>
      </c>
      <c r="AH185" t="str">
        <f t="shared" si="20"/>
        <v>NA</v>
      </c>
      <c r="AI185" t="str">
        <f t="shared" si="21"/>
        <v>NA</v>
      </c>
      <c r="AJ185">
        <f t="shared" si="22"/>
        <v>0</v>
      </c>
      <c r="AK185" t="str">
        <f t="shared" si="23"/>
        <v>NA</v>
      </c>
      <c r="AL185" t="str">
        <f t="shared" si="24"/>
        <v>NA</v>
      </c>
      <c r="AM185">
        <f t="shared" si="25"/>
        <v>0</v>
      </c>
      <c r="AN185">
        <f t="shared" si="26"/>
        <v>0</v>
      </c>
      <c r="AO185">
        <f t="shared" si="27"/>
        <v>11</v>
      </c>
    </row>
    <row r="186" spans="1:41" x14ac:dyDescent="0.25">
      <c r="A186">
        <v>191</v>
      </c>
      <c r="B186">
        <v>5.8</v>
      </c>
      <c r="C186" t="s">
        <v>337</v>
      </c>
      <c r="D186" t="s">
        <v>359</v>
      </c>
      <c r="E186" t="s">
        <v>393</v>
      </c>
      <c r="F186" t="s">
        <v>178</v>
      </c>
      <c r="G186" t="s">
        <v>178</v>
      </c>
      <c r="H186">
        <v>2011</v>
      </c>
      <c r="I186" t="s">
        <v>178</v>
      </c>
      <c r="J186" t="s">
        <v>178</v>
      </c>
      <c r="K186" t="s">
        <v>374</v>
      </c>
      <c r="L186" t="s">
        <v>178</v>
      </c>
      <c r="M186" t="s">
        <v>178</v>
      </c>
      <c r="N186">
        <f>IF($K186="NA","NA",IF($H186=2011,VLOOKUP($K186,GroupSizesPoly!$A$1:$FG$216,12,FALSE),IF($H186=2012,VLOOKUP($K186,GroupSizesPoly!$A$1:$FG$216,25,FALSE),"AAAAH")))</f>
        <v>9.5</v>
      </c>
      <c r="O186" t="str">
        <f>IF($L186="NA","NA",IF($H186=2011,VLOOKUP($L186,GroupSizesPoly!$A$1:$FG$216,25,FALSE),IF($H186=2012,VLOOKUP($L186,GroupSizesPoly!$A$1:$FG$216,39,FALSE),"AAAAH")))</f>
        <v>NA</v>
      </c>
      <c r="P186" t="str">
        <f>IF($M186="NA","NA",IF($H186=2011,VLOOKUP($M186,GroupSizesPoly!$A$1:$FG$216,39,FALSE),"AAAAH"))</f>
        <v>NA</v>
      </c>
      <c r="Q186">
        <f>IF($K186="NA","NA",IF($H186=2011,VLOOKUP($K186,GroupSizesPoly!$A$1:$FG$216,5,FALSE),IF($H186=2012,VLOOKUP($K186,GroupSizesPoly!$A$1:$FG$216,17,FALSE),"AAAAH")))</f>
        <v>2</v>
      </c>
      <c r="R186" t="str">
        <f>IF($L186="NA","NA",IF($H186=2011,VLOOKUP($L186,GroupSizesPoly!$A$1:$FG$216,17,FALSE),IF($H186=2012,VLOOKUP($L186,GroupSizesPoly!$A$1:$FG$216,32,FALSE),"AAAAH")))</f>
        <v>NA</v>
      </c>
      <c r="S186" t="str">
        <f>IF($M186="NA","NA",IF($H186=2011,VLOOKUP($M186,GroupSizesPoly!$A$1:$FG$216,32,FALSE),"AAAAH"))</f>
        <v>NA</v>
      </c>
      <c r="T186" s="4">
        <f>IF($K186="NA","NA",IF($H186=2011,VLOOKUP($K186,GroupSizesPoly!$A$1:$FG$216,8,FALSE),IF($H186=2012,VLOOKUP($K186,GroupSizesPoly!$A$1:$FG$216,20,FALSE),"AAAAH")))</f>
        <v>4</v>
      </c>
      <c r="U186" s="4" t="str">
        <f>IF($L186="NA","NA",IF($H186=2011,VLOOKUP($L186,GroupSizesPoly!$A$1:$FG$216,20,FALSE),IF($H186=2012,VLOOKUP($L186,GroupSizesPoly!$A$1:$FG$216,35,FALSE),"AAAAH")))</f>
        <v>NA</v>
      </c>
      <c r="V186" s="4" t="str">
        <f>IF($M186="NA","NA",IF($H186=2011,VLOOKUP($M186,GroupSizesPoly!$A$1:$FG$216,35,FALSE),"AAAAH"))</f>
        <v>NA</v>
      </c>
      <c r="W186">
        <v>0.75133430056913242</v>
      </c>
      <c r="X186" t="s">
        <v>178</v>
      </c>
      <c r="Y186">
        <v>0</v>
      </c>
      <c r="Z186" t="s">
        <v>178</v>
      </c>
      <c r="AA186" t="s">
        <v>178</v>
      </c>
      <c r="AB186">
        <v>3</v>
      </c>
      <c r="AC186">
        <v>6</v>
      </c>
      <c r="AD186" t="s">
        <v>178</v>
      </c>
      <c r="AE186" s="3" t="s">
        <v>178</v>
      </c>
      <c r="AF186" s="3" t="s">
        <v>178</v>
      </c>
      <c r="AG186">
        <f t="shared" si="19"/>
        <v>1.19</v>
      </c>
      <c r="AH186" t="str">
        <f t="shared" si="20"/>
        <v>NA</v>
      </c>
      <c r="AI186" t="str">
        <f t="shared" si="21"/>
        <v>NA</v>
      </c>
      <c r="AJ186">
        <f t="shared" si="22"/>
        <v>3.8000000000000006E-2</v>
      </c>
      <c r="AK186" t="str">
        <f t="shared" si="23"/>
        <v>NA</v>
      </c>
      <c r="AL186" t="str">
        <f t="shared" si="24"/>
        <v>NA</v>
      </c>
      <c r="AM186">
        <f t="shared" si="25"/>
        <v>1.19</v>
      </c>
      <c r="AN186">
        <f t="shared" si="26"/>
        <v>3.8000000000000006E-2</v>
      </c>
      <c r="AO186">
        <f t="shared" si="27"/>
        <v>9.5</v>
      </c>
    </row>
    <row r="187" spans="1:41" x14ac:dyDescent="0.25">
      <c r="A187">
        <v>192</v>
      </c>
      <c r="B187">
        <v>4.5999999999999996</v>
      </c>
      <c r="C187" t="s">
        <v>337</v>
      </c>
      <c r="D187" t="s">
        <v>358</v>
      </c>
      <c r="E187" t="s">
        <v>394</v>
      </c>
      <c r="F187" t="s">
        <v>178</v>
      </c>
      <c r="G187" t="s">
        <v>178</v>
      </c>
      <c r="H187">
        <v>2011</v>
      </c>
      <c r="I187" t="s">
        <v>178</v>
      </c>
      <c r="J187" t="s">
        <v>178</v>
      </c>
      <c r="K187" t="s">
        <v>121</v>
      </c>
      <c r="L187" t="s">
        <v>178</v>
      </c>
      <c r="M187" t="s">
        <v>178</v>
      </c>
      <c r="N187">
        <f>IF($K187="NA","NA",IF($H187=2011,VLOOKUP($K187,GroupSizesPoly!$A$1:$FG$216,12,FALSE),IF($H187=2012,VLOOKUP($K187,GroupSizesPoly!$A$1:$FG$216,25,FALSE),"AAAAH")))</f>
        <v>7</v>
      </c>
      <c r="O187" t="str">
        <f>IF($L187="NA","NA",IF($H187=2011,VLOOKUP($L187,GroupSizesPoly!$A$1:$FG$216,25,FALSE),IF($H187=2012,VLOOKUP($L187,GroupSizesPoly!$A$1:$FG$216,39,FALSE),"AAAAH")))</f>
        <v>NA</v>
      </c>
      <c r="P187" t="str">
        <f>IF($M187="NA","NA",IF($H187=2011,VLOOKUP($M187,GroupSizesPoly!$A$1:$FG$216,39,FALSE),"AAAAH"))</f>
        <v>NA</v>
      </c>
      <c r="Q187">
        <f>IF($K187="NA","NA",IF($H187=2011,VLOOKUP($K187,GroupSizesPoly!$A$1:$FG$216,5,FALSE),IF($H187=2012,VLOOKUP($K187,GroupSizesPoly!$A$1:$FG$216,17,FALSE),"AAAAH")))</f>
        <v>1</v>
      </c>
      <c r="R187" t="str">
        <f>IF($L187="NA","NA",IF($H187=2011,VLOOKUP($L187,GroupSizesPoly!$A$1:$FG$216,17,FALSE),IF($H187=2012,VLOOKUP($L187,GroupSizesPoly!$A$1:$FG$216,32,FALSE),"AAAAH")))</f>
        <v>NA</v>
      </c>
      <c r="S187" t="str">
        <f>IF($M187="NA","NA",IF($H187=2011,VLOOKUP($M187,GroupSizesPoly!$A$1:$FG$216,32,FALSE),"AAAAH"))</f>
        <v>NA</v>
      </c>
      <c r="T187" s="4">
        <f>IF($K187="NA","NA",IF($H187=2011,VLOOKUP($K187,GroupSizesPoly!$A$1:$FG$216,8,FALSE),IF($H187=2012,VLOOKUP($K187,GroupSizesPoly!$A$1:$FG$216,20,FALSE),"AAAAH")))</f>
        <v>0</v>
      </c>
      <c r="U187" s="4" t="str">
        <f>IF($L187="NA","NA",IF($H187=2011,VLOOKUP($L187,GroupSizesPoly!$A$1:$FG$216,20,FALSE),IF($H187=2012,VLOOKUP($L187,GroupSizesPoly!$A$1:$FG$216,35,FALSE),"AAAAH")))</f>
        <v>NA</v>
      </c>
      <c r="V187" s="4" t="str">
        <f>IF($M187="NA","NA",IF($H187=2011,VLOOKUP($M187,GroupSizesPoly!$A$1:$FG$216,35,FALSE),"AAAAH"))</f>
        <v>NA</v>
      </c>
      <c r="W187">
        <v>1.4020698984002196</v>
      </c>
      <c r="X187" t="s">
        <v>178</v>
      </c>
      <c r="Y187">
        <v>0</v>
      </c>
      <c r="Z187" t="s">
        <v>178</v>
      </c>
      <c r="AA187" t="s">
        <v>178</v>
      </c>
      <c r="AB187">
        <v>0</v>
      </c>
      <c r="AC187">
        <v>0</v>
      </c>
      <c r="AD187" t="s">
        <v>178</v>
      </c>
      <c r="AE187" s="3" t="s">
        <v>178</v>
      </c>
      <c r="AF187" s="3" t="s">
        <v>178</v>
      </c>
      <c r="AG187">
        <f t="shared" si="19"/>
        <v>0</v>
      </c>
      <c r="AH187" t="str">
        <f t="shared" si="20"/>
        <v>NA</v>
      </c>
      <c r="AI187" t="str">
        <f t="shared" si="21"/>
        <v>NA</v>
      </c>
      <c r="AJ187">
        <f t="shared" si="22"/>
        <v>0</v>
      </c>
      <c r="AK187" t="str">
        <f t="shared" si="23"/>
        <v>NA</v>
      </c>
      <c r="AL187" t="str">
        <f t="shared" si="24"/>
        <v>NA</v>
      </c>
      <c r="AM187">
        <f t="shared" si="25"/>
        <v>0</v>
      </c>
      <c r="AN187">
        <f t="shared" si="26"/>
        <v>0</v>
      </c>
      <c r="AO187">
        <f t="shared" si="27"/>
        <v>7</v>
      </c>
    </row>
    <row r="188" spans="1:41" x14ac:dyDescent="0.25">
      <c r="A188">
        <v>193</v>
      </c>
      <c r="B188">
        <v>4.8</v>
      </c>
      <c r="C188" t="s">
        <v>330</v>
      </c>
      <c r="D188" t="s">
        <v>359</v>
      </c>
      <c r="E188" t="s">
        <v>395</v>
      </c>
      <c r="F188" t="s">
        <v>178</v>
      </c>
      <c r="G188" t="s">
        <v>178</v>
      </c>
      <c r="H188">
        <v>2011</v>
      </c>
      <c r="I188" t="s">
        <v>178</v>
      </c>
      <c r="J188" t="s">
        <v>178</v>
      </c>
      <c r="K188" t="s">
        <v>58</v>
      </c>
      <c r="L188" t="s">
        <v>178</v>
      </c>
      <c r="M188" t="s">
        <v>178</v>
      </c>
      <c r="N188">
        <f>IF($K188="NA","NA",IF($H188=2011,VLOOKUP($K188,GroupSizesPoly!$A$1:$FG$216,12,FALSE),IF($H188=2012,VLOOKUP($K188,GroupSizesPoly!$A$1:$FG$216,25,FALSE),"AAAAH")))</f>
        <v>4</v>
      </c>
      <c r="O188" t="str">
        <f>IF($L188="NA","NA",IF($H188=2011,VLOOKUP($L188,GroupSizesPoly!$A$1:$FG$216,25,FALSE),IF($H188=2012,VLOOKUP($L188,GroupSizesPoly!$A$1:$FG$216,39,FALSE),"AAAAH")))</f>
        <v>NA</v>
      </c>
      <c r="P188" t="str">
        <f>IF($M188="NA","NA",IF($H188=2011,VLOOKUP($M188,GroupSizesPoly!$A$1:$FG$216,39,FALSE),"AAAAH"))</f>
        <v>NA</v>
      </c>
      <c r="Q188">
        <f>IF($K188="NA","NA",IF($H188=2011,VLOOKUP($K188,GroupSizesPoly!$A$1:$FG$216,5,FALSE),IF($H188=2012,VLOOKUP($K188,GroupSizesPoly!$A$1:$FG$216,17,FALSE),"AAAAH")))</f>
        <v>0</v>
      </c>
      <c r="R188" t="str">
        <f>IF($L188="NA","NA",IF($H188=2011,VLOOKUP($L188,GroupSizesPoly!$A$1:$FG$216,17,FALSE),IF($H188=2012,VLOOKUP($L188,GroupSizesPoly!$A$1:$FG$216,32,FALSE),"AAAAH")))</f>
        <v>NA</v>
      </c>
      <c r="S188" t="str">
        <f>IF($M188="NA","NA",IF($H188=2011,VLOOKUP($M188,GroupSizesPoly!$A$1:$FG$216,32,FALSE),"AAAAH"))</f>
        <v>NA</v>
      </c>
      <c r="T188" s="4">
        <f>IF($K188="NA","NA",IF($H188=2011,VLOOKUP($K188,GroupSizesPoly!$A$1:$FG$216,8,FALSE),IF($H188=2012,VLOOKUP($K188,GroupSizesPoly!$A$1:$FG$216,20,FALSE),"AAAAH")))</f>
        <v>1</v>
      </c>
      <c r="U188" s="4" t="str">
        <f>IF($L188="NA","NA",IF($H188=2011,VLOOKUP($L188,GroupSizesPoly!$A$1:$FG$216,20,FALSE),IF($H188=2012,VLOOKUP($L188,GroupSizesPoly!$A$1:$FG$216,35,FALSE),"AAAAH")))</f>
        <v>NA</v>
      </c>
      <c r="V188" s="4" t="str">
        <f>IF($M188="NA","NA",IF($H188=2011,VLOOKUP($M188,GroupSizesPoly!$A$1:$FG$216,35,FALSE),"AAAAH"))</f>
        <v>NA</v>
      </c>
      <c r="W188">
        <v>0.63071388124885897</v>
      </c>
      <c r="X188" t="s">
        <v>178</v>
      </c>
      <c r="Y188">
        <v>0</v>
      </c>
      <c r="Z188" t="s">
        <v>178</v>
      </c>
      <c r="AA188" t="s">
        <v>178</v>
      </c>
      <c r="AB188">
        <v>4</v>
      </c>
      <c r="AC188">
        <v>3</v>
      </c>
      <c r="AD188" t="s">
        <v>178</v>
      </c>
      <c r="AE188" s="3" t="s">
        <v>178</v>
      </c>
      <c r="AF188" s="3" t="s">
        <v>178</v>
      </c>
      <c r="AG188">
        <f t="shared" si="19"/>
        <v>0.5</v>
      </c>
      <c r="AH188" t="str">
        <f t="shared" si="20"/>
        <v>NA</v>
      </c>
      <c r="AI188" t="str">
        <f t="shared" si="21"/>
        <v>NA</v>
      </c>
      <c r="AJ188">
        <f t="shared" si="22"/>
        <v>0</v>
      </c>
      <c r="AK188" t="str">
        <f t="shared" si="23"/>
        <v>NA</v>
      </c>
      <c r="AL188" t="str">
        <f t="shared" si="24"/>
        <v>NA</v>
      </c>
      <c r="AM188">
        <f t="shared" si="25"/>
        <v>0.5</v>
      </c>
      <c r="AN188">
        <f t="shared" si="26"/>
        <v>0</v>
      </c>
      <c r="AO188">
        <f t="shared" si="27"/>
        <v>4</v>
      </c>
    </row>
    <row r="189" spans="1:41" x14ac:dyDescent="0.25">
      <c r="A189">
        <v>194</v>
      </c>
      <c r="B189">
        <v>3.9</v>
      </c>
      <c r="C189" t="s">
        <v>330</v>
      </c>
      <c r="D189" t="s">
        <v>358</v>
      </c>
      <c r="E189" t="s">
        <v>392</v>
      </c>
      <c r="F189" t="s">
        <v>178</v>
      </c>
      <c r="G189" t="s">
        <v>178</v>
      </c>
      <c r="H189">
        <v>2011</v>
      </c>
      <c r="I189" t="s">
        <v>178</v>
      </c>
      <c r="J189" t="s">
        <v>178</v>
      </c>
      <c r="K189" t="s">
        <v>51</v>
      </c>
      <c r="L189" t="s">
        <v>178</v>
      </c>
      <c r="M189" t="s">
        <v>178</v>
      </c>
      <c r="N189">
        <f>IF($K189="NA","NA",IF($H189=2011,VLOOKUP($K189,GroupSizesPoly!$A$1:$FG$216,12,FALSE),IF($H189=2012,VLOOKUP($K189,GroupSizesPoly!$A$1:$FG$216,25,FALSE),"AAAAH")))</f>
        <v>5</v>
      </c>
      <c r="O189" t="str">
        <f>IF($L189="NA","NA",IF($H189=2011,VLOOKUP($L189,GroupSizesPoly!$A$1:$FG$216,25,FALSE),IF($H189=2012,VLOOKUP($L189,GroupSizesPoly!$A$1:$FG$216,39,FALSE),"AAAAH")))</f>
        <v>NA</v>
      </c>
      <c r="P189" t="str">
        <f>IF($M189="NA","NA",IF($H189=2011,VLOOKUP($M189,GroupSizesPoly!$A$1:$FG$216,39,FALSE),"AAAAH"))</f>
        <v>NA</v>
      </c>
      <c r="Q189">
        <f>IF($K189="NA","NA",IF($H189=2011,VLOOKUP($K189,GroupSizesPoly!$A$1:$FG$216,5,FALSE),IF($H189=2012,VLOOKUP($K189,GroupSizesPoly!$A$1:$FG$216,17,FALSE),"AAAAH")))</f>
        <v>1</v>
      </c>
      <c r="R189" t="str">
        <f>IF($L189="NA","NA",IF($H189=2011,VLOOKUP($L189,GroupSizesPoly!$A$1:$FG$216,17,FALSE),IF($H189=2012,VLOOKUP($L189,GroupSizesPoly!$A$1:$FG$216,32,FALSE),"AAAAH")))</f>
        <v>NA</v>
      </c>
      <c r="S189" t="str">
        <f>IF($M189="NA","NA",IF($H189=2011,VLOOKUP($M189,GroupSizesPoly!$A$1:$FG$216,32,FALSE),"AAAAH"))</f>
        <v>NA</v>
      </c>
      <c r="T189" s="4">
        <f>IF($K189="NA","NA",IF($H189=2011,VLOOKUP($K189,GroupSizesPoly!$A$1:$FG$216,8,FALSE),IF($H189=2012,VLOOKUP($K189,GroupSizesPoly!$A$1:$FG$216,20,FALSE),"AAAAH")))</f>
        <v>0</v>
      </c>
      <c r="U189" s="4" t="str">
        <f>IF($L189="NA","NA",IF($H189=2011,VLOOKUP($L189,GroupSizesPoly!$A$1:$FG$216,20,FALSE),IF($H189=2012,VLOOKUP($L189,GroupSizesPoly!$A$1:$FG$216,35,FALSE),"AAAAH")))</f>
        <v>NA</v>
      </c>
      <c r="V189" s="4" t="str">
        <f>IF($M189="NA","NA",IF($H189=2011,VLOOKUP($M189,GroupSizesPoly!$A$1:$FG$216,35,FALSE),"AAAAH"))</f>
        <v>NA</v>
      </c>
      <c r="W189">
        <v>1.0683164325236223</v>
      </c>
      <c r="X189" t="s">
        <v>178</v>
      </c>
      <c r="Y189">
        <v>0</v>
      </c>
      <c r="Z189" t="s">
        <v>178</v>
      </c>
      <c r="AA189" t="s">
        <v>178</v>
      </c>
      <c r="AB189">
        <v>0</v>
      </c>
      <c r="AC189">
        <v>0</v>
      </c>
      <c r="AD189" t="s">
        <v>178</v>
      </c>
      <c r="AE189" s="3" t="s">
        <v>178</v>
      </c>
      <c r="AF189" s="3" t="s">
        <v>178</v>
      </c>
      <c r="AG189">
        <f t="shared" si="19"/>
        <v>0</v>
      </c>
      <c r="AH189" t="str">
        <f t="shared" si="20"/>
        <v>NA</v>
      </c>
      <c r="AI189" t="str">
        <f t="shared" si="21"/>
        <v>NA</v>
      </c>
      <c r="AJ189">
        <f t="shared" si="22"/>
        <v>0</v>
      </c>
      <c r="AK189" t="str">
        <f t="shared" si="23"/>
        <v>NA</v>
      </c>
      <c r="AL189" t="str">
        <f t="shared" si="24"/>
        <v>NA</v>
      </c>
      <c r="AM189">
        <f t="shared" si="25"/>
        <v>0</v>
      </c>
      <c r="AN189">
        <f t="shared" si="26"/>
        <v>0</v>
      </c>
      <c r="AO189">
        <f t="shared" si="27"/>
        <v>5</v>
      </c>
    </row>
    <row r="190" spans="1:41" x14ac:dyDescent="0.25">
      <c r="A190">
        <v>195</v>
      </c>
      <c r="B190">
        <v>4.9000000000000004</v>
      </c>
      <c r="C190" t="s">
        <v>330</v>
      </c>
      <c r="D190" t="s">
        <v>359</v>
      </c>
      <c r="E190" t="s">
        <v>395</v>
      </c>
      <c r="F190" t="s">
        <v>178</v>
      </c>
      <c r="G190" t="s">
        <v>178</v>
      </c>
      <c r="H190">
        <v>2011</v>
      </c>
      <c r="I190" t="s">
        <v>178</v>
      </c>
      <c r="J190" t="s">
        <v>178</v>
      </c>
      <c r="K190" t="s">
        <v>31</v>
      </c>
      <c r="L190" t="s">
        <v>178</v>
      </c>
      <c r="M190" t="s">
        <v>178</v>
      </c>
      <c r="N190">
        <f>IF($K190="NA","NA",IF($H190=2011,VLOOKUP($K190,GroupSizesPoly!$A$1:$FG$216,12,FALSE),IF($H190=2012,VLOOKUP($K190,GroupSizesPoly!$A$1:$FG$216,25,FALSE),"AAAAH")))</f>
        <v>11</v>
      </c>
      <c r="O190" t="str">
        <f>IF($L190="NA","NA",IF($H190=2011,VLOOKUP($L190,GroupSizesPoly!$A$1:$FG$216,25,FALSE),IF($H190=2012,VLOOKUP($L190,GroupSizesPoly!$A$1:$FG$216,39,FALSE),"AAAAH")))</f>
        <v>NA</v>
      </c>
      <c r="P190" t="str">
        <f>IF($M190="NA","NA",IF($H190=2011,VLOOKUP($M190,GroupSizesPoly!$A$1:$FG$216,39,FALSE),"AAAAH"))</f>
        <v>NA</v>
      </c>
      <c r="Q190">
        <f>IF($K190="NA","NA",IF($H190=2011,VLOOKUP($K190,GroupSizesPoly!$A$1:$FG$216,5,FALSE),IF($H190=2012,VLOOKUP($K190,GroupSizesPoly!$A$1:$FG$216,17,FALSE),"AAAAH")))</f>
        <v>4</v>
      </c>
      <c r="R190" t="str">
        <f>IF($L190="NA","NA",IF($H190=2011,VLOOKUP($L190,GroupSizesPoly!$A$1:$FG$216,17,FALSE),IF($H190=2012,VLOOKUP($L190,GroupSizesPoly!$A$1:$FG$216,32,FALSE),"AAAAH")))</f>
        <v>NA</v>
      </c>
      <c r="S190" t="str">
        <f>IF($M190="NA","NA",IF($H190=2011,VLOOKUP($M190,GroupSizesPoly!$A$1:$FG$216,32,FALSE),"AAAAH"))</f>
        <v>NA</v>
      </c>
      <c r="T190" s="4">
        <f>IF($K190="NA","NA",IF($H190=2011,VLOOKUP($K190,GroupSizesPoly!$A$1:$FG$216,8,FALSE),IF($H190=2012,VLOOKUP($K190,GroupSizesPoly!$A$1:$FG$216,20,FALSE),"AAAAH")))</f>
        <v>0</v>
      </c>
      <c r="U190" s="4" t="str">
        <f>IF($L190="NA","NA",IF($H190=2011,VLOOKUP($L190,GroupSizesPoly!$A$1:$FG$216,20,FALSE),IF($H190=2012,VLOOKUP($L190,GroupSizesPoly!$A$1:$FG$216,35,FALSE),"AAAAH")))</f>
        <v>NA</v>
      </c>
      <c r="V190" s="4" t="str">
        <f>IF($M190="NA","NA",IF($H190=2011,VLOOKUP($M190,GroupSizesPoly!$A$1:$FG$216,35,FALSE),"AAAAH"))</f>
        <v>NA</v>
      </c>
      <c r="W190">
        <v>0.74330343736592619</v>
      </c>
      <c r="X190" t="s">
        <v>178</v>
      </c>
      <c r="Y190">
        <v>0</v>
      </c>
      <c r="Z190" t="s">
        <v>178</v>
      </c>
      <c r="AA190" t="s">
        <v>178</v>
      </c>
      <c r="AB190">
        <v>1</v>
      </c>
      <c r="AC190">
        <v>2</v>
      </c>
      <c r="AD190" t="s">
        <v>178</v>
      </c>
      <c r="AE190" s="3" t="s">
        <v>178</v>
      </c>
      <c r="AF190" s="3" t="s">
        <v>178</v>
      </c>
      <c r="AG190">
        <f t="shared" si="19"/>
        <v>0</v>
      </c>
      <c r="AH190" t="str">
        <f t="shared" si="20"/>
        <v>NA</v>
      </c>
      <c r="AI190" t="str">
        <f t="shared" si="21"/>
        <v>NA</v>
      </c>
      <c r="AJ190">
        <f t="shared" si="22"/>
        <v>0</v>
      </c>
      <c r="AK190" t="str">
        <f t="shared" si="23"/>
        <v>NA</v>
      </c>
      <c r="AL190" t="str">
        <f t="shared" si="24"/>
        <v>NA</v>
      </c>
      <c r="AM190">
        <f t="shared" si="25"/>
        <v>0</v>
      </c>
      <c r="AN190">
        <f t="shared" si="26"/>
        <v>0</v>
      </c>
      <c r="AO190">
        <f t="shared" si="27"/>
        <v>11</v>
      </c>
    </row>
    <row r="191" spans="1:41" x14ac:dyDescent="0.25">
      <c r="A191">
        <v>196</v>
      </c>
      <c r="B191">
        <v>4.9000000000000004</v>
      </c>
      <c r="C191" t="s">
        <v>330</v>
      </c>
      <c r="D191" t="s">
        <v>358</v>
      </c>
      <c r="E191" t="s">
        <v>392</v>
      </c>
      <c r="F191" t="s">
        <v>178</v>
      </c>
      <c r="G191" t="s">
        <v>178</v>
      </c>
      <c r="H191">
        <v>2011</v>
      </c>
      <c r="I191" t="s">
        <v>178</v>
      </c>
      <c r="J191" t="s">
        <v>178</v>
      </c>
      <c r="K191" t="s">
        <v>33</v>
      </c>
      <c r="L191" t="s">
        <v>178</v>
      </c>
      <c r="M191" t="s">
        <v>178</v>
      </c>
      <c r="N191">
        <f>IF($K191="NA","NA",IF($H191=2011,VLOOKUP($K191,GroupSizesPoly!$A$1:$FG$216,12,FALSE),IF($H191=2012,VLOOKUP($K191,GroupSizesPoly!$A$1:$FG$216,25,FALSE),"AAAAH")))</f>
        <v>7</v>
      </c>
      <c r="O191" t="str">
        <f>IF($L191="NA","NA",IF($H191=2011,VLOOKUP($L191,GroupSizesPoly!$A$1:$FG$216,25,FALSE),IF($H191=2012,VLOOKUP($L191,GroupSizesPoly!$A$1:$FG$216,39,FALSE),"AAAAH")))</f>
        <v>NA</v>
      </c>
      <c r="P191" t="str">
        <f>IF($M191="NA","NA",IF($H191=2011,VLOOKUP($M191,GroupSizesPoly!$A$1:$FG$216,39,FALSE),"AAAAH"))</f>
        <v>NA</v>
      </c>
      <c r="Q191">
        <f>IF($K191="NA","NA",IF($H191=2011,VLOOKUP($K191,GroupSizesPoly!$A$1:$FG$216,5,FALSE),IF($H191=2012,VLOOKUP($K191,GroupSizesPoly!$A$1:$FG$216,17,FALSE),"AAAAH")))</f>
        <v>2</v>
      </c>
      <c r="R191" t="str">
        <f>IF($L191="NA","NA",IF($H191=2011,VLOOKUP($L191,GroupSizesPoly!$A$1:$FG$216,17,FALSE),IF($H191=2012,VLOOKUP($L191,GroupSizesPoly!$A$1:$FG$216,32,FALSE),"AAAAH")))</f>
        <v>NA</v>
      </c>
      <c r="S191" t="str">
        <f>IF($M191="NA","NA",IF($H191=2011,VLOOKUP($M191,GroupSizesPoly!$A$1:$FG$216,32,FALSE),"AAAAH"))</f>
        <v>NA</v>
      </c>
      <c r="T191" s="4">
        <f>IF($K191="NA","NA",IF($H191=2011,VLOOKUP($K191,GroupSizesPoly!$A$1:$FG$216,8,FALSE),IF($H191=2012,VLOOKUP($K191,GroupSizesPoly!$A$1:$FG$216,20,FALSE),"AAAAH")))</f>
        <v>0</v>
      </c>
      <c r="U191" s="4" t="str">
        <f>IF($L191="NA","NA",IF($H191=2011,VLOOKUP($L191,GroupSizesPoly!$A$1:$FG$216,20,FALSE),IF($H191=2012,VLOOKUP($L191,GroupSizesPoly!$A$1:$FG$216,35,FALSE),"AAAAH")))</f>
        <v>NA</v>
      </c>
      <c r="V191" s="4" t="str">
        <f>IF($M191="NA","NA",IF($H191=2011,VLOOKUP($M191,GroupSizesPoly!$A$1:$FG$216,35,FALSE),"AAAAH"))</f>
        <v>NA</v>
      </c>
      <c r="W191">
        <v>0.74330343736592619</v>
      </c>
      <c r="X191" t="s">
        <v>178</v>
      </c>
      <c r="Y191">
        <v>0</v>
      </c>
      <c r="Z191" t="s">
        <v>178</v>
      </c>
      <c r="AA191" t="s">
        <v>178</v>
      </c>
      <c r="AB191">
        <v>3</v>
      </c>
      <c r="AC191">
        <v>3</v>
      </c>
      <c r="AD191" t="s">
        <v>178</v>
      </c>
      <c r="AE191" s="3" t="s">
        <v>178</v>
      </c>
      <c r="AF191" s="3" t="s">
        <v>178</v>
      </c>
      <c r="AG191">
        <f t="shared" si="19"/>
        <v>0</v>
      </c>
      <c r="AH191" t="str">
        <f t="shared" si="20"/>
        <v>NA</v>
      </c>
      <c r="AI191" t="str">
        <f t="shared" si="21"/>
        <v>NA</v>
      </c>
      <c r="AJ191">
        <f t="shared" si="22"/>
        <v>0</v>
      </c>
      <c r="AK191" t="str">
        <f t="shared" si="23"/>
        <v>NA</v>
      </c>
      <c r="AL191" t="str">
        <f t="shared" si="24"/>
        <v>NA</v>
      </c>
      <c r="AM191">
        <f t="shared" si="25"/>
        <v>0</v>
      </c>
      <c r="AN191">
        <f t="shared" si="26"/>
        <v>0</v>
      </c>
      <c r="AO191">
        <f t="shared" si="27"/>
        <v>7</v>
      </c>
    </row>
    <row r="192" spans="1:41" x14ac:dyDescent="0.25">
      <c r="A192">
        <v>197</v>
      </c>
      <c r="B192">
        <v>6.1</v>
      </c>
      <c r="C192" t="s">
        <v>337</v>
      </c>
      <c r="D192" t="s">
        <v>359</v>
      </c>
      <c r="E192" t="s">
        <v>393</v>
      </c>
      <c r="F192" t="s">
        <v>178</v>
      </c>
      <c r="G192" t="s">
        <v>178</v>
      </c>
      <c r="H192">
        <v>2011</v>
      </c>
      <c r="I192" t="s">
        <v>178</v>
      </c>
      <c r="J192" t="s">
        <v>178</v>
      </c>
      <c r="K192" t="s">
        <v>375</v>
      </c>
      <c r="L192" t="s">
        <v>178</v>
      </c>
      <c r="M192" t="s">
        <v>178</v>
      </c>
      <c r="N192">
        <f>IF($K192="NA","NA",IF($H192=2011,VLOOKUP($K192,GroupSizesPoly!$A$1:$FG$216,12,FALSE),IF($H192=2012,VLOOKUP($K192,GroupSizesPoly!$A$1:$FG$216,25,FALSE),"AAAAH")))</f>
        <v>4</v>
      </c>
      <c r="O192" t="str">
        <f>IF($L192="NA","NA",IF($H192=2011,VLOOKUP($L192,GroupSizesPoly!$A$1:$FG$216,25,FALSE),IF($H192=2012,VLOOKUP($L192,GroupSizesPoly!$A$1:$FG$216,39,FALSE),"AAAAH")))</f>
        <v>NA</v>
      </c>
      <c r="P192" t="str">
        <f>IF($M192="NA","NA",IF($H192=2011,VLOOKUP($M192,GroupSizesPoly!$A$1:$FG$216,39,FALSE),"AAAAH"))</f>
        <v>NA</v>
      </c>
      <c r="Q192">
        <f>IF($K192="NA","NA",IF($H192=2011,VLOOKUP($K192,GroupSizesPoly!$A$1:$FG$216,5,FALSE),IF($H192=2012,VLOOKUP($K192,GroupSizesPoly!$A$1:$FG$216,17,FALSE),"AAAAH")))</f>
        <v>1</v>
      </c>
      <c r="R192" t="str">
        <f>IF($L192="NA","NA",IF($H192=2011,VLOOKUP($L192,GroupSizesPoly!$A$1:$FG$216,17,FALSE),IF($H192=2012,VLOOKUP($L192,GroupSizesPoly!$A$1:$FG$216,32,FALSE),"AAAAH")))</f>
        <v>NA</v>
      </c>
      <c r="S192" t="str">
        <f>IF($M192="NA","NA",IF($H192=2011,VLOOKUP($M192,GroupSizesPoly!$A$1:$FG$216,32,FALSE),"AAAAH"))</f>
        <v>NA</v>
      </c>
      <c r="T192" s="4">
        <f>IF($K192="NA","NA",IF($H192=2011,VLOOKUP($K192,GroupSizesPoly!$A$1:$FG$216,8,FALSE),IF($H192=2012,VLOOKUP($K192,GroupSizesPoly!$A$1:$FG$216,20,FALSE),"AAAAH")))</f>
        <v>0.5</v>
      </c>
      <c r="U192" s="4" t="str">
        <f>IF($L192="NA","NA",IF($H192=2011,VLOOKUP($L192,GroupSizesPoly!$A$1:$FG$216,20,FALSE),IF($H192=2012,VLOOKUP($L192,GroupSizesPoly!$A$1:$FG$216,35,FALSE),"AAAAH")))</f>
        <v>NA</v>
      </c>
      <c r="V192" s="4" t="str">
        <f>IF($M192="NA","NA",IF($H192=2011,VLOOKUP($M192,GroupSizesPoly!$A$1:$FG$216,35,FALSE),"AAAAH"))</f>
        <v>NA</v>
      </c>
      <c r="W192">
        <v>1.1090625659778059</v>
      </c>
      <c r="X192" t="s">
        <v>178</v>
      </c>
      <c r="Y192">
        <v>0</v>
      </c>
      <c r="Z192" t="s">
        <v>178</v>
      </c>
      <c r="AA192" t="s">
        <v>178</v>
      </c>
      <c r="AB192">
        <v>0</v>
      </c>
      <c r="AC192">
        <v>0</v>
      </c>
      <c r="AD192" t="s">
        <v>178</v>
      </c>
      <c r="AE192" s="3" t="s">
        <v>178</v>
      </c>
      <c r="AF192" s="3" t="s">
        <v>178</v>
      </c>
      <c r="AG192">
        <f t="shared" si="19"/>
        <v>0.19937500000000002</v>
      </c>
      <c r="AH192" t="str">
        <f t="shared" si="20"/>
        <v>NA</v>
      </c>
      <c r="AI192" t="str">
        <f t="shared" si="21"/>
        <v>NA</v>
      </c>
      <c r="AJ192">
        <f t="shared" si="22"/>
        <v>2.3750000000000004E-3</v>
      </c>
      <c r="AK192" t="str">
        <f t="shared" si="23"/>
        <v>NA</v>
      </c>
      <c r="AL192" t="str">
        <f t="shared" si="24"/>
        <v>NA</v>
      </c>
      <c r="AM192">
        <f t="shared" si="25"/>
        <v>0.19937500000000002</v>
      </c>
      <c r="AN192">
        <f t="shared" si="26"/>
        <v>2.3750000000000004E-3</v>
      </c>
      <c r="AO192">
        <f t="shared" si="27"/>
        <v>4</v>
      </c>
    </row>
    <row r="193" spans="1:41" x14ac:dyDescent="0.25">
      <c r="A193">
        <v>199</v>
      </c>
      <c r="B193">
        <v>5.7</v>
      </c>
      <c r="C193" t="s">
        <v>337</v>
      </c>
      <c r="D193" t="s">
        <v>359</v>
      </c>
      <c r="E193" t="s">
        <v>393</v>
      </c>
      <c r="F193" t="s">
        <v>178</v>
      </c>
      <c r="G193" t="s">
        <v>178</v>
      </c>
      <c r="H193">
        <v>2011</v>
      </c>
      <c r="I193" t="s">
        <v>178</v>
      </c>
      <c r="J193" t="s">
        <v>178</v>
      </c>
      <c r="K193" t="s">
        <v>67</v>
      </c>
      <c r="L193" t="s">
        <v>178</v>
      </c>
      <c r="M193" t="s">
        <v>178</v>
      </c>
      <c r="N193">
        <f>IF($K193="NA","NA",IF($H193=2011,VLOOKUP($K193,GroupSizesPoly!$A$1:$FG$216,12,FALSE),IF($H193=2012,VLOOKUP($K193,GroupSizesPoly!$A$1:$FG$216,25,FALSE),"AAAAH")))</f>
        <v>4</v>
      </c>
      <c r="O193" t="str">
        <f>IF($L193="NA","NA",IF($H193=2011,VLOOKUP($L193,GroupSizesPoly!$A$1:$FG$216,25,FALSE),IF($H193=2012,VLOOKUP($L193,GroupSizesPoly!$A$1:$FG$216,39,FALSE),"AAAAH")))</f>
        <v>NA</v>
      </c>
      <c r="P193" t="str">
        <f>IF($M193="NA","NA",IF($H193=2011,VLOOKUP($M193,GroupSizesPoly!$A$1:$FG$216,39,FALSE),"AAAAH"))</f>
        <v>NA</v>
      </c>
      <c r="Q193">
        <f>IF($K193="NA","NA",IF($H193=2011,VLOOKUP($K193,GroupSizesPoly!$A$1:$FG$216,5,FALSE),IF($H193=2012,VLOOKUP($K193,GroupSizesPoly!$A$1:$FG$216,17,FALSE),"AAAAH")))</f>
        <v>0</v>
      </c>
      <c r="R193" t="str">
        <f>IF($L193="NA","NA",IF($H193=2011,VLOOKUP($L193,GroupSizesPoly!$A$1:$FG$216,17,FALSE),IF($H193=2012,VLOOKUP($L193,GroupSizesPoly!$A$1:$FG$216,32,FALSE),"AAAAH")))</f>
        <v>NA</v>
      </c>
      <c r="S193" t="str">
        <f>IF($M193="NA","NA",IF($H193=2011,VLOOKUP($M193,GroupSizesPoly!$A$1:$FG$216,32,FALSE),"AAAAH"))</f>
        <v>NA</v>
      </c>
      <c r="T193" s="4">
        <f>IF($K193="NA","NA",IF($H193=2011,VLOOKUP($K193,GroupSizesPoly!$A$1:$FG$216,8,FALSE),IF($H193=2012,VLOOKUP($K193,GroupSizesPoly!$A$1:$FG$216,20,FALSE),"AAAAH")))</f>
        <v>0</v>
      </c>
      <c r="U193" s="4" t="str">
        <f>IF($L193="NA","NA",IF($H193=2011,VLOOKUP($L193,GroupSizesPoly!$A$1:$FG$216,20,FALSE),IF($H193=2012,VLOOKUP($L193,GroupSizesPoly!$A$1:$FG$216,35,FALSE),"AAAAH")))</f>
        <v>NA</v>
      </c>
      <c r="V193" s="4" t="str">
        <f>IF($M193="NA","NA",IF($H193=2011,VLOOKUP($M193,GroupSizesPoly!$A$1:$FG$216,35,FALSE),"AAAAH"))</f>
        <v>NA</v>
      </c>
      <c r="W193">
        <v>1.5426276284314355</v>
      </c>
      <c r="X193" t="s">
        <v>178</v>
      </c>
      <c r="Y193">
        <v>0</v>
      </c>
      <c r="Z193" t="s">
        <v>178</v>
      </c>
      <c r="AA193" t="s">
        <v>178</v>
      </c>
      <c r="AB193">
        <v>9</v>
      </c>
      <c r="AC193">
        <v>13</v>
      </c>
      <c r="AD193" t="s">
        <v>178</v>
      </c>
      <c r="AE193" s="3" t="s">
        <v>178</v>
      </c>
      <c r="AF193" s="3" t="s">
        <v>178</v>
      </c>
      <c r="AG193">
        <f t="shared" si="19"/>
        <v>0</v>
      </c>
      <c r="AH193" t="str">
        <f t="shared" si="20"/>
        <v>NA</v>
      </c>
      <c r="AI193" t="str">
        <f t="shared" si="21"/>
        <v>NA</v>
      </c>
      <c r="AJ193">
        <f t="shared" si="22"/>
        <v>0</v>
      </c>
      <c r="AK193" t="str">
        <f t="shared" si="23"/>
        <v>NA</v>
      </c>
      <c r="AL193" t="str">
        <f t="shared" si="24"/>
        <v>NA</v>
      </c>
      <c r="AM193">
        <f t="shared" si="25"/>
        <v>0</v>
      </c>
      <c r="AN193">
        <f t="shared" si="26"/>
        <v>0</v>
      </c>
      <c r="AO193">
        <f t="shared" si="27"/>
        <v>4</v>
      </c>
    </row>
    <row r="194" spans="1:41" x14ac:dyDescent="0.25">
      <c r="A194">
        <v>200</v>
      </c>
      <c r="B194">
        <v>4.4000000000000004</v>
      </c>
      <c r="C194" t="s">
        <v>337</v>
      </c>
      <c r="D194" t="s">
        <v>358</v>
      </c>
      <c r="E194" t="s">
        <v>394</v>
      </c>
      <c r="F194" t="s">
        <v>178</v>
      </c>
      <c r="G194" t="s">
        <v>178</v>
      </c>
      <c r="H194">
        <v>2011</v>
      </c>
      <c r="I194" t="s">
        <v>178</v>
      </c>
      <c r="J194" t="s">
        <v>178</v>
      </c>
      <c r="K194" t="s">
        <v>82</v>
      </c>
      <c r="L194" t="s">
        <v>178</v>
      </c>
      <c r="M194" t="s">
        <v>178</v>
      </c>
      <c r="N194">
        <f>IF($K194="NA","NA",IF($H194=2011,VLOOKUP($K194,GroupSizesPoly!$A$1:$FG$216,12,FALSE),IF($H194=2012,VLOOKUP($K194,GroupSizesPoly!$A$1:$FG$216,25,FALSE),"AAAAH")))</f>
        <v>9</v>
      </c>
      <c r="O194" t="str">
        <f>IF($L194="NA","NA",IF($H194=2011,VLOOKUP($L194,GroupSizesPoly!$A$1:$FG$216,25,FALSE),IF($H194=2012,VLOOKUP($L194,GroupSizesPoly!$A$1:$FG$216,39,FALSE),"AAAAH")))</f>
        <v>NA</v>
      </c>
      <c r="P194" t="str">
        <f>IF($M194="NA","NA",IF($H194=2011,VLOOKUP($M194,GroupSizesPoly!$A$1:$FG$216,39,FALSE),"AAAAH"))</f>
        <v>NA</v>
      </c>
      <c r="Q194">
        <f>IF($K194="NA","NA",IF($H194=2011,VLOOKUP($K194,GroupSizesPoly!$A$1:$FG$216,5,FALSE),IF($H194=2012,VLOOKUP($K194,GroupSizesPoly!$A$1:$FG$216,17,FALSE),"AAAAH")))</f>
        <v>4</v>
      </c>
      <c r="R194" t="str">
        <f>IF($L194="NA","NA",IF($H194=2011,VLOOKUP($L194,GroupSizesPoly!$A$1:$FG$216,17,FALSE),IF($H194=2012,VLOOKUP($L194,GroupSizesPoly!$A$1:$FG$216,32,FALSE),"AAAAH")))</f>
        <v>NA</v>
      </c>
      <c r="S194" t="str">
        <f>IF($M194="NA","NA",IF($H194=2011,VLOOKUP($M194,GroupSizesPoly!$A$1:$FG$216,32,FALSE),"AAAAH"))</f>
        <v>NA</v>
      </c>
      <c r="T194" s="4">
        <f>IF($K194="NA","NA",IF($H194=2011,VLOOKUP($K194,GroupSizesPoly!$A$1:$FG$216,8,FALSE),IF($H194=2012,VLOOKUP($K194,GroupSizesPoly!$A$1:$FG$216,20,FALSE),"AAAAH")))</f>
        <v>0</v>
      </c>
      <c r="U194" s="4" t="str">
        <f>IF($L194="NA","NA",IF($H194=2011,VLOOKUP($L194,GroupSizesPoly!$A$1:$FG$216,20,FALSE),IF($H194=2012,VLOOKUP($L194,GroupSizesPoly!$A$1:$FG$216,35,FALSE),"AAAAH")))</f>
        <v>NA</v>
      </c>
      <c r="V194" s="4" t="str">
        <f>IF($M194="NA","NA",IF($H194=2011,VLOOKUP($M194,GroupSizesPoly!$A$1:$FG$216,35,FALSE),"AAAAH"))</f>
        <v>NA</v>
      </c>
      <c r="W194">
        <v>0.16124515496597305</v>
      </c>
      <c r="X194" t="s">
        <v>178</v>
      </c>
      <c r="Y194">
        <v>0</v>
      </c>
      <c r="Z194" t="s">
        <v>178</v>
      </c>
      <c r="AA194" t="s">
        <v>178</v>
      </c>
      <c r="AB194">
        <v>11</v>
      </c>
      <c r="AC194">
        <v>6</v>
      </c>
      <c r="AD194" t="s">
        <v>178</v>
      </c>
      <c r="AE194" s="3">
        <v>156</v>
      </c>
      <c r="AF194" s="3" t="s">
        <v>178</v>
      </c>
      <c r="AG194">
        <f t="shared" si="19"/>
        <v>0</v>
      </c>
      <c r="AH194" t="str">
        <f t="shared" si="20"/>
        <v>NA</v>
      </c>
      <c r="AI194" t="str">
        <f t="shared" si="21"/>
        <v>NA</v>
      </c>
      <c r="AJ194">
        <f t="shared" si="22"/>
        <v>0</v>
      </c>
      <c r="AK194" t="str">
        <f t="shared" si="23"/>
        <v>NA</v>
      </c>
      <c r="AL194" t="str">
        <f t="shared" si="24"/>
        <v>NA</v>
      </c>
      <c r="AM194">
        <f t="shared" si="25"/>
        <v>0</v>
      </c>
      <c r="AN194">
        <f t="shared" si="26"/>
        <v>0</v>
      </c>
      <c r="AO194">
        <f t="shared" si="27"/>
        <v>9</v>
      </c>
    </row>
    <row r="195" spans="1:41" x14ac:dyDescent="0.25">
      <c r="A195">
        <v>201</v>
      </c>
      <c r="B195">
        <v>3.2</v>
      </c>
      <c r="C195" t="s">
        <v>337</v>
      </c>
      <c r="D195" t="s">
        <v>358</v>
      </c>
      <c r="E195" t="s">
        <v>394</v>
      </c>
      <c r="F195" t="s">
        <v>178</v>
      </c>
      <c r="G195" t="s">
        <v>178</v>
      </c>
      <c r="H195">
        <v>2011</v>
      </c>
      <c r="I195" t="s">
        <v>178</v>
      </c>
      <c r="J195" t="s">
        <v>178</v>
      </c>
      <c r="K195" t="s">
        <v>84</v>
      </c>
      <c r="L195" t="s">
        <v>178</v>
      </c>
      <c r="M195" t="s">
        <v>178</v>
      </c>
      <c r="N195">
        <f>IF($K195="NA","NA",IF($H195=2011,VLOOKUP($K195,GroupSizesPoly!$A$1:$FG$216,12,FALSE),IF($H195=2012,VLOOKUP($K195,GroupSizesPoly!$A$1:$FG$216,25,FALSE),"AAAAH")))</f>
        <v>5</v>
      </c>
      <c r="O195" t="str">
        <f>IF($L195="NA","NA",IF($H195=2011,VLOOKUP($L195,GroupSizesPoly!$A$1:$FG$216,25,FALSE),IF($H195=2012,VLOOKUP($L195,GroupSizesPoly!$A$1:$FG$216,39,FALSE),"AAAAH")))</f>
        <v>NA</v>
      </c>
      <c r="P195" t="str">
        <f>IF($M195="NA","NA",IF($H195=2011,VLOOKUP($M195,GroupSizesPoly!$A$1:$FG$216,39,FALSE),"AAAAH"))</f>
        <v>NA</v>
      </c>
      <c r="Q195">
        <f>IF($K195="NA","NA",IF($H195=2011,VLOOKUP($K195,GroupSizesPoly!$A$1:$FG$216,5,FALSE),IF($H195=2012,VLOOKUP($K195,GroupSizesPoly!$A$1:$FG$216,17,FALSE),"AAAAH")))</f>
        <v>3</v>
      </c>
      <c r="R195" t="str">
        <f>IF($L195="NA","NA",IF($H195=2011,VLOOKUP($L195,GroupSizesPoly!$A$1:$FG$216,17,FALSE),IF($H195=2012,VLOOKUP($L195,GroupSizesPoly!$A$1:$FG$216,32,FALSE),"AAAAH")))</f>
        <v>NA</v>
      </c>
      <c r="S195" t="str">
        <f>IF($M195="NA","NA",IF($H195=2011,VLOOKUP($M195,GroupSizesPoly!$A$1:$FG$216,32,FALSE),"AAAAH"))</f>
        <v>NA</v>
      </c>
      <c r="T195" s="4">
        <f>IF($K195="NA","NA",IF($H195=2011,VLOOKUP($K195,GroupSizesPoly!$A$1:$FG$216,8,FALSE),IF($H195=2012,VLOOKUP($K195,GroupSizesPoly!$A$1:$FG$216,20,FALSE),"AAAAH")))</f>
        <v>0</v>
      </c>
      <c r="U195" s="4" t="str">
        <f>IF($L195="NA","NA",IF($H195=2011,VLOOKUP($L195,GroupSizesPoly!$A$1:$FG$216,20,FALSE),IF($H195=2012,VLOOKUP($L195,GroupSizesPoly!$A$1:$FG$216,35,FALSE),"AAAAH")))</f>
        <v>NA</v>
      </c>
      <c r="V195" s="4" t="str">
        <f>IF($M195="NA","NA",IF($H195=2011,VLOOKUP($M195,GroupSizesPoly!$A$1:$FG$216,35,FALSE),"AAAAH"))</f>
        <v>NA</v>
      </c>
      <c r="W195">
        <v>0.62769419305900898</v>
      </c>
      <c r="X195" t="s">
        <v>178</v>
      </c>
      <c r="Y195">
        <v>0</v>
      </c>
      <c r="Z195" t="s">
        <v>178</v>
      </c>
      <c r="AA195" t="s">
        <v>178</v>
      </c>
      <c r="AB195">
        <v>2</v>
      </c>
      <c r="AC195">
        <v>2</v>
      </c>
      <c r="AD195" t="s">
        <v>178</v>
      </c>
      <c r="AE195" s="3">
        <v>156</v>
      </c>
      <c r="AF195" s="3" t="s">
        <v>178</v>
      </c>
      <c r="AG195">
        <f t="shared" ref="AG195:AG258" si="28">IF(E195="NA","NA",IF(T195=0,0,IF(E195="DM",(T195-Q195*0.5*T195*0.045-T195*0.18* Q195)*0.5,IF(E195="DF",(T195-Q195*0.5*T195*0.145-T195*0.18* Q195)*0.5,IF(E195="MH",(T195-(Q195-1)*0.5*T195*0.045)*0.5*0.045, (T195-(Q195-1)*0.5*T195*0.145)*0.5*0.145)))))</f>
        <v>0</v>
      </c>
      <c r="AH195" t="str">
        <f t="shared" ref="AH195:AH258" si="29">IF(F195="NA","NA",IF(U195=0,0,IF(F195="DM",(U195-R195*0.5*U195*0.045-U195*0.18* R195)*0.5,IF(F195="DF",(U195-R195*0.5*U195*0.145-U195*0.18* R195)*0.5,IF(F195="MH",(U195-(R195-1)*0.5*U195*0.045)*0.5*0.045, (U195-(R195-1)*0.5*U195*0.145)*0.5*0.145)))))</f>
        <v>NA</v>
      </c>
      <c r="AI195" t="str">
        <f t="shared" ref="AI195:AI258" si="30">IF(G195="NA","NA",IF(V195=0,0,IF(G195="DM",(V195-S195*0.5*V195*0.045-V195*0.18*S195)*0.5,IF(G195="DF",(V195-S195*0.5*V195*0.145-V195*0.18*S195)*0.5,IF(G195="MH",(V195-(S195-1)*0.5*V195*0.045)*0.5*0.045, (V195-(S195-1)*0.5*V195*0.145)*0.5*0.145)))))</f>
        <v>NA</v>
      </c>
      <c r="AJ195">
        <f t="shared" ref="AJ195:AJ258" si="31">IF(E195="NA","NA",IF(U195=0,0,IF(E195="DM", T195*Q195*0.095*0.05,IF(E195="DF", T195*Q195*0.095*0.2,IF(E195="MH", (T195-(Q195-1)*T195*0.0695)*0.125*0.18+ (Q195-1)*T195*0.095*0.2, (T195-(Q195-1)*T195*0.095)*0.125*0.18+ (Q195-1)*T195*0.095*0.2)))))</f>
        <v>0</v>
      </c>
      <c r="AK195" t="str">
        <f t="shared" ref="AK195:AK258" si="32">IF(F195="NA","NA",IF(V195=0,0,IF(F195="DM", U195*R195*0.095*0.05,IF(F195="DF", U195*R195*0.095*0.2,IF(F195="MH", (U195-(R195-1)*U195*0.0695)*0.125*0.18+ (R195-1)*U195*0.095*0.2, (U195-(R195-1)*U195*0.095)*0.125*0.18+ (R195-1)*U195*0.095*0.2)))))</f>
        <v>NA</v>
      </c>
      <c r="AL195" t="str">
        <f t="shared" ref="AL195:AL258" si="33">IF(G195="NA","NA",IF(W195=0,0,IF(G195="DM", V195*S195*0.095*0.05,IF(G195="DF", V195*S195*0.095*0.2,IF(G195="MH", (V195-(S195-1)*V195*0.0695)*0.125*0.18+ (S195-1)*V195*0.095*0.2, (V195-(S195-1)*V195*0.095)*0.125*0.18+ (S195-1)*V195*0.095*0.2)))))</f>
        <v>NA</v>
      </c>
      <c r="AM195">
        <f t="shared" ref="AM195:AM258" si="34">SUM(AG195:AI195)</f>
        <v>0</v>
      </c>
      <c r="AN195">
        <f t="shared" ref="AN195:AN258" si="35">SUM(AJ195:AL195)</f>
        <v>0</v>
      </c>
      <c r="AO195">
        <f t="shared" ref="AO195:AO258" si="36">AVERAGE(N195:P195)</f>
        <v>5</v>
      </c>
    </row>
    <row r="196" spans="1:41" x14ac:dyDescent="0.25">
      <c r="A196">
        <v>202</v>
      </c>
      <c r="B196">
        <v>4.9000000000000004</v>
      </c>
      <c r="C196" t="s">
        <v>330</v>
      </c>
      <c r="D196" t="s">
        <v>359</v>
      </c>
      <c r="E196" t="s">
        <v>395</v>
      </c>
      <c r="F196" t="s">
        <v>178</v>
      </c>
      <c r="G196" t="s">
        <v>178</v>
      </c>
      <c r="H196">
        <v>2011</v>
      </c>
      <c r="I196" t="s">
        <v>178</v>
      </c>
      <c r="J196" t="s">
        <v>178</v>
      </c>
      <c r="K196" t="s">
        <v>83</v>
      </c>
      <c r="L196" t="s">
        <v>178</v>
      </c>
      <c r="M196" t="s">
        <v>178</v>
      </c>
      <c r="N196">
        <f>IF($K196="NA","NA",IF($H196=2011,VLOOKUP($K196,GroupSizesPoly!$A$1:$FG$216,12,FALSE),IF($H196=2012,VLOOKUP($K196,GroupSizesPoly!$A$1:$FG$216,25,FALSE),"AAAAH")))</f>
        <v>9</v>
      </c>
      <c r="O196" t="str">
        <f>IF($L196="NA","NA",IF($H196=2011,VLOOKUP($L196,GroupSizesPoly!$A$1:$FG$216,25,FALSE),IF($H196=2012,VLOOKUP($L196,GroupSizesPoly!$A$1:$FG$216,39,FALSE),"AAAAH")))</f>
        <v>NA</v>
      </c>
      <c r="P196" t="str">
        <f>IF($M196="NA","NA",IF($H196=2011,VLOOKUP($M196,GroupSizesPoly!$A$1:$FG$216,39,FALSE),"AAAAH"))</f>
        <v>NA</v>
      </c>
      <c r="Q196">
        <f>IF($K196="NA","NA",IF($H196=2011,VLOOKUP($K196,GroupSizesPoly!$A$1:$FG$216,5,FALSE),IF($H196=2012,VLOOKUP($K196,GroupSizesPoly!$A$1:$FG$216,17,FALSE),"AAAAH")))</f>
        <v>3</v>
      </c>
      <c r="R196" t="str">
        <f>IF($L196="NA","NA",IF($H196=2011,VLOOKUP($L196,GroupSizesPoly!$A$1:$FG$216,17,FALSE),IF($H196=2012,VLOOKUP($L196,GroupSizesPoly!$A$1:$FG$216,32,FALSE),"AAAAH")))</f>
        <v>NA</v>
      </c>
      <c r="S196" t="str">
        <f>IF($M196="NA","NA",IF($H196=2011,VLOOKUP($M196,GroupSizesPoly!$A$1:$FG$216,32,FALSE),"AAAAH"))</f>
        <v>NA</v>
      </c>
      <c r="T196" s="4">
        <f>IF($K196="NA","NA",IF($H196=2011,VLOOKUP($K196,GroupSizesPoly!$A$1:$FG$216,8,FALSE),IF($H196=2012,VLOOKUP($K196,GroupSizesPoly!$A$1:$FG$216,20,FALSE),"AAAAH")))</f>
        <v>3</v>
      </c>
      <c r="U196" s="4" t="str">
        <f>IF($L196="NA","NA",IF($H196=2011,VLOOKUP($L196,GroupSizesPoly!$A$1:$FG$216,20,FALSE),IF($H196=2012,VLOOKUP($L196,GroupSizesPoly!$A$1:$FG$216,35,FALSE),"AAAAH")))</f>
        <v>NA</v>
      </c>
      <c r="V196" s="4" t="str">
        <f>IF($M196="NA","NA",IF($H196=2011,VLOOKUP($M196,GroupSizesPoly!$A$1:$FG$216,35,FALSE),"AAAAH"))</f>
        <v>NA</v>
      </c>
      <c r="W196">
        <v>0.16124515496597305</v>
      </c>
      <c r="X196" t="s">
        <v>178</v>
      </c>
      <c r="Y196">
        <v>0</v>
      </c>
      <c r="Z196" t="s">
        <v>178</v>
      </c>
      <c r="AA196" t="s">
        <v>178</v>
      </c>
      <c r="AB196">
        <v>3</v>
      </c>
      <c r="AC196">
        <v>3</v>
      </c>
      <c r="AD196" t="s">
        <v>178</v>
      </c>
      <c r="AE196" s="3" t="s">
        <v>178</v>
      </c>
      <c r="AF196" s="3" t="s">
        <v>178</v>
      </c>
      <c r="AG196">
        <f t="shared" si="28"/>
        <v>0.36375000000000002</v>
      </c>
      <c r="AH196" t="str">
        <f t="shared" si="29"/>
        <v>NA</v>
      </c>
      <c r="AI196" t="str">
        <f t="shared" si="30"/>
        <v>NA</v>
      </c>
      <c r="AJ196">
        <f t="shared" si="31"/>
        <v>0.17100000000000001</v>
      </c>
      <c r="AK196" t="str">
        <f t="shared" si="32"/>
        <v>NA</v>
      </c>
      <c r="AL196" t="str">
        <f t="shared" si="33"/>
        <v>NA</v>
      </c>
      <c r="AM196">
        <f t="shared" si="34"/>
        <v>0.36375000000000002</v>
      </c>
      <c r="AN196">
        <f t="shared" si="35"/>
        <v>0.17100000000000001</v>
      </c>
      <c r="AO196">
        <f t="shared" si="36"/>
        <v>9</v>
      </c>
    </row>
    <row r="197" spans="1:41" x14ac:dyDescent="0.25">
      <c r="A197">
        <v>203</v>
      </c>
      <c r="B197">
        <v>3.9</v>
      </c>
      <c r="C197" t="s">
        <v>337</v>
      </c>
      <c r="D197" t="s">
        <v>358</v>
      </c>
      <c r="E197" t="s">
        <v>394</v>
      </c>
      <c r="F197" t="s">
        <v>178</v>
      </c>
      <c r="G197" t="s">
        <v>178</v>
      </c>
      <c r="H197">
        <v>2011</v>
      </c>
      <c r="I197" t="s">
        <v>178</v>
      </c>
      <c r="J197" t="s">
        <v>178</v>
      </c>
      <c r="K197" t="s">
        <v>63</v>
      </c>
      <c r="L197" t="s">
        <v>178</v>
      </c>
      <c r="M197" t="s">
        <v>178</v>
      </c>
      <c r="N197">
        <f>IF($K197="NA","NA",IF($H197=2011,VLOOKUP($K197,GroupSizesPoly!$A$1:$FG$216,12,FALSE),IF($H197=2012,VLOOKUP($K197,GroupSizesPoly!$A$1:$FG$216,25,FALSE),"AAAAH")))</f>
        <v>5</v>
      </c>
      <c r="O197" t="str">
        <f>IF($L197="NA","NA",IF($H197=2011,VLOOKUP($L197,GroupSizesPoly!$A$1:$FG$216,25,FALSE),IF($H197=2012,VLOOKUP($L197,GroupSizesPoly!$A$1:$FG$216,39,FALSE),"AAAAH")))</f>
        <v>NA</v>
      </c>
      <c r="P197" t="str">
        <f>IF($M197="NA","NA",IF($H197=2011,VLOOKUP($M197,GroupSizesPoly!$A$1:$FG$216,39,FALSE),"AAAAH"))</f>
        <v>NA</v>
      </c>
      <c r="Q197">
        <f>IF($K197="NA","NA",IF($H197=2011,VLOOKUP($K197,GroupSizesPoly!$A$1:$FG$216,5,FALSE),IF($H197=2012,VLOOKUP($K197,GroupSizesPoly!$A$1:$FG$216,17,FALSE),"AAAAH")))</f>
        <v>1</v>
      </c>
      <c r="R197" t="str">
        <f>IF($L197="NA","NA",IF($H197=2011,VLOOKUP($L197,GroupSizesPoly!$A$1:$FG$216,17,FALSE),IF($H197=2012,VLOOKUP($L197,GroupSizesPoly!$A$1:$FG$216,32,FALSE),"AAAAH")))</f>
        <v>NA</v>
      </c>
      <c r="S197" t="str">
        <f>IF($M197="NA","NA",IF($H197=2011,VLOOKUP($M197,GroupSizesPoly!$A$1:$FG$216,32,FALSE),"AAAAH"))</f>
        <v>NA</v>
      </c>
      <c r="T197" s="4">
        <f>IF($K197="NA","NA",IF($H197=2011,VLOOKUP($K197,GroupSizesPoly!$A$1:$FG$216,8,FALSE),IF($H197=2012,VLOOKUP($K197,GroupSizesPoly!$A$1:$FG$216,20,FALSE),"AAAAH")))</f>
        <v>2</v>
      </c>
      <c r="U197" s="4" t="str">
        <f>IF($L197="NA","NA",IF($H197=2011,VLOOKUP($L197,GroupSizesPoly!$A$1:$FG$216,20,FALSE),IF($H197=2012,VLOOKUP($L197,GroupSizesPoly!$A$1:$FG$216,35,FALSE),"AAAAH")))</f>
        <v>NA</v>
      </c>
      <c r="V197" s="4" t="str">
        <f>IF($M197="NA","NA",IF($H197=2011,VLOOKUP($M197,GroupSizesPoly!$A$1:$FG$216,35,FALSE),"AAAAH"))</f>
        <v>NA</v>
      </c>
      <c r="W197">
        <v>0.69921384425653443</v>
      </c>
      <c r="X197" t="s">
        <v>178</v>
      </c>
      <c r="Y197">
        <v>0</v>
      </c>
      <c r="Z197" t="s">
        <v>178</v>
      </c>
      <c r="AA197" t="s">
        <v>178</v>
      </c>
      <c r="AB197">
        <v>0</v>
      </c>
      <c r="AC197">
        <v>1</v>
      </c>
      <c r="AD197" t="s">
        <v>178</v>
      </c>
      <c r="AE197" s="3">
        <v>20</v>
      </c>
      <c r="AF197" s="3" t="s">
        <v>178</v>
      </c>
      <c r="AG197">
        <f t="shared" si="28"/>
        <v>4.4999999999999998E-2</v>
      </c>
      <c r="AH197" t="str">
        <f t="shared" si="29"/>
        <v>NA</v>
      </c>
      <c r="AI197" t="str">
        <f t="shared" si="30"/>
        <v>NA</v>
      </c>
      <c r="AJ197">
        <f t="shared" si="31"/>
        <v>4.4999999999999998E-2</v>
      </c>
      <c r="AK197" t="str">
        <f t="shared" si="32"/>
        <v>NA</v>
      </c>
      <c r="AL197" t="str">
        <f t="shared" si="33"/>
        <v>NA</v>
      </c>
      <c r="AM197">
        <f t="shared" si="34"/>
        <v>4.4999999999999998E-2</v>
      </c>
      <c r="AN197">
        <f t="shared" si="35"/>
        <v>4.4999999999999998E-2</v>
      </c>
      <c r="AO197">
        <f t="shared" si="36"/>
        <v>5</v>
      </c>
    </row>
    <row r="198" spans="1:41" x14ac:dyDescent="0.25">
      <c r="A198">
        <v>204</v>
      </c>
      <c r="B198">
        <v>4.9000000000000004</v>
      </c>
      <c r="C198" t="s">
        <v>337</v>
      </c>
      <c r="D198" t="s">
        <v>358</v>
      </c>
      <c r="E198" t="s">
        <v>394</v>
      </c>
      <c r="F198" t="s">
        <v>178</v>
      </c>
      <c r="G198" t="s">
        <v>178</v>
      </c>
      <c r="H198">
        <v>2011</v>
      </c>
      <c r="I198" t="s">
        <v>178</v>
      </c>
      <c r="J198" t="s">
        <v>178</v>
      </c>
      <c r="K198" t="s">
        <v>87</v>
      </c>
      <c r="L198" t="s">
        <v>178</v>
      </c>
      <c r="M198" t="s">
        <v>178</v>
      </c>
      <c r="N198">
        <f>IF($K198="NA","NA",IF($H198=2011,VLOOKUP($K198,GroupSizesPoly!$A$1:$FG$216,12,FALSE),IF($H198=2012,VLOOKUP($K198,GroupSizesPoly!$A$1:$FG$216,25,FALSE),"AAAAH")))</f>
        <v>5</v>
      </c>
      <c r="O198" t="str">
        <f>IF($L198="NA","NA",IF($H198=2011,VLOOKUP($L198,GroupSizesPoly!$A$1:$FG$216,25,FALSE),IF($H198=2012,VLOOKUP($L198,GroupSizesPoly!$A$1:$FG$216,39,FALSE),"AAAAH")))</f>
        <v>NA</v>
      </c>
      <c r="P198" t="str">
        <f>IF($M198="NA","NA",IF($H198=2011,VLOOKUP($M198,GroupSizesPoly!$A$1:$FG$216,39,FALSE),"AAAAH"))</f>
        <v>NA</v>
      </c>
      <c r="Q198">
        <f>IF($K198="NA","NA",IF($H198=2011,VLOOKUP($K198,GroupSizesPoly!$A$1:$FG$216,5,FALSE),IF($H198=2012,VLOOKUP($K198,GroupSizesPoly!$A$1:$FG$216,17,FALSE),"AAAAH")))</f>
        <v>2</v>
      </c>
      <c r="R198" t="str">
        <f>IF($L198="NA","NA",IF($H198=2011,VLOOKUP($L198,GroupSizesPoly!$A$1:$FG$216,17,FALSE),IF($H198=2012,VLOOKUP($L198,GroupSizesPoly!$A$1:$FG$216,32,FALSE),"AAAAH")))</f>
        <v>NA</v>
      </c>
      <c r="S198" t="str">
        <f>IF($M198="NA","NA",IF($H198=2011,VLOOKUP($M198,GroupSizesPoly!$A$1:$FG$216,32,FALSE),"AAAAH"))</f>
        <v>NA</v>
      </c>
      <c r="T198" s="4">
        <f>IF($K198="NA","NA",IF($H198=2011,VLOOKUP($K198,GroupSizesPoly!$A$1:$FG$216,8,FALSE),IF($H198=2012,VLOOKUP($K198,GroupSizesPoly!$A$1:$FG$216,20,FALSE),"AAAAH")))</f>
        <v>0</v>
      </c>
      <c r="U198" s="4" t="str">
        <f>IF($L198="NA","NA",IF($H198=2011,VLOOKUP($L198,GroupSizesPoly!$A$1:$FG$216,20,FALSE),IF($H198=2012,VLOOKUP($L198,GroupSizesPoly!$A$1:$FG$216,35,FALSE),"AAAAH")))</f>
        <v>NA</v>
      </c>
      <c r="V198" s="4" t="str">
        <f>IF($M198="NA","NA",IF($H198=2011,VLOOKUP($M198,GroupSizesPoly!$A$1:$FG$216,35,FALSE),"AAAAH"))</f>
        <v>NA</v>
      </c>
      <c r="W198">
        <v>0.34058772731852577</v>
      </c>
      <c r="X198" t="s">
        <v>178</v>
      </c>
      <c r="Y198">
        <v>0</v>
      </c>
      <c r="Z198" t="s">
        <v>178</v>
      </c>
      <c r="AA198" t="s">
        <v>178</v>
      </c>
      <c r="AB198">
        <v>36</v>
      </c>
      <c r="AC198">
        <v>9</v>
      </c>
      <c r="AD198" t="s">
        <v>178</v>
      </c>
      <c r="AE198" s="3">
        <v>156</v>
      </c>
      <c r="AF198" s="3" t="s">
        <v>178</v>
      </c>
      <c r="AG198">
        <f t="shared" si="28"/>
        <v>0</v>
      </c>
      <c r="AH198" t="str">
        <f t="shared" si="29"/>
        <v>NA</v>
      </c>
      <c r="AI198" t="str">
        <f t="shared" si="30"/>
        <v>NA</v>
      </c>
      <c r="AJ198">
        <f t="shared" si="31"/>
        <v>0</v>
      </c>
      <c r="AK198" t="str">
        <f t="shared" si="32"/>
        <v>NA</v>
      </c>
      <c r="AL198" t="str">
        <f t="shared" si="33"/>
        <v>NA</v>
      </c>
      <c r="AM198">
        <f t="shared" si="34"/>
        <v>0</v>
      </c>
      <c r="AN198">
        <f t="shared" si="35"/>
        <v>0</v>
      </c>
      <c r="AO198">
        <f t="shared" si="36"/>
        <v>5</v>
      </c>
    </row>
    <row r="199" spans="1:41" x14ac:dyDescent="0.25">
      <c r="A199">
        <v>205</v>
      </c>
      <c r="B199">
        <v>4.0999999999999996</v>
      </c>
      <c r="C199" t="s">
        <v>337</v>
      </c>
      <c r="D199" t="s">
        <v>358</v>
      </c>
      <c r="E199" t="s">
        <v>394</v>
      </c>
      <c r="F199" t="s">
        <v>178</v>
      </c>
      <c r="G199" t="s">
        <v>178</v>
      </c>
      <c r="H199">
        <v>2011</v>
      </c>
      <c r="I199" t="s">
        <v>178</v>
      </c>
      <c r="J199" t="s">
        <v>178</v>
      </c>
      <c r="K199" t="s">
        <v>82</v>
      </c>
      <c r="L199" t="s">
        <v>178</v>
      </c>
      <c r="M199" t="s">
        <v>178</v>
      </c>
      <c r="N199">
        <f>IF($K199="NA","NA",IF($H199=2011,VLOOKUP($K199,GroupSizesPoly!$A$1:$FG$216,12,FALSE),IF($H199=2012,VLOOKUP($K199,GroupSizesPoly!$A$1:$FG$216,25,FALSE),"AAAAH")))</f>
        <v>9</v>
      </c>
      <c r="O199" t="str">
        <f>IF($L199="NA","NA",IF($H199=2011,VLOOKUP($L199,GroupSizesPoly!$A$1:$FG$216,25,FALSE),IF($H199=2012,VLOOKUP($L199,GroupSizesPoly!$A$1:$FG$216,39,FALSE),"AAAAH")))</f>
        <v>NA</v>
      </c>
      <c r="P199" t="str">
        <f>IF($M199="NA","NA",IF($H199=2011,VLOOKUP($M199,GroupSizesPoly!$A$1:$FG$216,39,FALSE),"AAAAH"))</f>
        <v>NA</v>
      </c>
      <c r="Q199">
        <f>IF($K199="NA","NA",IF($H199=2011,VLOOKUP($K199,GroupSizesPoly!$A$1:$FG$216,5,FALSE),IF($H199=2012,VLOOKUP($K199,GroupSizesPoly!$A$1:$FG$216,17,FALSE),"AAAAH")))</f>
        <v>4</v>
      </c>
      <c r="R199" t="str">
        <f>IF($L199="NA","NA",IF($H199=2011,VLOOKUP($L199,GroupSizesPoly!$A$1:$FG$216,17,FALSE),IF($H199=2012,VLOOKUP($L199,GroupSizesPoly!$A$1:$FG$216,32,FALSE),"AAAAH")))</f>
        <v>NA</v>
      </c>
      <c r="S199" t="str">
        <f>IF($M199="NA","NA",IF($H199=2011,VLOOKUP($M199,GroupSizesPoly!$A$1:$FG$216,32,FALSE),"AAAAH"))</f>
        <v>NA</v>
      </c>
      <c r="T199" s="4">
        <f>IF($K199="NA","NA",IF($H199=2011,VLOOKUP($K199,GroupSizesPoly!$A$1:$FG$216,8,FALSE),IF($H199=2012,VLOOKUP($K199,GroupSizesPoly!$A$1:$FG$216,20,FALSE),"AAAAH")))</f>
        <v>0</v>
      </c>
      <c r="U199" s="4" t="str">
        <f>IF($L199="NA","NA",IF($H199=2011,VLOOKUP($L199,GroupSizesPoly!$A$1:$FG$216,20,FALSE),IF($H199=2012,VLOOKUP($L199,GroupSizesPoly!$A$1:$FG$216,35,FALSE),"AAAAH")))</f>
        <v>NA</v>
      </c>
      <c r="V199" s="4" t="str">
        <f>IF($M199="NA","NA",IF($H199=2011,VLOOKUP($M199,GroupSizesPoly!$A$1:$FG$216,35,FALSE),"AAAAH"))</f>
        <v>NA</v>
      </c>
      <c r="W199">
        <v>0.16124515496597305</v>
      </c>
      <c r="X199" t="s">
        <v>178</v>
      </c>
      <c r="Y199">
        <v>0</v>
      </c>
      <c r="Z199" t="s">
        <v>178</v>
      </c>
      <c r="AA199" t="s">
        <v>178</v>
      </c>
      <c r="AB199">
        <v>0</v>
      </c>
      <c r="AC199">
        <v>2</v>
      </c>
      <c r="AD199" t="s">
        <v>178</v>
      </c>
      <c r="AE199" s="3">
        <v>156</v>
      </c>
      <c r="AF199" s="3" t="s">
        <v>178</v>
      </c>
      <c r="AG199">
        <f t="shared" si="28"/>
        <v>0</v>
      </c>
      <c r="AH199" t="str">
        <f t="shared" si="29"/>
        <v>NA</v>
      </c>
      <c r="AI199" t="str">
        <f t="shared" si="30"/>
        <v>NA</v>
      </c>
      <c r="AJ199">
        <f t="shared" si="31"/>
        <v>0</v>
      </c>
      <c r="AK199" t="str">
        <f t="shared" si="32"/>
        <v>NA</v>
      </c>
      <c r="AL199" t="str">
        <f t="shared" si="33"/>
        <v>NA</v>
      </c>
      <c r="AM199">
        <f t="shared" si="34"/>
        <v>0</v>
      </c>
      <c r="AN199">
        <f t="shared" si="35"/>
        <v>0</v>
      </c>
      <c r="AO199">
        <f t="shared" si="36"/>
        <v>9</v>
      </c>
    </row>
    <row r="200" spans="1:41" x14ac:dyDescent="0.25">
      <c r="A200">
        <v>206</v>
      </c>
      <c r="B200">
        <v>3.8</v>
      </c>
      <c r="C200" t="s">
        <v>337</v>
      </c>
      <c r="D200" t="s">
        <v>358</v>
      </c>
      <c r="E200" t="s">
        <v>394</v>
      </c>
      <c r="F200" t="s">
        <v>178</v>
      </c>
      <c r="G200" t="s">
        <v>178</v>
      </c>
      <c r="H200">
        <v>2011</v>
      </c>
      <c r="I200" t="s">
        <v>178</v>
      </c>
      <c r="J200" t="s">
        <v>178</v>
      </c>
      <c r="K200" t="s">
        <v>84</v>
      </c>
      <c r="L200" t="s">
        <v>178</v>
      </c>
      <c r="M200" t="s">
        <v>178</v>
      </c>
      <c r="N200">
        <f>IF($K200="NA","NA",IF($H200=2011,VLOOKUP($K200,GroupSizesPoly!$A$1:$FG$216,12,FALSE),IF($H200=2012,VLOOKUP($K200,GroupSizesPoly!$A$1:$FG$216,25,FALSE),"AAAAH")))</f>
        <v>5</v>
      </c>
      <c r="O200" t="str">
        <f>IF($L200="NA","NA",IF($H200=2011,VLOOKUP($L200,GroupSizesPoly!$A$1:$FG$216,25,FALSE),IF($H200=2012,VLOOKUP($L200,GroupSizesPoly!$A$1:$FG$216,39,FALSE),"AAAAH")))</f>
        <v>NA</v>
      </c>
      <c r="P200" t="str">
        <f>IF($M200="NA","NA",IF($H200=2011,VLOOKUP($M200,GroupSizesPoly!$A$1:$FG$216,39,FALSE),"AAAAH"))</f>
        <v>NA</v>
      </c>
      <c r="Q200">
        <f>IF($K200="NA","NA",IF($H200=2011,VLOOKUP($K200,GroupSizesPoly!$A$1:$FG$216,5,FALSE),IF($H200=2012,VLOOKUP($K200,GroupSizesPoly!$A$1:$FG$216,17,FALSE),"AAAAH")))</f>
        <v>3</v>
      </c>
      <c r="R200" t="str">
        <f>IF($L200="NA","NA",IF($H200=2011,VLOOKUP($L200,GroupSizesPoly!$A$1:$FG$216,17,FALSE),IF($H200=2012,VLOOKUP($L200,GroupSizesPoly!$A$1:$FG$216,32,FALSE),"AAAAH")))</f>
        <v>NA</v>
      </c>
      <c r="S200" t="str">
        <f>IF($M200="NA","NA",IF($H200=2011,VLOOKUP($M200,GroupSizesPoly!$A$1:$FG$216,32,FALSE),"AAAAH"))</f>
        <v>NA</v>
      </c>
      <c r="T200" s="4">
        <f>IF($K200="NA","NA",IF($H200=2011,VLOOKUP($K200,GroupSizesPoly!$A$1:$FG$216,8,FALSE),IF($H200=2012,VLOOKUP($K200,GroupSizesPoly!$A$1:$FG$216,20,FALSE),"AAAAH")))</f>
        <v>0</v>
      </c>
      <c r="U200" s="4" t="str">
        <f>IF($L200="NA","NA",IF($H200=2011,VLOOKUP($L200,GroupSizesPoly!$A$1:$FG$216,20,FALSE),IF($H200=2012,VLOOKUP($L200,GroupSizesPoly!$A$1:$FG$216,35,FALSE),"AAAAH")))</f>
        <v>NA</v>
      </c>
      <c r="V200" s="4" t="str">
        <f>IF($M200="NA","NA",IF($H200=2011,VLOOKUP($M200,GroupSizesPoly!$A$1:$FG$216,35,FALSE),"AAAAH"))</f>
        <v>NA</v>
      </c>
      <c r="W200">
        <v>0.62769419305900898</v>
      </c>
      <c r="X200" t="s">
        <v>178</v>
      </c>
      <c r="Y200">
        <v>0</v>
      </c>
      <c r="Z200" t="s">
        <v>178</v>
      </c>
      <c r="AA200" t="s">
        <v>178</v>
      </c>
      <c r="AB200">
        <v>5</v>
      </c>
      <c r="AC200">
        <v>2</v>
      </c>
      <c r="AD200" t="s">
        <v>178</v>
      </c>
      <c r="AE200" s="3">
        <v>156</v>
      </c>
      <c r="AF200" s="3" t="s">
        <v>178</v>
      </c>
      <c r="AG200">
        <f t="shared" si="28"/>
        <v>0</v>
      </c>
      <c r="AH200" t="str">
        <f t="shared" si="29"/>
        <v>NA</v>
      </c>
      <c r="AI200" t="str">
        <f t="shared" si="30"/>
        <v>NA</v>
      </c>
      <c r="AJ200">
        <f t="shared" si="31"/>
        <v>0</v>
      </c>
      <c r="AK200" t="str">
        <f t="shared" si="32"/>
        <v>NA</v>
      </c>
      <c r="AL200" t="str">
        <f t="shared" si="33"/>
        <v>NA</v>
      </c>
      <c r="AM200">
        <f t="shared" si="34"/>
        <v>0</v>
      </c>
      <c r="AN200">
        <f t="shared" si="35"/>
        <v>0</v>
      </c>
      <c r="AO200">
        <f t="shared" si="36"/>
        <v>5</v>
      </c>
    </row>
    <row r="201" spans="1:41" x14ac:dyDescent="0.25">
      <c r="A201">
        <v>207</v>
      </c>
      <c r="B201">
        <v>4.9000000000000004</v>
      </c>
      <c r="C201" t="s">
        <v>330</v>
      </c>
      <c r="D201" t="s">
        <v>358</v>
      </c>
      <c r="E201" t="s">
        <v>392</v>
      </c>
      <c r="F201" t="s">
        <v>178</v>
      </c>
      <c r="G201" t="s">
        <v>178</v>
      </c>
      <c r="H201">
        <v>2011</v>
      </c>
      <c r="I201" t="s">
        <v>178</v>
      </c>
      <c r="J201" t="s">
        <v>178</v>
      </c>
      <c r="K201" t="s">
        <v>13</v>
      </c>
      <c r="L201" t="s">
        <v>178</v>
      </c>
      <c r="M201" t="s">
        <v>178</v>
      </c>
      <c r="N201">
        <f>IF($K201="NA","NA",IF($H201=2011,VLOOKUP($K201,GroupSizesPoly!$A$1:$FG$216,12,FALSE),IF($H201=2012,VLOOKUP($K201,GroupSizesPoly!$A$1:$FG$216,25,FALSE),"AAAAH")))</f>
        <v>9</v>
      </c>
      <c r="O201" t="str">
        <f>IF($L201="NA","NA",IF($H201=2011,VLOOKUP($L201,GroupSizesPoly!$A$1:$FG$216,25,FALSE),IF($H201=2012,VLOOKUP($L201,GroupSizesPoly!$A$1:$FG$216,39,FALSE),"AAAAH")))</f>
        <v>NA</v>
      </c>
      <c r="P201" t="str">
        <f>IF($M201="NA","NA",IF($H201=2011,VLOOKUP($M201,GroupSizesPoly!$A$1:$FG$216,39,FALSE),"AAAAH"))</f>
        <v>NA</v>
      </c>
      <c r="Q201">
        <f>IF($K201="NA","NA",IF($H201=2011,VLOOKUP($K201,GroupSizesPoly!$A$1:$FG$216,5,FALSE),IF($H201=2012,VLOOKUP($K201,GroupSizesPoly!$A$1:$FG$216,17,FALSE),"AAAAH")))</f>
        <v>2</v>
      </c>
      <c r="R201" t="str">
        <f>IF($L201="NA","NA",IF($H201=2011,VLOOKUP($L201,GroupSizesPoly!$A$1:$FG$216,17,FALSE),IF($H201=2012,VLOOKUP($L201,GroupSizesPoly!$A$1:$FG$216,32,FALSE),"AAAAH")))</f>
        <v>NA</v>
      </c>
      <c r="S201" t="str">
        <f>IF($M201="NA","NA",IF($H201=2011,VLOOKUP($M201,GroupSizesPoly!$A$1:$FG$216,32,FALSE),"AAAAH"))</f>
        <v>NA</v>
      </c>
      <c r="T201" s="4">
        <f>IF($K201="NA","NA",IF($H201=2011,VLOOKUP($K201,GroupSizesPoly!$A$1:$FG$216,8,FALSE),IF($H201=2012,VLOOKUP($K201,GroupSizesPoly!$A$1:$FG$216,20,FALSE),"AAAAH")))</f>
        <v>5</v>
      </c>
      <c r="U201" s="4" t="str">
        <f>IF($L201="NA","NA",IF($H201=2011,VLOOKUP($L201,GroupSizesPoly!$A$1:$FG$216,20,FALSE),IF($H201=2012,VLOOKUP($L201,GroupSizesPoly!$A$1:$FG$216,35,FALSE),"AAAAH")))</f>
        <v>NA</v>
      </c>
      <c r="V201" s="4" t="str">
        <f>IF($M201="NA","NA",IF($H201=2011,VLOOKUP($M201,GroupSizesPoly!$A$1:$FG$216,35,FALSE),"AAAAH"))</f>
        <v>NA</v>
      </c>
      <c r="W201">
        <v>0.63134776470658449</v>
      </c>
      <c r="X201" t="s">
        <v>178</v>
      </c>
      <c r="Y201">
        <v>0</v>
      </c>
      <c r="Z201" t="s">
        <v>178</v>
      </c>
      <c r="AA201" t="s">
        <v>178</v>
      </c>
      <c r="AB201">
        <v>0</v>
      </c>
      <c r="AC201">
        <v>1</v>
      </c>
      <c r="AD201" t="s">
        <v>178</v>
      </c>
      <c r="AE201" s="3">
        <v>191</v>
      </c>
      <c r="AF201" s="3">
        <v>210</v>
      </c>
      <c r="AG201">
        <f t="shared" si="28"/>
        <v>0.33621875000000001</v>
      </c>
      <c r="AH201" t="str">
        <f t="shared" si="29"/>
        <v>NA</v>
      </c>
      <c r="AI201" t="str">
        <f t="shared" si="30"/>
        <v>NA</v>
      </c>
      <c r="AJ201">
        <f t="shared" si="31"/>
        <v>0.1968125</v>
      </c>
      <c r="AK201" t="str">
        <f t="shared" si="32"/>
        <v>NA</v>
      </c>
      <c r="AL201" t="str">
        <f t="shared" si="33"/>
        <v>NA</v>
      </c>
      <c r="AM201">
        <f t="shared" si="34"/>
        <v>0.33621875000000001</v>
      </c>
      <c r="AN201">
        <f t="shared" si="35"/>
        <v>0.1968125</v>
      </c>
      <c r="AO201">
        <f t="shared" si="36"/>
        <v>9</v>
      </c>
    </row>
    <row r="202" spans="1:41" x14ac:dyDescent="0.25">
      <c r="A202">
        <v>208</v>
      </c>
      <c r="B202">
        <v>5.0999999999999996</v>
      </c>
      <c r="C202" t="s">
        <v>330</v>
      </c>
      <c r="D202" t="s">
        <v>359</v>
      </c>
      <c r="E202" t="s">
        <v>395</v>
      </c>
      <c r="F202" t="s">
        <v>178</v>
      </c>
      <c r="G202" t="s">
        <v>178</v>
      </c>
      <c r="H202">
        <v>2011</v>
      </c>
      <c r="I202" t="s">
        <v>178</v>
      </c>
      <c r="J202" t="s">
        <v>178</v>
      </c>
      <c r="K202" t="s">
        <v>11</v>
      </c>
      <c r="L202" t="s">
        <v>178</v>
      </c>
      <c r="M202" t="s">
        <v>178</v>
      </c>
      <c r="N202">
        <f>IF($K202="NA","NA",IF($H202=2011,VLOOKUP($K202,GroupSizesPoly!$A$1:$FG$216,12,FALSE),IF($H202=2012,VLOOKUP($K202,GroupSizesPoly!$A$1:$FG$216,25,FALSE),"AAAAH")))</f>
        <v>12</v>
      </c>
      <c r="O202" t="str">
        <f>IF($L202="NA","NA",IF($H202=2011,VLOOKUP($L202,GroupSizesPoly!$A$1:$FG$216,25,FALSE),IF($H202=2012,VLOOKUP($L202,GroupSizesPoly!$A$1:$FG$216,39,FALSE),"AAAAH")))</f>
        <v>NA</v>
      </c>
      <c r="P202" t="str">
        <f>IF($M202="NA","NA",IF($H202=2011,VLOOKUP($M202,GroupSizesPoly!$A$1:$FG$216,39,FALSE),"AAAAH"))</f>
        <v>NA</v>
      </c>
      <c r="Q202">
        <f>IF($K202="NA","NA",IF($H202=2011,VLOOKUP($K202,GroupSizesPoly!$A$1:$FG$216,5,FALSE),IF($H202=2012,VLOOKUP($K202,GroupSizesPoly!$A$1:$FG$216,17,FALSE),"AAAAH")))</f>
        <v>2</v>
      </c>
      <c r="R202" t="str">
        <f>IF($L202="NA","NA",IF($H202=2011,VLOOKUP($L202,GroupSizesPoly!$A$1:$FG$216,17,FALSE),IF($H202=2012,VLOOKUP($L202,GroupSizesPoly!$A$1:$FG$216,32,FALSE),"AAAAH")))</f>
        <v>NA</v>
      </c>
      <c r="S202" t="str">
        <f>IF($M202="NA","NA",IF($H202=2011,VLOOKUP($M202,GroupSizesPoly!$A$1:$FG$216,32,FALSE),"AAAAH"))</f>
        <v>NA</v>
      </c>
      <c r="T202" s="4">
        <f>IF($K202="NA","NA",IF($H202=2011,VLOOKUP($K202,GroupSizesPoly!$A$1:$FG$216,8,FALSE),IF($H202=2012,VLOOKUP($K202,GroupSizesPoly!$A$1:$FG$216,20,FALSE),"AAAAH")))</f>
        <v>2</v>
      </c>
      <c r="U202" s="4" t="str">
        <f>IF($L202="NA","NA",IF($H202=2011,VLOOKUP($L202,GroupSizesPoly!$A$1:$FG$216,20,FALSE),IF($H202=2012,VLOOKUP($L202,GroupSizesPoly!$A$1:$FG$216,35,FALSE),"AAAAH")))</f>
        <v>NA</v>
      </c>
      <c r="V202" s="4" t="str">
        <f>IF($M202="NA","NA",IF($H202=2011,VLOOKUP($M202,GroupSizesPoly!$A$1:$FG$216,35,FALSE),"AAAAH"))</f>
        <v>NA</v>
      </c>
      <c r="W202">
        <v>1.5120846537148649</v>
      </c>
      <c r="X202" t="s">
        <v>178</v>
      </c>
      <c r="Y202">
        <v>0</v>
      </c>
      <c r="Z202" t="s">
        <v>178</v>
      </c>
      <c r="AA202" t="s">
        <v>178</v>
      </c>
      <c r="AB202">
        <v>0</v>
      </c>
      <c r="AC202">
        <v>1</v>
      </c>
      <c r="AD202" t="s">
        <v>178</v>
      </c>
      <c r="AE202" s="3" t="s">
        <v>178</v>
      </c>
      <c r="AF202" s="3" t="s">
        <v>178</v>
      </c>
      <c r="AG202">
        <f t="shared" si="28"/>
        <v>0.495</v>
      </c>
      <c r="AH202" t="str">
        <f t="shared" si="29"/>
        <v>NA</v>
      </c>
      <c r="AI202" t="str">
        <f t="shared" si="30"/>
        <v>NA</v>
      </c>
      <c r="AJ202">
        <f t="shared" si="31"/>
        <v>7.6000000000000012E-2</v>
      </c>
      <c r="AK202" t="str">
        <f t="shared" si="32"/>
        <v>NA</v>
      </c>
      <c r="AL202" t="str">
        <f t="shared" si="33"/>
        <v>NA</v>
      </c>
      <c r="AM202">
        <f t="shared" si="34"/>
        <v>0.495</v>
      </c>
      <c r="AN202">
        <f t="shared" si="35"/>
        <v>7.6000000000000012E-2</v>
      </c>
      <c r="AO202">
        <f t="shared" si="36"/>
        <v>12</v>
      </c>
    </row>
    <row r="203" spans="1:41" x14ac:dyDescent="0.25">
      <c r="A203">
        <v>209</v>
      </c>
      <c r="B203">
        <v>4.5</v>
      </c>
      <c r="C203" t="s">
        <v>330</v>
      </c>
      <c r="D203" t="s">
        <v>358</v>
      </c>
      <c r="E203" t="s">
        <v>392</v>
      </c>
      <c r="F203" t="s">
        <v>178</v>
      </c>
      <c r="G203" t="s">
        <v>178</v>
      </c>
      <c r="H203">
        <v>2011</v>
      </c>
      <c r="I203" t="s">
        <v>178</v>
      </c>
      <c r="J203" t="s">
        <v>178</v>
      </c>
      <c r="K203" t="s">
        <v>16</v>
      </c>
      <c r="L203" t="s">
        <v>178</v>
      </c>
      <c r="M203" t="s">
        <v>178</v>
      </c>
      <c r="N203">
        <f>IF($K203="NA","NA",IF($H203=2011,VLOOKUP($K203,GroupSizesPoly!$A$1:$FG$216,12,FALSE),IF($H203=2012,VLOOKUP($K203,GroupSizesPoly!$A$1:$FG$216,25,FALSE),"AAAAH")))</f>
        <v>18</v>
      </c>
      <c r="O203" t="str">
        <f>IF($L203="NA","NA",IF($H203=2011,VLOOKUP($L203,GroupSizesPoly!$A$1:$FG$216,25,FALSE),IF($H203=2012,VLOOKUP($L203,GroupSizesPoly!$A$1:$FG$216,39,FALSE),"AAAAH")))</f>
        <v>NA</v>
      </c>
      <c r="P203" t="str">
        <f>IF($M203="NA","NA",IF($H203=2011,VLOOKUP($M203,GroupSizesPoly!$A$1:$FG$216,39,FALSE),"AAAAH"))</f>
        <v>NA</v>
      </c>
      <c r="Q203">
        <f>IF($K203="NA","NA",IF($H203=2011,VLOOKUP($K203,GroupSizesPoly!$A$1:$FG$216,5,FALSE),IF($H203=2012,VLOOKUP($K203,GroupSizesPoly!$A$1:$FG$216,17,FALSE),"AAAAH")))</f>
        <v>2</v>
      </c>
      <c r="R203" t="str">
        <f>IF($L203="NA","NA",IF($H203=2011,VLOOKUP($L203,GroupSizesPoly!$A$1:$FG$216,17,FALSE),IF($H203=2012,VLOOKUP($L203,GroupSizesPoly!$A$1:$FG$216,32,FALSE),"AAAAH")))</f>
        <v>NA</v>
      </c>
      <c r="S203" t="str">
        <f>IF($M203="NA","NA",IF($H203=2011,VLOOKUP($M203,GroupSizesPoly!$A$1:$FG$216,32,FALSE),"AAAAH"))</f>
        <v>NA</v>
      </c>
      <c r="T203" s="4">
        <f>IF($K203="NA","NA",IF($H203=2011,VLOOKUP($K203,GroupSizesPoly!$A$1:$FG$216,8,FALSE),IF($H203=2012,VLOOKUP($K203,GroupSizesPoly!$A$1:$FG$216,20,FALSE),"AAAAH")))</f>
        <v>1</v>
      </c>
      <c r="U203" s="4" t="str">
        <f>IF($L203="NA","NA",IF($H203=2011,VLOOKUP($L203,GroupSizesPoly!$A$1:$FG$216,20,FALSE),IF($H203=2012,VLOOKUP($L203,GroupSizesPoly!$A$1:$FG$216,35,FALSE),"AAAAH")))</f>
        <v>NA</v>
      </c>
      <c r="V203" s="4" t="str">
        <f>IF($M203="NA","NA",IF($H203=2011,VLOOKUP($M203,GroupSizesPoly!$A$1:$FG$216,35,FALSE),"AAAAH"))</f>
        <v>NA</v>
      </c>
      <c r="W203">
        <v>0.53450912059571232</v>
      </c>
      <c r="X203" t="s">
        <v>178</v>
      </c>
      <c r="Y203">
        <v>0</v>
      </c>
      <c r="Z203" t="s">
        <v>178</v>
      </c>
      <c r="AA203" t="s">
        <v>178</v>
      </c>
      <c r="AB203">
        <v>1</v>
      </c>
      <c r="AC203">
        <v>3</v>
      </c>
      <c r="AD203" t="s">
        <v>178</v>
      </c>
      <c r="AE203" s="3" t="s">
        <v>470</v>
      </c>
      <c r="AF203" s="3" t="s">
        <v>470</v>
      </c>
      <c r="AG203">
        <f t="shared" si="28"/>
        <v>6.7243749999999991E-2</v>
      </c>
      <c r="AH203" t="str">
        <f t="shared" si="29"/>
        <v>NA</v>
      </c>
      <c r="AI203" t="str">
        <f t="shared" si="30"/>
        <v>NA</v>
      </c>
      <c r="AJ203">
        <f t="shared" si="31"/>
        <v>3.9362500000000002E-2</v>
      </c>
      <c r="AK203" t="str">
        <f t="shared" si="32"/>
        <v>NA</v>
      </c>
      <c r="AL203" t="str">
        <f t="shared" si="33"/>
        <v>NA</v>
      </c>
      <c r="AM203">
        <f t="shared" si="34"/>
        <v>6.7243749999999991E-2</v>
      </c>
      <c r="AN203">
        <f t="shared" si="35"/>
        <v>3.9362500000000002E-2</v>
      </c>
      <c r="AO203">
        <f t="shared" si="36"/>
        <v>18</v>
      </c>
    </row>
    <row r="204" spans="1:41" x14ac:dyDescent="0.25">
      <c r="A204">
        <v>210</v>
      </c>
      <c r="B204">
        <v>5.0999999999999996</v>
      </c>
      <c r="C204" t="s">
        <v>330</v>
      </c>
      <c r="D204" t="s">
        <v>359</v>
      </c>
      <c r="E204" t="s">
        <v>395</v>
      </c>
      <c r="F204" t="s">
        <v>178</v>
      </c>
      <c r="G204" t="s">
        <v>178</v>
      </c>
      <c r="H204">
        <v>2011</v>
      </c>
      <c r="I204" t="s">
        <v>178</v>
      </c>
      <c r="J204" t="s">
        <v>178</v>
      </c>
      <c r="K204" t="s">
        <v>13</v>
      </c>
      <c r="L204" t="s">
        <v>178</v>
      </c>
      <c r="M204" t="s">
        <v>178</v>
      </c>
      <c r="N204">
        <f>IF($K204="NA","NA",IF($H204=2011,VLOOKUP($K204,GroupSizesPoly!$A$1:$FG$216,12,FALSE),IF($H204=2012,VLOOKUP($K204,GroupSizesPoly!$A$1:$FG$216,25,FALSE),"AAAAH")))</f>
        <v>9</v>
      </c>
      <c r="O204" t="str">
        <f>IF($L204="NA","NA",IF($H204=2011,VLOOKUP($L204,GroupSizesPoly!$A$1:$FG$216,25,FALSE),IF($H204=2012,VLOOKUP($L204,GroupSizesPoly!$A$1:$FG$216,39,FALSE),"AAAAH")))</f>
        <v>NA</v>
      </c>
      <c r="P204" t="str">
        <f>IF($M204="NA","NA",IF($H204=2011,VLOOKUP($M204,GroupSizesPoly!$A$1:$FG$216,39,FALSE),"AAAAH"))</f>
        <v>NA</v>
      </c>
      <c r="Q204">
        <f>IF($K204="NA","NA",IF($H204=2011,VLOOKUP($K204,GroupSizesPoly!$A$1:$FG$216,5,FALSE),IF($H204=2012,VLOOKUP($K204,GroupSizesPoly!$A$1:$FG$216,17,FALSE),"AAAAH")))</f>
        <v>2</v>
      </c>
      <c r="R204" t="str">
        <f>IF($L204="NA","NA",IF($H204=2011,VLOOKUP($L204,GroupSizesPoly!$A$1:$FG$216,17,FALSE),IF($H204=2012,VLOOKUP($L204,GroupSizesPoly!$A$1:$FG$216,32,FALSE),"AAAAH")))</f>
        <v>NA</v>
      </c>
      <c r="S204" t="str">
        <f>IF($M204="NA","NA",IF($H204=2011,VLOOKUP($M204,GroupSizesPoly!$A$1:$FG$216,32,FALSE),"AAAAH"))</f>
        <v>NA</v>
      </c>
      <c r="T204" s="4">
        <f>IF($K204="NA","NA",IF($H204=2011,VLOOKUP($K204,GroupSizesPoly!$A$1:$FG$216,8,FALSE),IF($H204=2012,VLOOKUP($K204,GroupSizesPoly!$A$1:$FG$216,20,FALSE),"AAAAH")))</f>
        <v>5</v>
      </c>
      <c r="U204" s="4" t="str">
        <f>IF($L204="NA","NA",IF($H204=2011,VLOOKUP($L204,GroupSizesPoly!$A$1:$FG$216,20,FALSE),IF($H204=2012,VLOOKUP($L204,GroupSizesPoly!$A$1:$FG$216,35,FALSE),"AAAAH")))</f>
        <v>NA</v>
      </c>
      <c r="V204" s="4" t="str">
        <f>IF($M204="NA","NA",IF($H204=2011,VLOOKUP($M204,GroupSizesPoly!$A$1:$FG$216,35,FALSE),"AAAAH"))</f>
        <v>NA</v>
      </c>
      <c r="W204">
        <v>0.63134776470658449</v>
      </c>
      <c r="X204" t="s">
        <v>178</v>
      </c>
      <c r="Y204">
        <v>0</v>
      </c>
      <c r="Z204" t="s">
        <v>178</v>
      </c>
      <c r="AA204" t="s">
        <v>178</v>
      </c>
      <c r="AB204">
        <v>0</v>
      </c>
      <c r="AC204">
        <v>6</v>
      </c>
      <c r="AD204" t="s">
        <v>178</v>
      </c>
      <c r="AE204" s="3" t="s">
        <v>178</v>
      </c>
      <c r="AF204" s="3" t="s">
        <v>178</v>
      </c>
      <c r="AG204">
        <f t="shared" si="28"/>
        <v>1.2375000000000003</v>
      </c>
      <c r="AH204" t="str">
        <f t="shared" si="29"/>
        <v>NA</v>
      </c>
      <c r="AI204" t="str">
        <f t="shared" si="30"/>
        <v>NA</v>
      </c>
      <c r="AJ204">
        <f t="shared" si="31"/>
        <v>0.19</v>
      </c>
      <c r="AK204" t="str">
        <f t="shared" si="32"/>
        <v>NA</v>
      </c>
      <c r="AL204" t="str">
        <f t="shared" si="33"/>
        <v>NA</v>
      </c>
      <c r="AM204">
        <f t="shared" si="34"/>
        <v>1.2375000000000003</v>
      </c>
      <c r="AN204">
        <f t="shared" si="35"/>
        <v>0.19</v>
      </c>
      <c r="AO204">
        <f t="shared" si="36"/>
        <v>9</v>
      </c>
    </row>
    <row r="205" spans="1:41" x14ac:dyDescent="0.25">
      <c r="A205">
        <v>211</v>
      </c>
      <c r="B205">
        <v>3.9</v>
      </c>
      <c r="C205" t="s">
        <v>330</v>
      </c>
      <c r="D205" t="s">
        <v>358</v>
      </c>
      <c r="E205" t="s">
        <v>392</v>
      </c>
      <c r="F205" t="s">
        <v>178</v>
      </c>
      <c r="G205" t="s">
        <v>178</v>
      </c>
      <c r="H205">
        <v>2011</v>
      </c>
      <c r="I205" t="s">
        <v>178</v>
      </c>
      <c r="J205" t="s">
        <v>178</v>
      </c>
      <c r="K205" t="s">
        <v>15</v>
      </c>
      <c r="L205" t="s">
        <v>178</v>
      </c>
      <c r="M205" t="s">
        <v>178</v>
      </c>
      <c r="N205">
        <f>IF($K205="NA","NA",IF($H205=2011,VLOOKUP($K205,GroupSizesPoly!$A$1:$FG$216,12,FALSE),IF($H205=2012,VLOOKUP($K205,GroupSizesPoly!$A$1:$FG$216,25,FALSE),"AAAAH")))</f>
        <v>11</v>
      </c>
      <c r="O205" t="str">
        <f>IF($L205="NA","NA",IF($H205=2011,VLOOKUP($L205,GroupSizesPoly!$A$1:$FG$216,25,FALSE),IF($H205=2012,VLOOKUP($L205,GroupSizesPoly!$A$1:$FG$216,39,FALSE),"AAAAH")))</f>
        <v>NA</v>
      </c>
      <c r="P205" t="str">
        <f>IF($M205="NA","NA",IF($H205=2011,VLOOKUP($M205,GroupSizesPoly!$A$1:$FG$216,39,FALSE),"AAAAH"))</f>
        <v>NA</v>
      </c>
      <c r="Q205">
        <f>IF($K205="NA","NA",IF($H205=2011,VLOOKUP($K205,GroupSizesPoly!$A$1:$FG$216,5,FALSE),IF($H205=2012,VLOOKUP($K205,GroupSizesPoly!$A$1:$FG$216,17,FALSE),"AAAAH")))</f>
        <v>3</v>
      </c>
      <c r="R205" t="str">
        <f>IF($L205="NA","NA",IF($H205=2011,VLOOKUP($L205,GroupSizesPoly!$A$1:$FG$216,17,FALSE),IF($H205=2012,VLOOKUP($L205,GroupSizesPoly!$A$1:$FG$216,32,FALSE),"AAAAH")))</f>
        <v>NA</v>
      </c>
      <c r="S205" t="str">
        <f>IF($M205="NA","NA",IF($H205=2011,VLOOKUP($M205,GroupSizesPoly!$A$1:$FG$216,32,FALSE),"AAAAH"))</f>
        <v>NA</v>
      </c>
      <c r="T205" s="4">
        <f>IF($K205="NA","NA",IF($H205=2011,VLOOKUP($K205,GroupSizesPoly!$A$1:$FG$216,8,FALSE),IF($H205=2012,VLOOKUP($K205,GroupSizesPoly!$A$1:$FG$216,20,FALSE),"AAAAH")))</f>
        <v>0</v>
      </c>
      <c r="U205" s="4" t="str">
        <f>IF($L205="NA","NA",IF($H205=2011,VLOOKUP($L205,GroupSizesPoly!$A$1:$FG$216,20,FALSE),IF($H205=2012,VLOOKUP($L205,GroupSizesPoly!$A$1:$FG$216,35,FALSE),"AAAAH")))</f>
        <v>NA</v>
      </c>
      <c r="V205" s="4" t="str">
        <f>IF($M205="NA","NA",IF($H205=2011,VLOOKUP($M205,GroupSizesPoly!$A$1:$FG$216,35,FALSE),"AAAAH"))</f>
        <v>NA</v>
      </c>
      <c r="W205">
        <v>0.44407206622348988</v>
      </c>
      <c r="X205" t="s">
        <v>178</v>
      </c>
      <c r="Y205">
        <v>0</v>
      </c>
      <c r="Z205" t="s">
        <v>178</v>
      </c>
      <c r="AA205" t="s">
        <v>178</v>
      </c>
      <c r="AB205">
        <v>17</v>
      </c>
      <c r="AC205">
        <v>5</v>
      </c>
      <c r="AD205" t="s">
        <v>178</v>
      </c>
      <c r="AE205" s="3" t="s">
        <v>178</v>
      </c>
      <c r="AF205" s="3">
        <v>190</v>
      </c>
      <c r="AG205">
        <f t="shared" si="28"/>
        <v>0</v>
      </c>
      <c r="AH205" t="str">
        <f t="shared" si="29"/>
        <v>NA</v>
      </c>
      <c r="AI205" t="str">
        <f t="shared" si="30"/>
        <v>NA</v>
      </c>
      <c r="AJ205">
        <f t="shared" si="31"/>
        <v>0</v>
      </c>
      <c r="AK205" t="str">
        <f t="shared" si="32"/>
        <v>NA</v>
      </c>
      <c r="AL205" t="str">
        <f t="shared" si="33"/>
        <v>NA</v>
      </c>
      <c r="AM205">
        <f t="shared" si="34"/>
        <v>0</v>
      </c>
      <c r="AN205">
        <f t="shared" si="35"/>
        <v>0</v>
      </c>
      <c r="AO205">
        <f t="shared" si="36"/>
        <v>11</v>
      </c>
    </row>
    <row r="206" spans="1:41" x14ac:dyDescent="0.25">
      <c r="A206">
        <v>212</v>
      </c>
      <c r="B206">
        <v>4.4000000000000004</v>
      </c>
      <c r="C206" t="s">
        <v>330</v>
      </c>
      <c r="D206" t="s">
        <v>358</v>
      </c>
      <c r="E206" t="s">
        <v>392</v>
      </c>
      <c r="F206" t="s">
        <v>178</v>
      </c>
      <c r="G206" t="s">
        <v>178</v>
      </c>
      <c r="H206">
        <v>2011</v>
      </c>
      <c r="I206" t="s">
        <v>178</v>
      </c>
      <c r="J206" t="s">
        <v>178</v>
      </c>
      <c r="K206" t="s">
        <v>12</v>
      </c>
      <c r="L206" t="s">
        <v>178</v>
      </c>
      <c r="M206" t="s">
        <v>178</v>
      </c>
      <c r="N206">
        <f>IF($K206="NA","NA",IF($H206=2011,VLOOKUP($K206,GroupSizesPoly!$A$1:$FG$216,12,FALSE),IF($H206=2012,VLOOKUP($K206,GroupSizesPoly!$A$1:$FG$216,25,FALSE),"AAAAH")))</f>
        <v>11</v>
      </c>
      <c r="O206" t="str">
        <f>IF($L206="NA","NA",IF($H206=2011,VLOOKUP($L206,GroupSizesPoly!$A$1:$FG$216,25,FALSE),IF($H206=2012,VLOOKUP($L206,GroupSizesPoly!$A$1:$FG$216,39,FALSE),"AAAAH")))</f>
        <v>NA</v>
      </c>
      <c r="P206" t="str">
        <f>IF($M206="NA","NA",IF($H206=2011,VLOOKUP($M206,GroupSizesPoly!$A$1:$FG$216,39,FALSE),"AAAAH"))</f>
        <v>NA</v>
      </c>
      <c r="Q206">
        <f>IF($K206="NA","NA",IF($H206=2011,VLOOKUP($K206,GroupSizesPoly!$A$1:$FG$216,5,FALSE),IF($H206=2012,VLOOKUP($K206,GroupSizesPoly!$A$1:$FG$216,17,FALSE),"AAAAH")))</f>
        <v>4</v>
      </c>
      <c r="R206" t="str">
        <f>IF($L206="NA","NA",IF($H206=2011,VLOOKUP($L206,GroupSizesPoly!$A$1:$FG$216,17,FALSE),IF($H206=2012,VLOOKUP($L206,GroupSizesPoly!$A$1:$FG$216,32,FALSE),"AAAAH")))</f>
        <v>NA</v>
      </c>
      <c r="S206" t="str">
        <f>IF($M206="NA","NA",IF($H206=2011,VLOOKUP($M206,GroupSizesPoly!$A$1:$FG$216,32,FALSE),"AAAAH"))</f>
        <v>NA</v>
      </c>
      <c r="T206" s="4">
        <f>IF($K206="NA","NA",IF($H206=2011,VLOOKUP($K206,GroupSizesPoly!$A$1:$FG$216,8,FALSE),IF($H206=2012,VLOOKUP($K206,GroupSizesPoly!$A$1:$FG$216,20,FALSE),"AAAAH")))</f>
        <v>0</v>
      </c>
      <c r="U206" s="4" t="str">
        <f>IF($L206="NA","NA",IF($H206=2011,VLOOKUP($L206,GroupSizesPoly!$A$1:$FG$216,20,FALSE),IF($H206=2012,VLOOKUP($L206,GroupSizesPoly!$A$1:$FG$216,35,FALSE),"AAAAH")))</f>
        <v>NA</v>
      </c>
      <c r="V206" s="4" t="str">
        <f>IF($M206="NA","NA",IF($H206=2011,VLOOKUP($M206,GroupSizesPoly!$A$1:$FG$216,35,FALSE),"AAAAH"))</f>
        <v>NA</v>
      </c>
      <c r="W206">
        <v>0.46097722286464166</v>
      </c>
      <c r="X206" t="s">
        <v>178</v>
      </c>
      <c r="Y206">
        <v>0</v>
      </c>
      <c r="Z206" t="s">
        <v>178</v>
      </c>
      <c r="AA206" t="s">
        <v>178</v>
      </c>
      <c r="AB206">
        <v>1</v>
      </c>
      <c r="AC206">
        <v>3</v>
      </c>
      <c r="AD206" t="s">
        <v>178</v>
      </c>
      <c r="AE206" s="3" t="s">
        <v>178</v>
      </c>
      <c r="AF206" s="3" t="s">
        <v>178</v>
      </c>
      <c r="AG206">
        <f t="shared" si="28"/>
        <v>0</v>
      </c>
      <c r="AH206" t="str">
        <f t="shared" si="29"/>
        <v>NA</v>
      </c>
      <c r="AI206" t="str">
        <f t="shared" si="30"/>
        <v>NA</v>
      </c>
      <c r="AJ206">
        <f t="shared" si="31"/>
        <v>0</v>
      </c>
      <c r="AK206" t="str">
        <f t="shared" si="32"/>
        <v>NA</v>
      </c>
      <c r="AL206" t="str">
        <f t="shared" si="33"/>
        <v>NA</v>
      </c>
      <c r="AM206">
        <f t="shared" si="34"/>
        <v>0</v>
      </c>
      <c r="AN206">
        <f t="shared" si="35"/>
        <v>0</v>
      </c>
      <c r="AO206">
        <f t="shared" si="36"/>
        <v>11</v>
      </c>
    </row>
    <row r="207" spans="1:41" x14ac:dyDescent="0.25">
      <c r="A207">
        <v>213</v>
      </c>
      <c r="B207">
        <v>4.5</v>
      </c>
      <c r="C207" t="s">
        <v>330</v>
      </c>
      <c r="D207" t="s">
        <v>358</v>
      </c>
      <c r="E207" t="s">
        <v>392</v>
      </c>
      <c r="F207" t="s">
        <v>178</v>
      </c>
      <c r="G207" t="s">
        <v>178</v>
      </c>
      <c r="H207">
        <v>2011</v>
      </c>
      <c r="I207" t="s">
        <v>178</v>
      </c>
      <c r="J207" t="s">
        <v>178</v>
      </c>
      <c r="K207" t="s">
        <v>129</v>
      </c>
      <c r="L207" t="s">
        <v>178</v>
      </c>
      <c r="M207" t="s">
        <v>178</v>
      </c>
      <c r="N207">
        <f>IF($K207="NA","NA",IF($H207=2011,VLOOKUP($K207,GroupSizesPoly!$A$1:$FG$216,12,FALSE),IF($H207=2012,VLOOKUP($K207,GroupSizesPoly!$A$1:$FG$216,25,FALSE),"AAAAH")))</f>
        <v>9</v>
      </c>
      <c r="O207" t="str">
        <f>IF($L207="NA","NA",IF($H207=2011,VLOOKUP($L207,GroupSizesPoly!$A$1:$FG$216,25,FALSE),IF($H207=2012,VLOOKUP($L207,GroupSizesPoly!$A$1:$FG$216,39,FALSE),"AAAAH")))</f>
        <v>NA</v>
      </c>
      <c r="P207" t="str">
        <f>IF($M207="NA","NA",IF($H207=2011,VLOOKUP($M207,GroupSizesPoly!$A$1:$FG$216,39,FALSE),"AAAAH"))</f>
        <v>NA</v>
      </c>
      <c r="Q207">
        <f>IF($K207="NA","NA",IF($H207=2011,VLOOKUP($K207,GroupSizesPoly!$A$1:$FG$216,5,FALSE),IF($H207=2012,VLOOKUP($K207,GroupSizesPoly!$A$1:$FG$216,17,FALSE),"AAAAH")))</f>
        <v>3</v>
      </c>
      <c r="R207" t="str">
        <f>IF($L207="NA","NA",IF($H207=2011,VLOOKUP($L207,GroupSizesPoly!$A$1:$FG$216,17,FALSE),IF($H207=2012,VLOOKUP($L207,GroupSizesPoly!$A$1:$FG$216,32,FALSE),"AAAAH")))</f>
        <v>NA</v>
      </c>
      <c r="S207" t="str">
        <f>IF($M207="NA","NA",IF($H207=2011,VLOOKUP($M207,GroupSizesPoly!$A$1:$FG$216,32,FALSE),"AAAAH"))</f>
        <v>NA</v>
      </c>
      <c r="T207" s="4">
        <f>IF($K207="NA","NA",IF($H207=2011,VLOOKUP($K207,GroupSizesPoly!$A$1:$FG$216,8,FALSE),IF($H207=2012,VLOOKUP($K207,GroupSizesPoly!$A$1:$FG$216,20,FALSE),"AAAAH")))</f>
        <v>1</v>
      </c>
      <c r="U207" s="4" t="str">
        <f>IF($L207="NA","NA",IF($H207=2011,VLOOKUP($L207,GroupSizesPoly!$A$1:$FG$216,20,FALSE),IF($H207=2012,VLOOKUP($L207,GroupSizesPoly!$A$1:$FG$216,35,FALSE),"AAAAH")))</f>
        <v>NA</v>
      </c>
      <c r="V207" s="4" t="str">
        <f>IF($M207="NA","NA",IF($H207=2011,VLOOKUP($M207,GroupSizesPoly!$A$1:$FG$216,35,FALSE),"AAAAH"))</f>
        <v>NA</v>
      </c>
      <c r="W207">
        <v>0.44045431091090476</v>
      </c>
      <c r="X207" t="s">
        <v>178</v>
      </c>
      <c r="Y207">
        <v>0</v>
      </c>
      <c r="Z207" t="s">
        <v>178</v>
      </c>
      <c r="AA207" t="s">
        <v>178</v>
      </c>
      <c r="AB207">
        <v>2</v>
      </c>
      <c r="AC207">
        <v>2</v>
      </c>
      <c r="AD207" t="s">
        <v>178</v>
      </c>
      <c r="AE207" s="3" t="s">
        <v>178</v>
      </c>
      <c r="AF207" s="3">
        <v>52</v>
      </c>
      <c r="AG207">
        <f t="shared" si="28"/>
        <v>6.1987499999999994E-2</v>
      </c>
      <c r="AH207" t="str">
        <f t="shared" si="29"/>
        <v>NA</v>
      </c>
      <c r="AI207" t="str">
        <f t="shared" si="30"/>
        <v>NA</v>
      </c>
      <c r="AJ207">
        <f t="shared" si="31"/>
        <v>5.6225000000000011E-2</v>
      </c>
      <c r="AK207" t="str">
        <f t="shared" si="32"/>
        <v>NA</v>
      </c>
      <c r="AL207" t="str">
        <f t="shared" si="33"/>
        <v>NA</v>
      </c>
      <c r="AM207">
        <f t="shared" si="34"/>
        <v>6.1987499999999994E-2</v>
      </c>
      <c r="AN207">
        <f t="shared" si="35"/>
        <v>5.6225000000000011E-2</v>
      </c>
      <c r="AO207">
        <f t="shared" si="36"/>
        <v>9</v>
      </c>
    </row>
    <row r="208" spans="1:41" x14ac:dyDescent="0.25">
      <c r="A208">
        <v>214</v>
      </c>
      <c r="B208">
        <v>4.9000000000000004</v>
      </c>
      <c r="C208" t="s">
        <v>330</v>
      </c>
      <c r="D208" t="s">
        <v>359</v>
      </c>
      <c r="E208" t="s">
        <v>395</v>
      </c>
      <c r="F208" t="s">
        <v>178</v>
      </c>
      <c r="G208" t="s">
        <v>178</v>
      </c>
      <c r="H208">
        <v>2011</v>
      </c>
      <c r="I208" t="s">
        <v>178</v>
      </c>
      <c r="J208" t="s">
        <v>178</v>
      </c>
      <c r="K208" t="s">
        <v>57</v>
      </c>
      <c r="L208" t="s">
        <v>178</v>
      </c>
      <c r="M208" t="s">
        <v>178</v>
      </c>
      <c r="N208">
        <f>IF($K208="NA","NA",IF($H208=2011,VLOOKUP($K208,GroupSizesPoly!$A$1:$FG$216,12,FALSE),IF($H208=2012,VLOOKUP($K208,GroupSizesPoly!$A$1:$FG$216,25,FALSE),"AAAAH")))</f>
        <v>7</v>
      </c>
      <c r="O208" t="str">
        <f>IF($L208="NA","NA",IF($H208=2011,VLOOKUP($L208,GroupSizesPoly!$A$1:$FG$216,25,FALSE),IF($H208=2012,VLOOKUP($L208,GroupSizesPoly!$A$1:$FG$216,39,FALSE),"AAAAH")))</f>
        <v>NA</v>
      </c>
      <c r="P208" t="str">
        <f>IF($M208="NA","NA",IF($H208=2011,VLOOKUP($M208,GroupSizesPoly!$A$1:$FG$216,39,FALSE),"AAAAH"))</f>
        <v>NA</v>
      </c>
      <c r="Q208">
        <f>IF($K208="NA","NA",IF($H208=2011,VLOOKUP($K208,GroupSizesPoly!$A$1:$FG$216,5,FALSE),IF($H208=2012,VLOOKUP($K208,GroupSizesPoly!$A$1:$FG$216,17,FALSE),"AAAAH")))</f>
        <v>2</v>
      </c>
      <c r="R208" t="str">
        <f>IF($L208="NA","NA",IF($H208=2011,VLOOKUP($L208,GroupSizesPoly!$A$1:$FG$216,17,FALSE),IF($H208=2012,VLOOKUP($L208,GroupSizesPoly!$A$1:$FG$216,32,FALSE),"AAAAH")))</f>
        <v>NA</v>
      </c>
      <c r="S208" t="str">
        <f>IF($M208="NA","NA",IF($H208=2011,VLOOKUP($M208,GroupSizesPoly!$A$1:$FG$216,32,FALSE),"AAAAH"))</f>
        <v>NA</v>
      </c>
      <c r="T208" s="4">
        <f>IF($K208="NA","NA",IF($H208=2011,VLOOKUP($K208,GroupSizesPoly!$A$1:$FG$216,8,FALSE),IF($H208=2012,VLOOKUP($K208,GroupSizesPoly!$A$1:$FG$216,20,FALSE),"AAAAH")))</f>
        <v>0</v>
      </c>
      <c r="U208" s="4" t="str">
        <f>IF($L208="NA","NA",IF($H208=2011,VLOOKUP($L208,GroupSizesPoly!$A$1:$FG$216,20,FALSE),IF($H208=2012,VLOOKUP($L208,GroupSizesPoly!$A$1:$FG$216,35,FALSE),"AAAAH")))</f>
        <v>NA</v>
      </c>
      <c r="V208" s="4" t="str">
        <f>IF($M208="NA","NA",IF($H208=2011,VLOOKUP($M208,GroupSizesPoly!$A$1:$FG$216,35,FALSE),"AAAAH"))</f>
        <v>NA</v>
      </c>
      <c r="W208">
        <v>0.64498061986388422</v>
      </c>
      <c r="X208" t="s">
        <v>178</v>
      </c>
      <c r="Y208">
        <v>0</v>
      </c>
      <c r="Z208" t="s">
        <v>178</v>
      </c>
      <c r="AA208" t="s">
        <v>178</v>
      </c>
      <c r="AB208">
        <v>0</v>
      </c>
      <c r="AC208">
        <v>0</v>
      </c>
      <c r="AD208" t="s">
        <v>178</v>
      </c>
      <c r="AE208" s="3" t="s">
        <v>178</v>
      </c>
      <c r="AF208" s="3" t="s">
        <v>178</v>
      </c>
      <c r="AG208">
        <f t="shared" si="28"/>
        <v>0</v>
      </c>
      <c r="AH208" t="str">
        <f t="shared" si="29"/>
        <v>NA</v>
      </c>
      <c r="AI208" t="str">
        <f t="shared" si="30"/>
        <v>NA</v>
      </c>
      <c r="AJ208">
        <f t="shared" si="31"/>
        <v>0</v>
      </c>
      <c r="AK208" t="str">
        <f t="shared" si="32"/>
        <v>NA</v>
      </c>
      <c r="AL208" t="str">
        <f t="shared" si="33"/>
        <v>NA</v>
      </c>
      <c r="AM208">
        <f t="shared" si="34"/>
        <v>0</v>
      </c>
      <c r="AN208">
        <f t="shared" si="35"/>
        <v>0</v>
      </c>
      <c r="AO208">
        <f t="shared" si="36"/>
        <v>7</v>
      </c>
    </row>
    <row r="209" spans="1:41" x14ac:dyDescent="0.25">
      <c r="A209">
        <v>215</v>
      </c>
      <c r="B209">
        <v>3.9</v>
      </c>
      <c r="C209" t="s">
        <v>337</v>
      </c>
      <c r="D209" t="s">
        <v>358</v>
      </c>
      <c r="E209" t="s">
        <v>394</v>
      </c>
      <c r="F209" t="s">
        <v>178</v>
      </c>
      <c r="G209" t="s">
        <v>178</v>
      </c>
      <c r="H209">
        <v>2011</v>
      </c>
      <c r="I209" t="s">
        <v>178</v>
      </c>
      <c r="J209" t="s">
        <v>178</v>
      </c>
      <c r="K209" t="s">
        <v>58</v>
      </c>
      <c r="L209" t="s">
        <v>178</v>
      </c>
      <c r="M209" t="s">
        <v>178</v>
      </c>
      <c r="N209">
        <f>IF($K209="NA","NA",IF($H209=2011,VLOOKUP($K209,GroupSizesPoly!$A$1:$FG$216,12,FALSE),IF($H209=2012,VLOOKUP($K209,GroupSizesPoly!$A$1:$FG$216,25,FALSE),"AAAAH")))</f>
        <v>4</v>
      </c>
      <c r="O209" t="str">
        <f>IF($L209="NA","NA",IF($H209=2011,VLOOKUP($L209,GroupSizesPoly!$A$1:$FG$216,25,FALSE),IF($H209=2012,VLOOKUP($L209,GroupSizesPoly!$A$1:$FG$216,39,FALSE),"AAAAH")))</f>
        <v>NA</v>
      </c>
      <c r="P209" t="str">
        <f>IF($M209="NA","NA",IF($H209=2011,VLOOKUP($M209,GroupSizesPoly!$A$1:$FG$216,39,FALSE),"AAAAH"))</f>
        <v>NA</v>
      </c>
      <c r="Q209">
        <f>IF($K209="NA","NA",IF($H209=2011,VLOOKUP($K209,GroupSizesPoly!$A$1:$FG$216,5,FALSE),IF($H209=2012,VLOOKUP($K209,GroupSizesPoly!$A$1:$FG$216,17,FALSE),"AAAAH")))</f>
        <v>0</v>
      </c>
      <c r="R209" t="str">
        <f>IF($L209="NA","NA",IF($H209=2011,VLOOKUP($L209,GroupSizesPoly!$A$1:$FG$216,17,FALSE),IF($H209=2012,VLOOKUP($L209,GroupSizesPoly!$A$1:$FG$216,32,FALSE),"AAAAH")))</f>
        <v>NA</v>
      </c>
      <c r="S209" t="str">
        <f>IF($M209="NA","NA",IF($H209=2011,VLOOKUP($M209,GroupSizesPoly!$A$1:$FG$216,32,FALSE),"AAAAH"))</f>
        <v>NA</v>
      </c>
      <c r="T209" s="4">
        <f>IF($K209="NA","NA",IF($H209=2011,VLOOKUP($K209,GroupSizesPoly!$A$1:$FG$216,8,FALSE),IF($H209=2012,VLOOKUP($K209,GroupSizesPoly!$A$1:$FG$216,20,FALSE),"AAAAH")))</f>
        <v>1</v>
      </c>
      <c r="U209" s="4" t="str">
        <f>IF($L209="NA","NA",IF($H209=2011,VLOOKUP($L209,GroupSizesPoly!$A$1:$FG$216,20,FALSE),IF($H209=2012,VLOOKUP($L209,GroupSizesPoly!$A$1:$FG$216,35,FALSE),"AAAAH")))</f>
        <v>NA</v>
      </c>
      <c r="V209" s="4" t="str">
        <f>IF($M209="NA","NA",IF($H209=2011,VLOOKUP($M209,GroupSizesPoly!$A$1:$FG$216,35,FALSE),"AAAAH"))</f>
        <v>NA</v>
      </c>
      <c r="W209">
        <v>0.63071388124885897</v>
      </c>
      <c r="X209" t="s">
        <v>178</v>
      </c>
      <c r="Y209">
        <v>0</v>
      </c>
      <c r="Z209" t="s">
        <v>178</v>
      </c>
      <c r="AA209" t="s">
        <v>178</v>
      </c>
      <c r="AB209">
        <v>0</v>
      </c>
      <c r="AC209">
        <v>0</v>
      </c>
      <c r="AD209" t="s">
        <v>178</v>
      </c>
      <c r="AE209" s="3" t="s">
        <v>178</v>
      </c>
      <c r="AF209" s="3">
        <v>193</v>
      </c>
      <c r="AG209">
        <f t="shared" si="28"/>
        <v>2.3006249999999999E-2</v>
      </c>
      <c r="AH209" t="str">
        <f t="shared" si="29"/>
        <v>NA</v>
      </c>
      <c r="AI209" t="str">
        <f t="shared" si="30"/>
        <v>NA</v>
      </c>
      <c r="AJ209">
        <f t="shared" si="31"/>
        <v>5.0637499999999988E-3</v>
      </c>
      <c r="AK209" t="str">
        <f t="shared" si="32"/>
        <v>NA</v>
      </c>
      <c r="AL209" t="str">
        <f t="shared" si="33"/>
        <v>NA</v>
      </c>
      <c r="AM209">
        <f t="shared" si="34"/>
        <v>2.3006249999999999E-2</v>
      </c>
      <c r="AN209">
        <f t="shared" si="35"/>
        <v>5.0637499999999988E-3</v>
      </c>
      <c r="AO209">
        <f t="shared" si="36"/>
        <v>4</v>
      </c>
    </row>
    <row r="210" spans="1:41" x14ac:dyDescent="0.25">
      <c r="A210">
        <v>216</v>
      </c>
      <c r="B210">
        <v>4.2</v>
      </c>
      <c r="C210" t="s">
        <v>330</v>
      </c>
      <c r="D210" t="s">
        <v>358</v>
      </c>
      <c r="E210" t="s">
        <v>392</v>
      </c>
      <c r="F210" t="s">
        <v>178</v>
      </c>
      <c r="G210" t="s">
        <v>178</v>
      </c>
      <c r="H210">
        <v>2011</v>
      </c>
      <c r="I210" t="s">
        <v>178</v>
      </c>
      <c r="J210" t="s">
        <v>178</v>
      </c>
      <c r="K210" t="s">
        <v>128</v>
      </c>
      <c r="L210" t="s">
        <v>178</v>
      </c>
      <c r="M210" t="s">
        <v>178</v>
      </c>
      <c r="N210">
        <f>IF($K210="NA","NA",IF($H210=2011,VLOOKUP($K210,GroupSizesPoly!$A$1:$FG$216,12,FALSE),IF($H210=2012,VLOOKUP($K210,GroupSizesPoly!$A$1:$FG$216,25,FALSE),"AAAAH")))</f>
        <v>6</v>
      </c>
      <c r="O210" t="str">
        <f>IF($L210="NA","NA",IF($H210=2011,VLOOKUP($L210,GroupSizesPoly!$A$1:$FG$216,25,FALSE),IF($H210=2012,VLOOKUP($L210,GroupSizesPoly!$A$1:$FG$216,39,FALSE),"AAAAH")))</f>
        <v>NA</v>
      </c>
      <c r="P210" t="str">
        <f>IF($M210="NA","NA",IF($H210=2011,VLOOKUP($M210,GroupSizesPoly!$A$1:$FG$216,39,FALSE),"AAAAH"))</f>
        <v>NA</v>
      </c>
      <c r="Q210">
        <f>IF($K210="NA","NA",IF($H210=2011,VLOOKUP($K210,GroupSizesPoly!$A$1:$FG$216,5,FALSE),IF($H210=2012,VLOOKUP($K210,GroupSizesPoly!$A$1:$FG$216,17,FALSE),"AAAAH")))</f>
        <v>1</v>
      </c>
      <c r="R210" t="str">
        <f>IF($L210="NA","NA",IF($H210=2011,VLOOKUP($L210,GroupSizesPoly!$A$1:$FG$216,17,FALSE),IF($H210=2012,VLOOKUP($L210,GroupSizesPoly!$A$1:$FG$216,32,FALSE),"AAAAH")))</f>
        <v>NA</v>
      </c>
      <c r="S210" t="str">
        <f>IF($M210="NA","NA",IF($H210=2011,VLOOKUP($M210,GroupSizesPoly!$A$1:$FG$216,32,FALSE),"AAAAH"))</f>
        <v>NA</v>
      </c>
      <c r="T210" s="4">
        <f>IF($K210="NA","NA",IF($H210=2011,VLOOKUP($K210,GroupSizesPoly!$A$1:$FG$216,8,FALSE),IF($H210=2012,VLOOKUP($K210,GroupSizesPoly!$A$1:$FG$216,20,FALSE),"AAAAH")))</f>
        <v>0</v>
      </c>
      <c r="U210" s="4" t="str">
        <f>IF($L210="NA","NA",IF($H210=2011,VLOOKUP($L210,GroupSizesPoly!$A$1:$FG$216,20,FALSE),IF($H210=2012,VLOOKUP($L210,GroupSizesPoly!$A$1:$FG$216,35,FALSE),"AAAAH")))</f>
        <v>NA</v>
      </c>
      <c r="V210" s="4" t="str">
        <f>IF($M210="NA","NA",IF($H210=2011,VLOOKUP($M210,GroupSizesPoly!$A$1:$FG$216,35,FALSE),"AAAAH"))</f>
        <v>NA</v>
      </c>
      <c r="W210">
        <v>0.44407206622348988</v>
      </c>
      <c r="X210" t="s">
        <v>178</v>
      </c>
      <c r="Y210">
        <v>0</v>
      </c>
      <c r="Z210" t="s">
        <v>178</v>
      </c>
      <c r="AA210" t="s">
        <v>178</v>
      </c>
      <c r="AB210">
        <v>2</v>
      </c>
      <c r="AC210">
        <v>2</v>
      </c>
      <c r="AD210" t="s">
        <v>178</v>
      </c>
      <c r="AE210" s="3" t="s">
        <v>178</v>
      </c>
      <c r="AF210" s="3" t="s">
        <v>178</v>
      </c>
      <c r="AG210">
        <f t="shared" si="28"/>
        <v>0</v>
      </c>
      <c r="AH210" t="str">
        <f t="shared" si="29"/>
        <v>NA</v>
      </c>
      <c r="AI210" t="str">
        <f t="shared" si="30"/>
        <v>NA</v>
      </c>
      <c r="AJ210">
        <f t="shared" si="31"/>
        <v>0</v>
      </c>
      <c r="AK210" t="str">
        <f t="shared" si="32"/>
        <v>NA</v>
      </c>
      <c r="AL210" t="str">
        <f t="shared" si="33"/>
        <v>NA</v>
      </c>
      <c r="AM210">
        <f t="shared" si="34"/>
        <v>0</v>
      </c>
      <c r="AN210">
        <f t="shared" si="35"/>
        <v>0</v>
      </c>
      <c r="AO210">
        <f t="shared" si="36"/>
        <v>6</v>
      </c>
    </row>
    <row r="211" spans="1:41" x14ac:dyDescent="0.25">
      <c r="A211">
        <v>217</v>
      </c>
      <c r="B211">
        <v>5.2</v>
      </c>
      <c r="C211" t="s">
        <v>330</v>
      </c>
      <c r="D211" t="s">
        <v>359</v>
      </c>
      <c r="E211" t="s">
        <v>395</v>
      </c>
      <c r="F211" t="s">
        <v>178</v>
      </c>
      <c r="G211" t="s">
        <v>178</v>
      </c>
      <c r="H211">
        <v>2011</v>
      </c>
      <c r="I211" t="s">
        <v>178</v>
      </c>
      <c r="J211" t="s">
        <v>178</v>
      </c>
      <c r="K211" t="s">
        <v>22</v>
      </c>
      <c r="L211" t="s">
        <v>178</v>
      </c>
      <c r="M211" t="s">
        <v>178</v>
      </c>
      <c r="N211">
        <f>IF($K211="NA","NA",IF($H211=2011,VLOOKUP($K211,GroupSizesPoly!$A$1:$FG$216,12,FALSE),IF($H211=2012,VLOOKUP($K211,GroupSizesPoly!$A$1:$FG$216,25,FALSE),"AAAAH")))</f>
        <v>8</v>
      </c>
      <c r="O211" t="str">
        <f>IF($L211="NA","NA",IF($H211=2011,VLOOKUP($L211,GroupSizesPoly!$A$1:$FG$216,25,FALSE),IF($H211=2012,VLOOKUP($L211,GroupSizesPoly!$A$1:$FG$216,39,FALSE),"AAAAH")))</f>
        <v>NA</v>
      </c>
      <c r="P211" t="str">
        <f>IF($M211="NA","NA",IF($H211=2011,VLOOKUP($M211,GroupSizesPoly!$A$1:$FG$216,39,FALSE),"AAAAH"))</f>
        <v>NA</v>
      </c>
      <c r="Q211">
        <f>IF($K211="NA","NA",IF($H211=2011,VLOOKUP($K211,GroupSizesPoly!$A$1:$FG$216,5,FALSE),IF($H211=2012,VLOOKUP($K211,GroupSizesPoly!$A$1:$FG$216,17,FALSE),"AAAAH")))</f>
        <v>1</v>
      </c>
      <c r="R211" t="str">
        <f>IF($L211="NA","NA",IF($H211=2011,VLOOKUP($L211,GroupSizesPoly!$A$1:$FG$216,17,FALSE),IF($H211=2012,VLOOKUP($L211,GroupSizesPoly!$A$1:$FG$216,32,FALSE),"AAAAH")))</f>
        <v>NA</v>
      </c>
      <c r="S211" t="str">
        <f>IF($M211="NA","NA",IF($H211=2011,VLOOKUP($M211,GroupSizesPoly!$A$1:$FG$216,32,FALSE),"AAAAH"))</f>
        <v>NA</v>
      </c>
      <c r="T211" s="4">
        <f>IF($K211="NA","NA",IF($H211=2011,VLOOKUP($K211,GroupSizesPoly!$A$1:$FG$216,8,FALSE),IF($H211=2012,VLOOKUP($K211,GroupSizesPoly!$A$1:$FG$216,20,FALSE),"AAAAH")))</f>
        <v>0</v>
      </c>
      <c r="U211" s="4" t="str">
        <f>IF($L211="NA","NA",IF($H211=2011,VLOOKUP($L211,GroupSizesPoly!$A$1:$FG$216,20,FALSE),IF($H211=2012,VLOOKUP($L211,GroupSizesPoly!$A$1:$FG$216,35,FALSE),"AAAAH")))</f>
        <v>NA</v>
      </c>
      <c r="V211" s="4" t="str">
        <f>IF($M211="NA","NA",IF($H211=2011,VLOOKUP($M211,GroupSizesPoly!$A$1:$FG$216,35,FALSE),"AAAAH"))</f>
        <v>NA</v>
      </c>
      <c r="W211">
        <v>0.46690470119715033</v>
      </c>
      <c r="X211" t="s">
        <v>178</v>
      </c>
      <c r="Y211">
        <v>0</v>
      </c>
      <c r="Z211" t="s">
        <v>178</v>
      </c>
      <c r="AA211" t="s">
        <v>178</v>
      </c>
      <c r="AB211">
        <v>10</v>
      </c>
      <c r="AC211">
        <v>1</v>
      </c>
      <c r="AD211" t="s">
        <v>178</v>
      </c>
      <c r="AE211" s="3" t="s">
        <v>178</v>
      </c>
      <c r="AF211" s="3" t="s">
        <v>178</v>
      </c>
      <c r="AG211">
        <f t="shared" si="28"/>
        <v>0</v>
      </c>
      <c r="AH211" t="str">
        <f t="shared" si="29"/>
        <v>NA</v>
      </c>
      <c r="AI211" t="str">
        <f t="shared" si="30"/>
        <v>NA</v>
      </c>
      <c r="AJ211">
        <f t="shared" si="31"/>
        <v>0</v>
      </c>
      <c r="AK211" t="str">
        <f t="shared" si="32"/>
        <v>NA</v>
      </c>
      <c r="AL211" t="str">
        <f t="shared" si="33"/>
        <v>NA</v>
      </c>
      <c r="AM211">
        <f t="shared" si="34"/>
        <v>0</v>
      </c>
      <c r="AN211">
        <f t="shared" si="35"/>
        <v>0</v>
      </c>
      <c r="AO211">
        <f t="shared" si="36"/>
        <v>8</v>
      </c>
    </row>
    <row r="212" spans="1:41" x14ac:dyDescent="0.25">
      <c r="A212">
        <v>218</v>
      </c>
      <c r="B212">
        <v>4.4000000000000004</v>
      </c>
      <c r="C212" t="s">
        <v>330</v>
      </c>
      <c r="D212" t="s">
        <v>358</v>
      </c>
      <c r="E212" t="s">
        <v>392</v>
      </c>
      <c r="F212" t="s">
        <v>178</v>
      </c>
      <c r="G212" t="s">
        <v>178</v>
      </c>
      <c r="H212">
        <v>2011</v>
      </c>
      <c r="I212" t="s">
        <v>178</v>
      </c>
      <c r="J212" t="s">
        <v>178</v>
      </c>
      <c r="K212" t="s">
        <v>23</v>
      </c>
      <c r="L212" t="s">
        <v>178</v>
      </c>
      <c r="M212" t="s">
        <v>178</v>
      </c>
      <c r="N212">
        <f>IF($K212="NA","NA",IF($H212=2011,VLOOKUP($K212,GroupSizesPoly!$A$1:$FG$216,12,FALSE),IF($H212=2012,VLOOKUP($K212,GroupSizesPoly!$A$1:$FG$216,25,FALSE),"AAAAH")))</f>
        <v>4</v>
      </c>
      <c r="O212" t="str">
        <f>IF($L212="NA","NA",IF($H212=2011,VLOOKUP($L212,GroupSizesPoly!$A$1:$FG$216,25,FALSE),IF($H212=2012,VLOOKUP($L212,GroupSizesPoly!$A$1:$FG$216,39,FALSE),"AAAAH")))</f>
        <v>NA</v>
      </c>
      <c r="P212" t="str">
        <f>IF($M212="NA","NA",IF($H212=2011,VLOOKUP($M212,GroupSizesPoly!$A$1:$FG$216,39,FALSE),"AAAAH"))</f>
        <v>NA</v>
      </c>
      <c r="Q212">
        <f>IF($K212="NA","NA",IF($H212=2011,VLOOKUP($K212,GroupSizesPoly!$A$1:$FG$216,5,FALSE),IF($H212=2012,VLOOKUP($K212,GroupSizesPoly!$A$1:$FG$216,17,FALSE),"AAAAH")))</f>
        <v>2</v>
      </c>
      <c r="R212" t="str">
        <f>IF($L212="NA","NA",IF($H212=2011,VLOOKUP($L212,GroupSizesPoly!$A$1:$FG$216,17,FALSE),IF($H212=2012,VLOOKUP($L212,GroupSizesPoly!$A$1:$FG$216,32,FALSE),"AAAAH")))</f>
        <v>NA</v>
      </c>
      <c r="S212" t="str">
        <f>IF($M212="NA","NA",IF($H212=2011,VLOOKUP($M212,GroupSizesPoly!$A$1:$FG$216,32,FALSE),"AAAAH"))</f>
        <v>NA</v>
      </c>
      <c r="T212" s="4">
        <f>IF($K212="NA","NA",IF($H212=2011,VLOOKUP($K212,GroupSizesPoly!$A$1:$FG$216,8,FALSE),IF($H212=2012,VLOOKUP($K212,GroupSizesPoly!$A$1:$FG$216,20,FALSE),"AAAAH")))</f>
        <v>0</v>
      </c>
      <c r="U212" s="4" t="str">
        <f>IF($L212="NA","NA",IF($H212=2011,VLOOKUP($L212,GroupSizesPoly!$A$1:$FG$216,20,FALSE),IF($H212=2012,VLOOKUP($L212,GroupSizesPoly!$A$1:$FG$216,35,FALSE),"AAAAH")))</f>
        <v>NA</v>
      </c>
      <c r="V212" s="4" t="str">
        <f>IF($M212="NA","NA",IF($H212=2011,VLOOKUP($M212,GroupSizesPoly!$A$1:$FG$216,35,FALSE),"AAAAH"))</f>
        <v>NA</v>
      </c>
      <c r="W212">
        <v>1.9617339269126184</v>
      </c>
      <c r="X212" t="s">
        <v>178</v>
      </c>
      <c r="Y212">
        <v>0</v>
      </c>
      <c r="Z212" t="s">
        <v>178</v>
      </c>
      <c r="AA212" t="s">
        <v>178</v>
      </c>
      <c r="AB212">
        <v>1</v>
      </c>
      <c r="AC212">
        <v>4</v>
      </c>
      <c r="AD212" t="s">
        <v>178</v>
      </c>
      <c r="AE212" s="3" t="s">
        <v>178</v>
      </c>
      <c r="AF212" s="3" t="s">
        <v>178</v>
      </c>
      <c r="AG212">
        <f t="shared" si="28"/>
        <v>0</v>
      </c>
      <c r="AH212" t="str">
        <f t="shared" si="29"/>
        <v>NA</v>
      </c>
      <c r="AI212" t="str">
        <f t="shared" si="30"/>
        <v>NA</v>
      </c>
      <c r="AJ212">
        <f t="shared" si="31"/>
        <v>0</v>
      </c>
      <c r="AK212" t="str">
        <f t="shared" si="32"/>
        <v>NA</v>
      </c>
      <c r="AL212" t="str">
        <f t="shared" si="33"/>
        <v>NA</v>
      </c>
      <c r="AM212">
        <f t="shared" si="34"/>
        <v>0</v>
      </c>
      <c r="AN212">
        <f t="shared" si="35"/>
        <v>0</v>
      </c>
      <c r="AO212">
        <f t="shared" si="36"/>
        <v>4</v>
      </c>
    </row>
    <row r="213" spans="1:41" x14ac:dyDescent="0.25">
      <c r="A213">
        <v>219</v>
      </c>
      <c r="B213">
        <v>5.3</v>
      </c>
      <c r="C213" t="s">
        <v>337</v>
      </c>
      <c r="D213" t="s">
        <v>358</v>
      </c>
      <c r="E213" t="s">
        <v>394</v>
      </c>
      <c r="F213" t="s">
        <v>178</v>
      </c>
      <c r="G213" t="s">
        <v>178</v>
      </c>
      <c r="H213">
        <v>2011</v>
      </c>
      <c r="I213" t="s">
        <v>178</v>
      </c>
      <c r="J213" t="s">
        <v>178</v>
      </c>
      <c r="K213" t="s">
        <v>102</v>
      </c>
      <c r="L213" t="s">
        <v>178</v>
      </c>
      <c r="M213" t="s">
        <v>178</v>
      </c>
      <c r="N213">
        <f>IF($K213="NA","NA",IF($H213=2011,VLOOKUP($K213,GroupSizesPoly!$A$1:$FG$216,12,FALSE),IF($H213=2012,VLOOKUP($K213,GroupSizesPoly!$A$1:$FG$216,25,FALSE),"AAAAH")))</f>
        <v>7</v>
      </c>
      <c r="O213" t="str">
        <f>IF($L213="NA","NA",IF($H213=2011,VLOOKUP($L213,GroupSizesPoly!$A$1:$FG$216,25,FALSE),IF($H213=2012,VLOOKUP($L213,GroupSizesPoly!$A$1:$FG$216,39,FALSE),"AAAAH")))</f>
        <v>NA</v>
      </c>
      <c r="P213" t="str">
        <f>IF($M213="NA","NA",IF($H213=2011,VLOOKUP($M213,GroupSizesPoly!$A$1:$FG$216,39,FALSE),"AAAAH"))</f>
        <v>NA</v>
      </c>
      <c r="Q213">
        <f>IF($K213="NA","NA",IF($H213=2011,VLOOKUP($K213,GroupSizesPoly!$A$1:$FG$216,5,FALSE),IF($H213=2012,VLOOKUP($K213,GroupSizesPoly!$A$1:$FG$216,17,FALSE),"AAAAH")))</f>
        <v>2</v>
      </c>
      <c r="R213" t="str">
        <f>IF($L213="NA","NA",IF($H213=2011,VLOOKUP($L213,GroupSizesPoly!$A$1:$FG$216,17,FALSE),IF($H213=2012,VLOOKUP($L213,GroupSizesPoly!$A$1:$FG$216,32,FALSE),"AAAAH")))</f>
        <v>NA</v>
      </c>
      <c r="S213" t="str">
        <f>IF($M213="NA","NA",IF($H213=2011,VLOOKUP($M213,GroupSizesPoly!$A$1:$FG$216,32,FALSE),"AAAAH"))</f>
        <v>NA</v>
      </c>
      <c r="T213" s="4">
        <f>IF($K213="NA","NA",IF($H213=2011,VLOOKUP($K213,GroupSizesPoly!$A$1:$FG$216,8,FALSE),IF($H213=2012,VLOOKUP($K213,GroupSizesPoly!$A$1:$FG$216,20,FALSE),"AAAAH")))</f>
        <v>1</v>
      </c>
      <c r="U213" s="4" t="str">
        <f>IF($L213="NA","NA",IF($H213=2011,VLOOKUP($L213,GroupSizesPoly!$A$1:$FG$216,20,FALSE),IF($H213=2012,VLOOKUP($L213,GroupSizesPoly!$A$1:$FG$216,35,FALSE),"AAAAH")))</f>
        <v>NA</v>
      </c>
      <c r="V213" s="4" t="str">
        <f>IF($M213="NA","NA",IF($H213=2011,VLOOKUP($M213,GroupSizesPoly!$A$1:$FG$216,35,FALSE),"AAAAH"))</f>
        <v>NA</v>
      </c>
      <c r="W213">
        <v>1.1808894952534725</v>
      </c>
      <c r="X213" t="s">
        <v>178</v>
      </c>
      <c r="Y213">
        <v>0</v>
      </c>
      <c r="Z213" t="s">
        <v>178</v>
      </c>
      <c r="AA213" t="s">
        <v>178</v>
      </c>
      <c r="AB213">
        <v>13</v>
      </c>
      <c r="AC213">
        <v>13</v>
      </c>
      <c r="AD213" t="s">
        <v>178</v>
      </c>
      <c r="AE213" s="3" t="s">
        <v>178</v>
      </c>
      <c r="AF213" s="3">
        <v>58</v>
      </c>
      <c r="AG213">
        <f t="shared" si="28"/>
        <v>2.1993749999999999E-2</v>
      </c>
      <c r="AH213" t="str">
        <f t="shared" si="29"/>
        <v>NA</v>
      </c>
      <c r="AI213" t="str">
        <f t="shared" si="30"/>
        <v>NA</v>
      </c>
      <c r="AJ213">
        <f t="shared" si="31"/>
        <v>3.9936250000000006E-2</v>
      </c>
      <c r="AK213" t="str">
        <f t="shared" si="32"/>
        <v>NA</v>
      </c>
      <c r="AL213" t="str">
        <f t="shared" si="33"/>
        <v>NA</v>
      </c>
      <c r="AM213">
        <f t="shared" si="34"/>
        <v>2.1993749999999999E-2</v>
      </c>
      <c r="AN213">
        <f t="shared" si="35"/>
        <v>3.9936250000000006E-2</v>
      </c>
      <c r="AO213">
        <f t="shared" si="36"/>
        <v>7</v>
      </c>
    </row>
    <row r="214" spans="1:41" x14ac:dyDescent="0.25">
      <c r="A214">
        <v>220</v>
      </c>
      <c r="B214">
        <v>4.2</v>
      </c>
      <c r="C214" t="s">
        <v>330</v>
      </c>
      <c r="D214" t="s">
        <v>358</v>
      </c>
      <c r="E214" t="s">
        <v>392</v>
      </c>
      <c r="F214" t="s">
        <v>178</v>
      </c>
      <c r="G214" t="s">
        <v>178</v>
      </c>
      <c r="H214">
        <v>2011</v>
      </c>
      <c r="I214" t="s">
        <v>178</v>
      </c>
      <c r="J214" t="s">
        <v>178</v>
      </c>
      <c r="K214" t="s">
        <v>26</v>
      </c>
      <c r="L214" t="s">
        <v>178</v>
      </c>
      <c r="M214" t="s">
        <v>178</v>
      </c>
      <c r="N214">
        <f>IF($K214="NA","NA",IF($H214=2011,VLOOKUP($K214,GroupSizesPoly!$A$1:$FG$216,12,FALSE),IF($H214=2012,VLOOKUP($K214,GroupSizesPoly!$A$1:$FG$216,25,FALSE),"AAAAH")))</f>
        <v>6</v>
      </c>
      <c r="O214" t="str">
        <f>IF($L214="NA","NA",IF($H214=2011,VLOOKUP($L214,GroupSizesPoly!$A$1:$FG$216,25,FALSE),IF($H214=2012,VLOOKUP($L214,GroupSizesPoly!$A$1:$FG$216,39,FALSE),"AAAAH")))</f>
        <v>NA</v>
      </c>
      <c r="P214" t="str">
        <f>IF($M214="NA","NA",IF($H214=2011,VLOOKUP($M214,GroupSizesPoly!$A$1:$FG$216,39,FALSE),"AAAAH"))</f>
        <v>NA</v>
      </c>
      <c r="Q214">
        <f>IF($K214="NA","NA",IF($H214=2011,VLOOKUP($K214,GroupSizesPoly!$A$1:$FG$216,5,FALSE),IF($H214=2012,VLOOKUP($K214,GroupSizesPoly!$A$1:$FG$216,17,FALSE),"AAAAH")))</f>
        <v>1</v>
      </c>
      <c r="R214" t="str">
        <f>IF($L214="NA","NA",IF($H214=2011,VLOOKUP($L214,GroupSizesPoly!$A$1:$FG$216,17,FALSE),IF($H214=2012,VLOOKUP($L214,GroupSizesPoly!$A$1:$FG$216,32,FALSE),"AAAAH")))</f>
        <v>NA</v>
      </c>
      <c r="S214" t="str">
        <f>IF($M214="NA","NA",IF($H214=2011,VLOOKUP($M214,GroupSizesPoly!$A$1:$FG$216,32,FALSE),"AAAAH"))</f>
        <v>NA</v>
      </c>
      <c r="T214" s="4">
        <f>IF($K214="NA","NA",IF($H214=2011,VLOOKUP($K214,GroupSizesPoly!$A$1:$FG$216,8,FALSE),IF($H214=2012,VLOOKUP($K214,GroupSizesPoly!$A$1:$FG$216,20,FALSE),"AAAAH")))</f>
        <v>3</v>
      </c>
      <c r="U214" s="4" t="str">
        <f>IF($L214="NA","NA",IF($H214=2011,VLOOKUP($L214,GroupSizesPoly!$A$1:$FG$216,20,FALSE),IF($H214=2012,VLOOKUP($L214,GroupSizesPoly!$A$1:$FG$216,35,FALSE),"AAAAH")))</f>
        <v>NA</v>
      </c>
      <c r="V214" s="4" t="str">
        <f>IF($M214="NA","NA",IF($H214=2011,VLOOKUP($M214,GroupSizesPoly!$A$1:$FG$216,35,FALSE),"AAAAH"))</f>
        <v>NA</v>
      </c>
      <c r="W214">
        <v>0.3584689665786987</v>
      </c>
      <c r="X214" t="s">
        <v>178</v>
      </c>
      <c r="Y214">
        <v>0</v>
      </c>
      <c r="Z214" t="s">
        <v>178</v>
      </c>
      <c r="AA214" t="s">
        <v>178</v>
      </c>
      <c r="AB214">
        <v>9</v>
      </c>
      <c r="AC214">
        <v>3</v>
      </c>
      <c r="AD214" t="s">
        <v>178</v>
      </c>
      <c r="AE214" s="3" t="s">
        <v>178</v>
      </c>
      <c r="AF214" s="3" t="s">
        <v>178</v>
      </c>
      <c r="AG214">
        <f t="shared" si="28"/>
        <v>0.21749999999999997</v>
      </c>
      <c r="AH214" t="str">
        <f t="shared" si="29"/>
        <v>NA</v>
      </c>
      <c r="AI214" t="str">
        <f t="shared" si="30"/>
        <v>NA</v>
      </c>
      <c r="AJ214">
        <f t="shared" si="31"/>
        <v>6.7500000000000004E-2</v>
      </c>
      <c r="AK214" t="str">
        <f t="shared" si="32"/>
        <v>NA</v>
      </c>
      <c r="AL214" t="str">
        <f t="shared" si="33"/>
        <v>NA</v>
      </c>
      <c r="AM214">
        <f t="shared" si="34"/>
        <v>0.21749999999999997</v>
      </c>
      <c r="AN214">
        <f t="shared" si="35"/>
        <v>6.7500000000000004E-2</v>
      </c>
      <c r="AO214">
        <f t="shared" si="36"/>
        <v>6</v>
      </c>
    </row>
    <row r="215" spans="1:41" x14ac:dyDescent="0.25">
      <c r="A215">
        <v>221</v>
      </c>
      <c r="B215">
        <v>5.9</v>
      </c>
      <c r="C215" t="s">
        <v>337</v>
      </c>
      <c r="D215" t="s">
        <v>358</v>
      </c>
      <c r="E215" t="s">
        <v>394</v>
      </c>
      <c r="F215" t="s">
        <v>178</v>
      </c>
      <c r="G215" t="s">
        <v>178</v>
      </c>
      <c r="H215">
        <v>2011</v>
      </c>
      <c r="I215" t="s">
        <v>178</v>
      </c>
      <c r="J215" t="s">
        <v>178</v>
      </c>
      <c r="K215" t="s">
        <v>103</v>
      </c>
      <c r="L215" t="s">
        <v>178</v>
      </c>
      <c r="M215" t="s">
        <v>178</v>
      </c>
      <c r="N215">
        <f>IF($K215="NA","NA",IF($H215=2011,VLOOKUP($K215,GroupSizesPoly!$A$1:$FG$216,12,FALSE),IF($H215=2012,VLOOKUP($K215,GroupSizesPoly!$A$1:$FG$216,25,FALSE),"AAAAH")))</f>
        <v>6</v>
      </c>
      <c r="O215" t="str">
        <f>IF($L215="NA","NA",IF($H215=2011,VLOOKUP($L215,GroupSizesPoly!$A$1:$FG$216,25,FALSE),IF($H215=2012,VLOOKUP($L215,GroupSizesPoly!$A$1:$FG$216,39,FALSE),"AAAAH")))</f>
        <v>NA</v>
      </c>
      <c r="P215" t="str">
        <f>IF($M215="NA","NA",IF($H215=2011,VLOOKUP($M215,GroupSizesPoly!$A$1:$FG$216,39,FALSE),"AAAAH"))</f>
        <v>NA</v>
      </c>
      <c r="Q215">
        <f>IF($K215="NA","NA",IF($H215=2011,VLOOKUP($K215,GroupSizesPoly!$A$1:$FG$216,5,FALSE),IF($H215=2012,VLOOKUP($K215,GroupSizesPoly!$A$1:$FG$216,17,FALSE),"AAAAH")))</f>
        <v>2</v>
      </c>
      <c r="R215" t="str">
        <f>IF($L215="NA","NA",IF($H215=2011,VLOOKUP($L215,GroupSizesPoly!$A$1:$FG$216,17,FALSE),IF($H215=2012,VLOOKUP($L215,GroupSizesPoly!$A$1:$FG$216,32,FALSE),"AAAAH")))</f>
        <v>NA</v>
      </c>
      <c r="S215" t="str">
        <f>IF($M215="NA","NA",IF($H215=2011,VLOOKUP($M215,GroupSizesPoly!$A$1:$FG$216,32,FALSE),"AAAAH"))</f>
        <v>NA</v>
      </c>
      <c r="T215" s="4">
        <f>IF($K215="NA","NA",IF($H215=2011,VLOOKUP($K215,GroupSizesPoly!$A$1:$FG$216,8,FALSE),IF($H215=2012,VLOOKUP($K215,GroupSizesPoly!$A$1:$FG$216,20,FALSE),"AAAAH")))</f>
        <v>1</v>
      </c>
      <c r="U215" s="4" t="str">
        <f>IF($L215="NA","NA",IF($H215=2011,VLOOKUP($L215,GroupSizesPoly!$A$1:$FG$216,20,FALSE),IF($H215=2012,VLOOKUP($L215,GroupSizesPoly!$A$1:$FG$216,35,FALSE),"AAAAH")))</f>
        <v>NA</v>
      </c>
      <c r="V215" s="4" t="str">
        <f>IF($M215="NA","NA",IF($H215=2011,VLOOKUP($M215,GroupSizesPoly!$A$1:$FG$216,35,FALSE),"AAAAH"))</f>
        <v>NA</v>
      </c>
      <c r="W215">
        <v>0.66483080554378604</v>
      </c>
      <c r="X215" t="s">
        <v>178</v>
      </c>
      <c r="Y215">
        <v>0</v>
      </c>
      <c r="Z215" t="s">
        <v>178</v>
      </c>
      <c r="AA215" t="s">
        <v>178</v>
      </c>
      <c r="AB215">
        <v>16</v>
      </c>
      <c r="AC215">
        <v>11</v>
      </c>
      <c r="AD215" t="s">
        <v>178</v>
      </c>
      <c r="AE215" s="3" t="s">
        <v>178</v>
      </c>
      <c r="AF215" s="3" t="s">
        <v>178</v>
      </c>
      <c r="AG215">
        <f t="shared" si="28"/>
        <v>2.1993749999999999E-2</v>
      </c>
      <c r="AH215" t="str">
        <f t="shared" si="29"/>
        <v>NA</v>
      </c>
      <c r="AI215" t="str">
        <f t="shared" si="30"/>
        <v>NA</v>
      </c>
      <c r="AJ215">
        <f t="shared" si="31"/>
        <v>3.9936250000000006E-2</v>
      </c>
      <c r="AK215" t="str">
        <f t="shared" si="32"/>
        <v>NA</v>
      </c>
      <c r="AL215" t="str">
        <f t="shared" si="33"/>
        <v>NA</v>
      </c>
      <c r="AM215">
        <f t="shared" si="34"/>
        <v>2.1993749999999999E-2</v>
      </c>
      <c r="AN215">
        <f t="shared" si="35"/>
        <v>3.9936250000000006E-2</v>
      </c>
      <c r="AO215">
        <f t="shared" si="36"/>
        <v>6</v>
      </c>
    </row>
    <row r="216" spans="1:41" x14ac:dyDescent="0.25">
      <c r="A216">
        <v>222</v>
      </c>
      <c r="B216">
        <v>4.0999999999999996</v>
      </c>
      <c r="C216" t="s">
        <v>330</v>
      </c>
      <c r="D216" t="s">
        <v>358</v>
      </c>
      <c r="E216" t="s">
        <v>392</v>
      </c>
      <c r="F216" t="s">
        <v>178</v>
      </c>
      <c r="G216" t="s">
        <v>178</v>
      </c>
      <c r="H216">
        <v>2011</v>
      </c>
      <c r="I216" t="s">
        <v>178</v>
      </c>
      <c r="J216" t="s">
        <v>178</v>
      </c>
      <c r="K216" t="s">
        <v>27</v>
      </c>
      <c r="L216" t="s">
        <v>178</v>
      </c>
      <c r="M216" t="s">
        <v>178</v>
      </c>
      <c r="N216">
        <f>IF($K216="NA","NA",IF($H216=2011,VLOOKUP($K216,GroupSizesPoly!$A$1:$FG$216,12,FALSE),IF($H216=2012,VLOOKUP($K216,GroupSizesPoly!$A$1:$FG$216,25,FALSE),"AAAAH")))</f>
        <v>8</v>
      </c>
      <c r="O216" t="str">
        <f>IF($L216="NA","NA",IF($H216=2011,VLOOKUP($L216,GroupSizesPoly!$A$1:$FG$216,25,FALSE),IF($H216=2012,VLOOKUP($L216,GroupSizesPoly!$A$1:$FG$216,39,FALSE),"AAAAH")))</f>
        <v>NA</v>
      </c>
      <c r="P216" t="str">
        <f>IF($M216="NA","NA",IF($H216=2011,VLOOKUP($M216,GroupSizesPoly!$A$1:$FG$216,39,FALSE),"AAAAH"))</f>
        <v>NA</v>
      </c>
      <c r="Q216">
        <f>IF($K216="NA","NA",IF($H216=2011,VLOOKUP($K216,GroupSizesPoly!$A$1:$FG$216,5,FALSE),IF($H216=2012,VLOOKUP($K216,GroupSizesPoly!$A$1:$FG$216,17,FALSE),"AAAAH")))</f>
        <v>2</v>
      </c>
      <c r="R216" t="str">
        <f>IF($L216="NA","NA",IF($H216=2011,VLOOKUP($L216,GroupSizesPoly!$A$1:$FG$216,17,FALSE),IF($H216=2012,VLOOKUP($L216,GroupSizesPoly!$A$1:$FG$216,32,FALSE),"AAAAH")))</f>
        <v>NA</v>
      </c>
      <c r="S216" t="str">
        <f>IF($M216="NA","NA",IF($H216=2011,VLOOKUP($M216,GroupSizesPoly!$A$1:$FG$216,32,FALSE),"AAAAH"))</f>
        <v>NA</v>
      </c>
      <c r="T216" s="4">
        <f>IF($K216="NA","NA",IF($H216=2011,VLOOKUP($K216,GroupSizesPoly!$A$1:$FG$216,8,FALSE),IF($H216=2012,VLOOKUP($K216,GroupSizesPoly!$A$1:$FG$216,20,FALSE),"AAAAH")))</f>
        <v>0</v>
      </c>
      <c r="U216" s="4" t="str">
        <f>IF($L216="NA","NA",IF($H216=2011,VLOOKUP($L216,GroupSizesPoly!$A$1:$FG$216,20,FALSE),IF($H216=2012,VLOOKUP($L216,GroupSizesPoly!$A$1:$FG$216,35,FALSE),"AAAAH")))</f>
        <v>NA</v>
      </c>
      <c r="V216" s="4" t="str">
        <f>IF($M216="NA","NA",IF($H216=2011,VLOOKUP($M216,GroupSizesPoly!$A$1:$FG$216,35,FALSE),"AAAAH"))</f>
        <v>NA</v>
      </c>
      <c r="W216">
        <v>0.33060550509632908</v>
      </c>
      <c r="X216" t="s">
        <v>178</v>
      </c>
      <c r="Y216">
        <v>0</v>
      </c>
      <c r="Z216" t="s">
        <v>178</v>
      </c>
      <c r="AA216" t="s">
        <v>178</v>
      </c>
      <c r="AB216">
        <v>11</v>
      </c>
      <c r="AC216">
        <v>4</v>
      </c>
      <c r="AD216" t="s">
        <v>178</v>
      </c>
      <c r="AE216" s="3" t="s">
        <v>178</v>
      </c>
      <c r="AF216" s="3" t="s">
        <v>178</v>
      </c>
      <c r="AG216">
        <f t="shared" si="28"/>
        <v>0</v>
      </c>
      <c r="AH216" t="str">
        <f t="shared" si="29"/>
        <v>NA</v>
      </c>
      <c r="AI216" t="str">
        <f t="shared" si="30"/>
        <v>NA</v>
      </c>
      <c r="AJ216">
        <f t="shared" si="31"/>
        <v>0</v>
      </c>
      <c r="AK216" t="str">
        <f t="shared" si="32"/>
        <v>NA</v>
      </c>
      <c r="AL216" t="str">
        <f t="shared" si="33"/>
        <v>NA</v>
      </c>
      <c r="AM216">
        <f t="shared" si="34"/>
        <v>0</v>
      </c>
      <c r="AN216">
        <f t="shared" si="35"/>
        <v>0</v>
      </c>
      <c r="AO216">
        <f t="shared" si="36"/>
        <v>8</v>
      </c>
    </row>
    <row r="217" spans="1:41" x14ac:dyDescent="0.25">
      <c r="A217">
        <v>223</v>
      </c>
      <c r="B217">
        <v>5.7</v>
      </c>
      <c r="C217" t="s">
        <v>337</v>
      </c>
      <c r="D217" t="s">
        <v>359</v>
      </c>
      <c r="E217" t="s">
        <v>393</v>
      </c>
      <c r="F217" t="s">
        <v>178</v>
      </c>
      <c r="G217" t="s">
        <v>178</v>
      </c>
      <c r="H217">
        <v>2011</v>
      </c>
      <c r="I217" t="s">
        <v>178</v>
      </c>
      <c r="J217" t="s">
        <v>178</v>
      </c>
      <c r="K217" t="s">
        <v>376</v>
      </c>
      <c r="L217" t="s">
        <v>178</v>
      </c>
      <c r="M217" t="s">
        <v>178</v>
      </c>
      <c r="N217">
        <f>IF($K217="NA","NA",IF($H217=2011,VLOOKUP($K217,GroupSizesPoly!$A$1:$FG$216,12,FALSE),IF($H217=2012,VLOOKUP($K217,GroupSizesPoly!$A$1:$FG$216,25,FALSE),"AAAAH")))</f>
        <v>6.25</v>
      </c>
      <c r="O217" t="str">
        <f>IF($L217="NA","NA",IF($H217=2011,VLOOKUP($L217,GroupSizesPoly!$A$1:$FG$216,25,FALSE),IF($H217=2012,VLOOKUP($L217,GroupSizesPoly!$A$1:$FG$216,39,FALSE),"AAAAH")))</f>
        <v>NA</v>
      </c>
      <c r="P217" t="str">
        <f>IF($M217="NA","NA",IF($H217=2011,VLOOKUP($M217,GroupSizesPoly!$A$1:$FG$216,39,FALSE),"AAAAH"))</f>
        <v>NA</v>
      </c>
      <c r="Q217">
        <f>IF($K217="NA","NA",IF($H217=2011,VLOOKUP($K217,GroupSizesPoly!$A$1:$FG$216,5,FALSE),IF($H217=2012,VLOOKUP($K217,GroupSizesPoly!$A$1:$FG$216,17,FALSE),"AAAAH")))</f>
        <v>1.25</v>
      </c>
      <c r="R217" t="str">
        <f>IF($L217="NA","NA",IF($H217=2011,VLOOKUP($L217,GroupSizesPoly!$A$1:$FG$216,17,FALSE),IF($H217=2012,VLOOKUP($L217,GroupSizesPoly!$A$1:$FG$216,32,FALSE),"AAAAH")))</f>
        <v>NA</v>
      </c>
      <c r="S217" t="str">
        <f>IF($M217="NA","NA",IF($H217=2011,VLOOKUP($M217,GroupSizesPoly!$A$1:$FG$216,32,FALSE),"AAAAH"))</f>
        <v>NA</v>
      </c>
      <c r="T217" s="4">
        <f>IF($K217="NA","NA",IF($H217=2011,VLOOKUP($K217,GroupSizesPoly!$A$1:$FG$216,8,FALSE),IF($H217=2012,VLOOKUP($K217,GroupSizesPoly!$A$1:$FG$216,20,FALSE),"AAAAH")))</f>
        <v>0</v>
      </c>
      <c r="U217" s="4" t="str">
        <f>IF($L217="NA","NA",IF($H217=2011,VLOOKUP($L217,GroupSizesPoly!$A$1:$FG$216,20,FALSE),IF($H217=2012,VLOOKUP($L217,GroupSizesPoly!$A$1:$FG$216,35,FALSE),"AAAAH")))</f>
        <v>NA</v>
      </c>
      <c r="V217" s="4" t="str">
        <f>IF($M217="NA","NA",IF($H217=2011,VLOOKUP($M217,GroupSizesPoly!$A$1:$FG$216,35,FALSE),"AAAAH"))</f>
        <v>NA</v>
      </c>
      <c r="W217">
        <v>0.69309818461573847</v>
      </c>
      <c r="X217" t="s">
        <v>178</v>
      </c>
      <c r="Y217">
        <v>0</v>
      </c>
      <c r="Z217" t="s">
        <v>178</v>
      </c>
      <c r="AA217" t="s">
        <v>178</v>
      </c>
      <c r="AB217" t="s">
        <v>178</v>
      </c>
      <c r="AC217" t="s">
        <v>178</v>
      </c>
      <c r="AD217" t="s">
        <v>178</v>
      </c>
      <c r="AE217" s="3" t="s">
        <v>178</v>
      </c>
      <c r="AF217" s="3" t="s">
        <v>178</v>
      </c>
      <c r="AG217">
        <f t="shared" si="28"/>
        <v>0</v>
      </c>
      <c r="AH217" t="str">
        <f t="shared" si="29"/>
        <v>NA</v>
      </c>
      <c r="AI217" t="str">
        <f t="shared" si="30"/>
        <v>NA</v>
      </c>
      <c r="AJ217">
        <f t="shared" si="31"/>
        <v>0</v>
      </c>
      <c r="AK217" t="str">
        <f t="shared" si="32"/>
        <v>NA</v>
      </c>
      <c r="AL217" t="str">
        <f t="shared" si="33"/>
        <v>NA</v>
      </c>
      <c r="AM217">
        <f t="shared" si="34"/>
        <v>0</v>
      </c>
      <c r="AN217">
        <f t="shared" si="35"/>
        <v>0</v>
      </c>
      <c r="AO217">
        <f t="shared" si="36"/>
        <v>6.25</v>
      </c>
    </row>
    <row r="218" spans="1:41" x14ac:dyDescent="0.25">
      <c r="A218">
        <v>224</v>
      </c>
      <c r="B218">
        <v>4.9000000000000004</v>
      </c>
      <c r="C218" t="s">
        <v>337</v>
      </c>
      <c r="D218" t="s">
        <v>358</v>
      </c>
      <c r="E218" t="s">
        <v>394</v>
      </c>
      <c r="F218" t="s">
        <v>178</v>
      </c>
      <c r="G218" t="s">
        <v>178</v>
      </c>
      <c r="H218">
        <v>2011</v>
      </c>
      <c r="I218" t="s">
        <v>178</v>
      </c>
      <c r="J218" t="s">
        <v>178</v>
      </c>
      <c r="K218" t="s">
        <v>7</v>
      </c>
      <c r="L218" t="s">
        <v>178</v>
      </c>
      <c r="M218" t="s">
        <v>178</v>
      </c>
      <c r="N218">
        <f>IF($K218="NA","NA",IF($H218=2011,VLOOKUP($K218,GroupSizesPoly!$A$1:$FG$216,12,FALSE),IF($H218=2012,VLOOKUP($K218,GroupSizesPoly!$A$1:$FG$216,25,FALSE),"AAAAH")))</f>
        <v>9</v>
      </c>
      <c r="O218" t="str">
        <f>IF($L218="NA","NA",IF($H218=2011,VLOOKUP($L218,GroupSizesPoly!$A$1:$FG$216,25,FALSE),IF($H218=2012,VLOOKUP($L218,GroupSizesPoly!$A$1:$FG$216,39,FALSE),"AAAAH")))</f>
        <v>NA</v>
      </c>
      <c r="P218" t="str">
        <f>IF($M218="NA","NA",IF($H218=2011,VLOOKUP($M218,GroupSizesPoly!$A$1:$FG$216,39,FALSE),"AAAAH"))</f>
        <v>NA</v>
      </c>
      <c r="Q218">
        <f>IF($K218="NA","NA",IF($H218=2011,VLOOKUP($K218,GroupSizesPoly!$A$1:$FG$216,5,FALSE),IF($H218=2012,VLOOKUP($K218,GroupSizesPoly!$A$1:$FG$216,17,FALSE),"AAAAH")))</f>
        <v>2</v>
      </c>
      <c r="R218" t="str">
        <f>IF($L218="NA","NA",IF($H218=2011,VLOOKUP($L218,GroupSizesPoly!$A$1:$FG$216,17,FALSE),IF($H218=2012,VLOOKUP($L218,GroupSizesPoly!$A$1:$FG$216,32,FALSE),"AAAAH")))</f>
        <v>NA</v>
      </c>
      <c r="S218" t="str">
        <f>IF($M218="NA","NA",IF($H218=2011,VLOOKUP($M218,GroupSizesPoly!$A$1:$FG$216,32,FALSE),"AAAAH"))</f>
        <v>NA</v>
      </c>
      <c r="T218" s="4">
        <f>IF($K218="NA","NA",IF($H218=2011,VLOOKUP($K218,GroupSizesPoly!$A$1:$FG$216,8,FALSE),IF($H218=2012,VLOOKUP($K218,GroupSizesPoly!$A$1:$FG$216,20,FALSE),"AAAAH")))</f>
        <v>0</v>
      </c>
      <c r="U218" s="4" t="str">
        <f>IF($L218="NA","NA",IF($H218=2011,VLOOKUP($L218,GroupSizesPoly!$A$1:$FG$216,20,FALSE),IF($H218=2012,VLOOKUP($L218,GroupSizesPoly!$A$1:$FG$216,35,FALSE),"AAAAH")))</f>
        <v>NA</v>
      </c>
      <c r="V218" s="4" t="str">
        <f>IF($M218="NA","NA",IF($H218=2011,VLOOKUP($M218,GroupSizesPoly!$A$1:$FG$216,35,FALSE),"AAAAH"))</f>
        <v>NA</v>
      </c>
      <c r="W218">
        <v>0.83934498270973201</v>
      </c>
      <c r="X218" t="s">
        <v>178</v>
      </c>
      <c r="Y218">
        <v>0</v>
      </c>
      <c r="Z218" t="s">
        <v>178</v>
      </c>
      <c r="AA218" t="s">
        <v>178</v>
      </c>
      <c r="AB218" t="s">
        <v>178</v>
      </c>
      <c r="AC218" t="s">
        <v>178</v>
      </c>
      <c r="AD218" t="s">
        <v>178</v>
      </c>
      <c r="AE218" s="3" t="s">
        <v>178</v>
      </c>
      <c r="AF218" s="3">
        <v>10</v>
      </c>
      <c r="AG218">
        <f t="shared" si="28"/>
        <v>0</v>
      </c>
      <c r="AH218" t="str">
        <f t="shared" si="29"/>
        <v>NA</v>
      </c>
      <c r="AI218" t="str">
        <f t="shared" si="30"/>
        <v>NA</v>
      </c>
      <c r="AJ218">
        <f t="shared" si="31"/>
        <v>0</v>
      </c>
      <c r="AK218" t="str">
        <f t="shared" si="32"/>
        <v>NA</v>
      </c>
      <c r="AL218" t="str">
        <f t="shared" si="33"/>
        <v>NA</v>
      </c>
      <c r="AM218">
        <f t="shared" si="34"/>
        <v>0</v>
      </c>
      <c r="AN218">
        <f t="shared" si="35"/>
        <v>0</v>
      </c>
      <c r="AO218">
        <f t="shared" si="36"/>
        <v>9</v>
      </c>
    </row>
    <row r="219" spans="1:41" x14ac:dyDescent="0.25">
      <c r="A219">
        <v>225</v>
      </c>
      <c r="B219">
        <v>5.4</v>
      </c>
      <c r="C219" t="s">
        <v>337</v>
      </c>
      <c r="D219" t="s">
        <v>358</v>
      </c>
      <c r="E219" t="s">
        <v>394</v>
      </c>
      <c r="F219" t="s">
        <v>178</v>
      </c>
      <c r="G219" t="s">
        <v>178</v>
      </c>
      <c r="H219">
        <v>2011</v>
      </c>
      <c r="I219" t="s">
        <v>178</v>
      </c>
      <c r="J219" t="s">
        <v>178</v>
      </c>
      <c r="K219" t="s">
        <v>30</v>
      </c>
      <c r="L219" t="s">
        <v>178</v>
      </c>
      <c r="M219" t="s">
        <v>178</v>
      </c>
      <c r="N219">
        <f>IF($K219="NA","NA",IF($H219=2011,VLOOKUP($K219,GroupSizesPoly!$A$1:$FG$216,12,FALSE),IF($H219=2012,VLOOKUP($K219,GroupSizesPoly!$A$1:$FG$216,25,FALSE),"AAAAH")))</f>
        <v>6</v>
      </c>
      <c r="O219" t="str">
        <f>IF($L219="NA","NA",IF($H219=2011,VLOOKUP($L219,GroupSizesPoly!$A$1:$FG$216,25,FALSE),IF($H219=2012,VLOOKUP($L219,GroupSizesPoly!$A$1:$FG$216,39,FALSE),"AAAAH")))</f>
        <v>NA</v>
      </c>
      <c r="P219" t="str">
        <f>IF($M219="NA","NA",IF($H219=2011,VLOOKUP($M219,GroupSizesPoly!$A$1:$FG$216,39,FALSE),"AAAAH"))</f>
        <v>NA</v>
      </c>
      <c r="Q219">
        <f>IF($K219="NA","NA",IF($H219=2011,VLOOKUP($K219,GroupSizesPoly!$A$1:$FG$216,5,FALSE),IF($H219=2012,VLOOKUP($K219,GroupSizesPoly!$A$1:$FG$216,17,FALSE),"AAAAH")))</f>
        <v>3</v>
      </c>
      <c r="R219" t="str">
        <f>IF($L219="NA","NA",IF($H219=2011,VLOOKUP($L219,GroupSizesPoly!$A$1:$FG$216,17,FALSE),IF($H219=2012,VLOOKUP($L219,GroupSizesPoly!$A$1:$FG$216,32,FALSE),"AAAAH")))</f>
        <v>NA</v>
      </c>
      <c r="S219" t="str">
        <f>IF($M219="NA","NA",IF($H219=2011,VLOOKUP($M219,GroupSizesPoly!$A$1:$FG$216,32,FALSE),"AAAAH"))</f>
        <v>NA</v>
      </c>
      <c r="T219" s="4">
        <f>IF($K219="NA","NA",IF($H219=2011,VLOOKUP($K219,GroupSizesPoly!$A$1:$FG$216,8,FALSE),IF($H219=2012,VLOOKUP($K219,GroupSizesPoly!$A$1:$FG$216,20,FALSE),"AAAAH")))</f>
        <v>0</v>
      </c>
      <c r="U219" s="4" t="str">
        <f>IF($L219="NA","NA",IF($H219=2011,VLOOKUP($L219,GroupSizesPoly!$A$1:$FG$216,20,FALSE),IF($H219=2012,VLOOKUP($L219,GroupSizesPoly!$A$1:$FG$216,35,FALSE),"AAAAH")))</f>
        <v>NA</v>
      </c>
      <c r="V219" s="4" t="str">
        <f>IF($M219="NA","NA",IF($H219=2011,VLOOKUP($M219,GroupSizesPoly!$A$1:$FG$216,35,FALSE),"AAAAH"))</f>
        <v>NA</v>
      </c>
      <c r="W219">
        <v>1.4020698984002196</v>
      </c>
      <c r="X219" t="s">
        <v>178</v>
      </c>
      <c r="Y219">
        <v>0</v>
      </c>
      <c r="Z219" t="s">
        <v>178</v>
      </c>
      <c r="AA219" t="s">
        <v>178</v>
      </c>
      <c r="AB219" t="s">
        <v>178</v>
      </c>
      <c r="AC219" t="s">
        <v>178</v>
      </c>
      <c r="AD219" t="s">
        <v>178</v>
      </c>
      <c r="AE219" s="3" t="s">
        <v>178</v>
      </c>
      <c r="AF219" s="3" t="s">
        <v>178</v>
      </c>
      <c r="AG219">
        <f t="shared" si="28"/>
        <v>0</v>
      </c>
      <c r="AH219" t="str">
        <f t="shared" si="29"/>
        <v>NA</v>
      </c>
      <c r="AI219" t="str">
        <f t="shared" si="30"/>
        <v>NA</v>
      </c>
      <c r="AJ219">
        <f t="shared" si="31"/>
        <v>0</v>
      </c>
      <c r="AK219" t="str">
        <f t="shared" si="32"/>
        <v>NA</v>
      </c>
      <c r="AL219" t="str">
        <f t="shared" si="33"/>
        <v>NA</v>
      </c>
      <c r="AM219">
        <f t="shared" si="34"/>
        <v>0</v>
      </c>
      <c r="AN219">
        <f t="shared" si="35"/>
        <v>0</v>
      </c>
      <c r="AO219">
        <f t="shared" si="36"/>
        <v>6</v>
      </c>
    </row>
    <row r="220" spans="1:41" x14ac:dyDescent="0.25">
      <c r="A220">
        <v>226</v>
      </c>
      <c r="B220">
        <v>4.9000000000000004</v>
      </c>
      <c r="C220" t="s">
        <v>330</v>
      </c>
      <c r="D220" t="s">
        <v>358</v>
      </c>
      <c r="E220" t="s">
        <v>392</v>
      </c>
      <c r="F220" t="s">
        <v>178</v>
      </c>
      <c r="G220" t="s">
        <v>178</v>
      </c>
      <c r="H220">
        <v>2011</v>
      </c>
      <c r="I220" t="s">
        <v>178</v>
      </c>
      <c r="J220" t="s">
        <v>178</v>
      </c>
      <c r="K220" t="s">
        <v>8</v>
      </c>
      <c r="L220" t="s">
        <v>178</v>
      </c>
      <c r="M220" t="s">
        <v>178</v>
      </c>
      <c r="N220">
        <f>IF($K220="NA","NA",IF($H220=2011,VLOOKUP($K220,GroupSizesPoly!$A$1:$FG$216,12,FALSE),IF($H220=2012,VLOOKUP($K220,GroupSizesPoly!$A$1:$FG$216,25,FALSE),"AAAAH")))</f>
        <v>9</v>
      </c>
      <c r="O220" t="str">
        <f>IF($L220="NA","NA",IF($H220=2011,VLOOKUP($L220,GroupSizesPoly!$A$1:$FG$216,25,FALSE),IF($H220=2012,VLOOKUP($L220,GroupSizesPoly!$A$1:$FG$216,39,FALSE),"AAAAH")))</f>
        <v>NA</v>
      </c>
      <c r="P220" t="str">
        <f>IF($M220="NA","NA",IF($H220=2011,VLOOKUP($M220,GroupSizesPoly!$A$1:$FG$216,39,FALSE),"AAAAH"))</f>
        <v>NA</v>
      </c>
      <c r="Q220">
        <f>IF($K220="NA","NA",IF($H220=2011,VLOOKUP($K220,GroupSizesPoly!$A$1:$FG$216,5,FALSE),IF($H220=2012,VLOOKUP($K220,GroupSizesPoly!$A$1:$FG$216,17,FALSE),"AAAAH")))</f>
        <v>1</v>
      </c>
      <c r="R220" t="str">
        <f>IF($L220="NA","NA",IF($H220=2011,VLOOKUP($L220,GroupSizesPoly!$A$1:$FG$216,17,FALSE),IF($H220=2012,VLOOKUP($L220,GroupSizesPoly!$A$1:$FG$216,32,FALSE),"AAAAH")))</f>
        <v>NA</v>
      </c>
      <c r="S220" t="str">
        <f>IF($M220="NA","NA",IF($H220=2011,VLOOKUP($M220,GroupSizesPoly!$A$1:$FG$216,32,FALSE),"AAAAH"))</f>
        <v>NA</v>
      </c>
      <c r="T220" s="4">
        <f>IF($K220="NA","NA",IF($H220=2011,VLOOKUP($K220,GroupSizesPoly!$A$1:$FG$216,8,FALSE),IF($H220=2012,VLOOKUP($K220,GroupSizesPoly!$A$1:$FG$216,20,FALSE),"AAAAH")))</f>
        <v>0</v>
      </c>
      <c r="U220" s="4" t="str">
        <f>IF($L220="NA","NA",IF($H220=2011,VLOOKUP($L220,GroupSizesPoly!$A$1:$FG$216,20,FALSE),IF($H220=2012,VLOOKUP($L220,GroupSizesPoly!$A$1:$FG$216,35,FALSE),"AAAAH")))</f>
        <v>NA</v>
      </c>
      <c r="V220" s="4" t="str">
        <f>IF($M220="NA","NA",IF($H220=2011,VLOOKUP($M220,GroupSizesPoly!$A$1:$FG$216,35,FALSE),"AAAAH"))</f>
        <v>NA</v>
      </c>
      <c r="W220">
        <v>0.89560035730229537</v>
      </c>
      <c r="X220" t="s">
        <v>178</v>
      </c>
      <c r="Y220">
        <v>0</v>
      </c>
      <c r="Z220" t="s">
        <v>178</v>
      </c>
      <c r="AA220" t="s">
        <v>178</v>
      </c>
      <c r="AB220">
        <v>0</v>
      </c>
      <c r="AC220">
        <v>1</v>
      </c>
      <c r="AD220" t="s">
        <v>178</v>
      </c>
      <c r="AE220" s="3">
        <v>9</v>
      </c>
      <c r="AF220" s="3" t="s">
        <v>178</v>
      </c>
      <c r="AG220">
        <f t="shared" si="28"/>
        <v>0</v>
      </c>
      <c r="AH220" t="str">
        <f t="shared" si="29"/>
        <v>NA</v>
      </c>
      <c r="AI220" t="str">
        <f t="shared" si="30"/>
        <v>NA</v>
      </c>
      <c r="AJ220">
        <f t="shared" si="31"/>
        <v>0</v>
      </c>
      <c r="AK220" t="str">
        <f t="shared" si="32"/>
        <v>NA</v>
      </c>
      <c r="AL220" t="str">
        <f t="shared" si="33"/>
        <v>NA</v>
      </c>
      <c r="AM220">
        <f t="shared" si="34"/>
        <v>0</v>
      </c>
      <c r="AN220">
        <f t="shared" si="35"/>
        <v>0</v>
      </c>
      <c r="AO220">
        <f t="shared" si="36"/>
        <v>9</v>
      </c>
    </row>
    <row r="221" spans="1:41" x14ac:dyDescent="0.25">
      <c r="A221">
        <v>227</v>
      </c>
      <c r="B221">
        <v>4.9000000000000004</v>
      </c>
      <c r="C221" t="s">
        <v>330</v>
      </c>
      <c r="D221" t="s">
        <v>358</v>
      </c>
      <c r="E221" t="s">
        <v>392</v>
      </c>
      <c r="F221" t="s">
        <v>178</v>
      </c>
      <c r="G221" t="s">
        <v>178</v>
      </c>
      <c r="H221">
        <v>2011</v>
      </c>
      <c r="I221" t="s">
        <v>178</v>
      </c>
      <c r="J221" t="s">
        <v>178</v>
      </c>
      <c r="K221" t="s">
        <v>31</v>
      </c>
      <c r="L221" t="s">
        <v>178</v>
      </c>
      <c r="M221" t="s">
        <v>178</v>
      </c>
      <c r="N221">
        <f>IF($K221="NA","NA",IF($H221=2011,VLOOKUP($K221,GroupSizesPoly!$A$1:$FG$216,12,FALSE),IF($H221=2012,VLOOKUP($K221,GroupSizesPoly!$A$1:$FG$216,25,FALSE),"AAAAH")))</f>
        <v>11</v>
      </c>
      <c r="O221" t="str">
        <f>IF($L221="NA","NA",IF($H221=2011,VLOOKUP($L221,GroupSizesPoly!$A$1:$FG$216,25,FALSE),IF($H221=2012,VLOOKUP($L221,GroupSizesPoly!$A$1:$FG$216,39,FALSE),"AAAAH")))</f>
        <v>NA</v>
      </c>
      <c r="P221" t="str">
        <f>IF($M221="NA","NA",IF($H221=2011,VLOOKUP($M221,GroupSizesPoly!$A$1:$FG$216,39,FALSE),"AAAAH"))</f>
        <v>NA</v>
      </c>
      <c r="Q221">
        <f>IF($K221="NA","NA",IF($H221=2011,VLOOKUP($K221,GroupSizesPoly!$A$1:$FG$216,5,FALSE),IF($H221=2012,VLOOKUP($K221,GroupSizesPoly!$A$1:$FG$216,17,FALSE),"AAAAH")))</f>
        <v>4</v>
      </c>
      <c r="R221" t="str">
        <f>IF($L221="NA","NA",IF($H221=2011,VLOOKUP($L221,GroupSizesPoly!$A$1:$FG$216,17,FALSE),IF($H221=2012,VLOOKUP($L221,GroupSizesPoly!$A$1:$FG$216,32,FALSE),"AAAAH")))</f>
        <v>NA</v>
      </c>
      <c r="S221" t="str">
        <f>IF($M221="NA","NA",IF($H221=2011,VLOOKUP($M221,GroupSizesPoly!$A$1:$FG$216,32,FALSE),"AAAAH"))</f>
        <v>NA</v>
      </c>
      <c r="T221" s="4">
        <f>IF($K221="NA","NA",IF($H221=2011,VLOOKUP($K221,GroupSizesPoly!$A$1:$FG$216,8,FALSE),IF($H221=2012,VLOOKUP($K221,GroupSizesPoly!$A$1:$FG$216,20,FALSE),"AAAAH")))</f>
        <v>0</v>
      </c>
      <c r="U221" s="4" t="str">
        <f>IF($L221="NA","NA",IF($H221=2011,VLOOKUP($L221,GroupSizesPoly!$A$1:$FG$216,20,FALSE),IF($H221=2012,VLOOKUP($L221,GroupSizesPoly!$A$1:$FG$216,35,FALSE),"AAAAH")))</f>
        <v>NA</v>
      </c>
      <c r="V221" s="4" t="str">
        <f>IF($M221="NA","NA",IF($H221=2011,VLOOKUP($M221,GroupSizesPoly!$A$1:$FG$216,35,FALSE),"AAAAH"))</f>
        <v>NA</v>
      </c>
      <c r="W221">
        <v>0.74330343736592619</v>
      </c>
      <c r="X221" t="s">
        <v>178</v>
      </c>
      <c r="Y221">
        <v>0</v>
      </c>
      <c r="Z221" t="s">
        <v>178</v>
      </c>
      <c r="AA221" t="s">
        <v>178</v>
      </c>
      <c r="AB221">
        <v>0</v>
      </c>
      <c r="AC221">
        <v>2</v>
      </c>
      <c r="AD221" t="s">
        <v>178</v>
      </c>
      <c r="AE221" s="3" t="s">
        <v>178</v>
      </c>
      <c r="AF221" s="3">
        <v>195</v>
      </c>
      <c r="AG221">
        <f t="shared" si="28"/>
        <v>0</v>
      </c>
      <c r="AH221" t="str">
        <f t="shared" si="29"/>
        <v>NA</v>
      </c>
      <c r="AI221" t="str">
        <f t="shared" si="30"/>
        <v>NA</v>
      </c>
      <c r="AJ221">
        <f t="shared" si="31"/>
        <v>0</v>
      </c>
      <c r="AK221" t="str">
        <f t="shared" si="32"/>
        <v>NA</v>
      </c>
      <c r="AL221" t="str">
        <f t="shared" si="33"/>
        <v>NA</v>
      </c>
      <c r="AM221">
        <f t="shared" si="34"/>
        <v>0</v>
      </c>
      <c r="AN221">
        <f t="shared" si="35"/>
        <v>0</v>
      </c>
      <c r="AO221">
        <f t="shared" si="36"/>
        <v>11</v>
      </c>
    </row>
    <row r="222" spans="1:41" x14ac:dyDescent="0.25">
      <c r="A222">
        <v>228</v>
      </c>
      <c r="B222">
        <v>5.3</v>
      </c>
      <c r="C222" t="s">
        <v>330</v>
      </c>
      <c r="D222" t="s">
        <v>359</v>
      </c>
      <c r="E222" t="s">
        <v>395</v>
      </c>
      <c r="F222" t="s">
        <v>178</v>
      </c>
      <c r="G222" t="s">
        <v>178</v>
      </c>
      <c r="H222">
        <v>2011</v>
      </c>
      <c r="I222" t="s">
        <v>178</v>
      </c>
      <c r="J222" t="s">
        <v>178</v>
      </c>
      <c r="K222" t="s">
        <v>59</v>
      </c>
      <c r="L222" t="s">
        <v>178</v>
      </c>
      <c r="M222" t="s">
        <v>178</v>
      </c>
      <c r="N222">
        <f>IF($K222="NA","NA",IF($H222=2011,VLOOKUP($K222,GroupSizesPoly!$A$1:$FG$216,12,FALSE),IF($H222=2012,VLOOKUP($K222,GroupSizesPoly!$A$1:$FG$216,25,FALSE),"AAAAH")))</f>
        <v>8</v>
      </c>
      <c r="O222" t="str">
        <f>IF($L222="NA","NA",IF($H222=2011,VLOOKUP($L222,GroupSizesPoly!$A$1:$FG$216,25,FALSE),IF($H222=2012,VLOOKUP($L222,GroupSizesPoly!$A$1:$FG$216,39,FALSE),"AAAAH")))</f>
        <v>NA</v>
      </c>
      <c r="P222" t="str">
        <f>IF($M222="NA","NA",IF($H222=2011,VLOOKUP($M222,GroupSizesPoly!$A$1:$FG$216,39,FALSE),"AAAAH"))</f>
        <v>NA</v>
      </c>
      <c r="Q222">
        <f>IF($K222="NA","NA",IF($H222=2011,VLOOKUP($K222,GroupSizesPoly!$A$1:$FG$216,5,FALSE),IF($H222=2012,VLOOKUP($K222,GroupSizesPoly!$A$1:$FG$216,17,FALSE),"AAAAH")))</f>
        <v>3</v>
      </c>
      <c r="R222" t="str">
        <f>IF($L222="NA","NA",IF($H222=2011,VLOOKUP($L222,GroupSizesPoly!$A$1:$FG$216,17,FALSE),IF($H222=2012,VLOOKUP($L222,GroupSizesPoly!$A$1:$FG$216,32,FALSE),"AAAAH")))</f>
        <v>NA</v>
      </c>
      <c r="S222" t="str">
        <f>IF($M222="NA","NA",IF($H222=2011,VLOOKUP($M222,GroupSizesPoly!$A$1:$FG$216,32,FALSE),"AAAAH"))</f>
        <v>NA</v>
      </c>
      <c r="T222" s="4">
        <f>IF($K222="NA","NA",IF($H222=2011,VLOOKUP($K222,GroupSizesPoly!$A$1:$FG$216,8,FALSE),IF($H222=2012,VLOOKUP($K222,GroupSizesPoly!$A$1:$FG$216,20,FALSE),"AAAAH")))</f>
        <v>1</v>
      </c>
      <c r="U222" s="4" t="str">
        <f>IF($L222="NA","NA",IF($H222=2011,VLOOKUP($L222,GroupSizesPoly!$A$1:$FG$216,20,FALSE),IF($H222=2012,VLOOKUP($L222,GroupSizesPoly!$A$1:$FG$216,35,FALSE),"AAAAH")))</f>
        <v>NA</v>
      </c>
      <c r="V222" s="4" t="str">
        <f>IF($M222="NA","NA",IF($H222=2011,VLOOKUP($M222,GroupSizesPoly!$A$1:$FG$216,35,FALSE),"AAAAH"))</f>
        <v>NA</v>
      </c>
      <c r="W222">
        <v>0.63071388124885897</v>
      </c>
      <c r="X222" t="s">
        <v>178</v>
      </c>
      <c r="Y222">
        <v>0</v>
      </c>
      <c r="Z222" t="s">
        <v>178</v>
      </c>
      <c r="AA222" t="s">
        <v>178</v>
      </c>
      <c r="AB222" t="s">
        <v>178</v>
      </c>
      <c r="AC222" t="s">
        <v>178</v>
      </c>
      <c r="AD222" t="s">
        <v>178</v>
      </c>
      <c r="AE222" s="3" t="s">
        <v>178</v>
      </c>
      <c r="AF222" s="3" t="s">
        <v>178</v>
      </c>
      <c r="AG222">
        <f t="shared" si="28"/>
        <v>0.12124999999999997</v>
      </c>
      <c r="AH222" t="str">
        <f t="shared" si="29"/>
        <v>NA</v>
      </c>
      <c r="AI222" t="str">
        <f t="shared" si="30"/>
        <v>NA</v>
      </c>
      <c r="AJ222">
        <f t="shared" si="31"/>
        <v>5.7000000000000009E-2</v>
      </c>
      <c r="AK222" t="str">
        <f t="shared" si="32"/>
        <v>NA</v>
      </c>
      <c r="AL222" t="str">
        <f t="shared" si="33"/>
        <v>NA</v>
      </c>
      <c r="AM222">
        <f t="shared" si="34"/>
        <v>0.12124999999999997</v>
      </c>
      <c r="AN222">
        <f t="shared" si="35"/>
        <v>5.7000000000000009E-2</v>
      </c>
      <c r="AO222">
        <f t="shared" si="36"/>
        <v>8</v>
      </c>
    </row>
    <row r="223" spans="1:41" x14ac:dyDescent="0.25">
      <c r="A223">
        <v>229</v>
      </c>
      <c r="B223">
        <v>6.3</v>
      </c>
      <c r="C223" t="s">
        <v>337</v>
      </c>
      <c r="D223" t="s">
        <v>359</v>
      </c>
      <c r="E223" t="s">
        <v>393</v>
      </c>
      <c r="F223" t="s">
        <v>178</v>
      </c>
      <c r="G223" t="s">
        <v>178</v>
      </c>
      <c r="H223">
        <v>2011</v>
      </c>
      <c r="I223" t="s">
        <v>178</v>
      </c>
      <c r="J223" t="s">
        <v>178</v>
      </c>
      <c r="K223" t="s">
        <v>376</v>
      </c>
      <c r="L223" t="s">
        <v>178</v>
      </c>
      <c r="M223" t="s">
        <v>178</v>
      </c>
      <c r="N223">
        <f>IF($K223="NA","NA",IF($H223=2011,VLOOKUP($K223,GroupSizesPoly!$A$1:$FG$216,12,FALSE),IF($H223=2012,VLOOKUP($K223,GroupSizesPoly!$A$1:$FG$216,25,FALSE),"AAAAH")))</f>
        <v>6.25</v>
      </c>
      <c r="O223" t="str">
        <f>IF($L223="NA","NA",IF($H223=2011,VLOOKUP($L223,GroupSizesPoly!$A$1:$FG$216,25,FALSE),IF($H223=2012,VLOOKUP($L223,GroupSizesPoly!$A$1:$FG$216,39,FALSE),"AAAAH")))</f>
        <v>NA</v>
      </c>
      <c r="P223" t="str">
        <f>IF($M223="NA","NA",IF($H223=2011,VLOOKUP($M223,GroupSizesPoly!$A$1:$FG$216,39,FALSE),"AAAAH"))</f>
        <v>NA</v>
      </c>
      <c r="Q223">
        <f>IF($K223="NA","NA",IF($H223=2011,VLOOKUP($K223,GroupSizesPoly!$A$1:$FG$216,5,FALSE),IF($H223=2012,VLOOKUP($K223,GroupSizesPoly!$A$1:$FG$216,17,FALSE),"AAAAH")))</f>
        <v>1.25</v>
      </c>
      <c r="R223" t="str">
        <f>IF($L223="NA","NA",IF($H223=2011,VLOOKUP($L223,GroupSizesPoly!$A$1:$FG$216,17,FALSE),IF($H223=2012,VLOOKUP($L223,GroupSizesPoly!$A$1:$FG$216,32,FALSE),"AAAAH")))</f>
        <v>NA</v>
      </c>
      <c r="S223" t="str">
        <f>IF($M223="NA","NA",IF($H223=2011,VLOOKUP($M223,GroupSizesPoly!$A$1:$FG$216,32,FALSE),"AAAAH"))</f>
        <v>NA</v>
      </c>
      <c r="T223" s="4">
        <f>IF($K223="NA","NA",IF($H223=2011,VLOOKUP($K223,GroupSizesPoly!$A$1:$FG$216,8,FALSE),IF($H223=2012,VLOOKUP($K223,GroupSizesPoly!$A$1:$FG$216,20,FALSE),"AAAAH")))</f>
        <v>0</v>
      </c>
      <c r="U223" s="4" t="str">
        <f>IF($L223="NA","NA",IF($H223=2011,VLOOKUP($L223,GroupSizesPoly!$A$1:$FG$216,20,FALSE),IF($H223=2012,VLOOKUP($L223,GroupSizesPoly!$A$1:$FG$216,35,FALSE),"AAAAH")))</f>
        <v>NA</v>
      </c>
      <c r="V223" s="4" t="str">
        <f>IF($M223="NA","NA",IF($H223=2011,VLOOKUP($M223,GroupSizesPoly!$A$1:$FG$216,35,FALSE),"AAAAH"))</f>
        <v>NA</v>
      </c>
      <c r="W223">
        <v>0.69309818461573847</v>
      </c>
      <c r="X223" t="s">
        <v>178</v>
      </c>
      <c r="Y223">
        <v>0</v>
      </c>
      <c r="Z223" t="s">
        <v>178</v>
      </c>
      <c r="AA223" t="s">
        <v>178</v>
      </c>
      <c r="AB223" t="s">
        <v>178</v>
      </c>
      <c r="AC223" t="s">
        <v>178</v>
      </c>
      <c r="AD223" t="s">
        <v>178</v>
      </c>
      <c r="AE223" s="3" t="s">
        <v>178</v>
      </c>
      <c r="AF223" s="3" t="s">
        <v>178</v>
      </c>
      <c r="AG223">
        <f t="shared" si="28"/>
        <v>0</v>
      </c>
      <c r="AH223" t="str">
        <f t="shared" si="29"/>
        <v>NA</v>
      </c>
      <c r="AI223" t="str">
        <f t="shared" si="30"/>
        <v>NA</v>
      </c>
      <c r="AJ223">
        <f t="shared" si="31"/>
        <v>0</v>
      </c>
      <c r="AK223" t="str">
        <f t="shared" si="32"/>
        <v>NA</v>
      </c>
      <c r="AL223" t="str">
        <f t="shared" si="33"/>
        <v>NA</v>
      </c>
      <c r="AM223">
        <f t="shared" si="34"/>
        <v>0</v>
      </c>
      <c r="AN223">
        <f t="shared" si="35"/>
        <v>0</v>
      </c>
      <c r="AO223">
        <f t="shared" si="36"/>
        <v>6.25</v>
      </c>
    </row>
    <row r="224" spans="1:41" x14ac:dyDescent="0.25">
      <c r="A224">
        <v>230</v>
      </c>
      <c r="B224">
        <v>6.3</v>
      </c>
      <c r="C224" t="s">
        <v>337</v>
      </c>
      <c r="D224" t="s">
        <v>359</v>
      </c>
      <c r="E224" t="s">
        <v>393</v>
      </c>
      <c r="F224" t="s">
        <v>178</v>
      </c>
      <c r="G224" t="s">
        <v>178</v>
      </c>
      <c r="H224">
        <v>2012</v>
      </c>
      <c r="I224" t="s">
        <v>178</v>
      </c>
      <c r="J224" t="s">
        <v>178</v>
      </c>
      <c r="K224" t="s">
        <v>377</v>
      </c>
      <c r="L224" t="s">
        <v>178</v>
      </c>
      <c r="M224" t="s">
        <v>178</v>
      </c>
      <c r="N224">
        <f>IF($K224="NA","NA",IF($H224=2011,VLOOKUP($K224,GroupSizesPoly!$A$1:$FG$216,12,FALSE),IF($H224=2012,VLOOKUP($K224,GroupSizesPoly!$A$1:$FG$216,25,FALSE),"AAAAH")))</f>
        <v>10</v>
      </c>
      <c r="O224" t="str">
        <f>IF($L224="NA","NA",IF($H224=2011,VLOOKUP($L224,GroupSizesPoly!$A$1:$FG$216,25,FALSE),IF($H224=2012,VLOOKUP($L224,GroupSizesPoly!$A$1:$FG$216,39,FALSE),"AAAAH")))</f>
        <v>NA</v>
      </c>
      <c r="P224" t="str">
        <f>IF($M224="NA","NA",IF($H224=2011,VLOOKUP($M224,GroupSizesPoly!$A$1:$FG$216,39,FALSE),"AAAAH"))</f>
        <v>NA</v>
      </c>
      <c r="Q224">
        <f>IF($K224="NA","NA",IF($H224=2011,VLOOKUP($K224,GroupSizesPoly!$A$1:$FG$216,5,FALSE),IF($H224=2012,VLOOKUP($K224,GroupSizesPoly!$A$1:$FG$216,17,FALSE),"AAAAH")))</f>
        <v>0.5</v>
      </c>
      <c r="R224" t="str">
        <f>IF($L224="NA","NA",IF($H224=2011,VLOOKUP($L224,GroupSizesPoly!$A$1:$FG$216,17,FALSE),IF($H224=2012,VLOOKUP($L224,GroupSizesPoly!$A$1:$FG$216,32,FALSE),"AAAAH")))</f>
        <v>NA</v>
      </c>
      <c r="S224" t="str">
        <f>IF($M224="NA","NA",IF($H224=2011,VLOOKUP($M224,GroupSizesPoly!$A$1:$FG$216,32,FALSE),"AAAAH"))</f>
        <v>NA</v>
      </c>
      <c r="T224" s="4">
        <f>IF($K224="NA","NA",IF($H224=2011,VLOOKUP($K224,GroupSizesPoly!$A$1:$FG$216,8,FALSE),IF($H224=2012,VLOOKUP($K224,GroupSizesPoly!$A$1:$FG$216,20,FALSE),"AAAAH")))</f>
        <v>4.5</v>
      </c>
      <c r="U224" s="4" t="str">
        <f>IF($L224="NA","NA",IF($H224=2011,VLOOKUP($L224,GroupSizesPoly!$A$1:$FG$216,20,FALSE),IF($H224=2012,VLOOKUP($L224,GroupSizesPoly!$A$1:$FG$216,35,FALSE),"AAAAH")))</f>
        <v>NA</v>
      </c>
      <c r="V224" s="4" t="str">
        <f>IF($M224="NA","NA",IF($H224=2011,VLOOKUP($M224,GroupSizesPoly!$A$1:$FG$216,35,FALSE),"AAAAH"))</f>
        <v>NA</v>
      </c>
      <c r="W224">
        <v>0.96753869686923699</v>
      </c>
      <c r="X224" t="s">
        <v>178</v>
      </c>
      <c r="Y224">
        <v>0</v>
      </c>
      <c r="Z224" t="s">
        <v>178</v>
      </c>
      <c r="AA224" t="s">
        <v>178</v>
      </c>
      <c r="AB224" t="s">
        <v>178</v>
      </c>
      <c r="AC224" t="s">
        <v>178</v>
      </c>
      <c r="AD224" t="s">
        <v>178</v>
      </c>
      <c r="AE224" s="3" t="s">
        <v>178</v>
      </c>
      <c r="AF224" s="3" t="s">
        <v>178</v>
      </c>
      <c r="AG224">
        <f t="shared" si="28"/>
        <v>2.0221874999999998</v>
      </c>
      <c r="AH224" t="str">
        <f t="shared" si="29"/>
        <v>NA</v>
      </c>
      <c r="AI224" t="str">
        <f t="shared" si="30"/>
        <v>NA</v>
      </c>
      <c r="AJ224">
        <f t="shared" si="31"/>
        <v>1.0687500000000001E-2</v>
      </c>
      <c r="AK224" t="str">
        <f t="shared" si="32"/>
        <v>NA</v>
      </c>
      <c r="AL224" t="str">
        <f t="shared" si="33"/>
        <v>NA</v>
      </c>
      <c r="AM224">
        <f t="shared" si="34"/>
        <v>2.0221874999999998</v>
      </c>
      <c r="AN224">
        <f t="shared" si="35"/>
        <v>1.0687500000000001E-2</v>
      </c>
      <c r="AO224">
        <f t="shared" si="36"/>
        <v>10</v>
      </c>
    </row>
    <row r="225" spans="1:41" x14ac:dyDescent="0.25">
      <c r="A225">
        <v>231</v>
      </c>
      <c r="B225">
        <v>6.1</v>
      </c>
      <c r="C225" t="s">
        <v>337</v>
      </c>
      <c r="D225" t="s">
        <v>359</v>
      </c>
      <c r="E225" t="s">
        <v>393</v>
      </c>
      <c r="F225" t="s">
        <v>178</v>
      </c>
      <c r="G225" t="s">
        <v>178</v>
      </c>
      <c r="H225">
        <v>2012</v>
      </c>
      <c r="I225" t="s">
        <v>178</v>
      </c>
      <c r="J225" t="s">
        <v>178</v>
      </c>
      <c r="K225" t="s">
        <v>378</v>
      </c>
      <c r="L225" t="s">
        <v>178</v>
      </c>
      <c r="M225" t="s">
        <v>178</v>
      </c>
      <c r="N225">
        <f>IF($K225="NA","NA",IF($H225=2011,VLOOKUP($K225,GroupSizesPoly!$A$1:$FG$216,12,FALSE),IF($H225=2012,VLOOKUP($K225,GroupSizesPoly!$A$1:$FG$216,25,FALSE),"AAAAH")))</f>
        <v>14.5</v>
      </c>
      <c r="O225" t="str">
        <f>IF($L225="NA","NA",IF($H225=2011,VLOOKUP($L225,GroupSizesPoly!$A$1:$FG$216,25,FALSE),IF($H225=2012,VLOOKUP($L225,GroupSizesPoly!$A$1:$FG$216,39,FALSE),"AAAAH")))</f>
        <v>NA</v>
      </c>
      <c r="P225" t="str">
        <f>IF($M225="NA","NA",IF($H225=2011,VLOOKUP($M225,GroupSizesPoly!$A$1:$FG$216,39,FALSE),"AAAAH"))</f>
        <v>NA</v>
      </c>
      <c r="Q225">
        <f>IF($K225="NA","NA",IF($H225=2011,VLOOKUP($K225,GroupSizesPoly!$A$1:$FG$216,5,FALSE),IF($H225=2012,VLOOKUP($K225,GroupSizesPoly!$A$1:$FG$216,17,FALSE),"AAAAH")))</f>
        <v>1.5</v>
      </c>
      <c r="R225" t="str">
        <f>IF($L225="NA","NA",IF($H225=2011,VLOOKUP($L225,GroupSizesPoly!$A$1:$FG$216,17,FALSE),IF($H225=2012,VLOOKUP($L225,GroupSizesPoly!$A$1:$FG$216,32,FALSE),"AAAAH")))</f>
        <v>NA</v>
      </c>
      <c r="S225" t="str">
        <f>IF($M225="NA","NA",IF($H225=2011,VLOOKUP($M225,GroupSizesPoly!$A$1:$FG$216,32,FALSE),"AAAAH"))</f>
        <v>NA</v>
      </c>
      <c r="T225" s="4">
        <f>IF($K225="NA","NA",IF($H225=2011,VLOOKUP($K225,GroupSizesPoly!$A$1:$FG$216,8,FALSE),IF($H225=2012,VLOOKUP($K225,GroupSizesPoly!$A$1:$FG$216,20,FALSE),"AAAAH")))</f>
        <v>5.5</v>
      </c>
      <c r="U225" s="4" t="str">
        <f>IF($L225="NA","NA",IF($H225=2011,VLOOKUP($L225,GroupSizesPoly!$A$1:$FG$216,20,FALSE),IF($H225=2012,VLOOKUP($L225,GroupSizesPoly!$A$1:$FG$216,35,FALSE),"AAAAH")))</f>
        <v>NA</v>
      </c>
      <c r="V225" s="4" t="str">
        <f>IF($M225="NA","NA",IF($H225=2011,VLOOKUP($M225,GroupSizesPoly!$A$1:$FG$216,35,FALSE),"AAAAH"))</f>
        <v>NA</v>
      </c>
      <c r="W225">
        <v>0.49648766349225787</v>
      </c>
      <c r="X225" t="s">
        <v>178</v>
      </c>
      <c r="Y225">
        <v>0</v>
      </c>
      <c r="Z225" t="s">
        <v>178</v>
      </c>
      <c r="AA225" t="s">
        <v>178</v>
      </c>
      <c r="AB225" t="s">
        <v>178</v>
      </c>
      <c r="AC225" t="s">
        <v>178</v>
      </c>
      <c r="AD225" t="s">
        <v>178</v>
      </c>
      <c r="AE225" s="3" t="s">
        <v>178</v>
      </c>
      <c r="AF225" s="3" t="s">
        <v>178</v>
      </c>
      <c r="AG225">
        <f t="shared" si="28"/>
        <v>1.9146875000000001</v>
      </c>
      <c r="AH225" t="str">
        <f t="shared" si="29"/>
        <v>NA</v>
      </c>
      <c r="AI225" t="str">
        <f t="shared" si="30"/>
        <v>NA</v>
      </c>
      <c r="AJ225">
        <f t="shared" si="31"/>
        <v>3.9187500000000007E-2</v>
      </c>
      <c r="AK225" t="str">
        <f t="shared" si="32"/>
        <v>NA</v>
      </c>
      <c r="AL225" t="str">
        <f t="shared" si="33"/>
        <v>NA</v>
      </c>
      <c r="AM225">
        <f t="shared" si="34"/>
        <v>1.9146875000000001</v>
      </c>
      <c r="AN225">
        <f t="shared" si="35"/>
        <v>3.9187500000000007E-2</v>
      </c>
      <c r="AO225">
        <f t="shared" si="36"/>
        <v>14.5</v>
      </c>
    </row>
    <row r="226" spans="1:41" x14ac:dyDescent="0.25">
      <c r="A226">
        <v>232</v>
      </c>
      <c r="B226">
        <v>6.2</v>
      </c>
      <c r="C226" t="s">
        <v>337</v>
      </c>
      <c r="D226" t="s">
        <v>359</v>
      </c>
      <c r="E226" t="s">
        <v>393</v>
      </c>
      <c r="F226" t="s">
        <v>178</v>
      </c>
      <c r="G226" t="s">
        <v>178</v>
      </c>
      <c r="H226">
        <v>2012</v>
      </c>
      <c r="I226" t="s">
        <v>178</v>
      </c>
      <c r="J226" t="s">
        <v>178</v>
      </c>
      <c r="K226" t="s">
        <v>4</v>
      </c>
      <c r="L226" t="s">
        <v>178</v>
      </c>
      <c r="M226" t="s">
        <v>178</v>
      </c>
      <c r="N226">
        <f>IF($K226="NA","NA",IF($H226=2011,VLOOKUP($K226,GroupSizesPoly!$A$1:$FG$216,12,FALSE),IF($H226=2012,VLOOKUP($K226,GroupSizesPoly!$A$1:$FG$216,25,FALSE),"AAAAH")))</f>
        <v>3</v>
      </c>
      <c r="O226" t="str">
        <f>IF($L226="NA","NA",IF($H226=2011,VLOOKUP($L226,GroupSizesPoly!$A$1:$FG$216,25,FALSE),IF($H226=2012,VLOOKUP($L226,GroupSizesPoly!$A$1:$FG$216,39,FALSE),"AAAAH")))</f>
        <v>NA</v>
      </c>
      <c r="P226" t="str">
        <f>IF($M226="NA","NA",IF($H226=2011,VLOOKUP($M226,GroupSizesPoly!$A$1:$FG$216,39,FALSE),"AAAAH"))</f>
        <v>NA</v>
      </c>
      <c r="Q226">
        <f>IF($K226="NA","NA",IF($H226=2011,VLOOKUP($K226,GroupSizesPoly!$A$1:$FG$216,5,FALSE),IF($H226=2012,VLOOKUP($K226,GroupSizesPoly!$A$1:$FG$216,17,FALSE),"AAAAH")))</f>
        <v>0</v>
      </c>
      <c r="R226" t="str">
        <f>IF($L226="NA","NA",IF($H226=2011,VLOOKUP($L226,GroupSizesPoly!$A$1:$FG$216,17,FALSE),IF($H226=2012,VLOOKUP($L226,GroupSizesPoly!$A$1:$FG$216,32,FALSE),"AAAAH")))</f>
        <v>NA</v>
      </c>
      <c r="S226" t="str">
        <f>IF($M226="NA","NA",IF($H226=2011,VLOOKUP($M226,GroupSizesPoly!$A$1:$FG$216,32,FALSE),"AAAAH"))</f>
        <v>NA</v>
      </c>
      <c r="T226" s="4">
        <f>IF($K226="NA","NA",IF($H226=2011,VLOOKUP($K226,GroupSizesPoly!$A$1:$FG$216,8,FALSE),IF($H226=2012,VLOOKUP($K226,GroupSizesPoly!$A$1:$FG$216,20,FALSE),"AAAAH")))</f>
        <v>3</v>
      </c>
      <c r="U226" s="4" t="str">
        <f>IF($L226="NA","NA",IF($H226=2011,VLOOKUP($L226,GroupSizesPoly!$A$1:$FG$216,20,FALSE),IF($H226=2012,VLOOKUP($L226,GroupSizesPoly!$A$1:$FG$216,35,FALSE),"AAAAH")))</f>
        <v>NA</v>
      </c>
      <c r="V226" s="4" t="str">
        <f>IF($M226="NA","NA",IF($H226=2011,VLOOKUP($M226,GroupSizesPoly!$A$1:$FG$216,35,FALSE),"AAAAH"))</f>
        <v>NA</v>
      </c>
      <c r="W226">
        <v>1.0771258050942794</v>
      </c>
      <c r="X226" t="s">
        <v>178</v>
      </c>
      <c r="Y226">
        <v>0</v>
      </c>
      <c r="Z226" t="s">
        <v>178</v>
      </c>
      <c r="AA226" t="s">
        <v>178</v>
      </c>
      <c r="AB226" t="s">
        <v>178</v>
      </c>
      <c r="AC226" t="s">
        <v>178</v>
      </c>
      <c r="AD226" t="s">
        <v>178</v>
      </c>
      <c r="AE226" s="3" t="s">
        <v>178</v>
      </c>
      <c r="AF226" s="3" t="s">
        <v>178</v>
      </c>
      <c r="AG226">
        <f t="shared" si="28"/>
        <v>1.5</v>
      </c>
      <c r="AH226" t="str">
        <f t="shared" si="29"/>
        <v>NA</v>
      </c>
      <c r="AI226" t="str">
        <f t="shared" si="30"/>
        <v>NA</v>
      </c>
      <c r="AJ226">
        <f t="shared" si="31"/>
        <v>0</v>
      </c>
      <c r="AK226" t="str">
        <f t="shared" si="32"/>
        <v>NA</v>
      </c>
      <c r="AL226" t="str">
        <f t="shared" si="33"/>
        <v>NA</v>
      </c>
      <c r="AM226">
        <f t="shared" si="34"/>
        <v>1.5</v>
      </c>
      <c r="AN226">
        <f t="shared" si="35"/>
        <v>0</v>
      </c>
      <c r="AO226">
        <f t="shared" si="36"/>
        <v>3</v>
      </c>
    </row>
    <row r="227" spans="1:41" x14ac:dyDescent="0.25">
      <c r="A227">
        <v>233</v>
      </c>
      <c r="B227">
        <v>5</v>
      </c>
      <c r="C227" t="s">
        <v>330</v>
      </c>
      <c r="D227" t="s">
        <v>359</v>
      </c>
      <c r="E227" t="s">
        <v>395</v>
      </c>
      <c r="F227" t="s">
        <v>178</v>
      </c>
      <c r="G227" t="s">
        <v>178</v>
      </c>
      <c r="H227">
        <v>2012</v>
      </c>
      <c r="I227" t="s">
        <v>178</v>
      </c>
      <c r="J227" t="s">
        <v>178</v>
      </c>
      <c r="K227" t="s">
        <v>94</v>
      </c>
      <c r="L227" t="s">
        <v>178</v>
      </c>
      <c r="M227" t="s">
        <v>178</v>
      </c>
      <c r="N227">
        <f>IF($K227="NA","NA",IF($H227=2011,VLOOKUP($K227,GroupSizesPoly!$A$1:$FG$216,12,FALSE),IF($H227=2012,VLOOKUP($K227,GroupSizesPoly!$A$1:$FG$216,25,FALSE),"AAAAH")))</f>
        <v>2</v>
      </c>
      <c r="O227" t="str">
        <f>IF($L227="NA","NA",IF($H227=2011,VLOOKUP($L227,GroupSizesPoly!$A$1:$FG$216,25,FALSE),IF($H227=2012,VLOOKUP($L227,GroupSizesPoly!$A$1:$FG$216,39,FALSE),"AAAAH")))</f>
        <v>NA</v>
      </c>
      <c r="P227" t="str">
        <f>IF($M227="NA","NA",IF($H227=2011,VLOOKUP($M227,GroupSizesPoly!$A$1:$FG$216,39,FALSE),"AAAAH"))</f>
        <v>NA</v>
      </c>
      <c r="Q227">
        <f>IF($K227="NA","NA",IF($H227=2011,VLOOKUP($K227,GroupSizesPoly!$A$1:$FG$216,5,FALSE),IF($H227=2012,VLOOKUP($K227,GroupSizesPoly!$A$1:$FG$216,17,FALSE),"AAAAH")))</f>
        <v>0</v>
      </c>
      <c r="R227" t="str">
        <f>IF($L227="NA","NA",IF($H227=2011,VLOOKUP($L227,GroupSizesPoly!$A$1:$FG$216,17,FALSE),IF($H227=2012,VLOOKUP($L227,GroupSizesPoly!$A$1:$FG$216,32,FALSE),"AAAAH")))</f>
        <v>NA</v>
      </c>
      <c r="S227" t="str">
        <f>IF($M227="NA","NA",IF($H227=2011,VLOOKUP($M227,GroupSizesPoly!$A$1:$FG$216,32,FALSE),"AAAAH"))</f>
        <v>NA</v>
      </c>
      <c r="T227" s="4">
        <f>IF($K227="NA","NA",IF($H227=2011,VLOOKUP($K227,GroupSizesPoly!$A$1:$FG$216,8,FALSE),IF($H227=2012,VLOOKUP($K227,GroupSizesPoly!$A$1:$FG$216,20,FALSE),"AAAAH")))</f>
        <v>1</v>
      </c>
      <c r="U227" s="4" t="str">
        <f>IF($L227="NA","NA",IF($H227=2011,VLOOKUP($L227,GroupSizesPoly!$A$1:$FG$216,20,FALSE),IF($H227=2012,VLOOKUP($L227,GroupSizesPoly!$A$1:$FG$216,35,FALSE),"AAAAH")))</f>
        <v>NA</v>
      </c>
      <c r="V227" s="4" t="str">
        <f>IF($M227="NA","NA",IF($H227=2011,VLOOKUP($M227,GroupSizesPoly!$A$1:$FG$216,35,FALSE),"AAAAH"))</f>
        <v>NA</v>
      </c>
      <c r="W227">
        <v>1.5646085772486358</v>
      </c>
      <c r="X227" t="s">
        <v>178</v>
      </c>
      <c r="Y227">
        <v>0</v>
      </c>
      <c r="Z227" t="s">
        <v>178</v>
      </c>
      <c r="AA227" t="s">
        <v>178</v>
      </c>
      <c r="AB227" t="s">
        <v>178</v>
      </c>
      <c r="AC227" t="s">
        <v>178</v>
      </c>
      <c r="AD227" t="s">
        <v>178</v>
      </c>
      <c r="AE227" s="3" t="s">
        <v>178</v>
      </c>
      <c r="AF227" s="3" t="s">
        <v>178</v>
      </c>
      <c r="AG227">
        <f t="shared" si="28"/>
        <v>0.5</v>
      </c>
      <c r="AH227" t="str">
        <f t="shared" si="29"/>
        <v>NA</v>
      </c>
      <c r="AI227" t="str">
        <f t="shared" si="30"/>
        <v>NA</v>
      </c>
      <c r="AJ227">
        <f t="shared" si="31"/>
        <v>0</v>
      </c>
      <c r="AK227" t="str">
        <f t="shared" si="32"/>
        <v>NA</v>
      </c>
      <c r="AL227" t="str">
        <f t="shared" si="33"/>
        <v>NA</v>
      </c>
      <c r="AM227">
        <f t="shared" si="34"/>
        <v>0.5</v>
      </c>
      <c r="AN227">
        <f t="shared" si="35"/>
        <v>0</v>
      </c>
      <c r="AO227">
        <f t="shared" si="36"/>
        <v>2</v>
      </c>
    </row>
    <row r="228" spans="1:41" x14ac:dyDescent="0.25">
      <c r="A228">
        <v>234</v>
      </c>
      <c r="B228">
        <v>5.2</v>
      </c>
      <c r="C228" t="s">
        <v>330</v>
      </c>
      <c r="D228" t="s">
        <v>359</v>
      </c>
      <c r="E228" t="s">
        <v>395</v>
      </c>
      <c r="F228" t="s">
        <v>178</v>
      </c>
      <c r="G228" t="s">
        <v>178</v>
      </c>
      <c r="H228">
        <v>2012</v>
      </c>
      <c r="I228" t="s">
        <v>178</v>
      </c>
      <c r="J228" t="s">
        <v>178</v>
      </c>
      <c r="K228" t="s">
        <v>9</v>
      </c>
      <c r="L228" t="s">
        <v>178</v>
      </c>
      <c r="M228" t="s">
        <v>178</v>
      </c>
      <c r="N228">
        <f>IF($K228="NA","NA",IF($H228=2011,VLOOKUP($K228,GroupSizesPoly!$A$1:$FG$216,12,FALSE),IF($H228=2012,VLOOKUP($K228,GroupSizesPoly!$A$1:$FG$216,25,FALSE),"AAAAH")))</f>
        <v>8</v>
      </c>
      <c r="O228" t="str">
        <f>IF($L228="NA","NA",IF($H228=2011,VLOOKUP($L228,GroupSizesPoly!$A$1:$FG$216,25,FALSE),IF($H228=2012,VLOOKUP($L228,GroupSizesPoly!$A$1:$FG$216,39,FALSE),"AAAAH")))</f>
        <v>NA</v>
      </c>
      <c r="P228" t="str">
        <f>IF($M228="NA","NA",IF($H228=2011,VLOOKUP($M228,GroupSizesPoly!$A$1:$FG$216,39,FALSE),"AAAAH"))</f>
        <v>NA</v>
      </c>
      <c r="Q228">
        <f>IF($K228="NA","NA",IF($H228=2011,VLOOKUP($K228,GroupSizesPoly!$A$1:$FG$216,5,FALSE),IF($H228=2012,VLOOKUP($K228,GroupSizesPoly!$A$1:$FG$216,17,FALSE),"AAAAH")))</f>
        <v>1</v>
      </c>
      <c r="R228" t="str">
        <f>IF($L228="NA","NA",IF($H228=2011,VLOOKUP($L228,GroupSizesPoly!$A$1:$FG$216,17,FALSE),IF($H228=2012,VLOOKUP($L228,GroupSizesPoly!$A$1:$FG$216,32,FALSE),"AAAAH")))</f>
        <v>NA</v>
      </c>
      <c r="S228" t="str">
        <f>IF($M228="NA","NA",IF($H228=2011,VLOOKUP($M228,GroupSizesPoly!$A$1:$FG$216,32,FALSE),"AAAAH"))</f>
        <v>NA</v>
      </c>
      <c r="T228" s="4">
        <f>IF($K228="NA","NA",IF($H228=2011,VLOOKUP($K228,GroupSizesPoly!$A$1:$FG$216,8,FALSE),IF($H228=2012,VLOOKUP($K228,GroupSizesPoly!$A$1:$FG$216,20,FALSE),"AAAAH")))</f>
        <v>3</v>
      </c>
      <c r="U228" s="4" t="str">
        <f>IF($L228="NA","NA",IF($H228=2011,VLOOKUP($L228,GroupSizesPoly!$A$1:$FG$216,20,FALSE),IF($H228=2012,VLOOKUP($L228,GroupSizesPoly!$A$1:$FG$216,35,FALSE),"AAAAH")))</f>
        <v>NA</v>
      </c>
      <c r="V228" s="4" t="str">
        <f>IF($M228="NA","NA",IF($H228=2011,VLOOKUP($M228,GroupSizesPoly!$A$1:$FG$216,35,FALSE),"AAAAH"))</f>
        <v>NA</v>
      </c>
      <c r="W228">
        <v>0.29154759474226444</v>
      </c>
      <c r="X228" t="s">
        <v>178</v>
      </c>
      <c r="Y228">
        <v>0</v>
      </c>
      <c r="Z228" t="s">
        <v>178</v>
      </c>
      <c r="AA228" t="s">
        <v>178</v>
      </c>
      <c r="AB228" t="s">
        <v>178</v>
      </c>
      <c r="AC228" t="s">
        <v>178</v>
      </c>
      <c r="AD228" t="s">
        <v>178</v>
      </c>
      <c r="AE228" s="3" t="s">
        <v>178</v>
      </c>
      <c r="AF228" s="3" t="s">
        <v>178</v>
      </c>
      <c r="AG228">
        <f t="shared" si="28"/>
        <v>1.1212500000000001</v>
      </c>
      <c r="AH228" t="str">
        <f t="shared" si="29"/>
        <v>NA</v>
      </c>
      <c r="AI228" t="str">
        <f t="shared" si="30"/>
        <v>NA</v>
      </c>
      <c r="AJ228">
        <f t="shared" si="31"/>
        <v>5.7000000000000009E-2</v>
      </c>
      <c r="AK228" t="str">
        <f t="shared" si="32"/>
        <v>NA</v>
      </c>
      <c r="AL228" t="str">
        <f t="shared" si="33"/>
        <v>NA</v>
      </c>
      <c r="AM228">
        <f t="shared" si="34"/>
        <v>1.1212500000000001</v>
      </c>
      <c r="AN228">
        <f t="shared" si="35"/>
        <v>5.7000000000000009E-2</v>
      </c>
      <c r="AO228">
        <f t="shared" si="36"/>
        <v>8</v>
      </c>
    </row>
    <row r="229" spans="1:41" x14ac:dyDescent="0.25">
      <c r="A229">
        <v>235</v>
      </c>
      <c r="B229">
        <v>5.2</v>
      </c>
      <c r="C229" t="s">
        <v>330</v>
      </c>
      <c r="D229" t="s">
        <v>359</v>
      </c>
      <c r="E229" t="s">
        <v>395</v>
      </c>
      <c r="F229" t="s">
        <v>178</v>
      </c>
      <c r="G229" t="s">
        <v>178</v>
      </c>
      <c r="H229">
        <v>2012</v>
      </c>
      <c r="I229" t="s">
        <v>178</v>
      </c>
      <c r="J229" t="s">
        <v>178</v>
      </c>
      <c r="K229" t="s">
        <v>149</v>
      </c>
      <c r="L229" t="s">
        <v>178</v>
      </c>
      <c r="M229" t="s">
        <v>178</v>
      </c>
      <c r="N229">
        <f>IF($K229="NA","NA",IF($H229=2011,VLOOKUP($K229,GroupSizesPoly!$A$1:$FG$216,12,FALSE),IF($H229=2012,VLOOKUP($K229,GroupSizesPoly!$A$1:$FG$216,25,FALSE),"AAAAH")))</f>
        <v>3</v>
      </c>
      <c r="O229" t="str">
        <f>IF($L229="NA","NA",IF($H229=2011,VLOOKUP($L229,GroupSizesPoly!$A$1:$FG$216,25,FALSE),IF($H229=2012,VLOOKUP($L229,GroupSizesPoly!$A$1:$FG$216,39,FALSE),"AAAAH")))</f>
        <v>NA</v>
      </c>
      <c r="P229" t="str">
        <f>IF($M229="NA","NA",IF($H229=2011,VLOOKUP($M229,GroupSizesPoly!$A$1:$FG$216,39,FALSE),"AAAAH"))</f>
        <v>NA</v>
      </c>
      <c r="Q229">
        <f>IF($K229="NA","NA",IF($H229=2011,VLOOKUP($K229,GroupSizesPoly!$A$1:$FG$216,5,FALSE),IF($H229=2012,VLOOKUP($K229,GroupSizesPoly!$A$1:$FG$216,17,FALSE),"AAAAH")))</f>
        <v>0</v>
      </c>
      <c r="R229" t="str">
        <f>IF($L229="NA","NA",IF($H229=2011,VLOOKUP($L229,GroupSizesPoly!$A$1:$FG$216,17,FALSE),IF($H229=2012,VLOOKUP($L229,GroupSizesPoly!$A$1:$FG$216,32,FALSE),"AAAAH")))</f>
        <v>NA</v>
      </c>
      <c r="S229" t="str">
        <f>IF($M229="NA","NA",IF($H229=2011,VLOOKUP($M229,GroupSizesPoly!$A$1:$FG$216,32,FALSE),"AAAAH"))</f>
        <v>NA</v>
      </c>
      <c r="T229" s="4">
        <f>IF($K229="NA","NA",IF($H229=2011,VLOOKUP($K229,GroupSizesPoly!$A$1:$FG$216,8,FALSE),IF($H229=2012,VLOOKUP($K229,GroupSizesPoly!$A$1:$FG$216,20,FALSE),"AAAAH")))</f>
        <v>0</v>
      </c>
      <c r="U229" s="4" t="str">
        <f>IF($L229="NA","NA",IF($H229=2011,VLOOKUP($L229,GroupSizesPoly!$A$1:$FG$216,20,FALSE),IF($H229=2012,VLOOKUP($L229,GroupSizesPoly!$A$1:$FG$216,35,FALSE),"AAAAH")))</f>
        <v>NA</v>
      </c>
      <c r="V229" s="4" t="str">
        <f>IF($M229="NA","NA",IF($H229=2011,VLOOKUP($M229,GroupSizesPoly!$A$1:$FG$216,35,FALSE),"AAAAH"))</f>
        <v>NA</v>
      </c>
      <c r="W229">
        <v>0.33941125496954189</v>
      </c>
      <c r="X229" t="s">
        <v>178</v>
      </c>
      <c r="Y229">
        <v>0</v>
      </c>
      <c r="Z229" t="s">
        <v>178</v>
      </c>
      <c r="AA229" t="s">
        <v>178</v>
      </c>
      <c r="AB229" t="s">
        <v>178</v>
      </c>
      <c r="AC229" t="s">
        <v>178</v>
      </c>
      <c r="AD229" t="s">
        <v>178</v>
      </c>
      <c r="AE229" s="3" t="s">
        <v>178</v>
      </c>
      <c r="AF229" s="3" t="s">
        <v>178</v>
      </c>
      <c r="AG229">
        <f t="shared" si="28"/>
        <v>0</v>
      </c>
      <c r="AH229" t="str">
        <f t="shared" si="29"/>
        <v>NA</v>
      </c>
      <c r="AI229" t="str">
        <f t="shared" si="30"/>
        <v>NA</v>
      </c>
      <c r="AJ229">
        <f t="shared" si="31"/>
        <v>0</v>
      </c>
      <c r="AK229" t="str">
        <f t="shared" si="32"/>
        <v>NA</v>
      </c>
      <c r="AL229" t="str">
        <f t="shared" si="33"/>
        <v>NA</v>
      </c>
      <c r="AM229">
        <f t="shared" si="34"/>
        <v>0</v>
      </c>
      <c r="AN229">
        <f t="shared" si="35"/>
        <v>0</v>
      </c>
      <c r="AO229">
        <f t="shared" si="36"/>
        <v>3</v>
      </c>
    </row>
    <row r="230" spans="1:41" x14ac:dyDescent="0.25">
      <c r="A230">
        <v>236</v>
      </c>
      <c r="B230">
        <v>6.4</v>
      </c>
      <c r="C230" t="s">
        <v>337</v>
      </c>
      <c r="D230" t="s">
        <v>359</v>
      </c>
      <c r="E230" t="s">
        <v>393</v>
      </c>
      <c r="F230" t="s">
        <v>178</v>
      </c>
      <c r="G230" t="s">
        <v>178</v>
      </c>
      <c r="H230">
        <v>2012</v>
      </c>
      <c r="I230" t="s">
        <v>178</v>
      </c>
      <c r="J230" t="s">
        <v>178</v>
      </c>
      <c r="K230" t="s">
        <v>71</v>
      </c>
      <c r="L230" t="s">
        <v>178</v>
      </c>
      <c r="M230" t="s">
        <v>178</v>
      </c>
      <c r="N230">
        <f>IF($K230="NA","NA",IF($H230=2011,VLOOKUP($K230,GroupSizesPoly!$A$1:$FG$216,12,FALSE),IF($H230=2012,VLOOKUP($K230,GroupSizesPoly!$A$1:$FG$216,25,FALSE),"AAAAH")))</f>
        <v>7</v>
      </c>
      <c r="O230" t="str">
        <f>IF($L230="NA","NA",IF($H230=2011,VLOOKUP($L230,GroupSizesPoly!$A$1:$FG$216,25,FALSE),IF($H230=2012,VLOOKUP($L230,GroupSizesPoly!$A$1:$FG$216,39,FALSE),"AAAAH")))</f>
        <v>NA</v>
      </c>
      <c r="P230" t="str">
        <f>IF($M230="NA","NA",IF($H230=2011,VLOOKUP($M230,GroupSizesPoly!$A$1:$FG$216,39,FALSE),"AAAAH"))</f>
        <v>NA</v>
      </c>
      <c r="Q230">
        <f>IF($K230="NA","NA",IF($H230=2011,VLOOKUP($K230,GroupSizesPoly!$A$1:$FG$216,5,FALSE),IF($H230=2012,VLOOKUP($K230,GroupSizesPoly!$A$1:$FG$216,17,FALSE),"AAAAH")))</f>
        <v>1</v>
      </c>
      <c r="R230" t="str">
        <f>IF($L230="NA","NA",IF($H230=2011,VLOOKUP($L230,GroupSizesPoly!$A$1:$FG$216,17,FALSE),IF($H230=2012,VLOOKUP($L230,GroupSizesPoly!$A$1:$FG$216,32,FALSE),"AAAAH")))</f>
        <v>NA</v>
      </c>
      <c r="S230" t="str">
        <f>IF($M230="NA","NA",IF($H230=2011,VLOOKUP($M230,GroupSizesPoly!$A$1:$FG$216,32,FALSE),"AAAAH"))</f>
        <v>NA</v>
      </c>
      <c r="T230" s="4">
        <f>IF($K230="NA","NA",IF($H230=2011,VLOOKUP($K230,GroupSizesPoly!$A$1:$FG$216,8,FALSE),IF($H230=2012,VLOOKUP($K230,GroupSizesPoly!$A$1:$FG$216,20,FALSE),"AAAAH")))</f>
        <v>4</v>
      </c>
      <c r="U230" s="4" t="str">
        <f>IF($L230="NA","NA",IF($H230=2011,VLOOKUP($L230,GroupSizesPoly!$A$1:$FG$216,20,FALSE),IF($H230=2012,VLOOKUP($L230,GroupSizesPoly!$A$1:$FG$216,35,FALSE),"AAAAH")))</f>
        <v>NA</v>
      </c>
      <c r="V230" s="4" t="str">
        <f>IF($M230="NA","NA",IF($H230=2011,VLOOKUP($M230,GroupSizesPoly!$A$1:$FG$216,35,FALSE),"AAAAH"))</f>
        <v>NA</v>
      </c>
      <c r="W230">
        <v>0.99488692824863223</v>
      </c>
      <c r="X230" t="s">
        <v>178</v>
      </c>
      <c r="Y230">
        <v>0</v>
      </c>
      <c r="Z230" t="s">
        <v>178</v>
      </c>
      <c r="AA230" t="s">
        <v>178</v>
      </c>
      <c r="AB230" t="s">
        <v>178</v>
      </c>
      <c r="AC230" t="s">
        <v>178</v>
      </c>
      <c r="AD230" t="s">
        <v>178</v>
      </c>
      <c r="AE230" s="3" t="s">
        <v>178</v>
      </c>
      <c r="AF230" s="3" t="s">
        <v>178</v>
      </c>
      <c r="AG230">
        <f t="shared" si="28"/>
        <v>1.5950000000000002</v>
      </c>
      <c r="AH230" t="str">
        <f t="shared" si="29"/>
        <v>NA</v>
      </c>
      <c r="AI230" t="str">
        <f t="shared" si="30"/>
        <v>NA</v>
      </c>
      <c r="AJ230">
        <f t="shared" si="31"/>
        <v>1.9000000000000003E-2</v>
      </c>
      <c r="AK230" t="str">
        <f t="shared" si="32"/>
        <v>NA</v>
      </c>
      <c r="AL230" t="str">
        <f t="shared" si="33"/>
        <v>NA</v>
      </c>
      <c r="AM230">
        <f t="shared" si="34"/>
        <v>1.5950000000000002</v>
      </c>
      <c r="AN230">
        <f t="shared" si="35"/>
        <v>1.9000000000000003E-2</v>
      </c>
      <c r="AO230">
        <f t="shared" si="36"/>
        <v>7</v>
      </c>
    </row>
    <row r="231" spans="1:41" x14ac:dyDescent="0.25">
      <c r="A231">
        <v>237</v>
      </c>
      <c r="B231">
        <v>6.2</v>
      </c>
      <c r="C231" t="s">
        <v>337</v>
      </c>
      <c r="D231" t="s">
        <v>359</v>
      </c>
      <c r="E231" t="s">
        <v>393</v>
      </c>
      <c r="F231" t="s">
        <v>178</v>
      </c>
      <c r="G231" t="s">
        <v>178</v>
      </c>
      <c r="H231">
        <v>2012</v>
      </c>
      <c r="I231" t="s">
        <v>178</v>
      </c>
      <c r="J231" t="s">
        <v>178</v>
      </c>
      <c r="K231" t="s">
        <v>368</v>
      </c>
      <c r="L231" t="s">
        <v>178</v>
      </c>
      <c r="M231" t="s">
        <v>178</v>
      </c>
      <c r="N231">
        <f>IF($K231="NA","NA",IF($H231=2011,VLOOKUP($K231,GroupSizesPoly!$A$1:$FG$216,12,FALSE),IF($H231=2012,VLOOKUP($K231,GroupSizesPoly!$A$1:$FG$216,25,FALSE),"AAAAH")))</f>
        <v>5</v>
      </c>
      <c r="O231" t="str">
        <f>IF($L231="NA","NA",IF($H231=2011,VLOOKUP($L231,GroupSizesPoly!$A$1:$FG$216,25,FALSE),IF($H231=2012,VLOOKUP($L231,GroupSizesPoly!$A$1:$FG$216,39,FALSE),"AAAAH")))</f>
        <v>NA</v>
      </c>
      <c r="P231" t="str">
        <f>IF($M231="NA","NA",IF($H231=2011,VLOOKUP($M231,GroupSizesPoly!$A$1:$FG$216,39,FALSE),"AAAAH"))</f>
        <v>NA</v>
      </c>
      <c r="Q231">
        <f>IF($K231="NA","NA",IF($H231=2011,VLOOKUP($K231,GroupSizesPoly!$A$1:$FG$216,5,FALSE),IF($H231=2012,VLOOKUP($K231,GroupSizesPoly!$A$1:$FG$216,17,FALSE),"AAAAH")))</f>
        <v>0.33333333333333331</v>
      </c>
      <c r="R231" t="str">
        <f>IF($L231="NA","NA",IF($H231=2011,VLOOKUP($L231,GroupSizesPoly!$A$1:$FG$216,17,FALSE),IF($H231=2012,VLOOKUP($L231,GroupSizesPoly!$A$1:$FG$216,32,FALSE),"AAAAH")))</f>
        <v>NA</v>
      </c>
      <c r="S231" t="str">
        <f>IF($M231="NA","NA",IF($H231=2011,VLOOKUP($M231,GroupSizesPoly!$A$1:$FG$216,32,FALSE),"AAAAH"))</f>
        <v>NA</v>
      </c>
      <c r="T231" s="4">
        <f>IF($K231="NA","NA",IF($H231=2011,VLOOKUP($K231,GroupSizesPoly!$A$1:$FG$216,8,FALSE),IF($H231=2012,VLOOKUP($K231,GroupSizesPoly!$A$1:$FG$216,20,FALSE),"AAAAH")))</f>
        <v>0.33333333333333331</v>
      </c>
      <c r="U231" s="4" t="str">
        <f>IF($L231="NA","NA",IF($H231=2011,VLOOKUP($L231,GroupSizesPoly!$A$1:$FG$216,20,FALSE),IF($H231=2012,VLOOKUP($L231,GroupSizesPoly!$A$1:$FG$216,35,FALSE),"AAAAH")))</f>
        <v>NA</v>
      </c>
      <c r="V231" s="4" t="str">
        <f>IF($M231="NA","NA",IF($H231=2011,VLOOKUP($M231,GroupSizesPoly!$A$1:$FG$216,35,FALSE),"AAAAH"))</f>
        <v>NA</v>
      </c>
      <c r="W231">
        <v>0.38036649439737741</v>
      </c>
      <c r="X231" t="s">
        <v>178</v>
      </c>
      <c r="Y231">
        <v>0</v>
      </c>
      <c r="Z231" t="s">
        <v>178</v>
      </c>
      <c r="AA231" t="s">
        <v>178</v>
      </c>
      <c r="AB231" t="s">
        <v>178</v>
      </c>
      <c r="AC231" t="s">
        <v>178</v>
      </c>
      <c r="AD231" t="s">
        <v>178</v>
      </c>
      <c r="AE231" s="3" t="s">
        <v>178</v>
      </c>
      <c r="AF231" s="3" t="s">
        <v>178</v>
      </c>
      <c r="AG231">
        <f t="shared" si="28"/>
        <v>0.15541666666666665</v>
      </c>
      <c r="AH231" t="str">
        <f t="shared" si="29"/>
        <v>NA</v>
      </c>
      <c r="AI231" t="str">
        <f t="shared" si="30"/>
        <v>NA</v>
      </c>
      <c r="AJ231">
        <f t="shared" si="31"/>
        <v>5.2777777777777784E-4</v>
      </c>
      <c r="AK231" t="str">
        <f t="shared" si="32"/>
        <v>NA</v>
      </c>
      <c r="AL231" t="str">
        <f t="shared" si="33"/>
        <v>NA</v>
      </c>
      <c r="AM231">
        <f t="shared" si="34"/>
        <v>0.15541666666666665</v>
      </c>
      <c r="AN231">
        <f t="shared" si="35"/>
        <v>5.2777777777777784E-4</v>
      </c>
      <c r="AO231">
        <f t="shared" si="36"/>
        <v>5</v>
      </c>
    </row>
    <row r="232" spans="1:41" x14ac:dyDescent="0.25">
      <c r="A232">
        <v>238</v>
      </c>
      <c r="B232">
        <v>6.2</v>
      </c>
      <c r="C232" t="s">
        <v>337</v>
      </c>
      <c r="D232" t="s">
        <v>359</v>
      </c>
      <c r="E232" t="s">
        <v>393</v>
      </c>
      <c r="F232" t="s">
        <v>178</v>
      </c>
      <c r="G232" t="s">
        <v>178</v>
      </c>
      <c r="H232">
        <v>2012</v>
      </c>
      <c r="I232" t="s">
        <v>178</v>
      </c>
      <c r="J232" t="s">
        <v>178</v>
      </c>
      <c r="K232" t="s">
        <v>379</v>
      </c>
      <c r="L232" t="s">
        <v>178</v>
      </c>
      <c r="M232" t="s">
        <v>178</v>
      </c>
      <c r="N232">
        <f>IF($K232="NA","NA",IF($H232=2011,VLOOKUP($K232,GroupSizesPoly!$A$1:$FG$216,12,FALSE),IF($H232=2012,VLOOKUP($K232,GroupSizesPoly!$A$1:$FG$216,25,FALSE),"AAAAH")))</f>
        <v>9</v>
      </c>
      <c r="O232" t="str">
        <f>IF($L232="NA","NA",IF($H232=2011,VLOOKUP($L232,GroupSizesPoly!$A$1:$FG$216,25,FALSE),IF($H232=2012,VLOOKUP($L232,GroupSizesPoly!$A$1:$FG$216,39,FALSE),"AAAAH")))</f>
        <v>NA</v>
      </c>
      <c r="P232" t="str">
        <f>IF($M232="NA","NA",IF($H232=2011,VLOOKUP($M232,GroupSizesPoly!$A$1:$FG$216,39,FALSE),"AAAAH"))</f>
        <v>NA</v>
      </c>
      <c r="Q232">
        <f>IF($K232="NA","NA",IF($H232=2011,VLOOKUP($K232,GroupSizesPoly!$A$1:$FG$216,5,FALSE),IF($H232=2012,VLOOKUP($K232,GroupSizesPoly!$A$1:$FG$216,17,FALSE),"AAAAH")))</f>
        <v>0.66666666666666663</v>
      </c>
      <c r="R232" t="str">
        <f>IF($L232="NA","NA",IF($H232=2011,VLOOKUP($L232,GroupSizesPoly!$A$1:$FG$216,17,FALSE),IF($H232=2012,VLOOKUP($L232,GroupSizesPoly!$A$1:$FG$216,32,FALSE),"AAAAH")))</f>
        <v>NA</v>
      </c>
      <c r="S232" t="str">
        <f>IF($M232="NA","NA",IF($H232=2011,VLOOKUP($M232,GroupSizesPoly!$A$1:$FG$216,32,FALSE),"AAAAH"))</f>
        <v>NA</v>
      </c>
      <c r="T232" s="4">
        <f>IF($K232="NA","NA",IF($H232=2011,VLOOKUP($K232,GroupSizesPoly!$A$1:$FG$216,8,FALSE),IF($H232=2012,VLOOKUP($K232,GroupSizesPoly!$A$1:$FG$216,20,FALSE),"AAAAH")))</f>
        <v>4.333333333333333</v>
      </c>
      <c r="U232" s="4" t="str">
        <f>IF($L232="NA","NA",IF($H232=2011,VLOOKUP($L232,GroupSizesPoly!$A$1:$FG$216,20,FALSE),IF($H232=2012,VLOOKUP($L232,GroupSizesPoly!$A$1:$FG$216,35,FALSE),"AAAAH")))</f>
        <v>NA</v>
      </c>
      <c r="V232" s="4" t="str">
        <f>IF($M232="NA","NA",IF($H232=2011,VLOOKUP($M232,GroupSizesPoly!$A$1:$FG$216,35,FALSE),"AAAAH"))</f>
        <v>NA</v>
      </c>
      <c r="W232">
        <v>0.9422680644492375</v>
      </c>
      <c r="X232" t="s">
        <v>178</v>
      </c>
      <c r="Y232">
        <v>0</v>
      </c>
      <c r="Z232" t="s">
        <v>178</v>
      </c>
      <c r="AA232" t="s">
        <v>178</v>
      </c>
      <c r="AB232" t="s">
        <v>178</v>
      </c>
      <c r="AC232" t="s">
        <v>178</v>
      </c>
      <c r="AD232" t="s">
        <v>178</v>
      </c>
      <c r="AE232" s="3" t="s">
        <v>178</v>
      </c>
      <c r="AF232" s="3" t="s">
        <v>178</v>
      </c>
      <c r="AG232">
        <f t="shared" si="28"/>
        <v>1.8741666666666663</v>
      </c>
      <c r="AH232" t="str">
        <f t="shared" si="29"/>
        <v>NA</v>
      </c>
      <c r="AI232" t="str">
        <f t="shared" si="30"/>
        <v>NA</v>
      </c>
      <c r="AJ232">
        <f t="shared" si="31"/>
        <v>1.3722222222222219E-2</v>
      </c>
      <c r="AK232" t="str">
        <f t="shared" si="32"/>
        <v>NA</v>
      </c>
      <c r="AL232" t="str">
        <f t="shared" si="33"/>
        <v>NA</v>
      </c>
      <c r="AM232">
        <f t="shared" si="34"/>
        <v>1.8741666666666663</v>
      </c>
      <c r="AN232">
        <f t="shared" si="35"/>
        <v>1.3722222222222219E-2</v>
      </c>
      <c r="AO232">
        <f t="shared" si="36"/>
        <v>9</v>
      </c>
    </row>
    <row r="233" spans="1:41" x14ac:dyDescent="0.25">
      <c r="A233">
        <v>239</v>
      </c>
      <c r="B233">
        <v>6.1</v>
      </c>
      <c r="C233" t="s">
        <v>337</v>
      </c>
      <c r="D233" t="s">
        <v>359</v>
      </c>
      <c r="E233" t="s">
        <v>393</v>
      </c>
      <c r="F233" t="s">
        <v>178</v>
      </c>
      <c r="G233" t="s">
        <v>178</v>
      </c>
      <c r="H233">
        <v>2012</v>
      </c>
      <c r="I233" t="s">
        <v>178</v>
      </c>
      <c r="J233" t="s">
        <v>178</v>
      </c>
      <c r="K233" t="s">
        <v>368</v>
      </c>
      <c r="L233" t="s">
        <v>178</v>
      </c>
      <c r="M233" t="s">
        <v>178</v>
      </c>
      <c r="N233">
        <f>IF($K233="NA","NA",IF($H233=2011,VLOOKUP($K233,GroupSizesPoly!$A$1:$FG$216,12,FALSE),IF($H233=2012,VLOOKUP($K233,GroupSizesPoly!$A$1:$FG$216,25,FALSE),"AAAAH")))</f>
        <v>5</v>
      </c>
      <c r="O233" t="str">
        <f>IF($L233="NA","NA",IF($H233=2011,VLOOKUP($L233,GroupSizesPoly!$A$1:$FG$216,25,FALSE),IF($H233=2012,VLOOKUP($L233,GroupSizesPoly!$A$1:$FG$216,39,FALSE),"AAAAH")))</f>
        <v>NA</v>
      </c>
      <c r="P233" t="str">
        <f>IF($M233="NA","NA",IF($H233=2011,VLOOKUP($M233,GroupSizesPoly!$A$1:$FG$216,39,FALSE),"AAAAH"))</f>
        <v>NA</v>
      </c>
      <c r="Q233">
        <f>IF($K233="NA","NA",IF($H233=2011,VLOOKUP($K233,GroupSizesPoly!$A$1:$FG$216,5,FALSE),IF($H233=2012,VLOOKUP($K233,GroupSizesPoly!$A$1:$FG$216,17,FALSE),"AAAAH")))</f>
        <v>0.33333333333333331</v>
      </c>
      <c r="R233" t="str">
        <f>IF($L233="NA","NA",IF($H233=2011,VLOOKUP($L233,GroupSizesPoly!$A$1:$FG$216,17,FALSE),IF($H233=2012,VLOOKUP($L233,GroupSizesPoly!$A$1:$FG$216,32,FALSE),"AAAAH")))</f>
        <v>NA</v>
      </c>
      <c r="S233" t="str">
        <f>IF($M233="NA","NA",IF($H233=2011,VLOOKUP($M233,GroupSizesPoly!$A$1:$FG$216,32,FALSE),"AAAAH"))</f>
        <v>NA</v>
      </c>
      <c r="T233" s="4">
        <f>IF($K233="NA","NA",IF($H233=2011,VLOOKUP($K233,GroupSizesPoly!$A$1:$FG$216,8,FALSE),IF($H233=2012,VLOOKUP($K233,GroupSizesPoly!$A$1:$FG$216,20,FALSE),"AAAAH")))</f>
        <v>0.33333333333333331</v>
      </c>
      <c r="U233" s="4" t="str">
        <f>IF($L233="NA","NA",IF($H233=2011,VLOOKUP($L233,GroupSizesPoly!$A$1:$FG$216,20,FALSE),IF($H233=2012,VLOOKUP($L233,GroupSizesPoly!$A$1:$FG$216,35,FALSE),"AAAAH")))</f>
        <v>NA</v>
      </c>
      <c r="V233" s="4" t="str">
        <f>IF($M233="NA","NA",IF($H233=2011,VLOOKUP($M233,GroupSizesPoly!$A$1:$FG$216,35,FALSE),"AAAAH"))</f>
        <v>NA</v>
      </c>
      <c r="W233">
        <v>0.38036649439737741</v>
      </c>
      <c r="X233" t="s">
        <v>178</v>
      </c>
      <c r="Y233">
        <v>0</v>
      </c>
      <c r="Z233" t="s">
        <v>178</v>
      </c>
      <c r="AA233" t="s">
        <v>178</v>
      </c>
      <c r="AB233" t="s">
        <v>178</v>
      </c>
      <c r="AC233" t="s">
        <v>178</v>
      </c>
      <c r="AD233" t="s">
        <v>178</v>
      </c>
      <c r="AE233" s="3" t="s">
        <v>178</v>
      </c>
      <c r="AF233" s="3" t="s">
        <v>178</v>
      </c>
      <c r="AG233">
        <f t="shared" si="28"/>
        <v>0.15541666666666665</v>
      </c>
      <c r="AH233" t="str">
        <f t="shared" si="29"/>
        <v>NA</v>
      </c>
      <c r="AI233" t="str">
        <f t="shared" si="30"/>
        <v>NA</v>
      </c>
      <c r="AJ233">
        <f t="shared" si="31"/>
        <v>5.2777777777777784E-4</v>
      </c>
      <c r="AK233" t="str">
        <f t="shared" si="32"/>
        <v>NA</v>
      </c>
      <c r="AL233" t="str">
        <f t="shared" si="33"/>
        <v>NA</v>
      </c>
      <c r="AM233">
        <f t="shared" si="34"/>
        <v>0.15541666666666665</v>
      </c>
      <c r="AN233">
        <f t="shared" si="35"/>
        <v>5.2777777777777784E-4</v>
      </c>
      <c r="AO233">
        <f t="shared" si="36"/>
        <v>5</v>
      </c>
    </row>
    <row r="234" spans="1:41" x14ac:dyDescent="0.25">
      <c r="A234">
        <v>240</v>
      </c>
      <c r="B234">
        <v>6.2</v>
      </c>
      <c r="C234" t="s">
        <v>337</v>
      </c>
      <c r="D234" t="s">
        <v>359</v>
      </c>
      <c r="E234" t="s">
        <v>393</v>
      </c>
      <c r="F234" t="s">
        <v>178</v>
      </c>
      <c r="G234" t="s">
        <v>178</v>
      </c>
      <c r="H234">
        <v>2012</v>
      </c>
      <c r="I234" t="s">
        <v>178</v>
      </c>
      <c r="J234" t="s">
        <v>178</v>
      </c>
      <c r="K234" t="s">
        <v>380</v>
      </c>
      <c r="L234" t="s">
        <v>178</v>
      </c>
      <c r="M234" t="s">
        <v>178</v>
      </c>
      <c r="N234">
        <f>IF($K234="NA","NA",IF($H234=2011,VLOOKUP($K234,GroupSizesPoly!$A$1:$FG$216,12,FALSE),IF($H234=2012,VLOOKUP($K234,GroupSizesPoly!$A$1:$FG$216,25,FALSE),"AAAAH")))</f>
        <v>5.5</v>
      </c>
      <c r="O234" t="str">
        <f>IF($L234="NA","NA",IF($H234=2011,VLOOKUP($L234,GroupSizesPoly!$A$1:$FG$216,25,FALSE),IF($H234=2012,VLOOKUP($L234,GroupSizesPoly!$A$1:$FG$216,39,FALSE),"AAAAH")))</f>
        <v>NA</v>
      </c>
      <c r="P234" t="str">
        <f>IF($M234="NA","NA",IF($H234=2011,VLOOKUP($M234,GroupSizesPoly!$A$1:$FG$216,39,FALSE),"AAAAH"))</f>
        <v>NA</v>
      </c>
      <c r="Q234">
        <f>IF($K234="NA","NA",IF($H234=2011,VLOOKUP($K234,GroupSizesPoly!$A$1:$FG$216,5,FALSE),IF($H234=2012,VLOOKUP($K234,GroupSizesPoly!$A$1:$FG$216,17,FALSE),"AAAAH")))</f>
        <v>0.5</v>
      </c>
      <c r="R234" t="str">
        <f>IF($L234="NA","NA",IF($H234=2011,VLOOKUP($L234,GroupSizesPoly!$A$1:$FG$216,17,FALSE),IF($H234=2012,VLOOKUP($L234,GroupSizesPoly!$A$1:$FG$216,32,FALSE),"AAAAH")))</f>
        <v>NA</v>
      </c>
      <c r="S234" t="str">
        <f>IF($M234="NA","NA",IF($H234=2011,VLOOKUP($M234,GroupSizesPoly!$A$1:$FG$216,32,FALSE),"AAAAH"))</f>
        <v>NA</v>
      </c>
      <c r="T234" s="4">
        <f>IF($K234="NA","NA",IF($H234=2011,VLOOKUP($K234,GroupSizesPoly!$A$1:$FG$216,8,FALSE),IF($H234=2012,VLOOKUP($K234,GroupSizesPoly!$A$1:$FG$216,20,FALSE),"AAAAH")))</f>
        <v>1.5</v>
      </c>
      <c r="U234" s="4" t="str">
        <f>IF($L234="NA","NA",IF($H234=2011,VLOOKUP($L234,GroupSizesPoly!$A$1:$FG$216,20,FALSE),IF($H234=2012,VLOOKUP($L234,GroupSizesPoly!$A$1:$FG$216,35,FALSE),"AAAAH")))</f>
        <v>NA</v>
      </c>
      <c r="V234" s="4" t="str">
        <f>IF($M234="NA","NA",IF($H234=2011,VLOOKUP($M234,GroupSizesPoly!$A$1:$FG$216,35,FALSE),"AAAAH"))</f>
        <v>NA</v>
      </c>
      <c r="W234">
        <v>0.63071388124885897</v>
      </c>
      <c r="X234" t="s">
        <v>178</v>
      </c>
      <c r="Y234">
        <v>0</v>
      </c>
      <c r="Z234" t="s">
        <v>178</v>
      </c>
      <c r="AA234" t="s">
        <v>178</v>
      </c>
      <c r="AB234" t="s">
        <v>178</v>
      </c>
      <c r="AC234" t="s">
        <v>178</v>
      </c>
      <c r="AD234" t="s">
        <v>178</v>
      </c>
      <c r="AE234" s="3" t="s">
        <v>178</v>
      </c>
      <c r="AF234" s="3" t="s">
        <v>178</v>
      </c>
      <c r="AG234">
        <f t="shared" si="28"/>
        <v>0.67406250000000001</v>
      </c>
      <c r="AH234" t="str">
        <f t="shared" si="29"/>
        <v>NA</v>
      </c>
      <c r="AI234" t="str">
        <f t="shared" si="30"/>
        <v>NA</v>
      </c>
      <c r="AJ234">
        <f t="shared" si="31"/>
        <v>3.5625000000000006E-3</v>
      </c>
      <c r="AK234" t="str">
        <f t="shared" si="32"/>
        <v>NA</v>
      </c>
      <c r="AL234" t="str">
        <f t="shared" si="33"/>
        <v>NA</v>
      </c>
      <c r="AM234">
        <f t="shared" si="34"/>
        <v>0.67406250000000001</v>
      </c>
      <c r="AN234">
        <f t="shared" si="35"/>
        <v>3.5625000000000006E-3</v>
      </c>
      <c r="AO234">
        <f t="shared" si="36"/>
        <v>5.5</v>
      </c>
    </row>
    <row r="235" spans="1:41" x14ac:dyDescent="0.25">
      <c r="A235">
        <v>241</v>
      </c>
      <c r="B235">
        <v>5.2</v>
      </c>
      <c r="C235" t="s">
        <v>330</v>
      </c>
      <c r="D235" t="s">
        <v>359</v>
      </c>
      <c r="E235" t="s">
        <v>395</v>
      </c>
      <c r="F235" t="s">
        <v>178</v>
      </c>
      <c r="G235" t="s">
        <v>178</v>
      </c>
      <c r="H235">
        <v>2012</v>
      </c>
      <c r="I235" t="s">
        <v>178</v>
      </c>
      <c r="J235" t="s">
        <v>178</v>
      </c>
      <c r="K235" t="s">
        <v>150</v>
      </c>
      <c r="L235" t="s">
        <v>178</v>
      </c>
      <c r="M235" t="s">
        <v>178</v>
      </c>
      <c r="N235">
        <f>IF($K235="NA","NA",IF($H235=2011,VLOOKUP($K235,GroupSizesPoly!$A$1:$FG$216,12,FALSE),IF($H235=2012,VLOOKUP($K235,GroupSizesPoly!$A$1:$FG$216,25,FALSE),"AAAAH")))</f>
        <v>4</v>
      </c>
      <c r="O235" t="str">
        <f>IF($L235="NA","NA",IF($H235=2011,VLOOKUP($L235,GroupSizesPoly!$A$1:$FG$216,25,FALSE),IF($H235=2012,VLOOKUP($L235,GroupSizesPoly!$A$1:$FG$216,39,FALSE),"AAAAH")))</f>
        <v>NA</v>
      </c>
      <c r="P235" t="str">
        <f>IF($M235="NA","NA",IF($H235=2011,VLOOKUP($M235,GroupSizesPoly!$A$1:$FG$216,39,FALSE),"AAAAH"))</f>
        <v>NA</v>
      </c>
      <c r="Q235">
        <f>IF($K235="NA","NA",IF($H235=2011,VLOOKUP($K235,GroupSizesPoly!$A$1:$FG$216,5,FALSE),IF($H235=2012,VLOOKUP($K235,GroupSizesPoly!$A$1:$FG$216,17,FALSE),"AAAAH")))</f>
        <v>0</v>
      </c>
      <c r="R235" t="str">
        <f>IF($L235="NA","NA",IF($H235=2011,VLOOKUP($L235,GroupSizesPoly!$A$1:$FG$216,17,FALSE),IF($H235=2012,VLOOKUP($L235,GroupSizesPoly!$A$1:$FG$216,32,FALSE),"AAAAH")))</f>
        <v>NA</v>
      </c>
      <c r="S235" t="str">
        <f>IF($M235="NA","NA",IF($H235=2011,VLOOKUP($M235,GroupSizesPoly!$A$1:$FG$216,32,FALSE),"AAAAH"))</f>
        <v>NA</v>
      </c>
      <c r="T235" s="4">
        <f>IF($K235="NA","NA",IF($H235=2011,VLOOKUP($K235,GroupSizesPoly!$A$1:$FG$216,8,FALSE),IF($H235=2012,VLOOKUP($K235,GroupSizesPoly!$A$1:$FG$216,20,FALSE),"AAAAH")))</f>
        <v>1</v>
      </c>
      <c r="U235" s="4" t="str">
        <f>IF($L235="NA","NA",IF($H235=2011,VLOOKUP($L235,GroupSizesPoly!$A$1:$FG$216,20,FALSE),IF($H235=2012,VLOOKUP($L235,GroupSizesPoly!$A$1:$FG$216,35,FALSE),"AAAAH")))</f>
        <v>NA</v>
      </c>
      <c r="V235" s="4" t="str">
        <f>IF($M235="NA","NA",IF($H235=2011,VLOOKUP($M235,GroupSizesPoly!$A$1:$FG$216,35,FALSE),"AAAAH"))</f>
        <v>NA</v>
      </c>
      <c r="W235">
        <v>0.33941125496954189</v>
      </c>
      <c r="X235" t="s">
        <v>178</v>
      </c>
      <c r="Y235">
        <v>0</v>
      </c>
      <c r="Z235" t="s">
        <v>178</v>
      </c>
      <c r="AA235" t="s">
        <v>178</v>
      </c>
      <c r="AB235" t="s">
        <v>178</v>
      </c>
      <c r="AC235" t="s">
        <v>178</v>
      </c>
      <c r="AD235" t="s">
        <v>178</v>
      </c>
      <c r="AE235" s="3" t="s">
        <v>178</v>
      </c>
      <c r="AF235" s="3" t="s">
        <v>178</v>
      </c>
      <c r="AG235">
        <f t="shared" si="28"/>
        <v>0.5</v>
      </c>
      <c r="AH235" t="str">
        <f t="shared" si="29"/>
        <v>NA</v>
      </c>
      <c r="AI235" t="str">
        <f t="shared" si="30"/>
        <v>NA</v>
      </c>
      <c r="AJ235">
        <f t="shared" si="31"/>
        <v>0</v>
      </c>
      <c r="AK235" t="str">
        <f t="shared" si="32"/>
        <v>NA</v>
      </c>
      <c r="AL235" t="str">
        <f t="shared" si="33"/>
        <v>NA</v>
      </c>
      <c r="AM235">
        <f t="shared" si="34"/>
        <v>0.5</v>
      </c>
      <c r="AN235">
        <f t="shared" si="35"/>
        <v>0</v>
      </c>
      <c r="AO235">
        <f t="shared" si="36"/>
        <v>4</v>
      </c>
    </row>
    <row r="236" spans="1:41" x14ac:dyDescent="0.25">
      <c r="A236">
        <v>242</v>
      </c>
      <c r="B236">
        <v>5.4</v>
      </c>
      <c r="C236" t="s">
        <v>330</v>
      </c>
      <c r="D236" t="s">
        <v>359</v>
      </c>
      <c r="E236" t="s">
        <v>395</v>
      </c>
      <c r="F236" t="s">
        <v>178</v>
      </c>
      <c r="G236" t="s">
        <v>178</v>
      </c>
      <c r="H236">
        <v>2012</v>
      </c>
      <c r="I236" t="s">
        <v>178</v>
      </c>
      <c r="J236" t="s">
        <v>178</v>
      </c>
      <c r="K236" t="s">
        <v>82</v>
      </c>
      <c r="L236" t="s">
        <v>178</v>
      </c>
      <c r="M236" t="s">
        <v>178</v>
      </c>
      <c r="N236">
        <f>IF($K236="NA","NA",IF($H236=2011,VLOOKUP($K236,GroupSizesPoly!$A$1:$FG$216,12,FALSE),IF($H236=2012,VLOOKUP($K236,GroupSizesPoly!$A$1:$FG$216,25,FALSE),"AAAAH")))</f>
        <v>12</v>
      </c>
      <c r="O236" t="str">
        <f>IF($L236="NA","NA",IF($H236=2011,VLOOKUP($L236,GroupSizesPoly!$A$1:$FG$216,25,FALSE),IF($H236=2012,VLOOKUP($L236,GroupSizesPoly!$A$1:$FG$216,39,FALSE),"AAAAH")))</f>
        <v>NA</v>
      </c>
      <c r="P236" t="str">
        <f>IF($M236="NA","NA",IF($H236=2011,VLOOKUP($M236,GroupSizesPoly!$A$1:$FG$216,39,FALSE),"AAAAH"))</f>
        <v>NA</v>
      </c>
      <c r="Q236">
        <f>IF($K236="NA","NA",IF($H236=2011,VLOOKUP($K236,GroupSizesPoly!$A$1:$FG$216,5,FALSE),IF($H236=2012,VLOOKUP($K236,GroupSizesPoly!$A$1:$FG$216,17,FALSE),"AAAAH")))</f>
        <v>5</v>
      </c>
      <c r="R236" t="str">
        <f>IF($L236="NA","NA",IF($H236=2011,VLOOKUP($L236,GroupSizesPoly!$A$1:$FG$216,17,FALSE),IF($H236=2012,VLOOKUP($L236,GroupSizesPoly!$A$1:$FG$216,32,FALSE),"AAAAH")))</f>
        <v>NA</v>
      </c>
      <c r="S236" t="str">
        <f>IF($M236="NA","NA",IF($H236=2011,VLOOKUP($M236,GroupSizesPoly!$A$1:$FG$216,32,FALSE),"AAAAH"))</f>
        <v>NA</v>
      </c>
      <c r="T236" s="4">
        <f>IF($K236="NA","NA",IF($H236=2011,VLOOKUP($K236,GroupSizesPoly!$A$1:$FG$216,8,FALSE),IF($H236=2012,VLOOKUP($K236,GroupSizesPoly!$A$1:$FG$216,20,FALSE),"AAAAH")))</f>
        <v>0</v>
      </c>
      <c r="U236" s="4" t="str">
        <f>IF($L236="NA","NA",IF($H236=2011,VLOOKUP($L236,GroupSizesPoly!$A$1:$FG$216,20,FALSE),IF($H236=2012,VLOOKUP($L236,GroupSizesPoly!$A$1:$FG$216,35,FALSE),"AAAAH")))</f>
        <v>NA</v>
      </c>
      <c r="V236" s="4" t="str">
        <f>IF($M236="NA","NA",IF($H236=2011,VLOOKUP($M236,GroupSizesPoly!$A$1:$FG$216,35,FALSE),"AAAAH"))</f>
        <v>NA</v>
      </c>
      <c r="W236">
        <v>0.16124515496597305</v>
      </c>
      <c r="X236" t="s">
        <v>178</v>
      </c>
      <c r="Y236">
        <v>0</v>
      </c>
      <c r="Z236" t="s">
        <v>178</v>
      </c>
      <c r="AA236" t="s">
        <v>178</v>
      </c>
      <c r="AB236" t="s">
        <v>178</v>
      </c>
      <c r="AC236" t="s">
        <v>178</v>
      </c>
      <c r="AD236" t="s">
        <v>178</v>
      </c>
      <c r="AE236" s="3" t="s">
        <v>178</v>
      </c>
      <c r="AF236" s="3" t="s">
        <v>178</v>
      </c>
      <c r="AG236">
        <f t="shared" si="28"/>
        <v>0</v>
      </c>
      <c r="AH236" t="str">
        <f t="shared" si="29"/>
        <v>NA</v>
      </c>
      <c r="AI236" t="str">
        <f t="shared" si="30"/>
        <v>NA</v>
      </c>
      <c r="AJ236">
        <f t="shared" si="31"/>
        <v>0</v>
      </c>
      <c r="AK236" t="str">
        <f t="shared" si="32"/>
        <v>NA</v>
      </c>
      <c r="AL236" t="str">
        <f t="shared" si="33"/>
        <v>NA</v>
      </c>
      <c r="AM236">
        <f t="shared" si="34"/>
        <v>0</v>
      </c>
      <c r="AN236">
        <f t="shared" si="35"/>
        <v>0</v>
      </c>
      <c r="AO236">
        <f t="shared" si="36"/>
        <v>12</v>
      </c>
    </row>
    <row r="237" spans="1:41" x14ac:dyDescent="0.25">
      <c r="A237">
        <v>243</v>
      </c>
      <c r="B237">
        <v>4.9000000000000004</v>
      </c>
      <c r="C237" t="s">
        <v>330</v>
      </c>
      <c r="D237" t="s">
        <v>359</v>
      </c>
      <c r="E237" t="s">
        <v>395</v>
      </c>
      <c r="F237" t="s">
        <v>178</v>
      </c>
      <c r="G237" t="s">
        <v>178</v>
      </c>
      <c r="H237">
        <v>2012</v>
      </c>
      <c r="I237" t="s">
        <v>178</v>
      </c>
      <c r="J237" t="s">
        <v>178</v>
      </c>
      <c r="K237" t="s">
        <v>108</v>
      </c>
      <c r="L237" t="s">
        <v>178</v>
      </c>
      <c r="M237" t="s">
        <v>178</v>
      </c>
      <c r="N237">
        <f>IF($K237="NA","NA",IF($H237=2011,VLOOKUP($K237,GroupSizesPoly!$A$1:$FG$216,12,FALSE),IF($H237=2012,VLOOKUP($K237,GroupSizesPoly!$A$1:$FG$216,25,FALSE),"AAAAH")))</f>
        <v>8</v>
      </c>
      <c r="O237" t="str">
        <f>IF($L237="NA","NA",IF($H237=2011,VLOOKUP($L237,GroupSizesPoly!$A$1:$FG$216,25,FALSE),IF($H237=2012,VLOOKUP($L237,GroupSizesPoly!$A$1:$FG$216,39,FALSE),"AAAAH")))</f>
        <v>NA</v>
      </c>
      <c r="P237" t="str">
        <f>IF($M237="NA","NA",IF($H237=2011,VLOOKUP($M237,GroupSizesPoly!$A$1:$FG$216,39,FALSE),"AAAAH"))</f>
        <v>NA</v>
      </c>
      <c r="Q237">
        <f>IF($K237="NA","NA",IF($H237=2011,VLOOKUP($K237,GroupSizesPoly!$A$1:$FG$216,5,FALSE),IF($H237=2012,VLOOKUP($K237,GroupSizesPoly!$A$1:$FG$216,17,FALSE),"AAAAH")))</f>
        <v>1</v>
      </c>
      <c r="R237" t="str">
        <f>IF($L237="NA","NA",IF($H237=2011,VLOOKUP($L237,GroupSizesPoly!$A$1:$FG$216,17,FALSE),IF($H237=2012,VLOOKUP($L237,GroupSizesPoly!$A$1:$FG$216,32,FALSE),"AAAAH")))</f>
        <v>NA</v>
      </c>
      <c r="S237" t="str">
        <f>IF($M237="NA","NA",IF($H237=2011,VLOOKUP($M237,GroupSizesPoly!$A$1:$FG$216,32,FALSE),"AAAAH"))</f>
        <v>NA</v>
      </c>
      <c r="T237" s="4">
        <f>IF($K237="NA","NA",IF($H237=2011,VLOOKUP($K237,GroupSizesPoly!$A$1:$FG$216,8,FALSE),IF($H237=2012,VLOOKUP($K237,GroupSizesPoly!$A$1:$FG$216,20,FALSE),"AAAAH")))</f>
        <v>2</v>
      </c>
      <c r="U237" s="4" t="str">
        <f>IF($L237="NA","NA",IF($H237=2011,VLOOKUP($L237,GroupSizesPoly!$A$1:$FG$216,20,FALSE),IF($H237=2012,VLOOKUP($L237,GroupSizesPoly!$A$1:$FG$216,35,FALSE),"AAAAH")))</f>
        <v>NA</v>
      </c>
      <c r="V237" s="4" t="str">
        <f>IF($M237="NA","NA",IF($H237=2011,VLOOKUP($M237,GroupSizesPoly!$A$1:$FG$216,35,FALSE),"AAAAH"))</f>
        <v>NA</v>
      </c>
      <c r="W237">
        <v>0.36400549446402636</v>
      </c>
      <c r="X237" t="s">
        <v>178</v>
      </c>
      <c r="Y237">
        <v>0</v>
      </c>
      <c r="Z237" t="s">
        <v>178</v>
      </c>
      <c r="AA237" t="s">
        <v>178</v>
      </c>
      <c r="AB237" t="s">
        <v>178</v>
      </c>
      <c r="AC237" t="s">
        <v>178</v>
      </c>
      <c r="AD237" t="s">
        <v>178</v>
      </c>
      <c r="AE237" s="3" t="s">
        <v>178</v>
      </c>
      <c r="AF237" s="3" t="s">
        <v>178</v>
      </c>
      <c r="AG237">
        <f t="shared" si="28"/>
        <v>0.74750000000000005</v>
      </c>
      <c r="AH237" t="str">
        <f t="shared" si="29"/>
        <v>NA</v>
      </c>
      <c r="AI237" t="str">
        <f t="shared" si="30"/>
        <v>NA</v>
      </c>
      <c r="AJ237">
        <f t="shared" si="31"/>
        <v>3.8000000000000006E-2</v>
      </c>
      <c r="AK237" t="str">
        <f t="shared" si="32"/>
        <v>NA</v>
      </c>
      <c r="AL237" t="str">
        <f t="shared" si="33"/>
        <v>NA</v>
      </c>
      <c r="AM237">
        <f t="shared" si="34"/>
        <v>0.74750000000000005</v>
      </c>
      <c r="AN237">
        <f t="shared" si="35"/>
        <v>3.8000000000000006E-2</v>
      </c>
      <c r="AO237">
        <f t="shared" si="36"/>
        <v>8</v>
      </c>
    </row>
    <row r="238" spans="1:41" x14ac:dyDescent="0.25">
      <c r="A238">
        <v>244</v>
      </c>
      <c r="B238">
        <v>5.0999999999999996</v>
      </c>
      <c r="C238" t="s">
        <v>330</v>
      </c>
      <c r="D238" t="s">
        <v>359</v>
      </c>
      <c r="E238" t="s">
        <v>395</v>
      </c>
      <c r="F238" t="s">
        <v>178</v>
      </c>
      <c r="G238" t="s">
        <v>178</v>
      </c>
      <c r="H238">
        <v>2012</v>
      </c>
      <c r="I238" t="s">
        <v>178</v>
      </c>
      <c r="J238" t="s">
        <v>178</v>
      </c>
      <c r="K238" t="s">
        <v>145</v>
      </c>
      <c r="L238" t="s">
        <v>178</v>
      </c>
      <c r="M238" t="s">
        <v>178</v>
      </c>
      <c r="N238">
        <f>IF($K238="NA","NA",IF($H238=2011,VLOOKUP($K238,GroupSizesPoly!$A$1:$FG$216,12,FALSE),IF($H238=2012,VLOOKUP($K238,GroupSizesPoly!$A$1:$FG$216,25,FALSE),"AAAAH")))</f>
        <v>6</v>
      </c>
      <c r="O238" t="str">
        <f>IF($L238="NA","NA",IF($H238=2011,VLOOKUP($L238,GroupSizesPoly!$A$1:$FG$216,25,FALSE),IF($H238=2012,VLOOKUP($L238,GroupSizesPoly!$A$1:$FG$216,39,FALSE),"AAAAH")))</f>
        <v>NA</v>
      </c>
      <c r="P238" t="str">
        <f>IF($M238="NA","NA",IF($H238=2011,VLOOKUP($M238,GroupSizesPoly!$A$1:$FG$216,39,FALSE),"AAAAH"))</f>
        <v>NA</v>
      </c>
      <c r="Q238">
        <f>IF($K238="NA","NA",IF($H238=2011,VLOOKUP($K238,GroupSizesPoly!$A$1:$FG$216,5,FALSE),IF($H238=2012,VLOOKUP($K238,GroupSizesPoly!$A$1:$FG$216,17,FALSE),"AAAAH")))</f>
        <v>0</v>
      </c>
      <c r="R238" t="str">
        <f>IF($L238="NA","NA",IF($H238=2011,VLOOKUP($L238,GroupSizesPoly!$A$1:$FG$216,17,FALSE),IF($H238=2012,VLOOKUP($L238,GroupSizesPoly!$A$1:$FG$216,32,FALSE),"AAAAH")))</f>
        <v>NA</v>
      </c>
      <c r="S238" t="str">
        <f>IF($M238="NA","NA",IF($H238=2011,VLOOKUP($M238,GroupSizesPoly!$A$1:$FG$216,32,FALSE),"AAAAH"))</f>
        <v>NA</v>
      </c>
      <c r="T238" s="4">
        <f>IF($K238="NA","NA",IF($H238=2011,VLOOKUP($K238,GroupSizesPoly!$A$1:$FG$216,8,FALSE),IF($H238=2012,VLOOKUP($K238,GroupSizesPoly!$A$1:$FG$216,20,FALSE),"AAAAH")))</f>
        <v>0</v>
      </c>
      <c r="U238" s="4" t="str">
        <f>IF($L238="NA","NA",IF($H238=2011,VLOOKUP($L238,GroupSizesPoly!$A$1:$FG$216,20,FALSE),IF($H238=2012,VLOOKUP($L238,GroupSizesPoly!$A$1:$FG$216,35,FALSE),"AAAAH")))</f>
        <v>NA</v>
      </c>
      <c r="V238" s="4" t="str">
        <f>IF($M238="NA","NA",IF($H238=2011,VLOOKUP($M238,GroupSizesPoly!$A$1:$FG$216,35,FALSE),"AAAAH"))</f>
        <v>NA</v>
      </c>
      <c r="W238">
        <v>0.16155494421403416</v>
      </c>
      <c r="X238" t="s">
        <v>178</v>
      </c>
      <c r="Y238">
        <v>0</v>
      </c>
      <c r="Z238" t="s">
        <v>178</v>
      </c>
      <c r="AA238" t="s">
        <v>178</v>
      </c>
      <c r="AB238" t="s">
        <v>178</v>
      </c>
      <c r="AC238" t="s">
        <v>178</v>
      </c>
      <c r="AD238" t="s">
        <v>178</v>
      </c>
      <c r="AE238" s="3" t="s">
        <v>178</v>
      </c>
      <c r="AF238" s="3" t="s">
        <v>178</v>
      </c>
      <c r="AG238">
        <f t="shared" si="28"/>
        <v>0</v>
      </c>
      <c r="AH238" t="str">
        <f t="shared" si="29"/>
        <v>NA</v>
      </c>
      <c r="AI238" t="str">
        <f t="shared" si="30"/>
        <v>NA</v>
      </c>
      <c r="AJ238">
        <f t="shared" si="31"/>
        <v>0</v>
      </c>
      <c r="AK238" t="str">
        <f t="shared" si="32"/>
        <v>NA</v>
      </c>
      <c r="AL238" t="str">
        <f t="shared" si="33"/>
        <v>NA</v>
      </c>
      <c r="AM238">
        <f t="shared" si="34"/>
        <v>0</v>
      </c>
      <c r="AN238">
        <f t="shared" si="35"/>
        <v>0</v>
      </c>
      <c r="AO238">
        <f t="shared" si="36"/>
        <v>6</v>
      </c>
    </row>
    <row r="239" spans="1:41" x14ac:dyDescent="0.25">
      <c r="A239">
        <v>245</v>
      </c>
      <c r="B239">
        <v>5.0999999999999996</v>
      </c>
      <c r="C239" t="s">
        <v>330</v>
      </c>
      <c r="D239" t="s">
        <v>359</v>
      </c>
      <c r="E239" t="s">
        <v>395</v>
      </c>
      <c r="F239" t="s">
        <v>178</v>
      </c>
      <c r="G239" t="s">
        <v>178</v>
      </c>
      <c r="H239">
        <v>2012</v>
      </c>
      <c r="I239" t="s">
        <v>178</v>
      </c>
      <c r="J239" t="s">
        <v>178</v>
      </c>
      <c r="K239" t="s">
        <v>109</v>
      </c>
      <c r="L239" t="s">
        <v>178</v>
      </c>
      <c r="M239" t="s">
        <v>178</v>
      </c>
      <c r="N239">
        <f>IF($K239="NA","NA",IF($H239=2011,VLOOKUP($K239,GroupSizesPoly!$A$1:$FG$216,12,FALSE),IF($H239=2012,VLOOKUP($K239,GroupSizesPoly!$A$1:$FG$216,25,FALSE),"AAAAH")))</f>
        <v>13</v>
      </c>
      <c r="O239" t="str">
        <f>IF($L239="NA","NA",IF($H239=2011,VLOOKUP($L239,GroupSizesPoly!$A$1:$FG$216,25,FALSE),IF($H239=2012,VLOOKUP($L239,GroupSizesPoly!$A$1:$FG$216,39,FALSE),"AAAAH")))</f>
        <v>NA</v>
      </c>
      <c r="P239" t="str">
        <f>IF($M239="NA","NA",IF($H239=2011,VLOOKUP($M239,GroupSizesPoly!$A$1:$FG$216,39,FALSE),"AAAAH"))</f>
        <v>NA</v>
      </c>
      <c r="Q239">
        <f>IF($K239="NA","NA",IF($H239=2011,VLOOKUP($K239,GroupSizesPoly!$A$1:$FG$216,5,FALSE),IF($H239=2012,VLOOKUP($K239,GroupSizesPoly!$A$1:$FG$216,17,FALSE),"AAAAH")))</f>
        <v>3</v>
      </c>
      <c r="R239" t="str">
        <f>IF($L239="NA","NA",IF($H239=2011,VLOOKUP($L239,GroupSizesPoly!$A$1:$FG$216,17,FALSE),IF($H239=2012,VLOOKUP($L239,GroupSizesPoly!$A$1:$FG$216,32,FALSE),"AAAAH")))</f>
        <v>NA</v>
      </c>
      <c r="S239" t="str">
        <f>IF($M239="NA","NA",IF($H239=2011,VLOOKUP($M239,GroupSizesPoly!$A$1:$FG$216,32,FALSE),"AAAAH"))</f>
        <v>NA</v>
      </c>
      <c r="T239" s="4">
        <f>IF($K239="NA","NA",IF($H239=2011,VLOOKUP($K239,GroupSizesPoly!$A$1:$FG$216,8,FALSE),IF($H239=2012,VLOOKUP($K239,GroupSizesPoly!$A$1:$FG$216,20,FALSE),"AAAAH")))</f>
        <v>4</v>
      </c>
      <c r="U239" s="4" t="str">
        <f>IF($L239="NA","NA",IF($H239=2011,VLOOKUP($L239,GroupSizesPoly!$A$1:$FG$216,20,FALSE),IF($H239=2012,VLOOKUP($L239,GroupSizesPoly!$A$1:$FG$216,35,FALSE),"AAAAH")))</f>
        <v>NA</v>
      </c>
      <c r="V239" s="4" t="str">
        <f>IF($M239="NA","NA",IF($H239=2011,VLOOKUP($M239,GroupSizesPoly!$A$1:$FG$216,35,FALSE),"AAAAH"))</f>
        <v>NA</v>
      </c>
      <c r="W239">
        <v>0.70342021580275871</v>
      </c>
      <c r="X239" t="s">
        <v>178</v>
      </c>
      <c r="Y239">
        <v>0</v>
      </c>
      <c r="Z239" t="s">
        <v>178</v>
      </c>
      <c r="AA239" t="s">
        <v>178</v>
      </c>
      <c r="AB239" t="s">
        <v>178</v>
      </c>
      <c r="AC239" t="s">
        <v>178</v>
      </c>
      <c r="AD239" t="s">
        <v>178</v>
      </c>
      <c r="AE239" s="3" t="s">
        <v>178</v>
      </c>
      <c r="AF239" s="3" t="s">
        <v>178</v>
      </c>
      <c r="AG239">
        <f t="shared" si="28"/>
        <v>0.48499999999999988</v>
      </c>
      <c r="AH239" t="str">
        <f t="shared" si="29"/>
        <v>NA</v>
      </c>
      <c r="AI239" t="str">
        <f t="shared" si="30"/>
        <v>NA</v>
      </c>
      <c r="AJ239">
        <f t="shared" si="31"/>
        <v>0.22800000000000004</v>
      </c>
      <c r="AK239" t="str">
        <f t="shared" si="32"/>
        <v>NA</v>
      </c>
      <c r="AL239" t="str">
        <f t="shared" si="33"/>
        <v>NA</v>
      </c>
      <c r="AM239">
        <f t="shared" si="34"/>
        <v>0.48499999999999988</v>
      </c>
      <c r="AN239">
        <f t="shared" si="35"/>
        <v>0.22800000000000004</v>
      </c>
      <c r="AO239">
        <f t="shared" si="36"/>
        <v>13</v>
      </c>
    </row>
    <row r="240" spans="1:41" x14ac:dyDescent="0.25">
      <c r="A240">
        <v>246</v>
      </c>
      <c r="B240">
        <v>5.7</v>
      </c>
      <c r="C240" t="s">
        <v>330</v>
      </c>
      <c r="D240" t="s">
        <v>359</v>
      </c>
      <c r="E240" t="s">
        <v>395</v>
      </c>
      <c r="F240" t="s">
        <v>178</v>
      </c>
      <c r="G240" t="s">
        <v>178</v>
      </c>
      <c r="H240">
        <v>2012</v>
      </c>
      <c r="I240" t="s">
        <v>178</v>
      </c>
      <c r="J240" t="s">
        <v>178</v>
      </c>
      <c r="K240" t="s">
        <v>147</v>
      </c>
      <c r="L240" t="s">
        <v>178</v>
      </c>
      <c r="M240" t="s">
        <v>178</v>
      </c>
      <c r="N240">
        <f>IF($K240="NA","NA",IF($H240=2011,VLOOKUP($K240,GroupSizesPoly!$A$1:$FG$216,12,FALSE),IF($H240=2012,VLOOKUP($K240,GroupSizesPoly!$A$1:$FG$216,25,FALSE),"AAAAH")))</f>
        <v>6</v>
      </c>
      <c r="O240" t="str">
        <f>IF($L240="NA","NA",IF($H240=2011,VLOOKUP($L240,GroupSizesPoly!$A$1:$FG$216,25,FALSE),IF($H240=2012,VLOOKUP($L240,GroupSizesPoly!$A$1:$FG$216,39,FALSE),"AAAAH")))</f>
        <v>NA</v>
      </c>
      <c r="P240" t="str">
        <f>IF($M240="NA","NA",IF($H240=2011,VLOOKUP($M240,GroupSizesPoly!$A$1:$FG$216,39,FALSE),"AAAAH"))</f>
        <v>NA</v>
      </c>
      <c r="Q240">
        <f>IF($K240="NA","NA",IF($H240=2011,VLOOKUP($K240,GroupSizesPoly!$A$1:$FG$216,5,FALSE),IF($H240=2012,VLOOKUP($K240,GroupSizesPoly!$A$1:$FG$216,17,FALSE),"AAAAH")))</f>
        <v>1</v>
      </c>
      <c r="R240" t="str">
        <f>IF($L240="NA","NA",IF($H240=2011,VLOOKUP($L240,GroupSizesPoly!$A$1:$FG$216,17,FALSE),IF($H240=2012,VLOOKUP($L240,GroupSizesPoly!$A$1:$FG$216,32,FALSE),"AAAAH")))</f>
        <v>NA</v>
      </c>
      <c r="S240" t="str">
        <f>IF($M240="NA","NA",IF($H240=2011,VLOOKUP($M240,GroupSizesPoly!$A$1:$FG$216,32,FALSE),"AAAAH"))</f>
        <v>NA</v>
      </c>
      <c r="T240" s="4">
        <f>IF($K240="NA","NA",IF($H240=2011,VLOOKUP($K240,GroupSizesPoly!$A$1:$FG$216,8,FALSE),IF($H240=2012,VLOOKUP($K240,GroupSizesPoly!$A$1:$FG$216,20,FALSE),"AAAAH")))</f>
        <v>3</v>
      </c>
      <c r="U240" s="4" t="str">
        <f>IF($L240="NA","NA",IF($H240=2011,VLOOKUP($L240,GroupSizesPoly!$A$1:$FG$216,20,FALSE),IF($H240=2012,VLOOKUP($L240,GroupSizesPoly!$A$1:$FG$216,35,FALSE),"AAAAH")))</f>
        <v>NA</v>
      </c>
      <c r="V240" s="4" t="str">
        <f>IF($M240="NA","NA",IF($H240=2011,VLOOKUP($M240,GroupSizesPoly!$A$1:$FG$216,35,FALSE),"AAAAH"))</f>
        <v>NA</v>
      </c>
      <c r="W240">
        <v>0.42579337712087534</v>
      </c>
      <c r="X240" t="s">
        <v>178</v>
      </c>
      <c r="Y240">
        <v>0</v>
      </c>
      <c r="Z240" t="s">
        <v>178</v>
      </c>
      <c r="AA240" t="s">
        <v>178</v>
      </c>
      <c r="AB240" t="s">
        <v>178</v>
      </c>
      <c r="AC240" t="s">
        <v>178</v>
      </c>
      <c r="AD240" t="s">
        <v>178</v>
      </c>
      <c r="AE240" s="3" t="s">
        <v>178</v>
      </c>
      <c r="AF240" s="3" t="s">
        <v>178</v>
      </c>
      <c r="AG240">
        <f t="shared" si="28"/>
        <v>1.1212500000000001</v>
      </c>
      <c r="AH240" t="str">
        <f t="shared" si="29"/>
        <v>NA</v>
      </c>
      <c r="AI240" t="str">
        <f t="shared" si="30"/>
        <v>NA</v>
      </c>
      <c r="AJ240">
        <f t="shared" si="31"/>
        <v>5.7000000000000009E-2</v>
      </c>
      <c r="AK240" t="str">
        <f t="shared" si="32"/>
        <v>NA</v>
      </c>
      <c r="AL240" t="str">
        <f t="shared" si="33"/>
        <v>NA</v>
      </c>
      <c r="AM240">
        <f t="shared" si="34"/>
        <v>1.1212500000000001</v>
      </c>
      <c r="AN240">
        <f t="shared" si="35"/>
        <v>5.7000000000000009E-2</v>
      </c>
      <c r="AO240">
        <f t="shared" si="36"/>
        <v>6</v>
      </c>
    </row>
    <row r="241" spans="1:41" x14ac:dyDescent="0.25">
      <c r="A241">
        <v>247</v>
      </c>
      <c r="B241">
        <v>6.2</v>
      </c>
      <c r="C241" t="s">
        <v>337</v>
      </c>
      <c r="D241" t="s">
        <v>359</v>
      </c>
      <c r="E241" t="s">
        <v>393</v>
      </c>
      <c r="F241" t="s">
        <v>178</v>
      </c>
      <c r="G241" t="s">
        <v>178</v>
      </c>
      <c r="H241">
        <v>2012</v>
      </c>
      <c r="I241" t="s">
        <v>178</v>
      </c>
      <c r="J241" t="s">
        <v>178</v>
      </c>
      <c r="K241" t="s">
        <v>381</v>
      </c>
      <c r="L241" t="s">
        <v>178</v>
      </c>
      <c r="M241" t="s">
        <v>178</v>
      </c>
      <c r="N241">
        <f>IF($K241="NA","NA",IF($H241=2011,VLOOKUP($K241,GroupSizesPoly!$A$1:$FG$216,12,FALSE),IF($H241=2012,VLOOKUP($K241,GroupSizesPoly!$A$1:$FG$216,25,FALSE),"AAAAH")))</f>
        <v>6.6666666666666661</v>
      </c>
      <c r="O241" t="str">
        <f>IF($L241="NA","NA",IF($H241=2011,VLOOKUP($L241,GroupSizesPoly!$A$1:$FG$216,25,FALSE),IF($H241=2012,VLOOKUP($L241,GroupSizesPoly!$A$1:$FG$216,39,FALSE),"AAAAH")))</f>
        <v>NA</v>
      </c>
      <c r="P241" t="str">
        <f>IF($M241="NA","NA",IF($H241=2011,VLOOKUP($M241,GroupSizesPoly!$A$1:$FG$216,39,FALSE),"AAAAH"))</f>
        <v>NA</v>
      </c>
      <c r="Q241">
        <f>IF($K241="NA","NA",IF($H241=2011,VLOOKUP($K241,GroupSizesPoly!$A$1:$FG$216,5,FALSE),IF($H241=2012,VLOOKUP($K241,GroupSizesPoly!$A$1:$FG$216,17,FALSE),"AAAAH")))</f>
        <v>0.66666666666666663</v>
      </c>
      <c r="R241" t="str">
        <f>IF($L241="NA","NA",IF($H241=2011,VLOOKUP($L241,GroupSizesPoly!$A$1:$FG$216,17,FALSE),IF($H241=2012,VLOOKUP($L241,GroupSizesPoly!$A$1:$FG$216,32,FALSE),"AAAAH")))</f>
        <v>NA</v>
      </c>
      <c r="S241" t="str">
        <f>IF($M241="NA","NA",IF($H241=2011,VLOOKUP($M241,GroupSizesPoly!$A$1:$FG$216,32,FALSE),"AAAAH"))</f>
        <v>NA</v>
      </c>
      <c r="T241" s="4">
        <f>IF($K241="NA","NA",IF($H241=2011,VLOOKUP($K241,GroupSizesPoly!$A$1:$FG$216,8,FALSE),IF($H241=2012,VLOOKUP($K241,GroupSizesPoly!$A$1:$FG$216,20,FALSE),"AAAAH")))</f>
        <v>1.3333333333333333</v>
      </c>
      <c r="U241" s="4" t="str">
        <f>IF($L241="NA","NA",IF($H241=2011,VLOOKUP($L241,GroupSizesPoly!$A$1:$FG$216,20,FALSE),IF($H241=2012,VLOOKUP($L241,GroupSizesPoly!$A$1:$FG$216,35,FALSE),"AAAAH")))</f>
        <v>NA</v>
      </c>
      <c r="V241" s="4" t="str">
        <f>IF($M241="NA","NA",IF($H241=2011,VLOOKUP($M241,GroupSizesPoly!$A$1:$FG$216,35,FALSE),"AAAAH"))</f>
        <v>NA</v>
      </c>
      <c r="W241">
        <v>0.40913695515534276</v>
      </c>
      <c r="X241" t="s">
        <v>178</v>
      </c>
      <c r="Y241">
        <v>0</v>
      </c>
      <c r="Z241" t="s">
        <v>178</v>
      </c>
      <c r="AA241" t="s">
        <v>178</v>
      </c>
      <c r="AB241" t="s">
        <v>178</v>
      </c>
      <c r="AC241" t="s">
        <v>178</v>
      </c>
      <c r="AD241" t="s">
        <v>178</v>
      </c>
      <c r="AE241" s="3" t="s">
        <v>178</v>
      </c>
      <c r="AF241" s="3" t="s">
        <v>178</v>
      </c>
      <c r="AG241">
        <f t="shared" si="28"/>
        <v>0.57666666666666666</v>
      </c>
      <c r="AH241" t="str">
        <f t="shared" si="29"/>
        <v>NA</v>
      </c>
      <c r="AI241" t="str">
        <f t="shared" si="30"/>
        <v>NA</v>
      </c>
      <c r="AJ241">
        <f t="shared" si="31"/>
        <v>4.2222222222222227E-3</v>
      </c>
      <c r="AK241" t="str">
        <f t="shared" si="32"/>
        <v>NA</v>
      </c>
      <c r="AL241" t="str">
        <f t="shared" si="33"/>
        <v>NA</v>
      </c>
      <c r="AM241">
        <f t="shared" si="34"/>
        <v>0.57666666666666666</v>
      </c>
      <c r="AN241">
        <f t="shared" si="35"/>
        <v>4.2222222222222227E-3</v>
      </c>
      <c r="AO241">
        <f t="shared" si="36"/>
        <v>6.6666666666666661</v>
      </c>
    </row>
    <row r="242" spans="1:41" x14ac:dyDescent="0.25">
      <c r="A242">
        <v>248</v>
      </c>
      <c r="B242">
        <v>6.2</v>
      </c>
      <c r="C242" t="s">
        <v>337</v>
      </c>
      <c r="D242" t="s">
        <v>359</v>
      </c>
      <c r="E242" t="s">
        <v>393</v>
      </c>
      <c r="F242" t="s">
        <v>178</v>
      </c>
      <c r="G242" t="s">
        <v>178</v>
      </c>
      <c r="H242">
        <v>2012</v>
      </c>
      <c r="I242" t="s">
        <v>178</v>
      </c>
      <c r="J242" t="s">
        <v>178</v>
      </c>
      <c r="K242" t="s">
        <v>382</v>
      </c>
      <c r="L242" t="s">
        <v>178</v>
      </c>
      <c r="M242" t="s">
        <v>178</v>
      </c>
      <c r="N242">
        <f>IF($K242="NA","NA",IF($H242=2011,VLOOKUP($K242,GroupSizesPoly!$A$1:$FG$216,12,FALSE),IF($H242=2012,VLOOKUP($K242,GroupSizesPoly!$A$1:$FG$216,25,FALSE),"AAAAH")))</f>
        <v>10.333333333333332</v>
      </c>
      <c r="O242" t="str">
        <f>IF($L242="NA","NA",IF($H242=2011,VLOOKUP($L242,GroupSizesPoly!$A$1:$FG$216,25,FALSE),IF($H242=2012,VLOOKUP($L242,GroupSizesPoly!$A$1:$FG$216,39,FALSE),"AAAAH")))</f>
        <v>NA</v>
      </c>
      <c r="P242" t="str">
        <f>IF($M242="NA","NA",IF($H242=2011,VLOOKUP($M242,GroupSizesPoly!$A$1:$FG$216,39,FALSE),"AAAAH"))</f>
        <v>NA</v>
      </c>
      <c r="Q242">
        <f>IF($K242="NA","NA",IF($H242=2011,VLOOKUP($K242,GroupSizesPoly!$A$1:$FG$216,5,FALSE),IF($H242=2012,VLOOKUP($K242,GroupSizesPoly!$A$1:$FG$216,17,FALSE),"AAAAH")))</f>
        <v>1</v>
      </c>
      <c r="R242" t="str">
        <f>IF($L242="NA","NA",IF($H242=2011,VLOOKUP($L242,GroupSizesPoly!$A$1:$FG$216,17,FALSE),IF($H242=2012,VLOOKUP($L242,GroupSizesPoly!$A$1:$FG$216,32,FALSE),"AAAAH")))</f>
        <v>NA</v>
      </c>
      <c r="S242" t="str">
        <f>IF($M242="NA","NA",IF($H242=2011,VLOOKUP($M242,GroupSizesPoly!$A$1:$FG$216,32,FALSE),"AAAAH"))</f>
        <v>NA</v>
      </c>
      <c r="T242" s="4">
        <f>IF($K242="NA","NA",IF($H242=2011,VLOOKUP($K242,GroupSizesPoly!$A$1:$FG$216,8,FALSE),IF($H242=2012,VLOOKUP($K242,GroupSizesPoly!$A$1:$FG$216,20,FALSE),"AAAAH")))</f>
        <v>2.6666666666666665</v>
      </c>
      <c r="U242" s="4" t="str">
        <f>IF($L242="NA","NA",IF($H242=2011,VLOOKUP($L242,GroupSizesPoly!$A$1:$FG$216,20,FALSE),IF($H242=2012,VLOOKUP($L242,GroupSizesPoly!$A$1:$FG$216,35,FALSE),"AAAAH")))</f>
        <v>NA</v>
      </c>
      <c r="V242" s="4" t="str">
        <f>IF($M242="NA","NA",IF($H242=2011,VLOOKUP($M242,GroupSizesPoly!$A$1:$FG$216,35,FALSE),"AAAAH"))</f>
        <v>NA</v>
      </c>
      <c r="W242">
        <v>0.22903846096403155</v>
      </c>
      <c r="X242" t="s">
        <v>178</v>
      </c>
      <c r="Y242">
        <v>0</v>
      </c>
      <c r="Z242" t="s">
        <v>178</v>
      </c>
      <c r="AA242" t="s">
        <v>178</v>
      </c>
      <c r="AB242" t="s">
        <v>178</v>
      </c>
      <c r="AC242" t="s">
        <v>178</v>
      </c>
      <c r="AD242" t="s">
        <v>178</v>
      </c>
      <c r="AE242" s="3" t="s">
        <v>178</v>
      </c>
      <c r="AF242" s="3" t="s">
        <v>178</v>
      </c>
      <c r="AG242">
        <f t="shared" si="28"/>
        <v>1.0633333333333332</v>
      </c>
      <c r="AH242" t="str">
        <f t="shared" si="29"/>
        <v>NA</v>
      </c>
      <c r="AI242" t="str">
        <f t="shared" si="30"/>
        <v>NA</v>
      </c>
      <c r="AJ242">
        <f t="shared" si="31"/>
        <v>1.2666666666666666E-2</v>
      </c>
      <c r="AK242" t="str">
        <f t="shared" si="32"/>
        <v>NA</v>
      </c>
      <c r="AL242" t="str">
        <f t="shared" si="33"/>
        <v>NA</v>
      </c>
      <c r="AM242">
        <f t="shared" si="34"/>
        <v>1.0633333333333332</v>
      </c>
      <c r="AN242">
        <f t="shared" si="35"/>
        <v>1.2666666666666666E-2</v>
      </c>
      <c r="AO242">
        <f t="shared" si="36"/>
        <v>10.333333333333332</v>
      </c>
    </row>
    <row r="243" spans="1:41" x14ac:dyDescent="0.25">
      <c r="A243">
        <v>249</v>
      </c>
      <c r="B243">
        <v>4.8</v>
      </c>
      <c r="C243" t="s">
        <v>330</v>
      </c>
      <c r="D243" t="s">
        <v>359</v>
      </c>
      <c r="E243" t="s">
        <v>395</v>
      </c>
      <c r="F243" t="s">
        <v>178</v>
      </c>
      <c r="G243" t="s">
        <v>178</v>
      </c>
      <c r="H243">
        <v>2012</v>
      </c>
      <c r="I243" t="s">
        <v>178</v>
      </c>
      <c r="J243" t="s">
        <v>178</v>
      </c>
      <c r="K243" t="s">
        <v>113</v>
      </c>
      <c r="L243" t="s">
        <v>178</v>
      </c>
      <c r="M243" t="s">
        <v>178</v>
      </c>
      <c r="N243">
        <f>IF($K243="NA","NA",IF($H243=2011,VLOOKUP($K243,GroupSizesPoly!$A$1:$FG$216,12,FALSE),IF($H243=2012,VLOOKUP($K243,GroupSizesPoly!$A$1:$FG$216,25,FALSE),"AAAAH")))</f>
        <v>5</v>
      </c>
      <c r="O243" t="str">
        <f>IF($L243="NA","NA",IF($H243=2011,VLOOKUP($L243,GroupSizesPoly!$A$1:$FG$216,25,FALSE),IF($H243=2012,VLOOKUP($L243,GroupSizesPoly!$A$1:$FG$216,39,FALSE),"AAAAH")))</f>
        <v>NA</v>
      </c>
      <c r="P243" t="str">
        <f>IF($M243="NA","NA",IF($H243=2011,VLOOKUP($M243,GroupSizesPoly!$A$1:$FG$216,39,FALSE),"AAAAH"))</f>
        <v>NA</v>
      </c>
      <c r="Q243">
        <f>IF($K243="NA","NA",IF($H243=2011,VLOOKUP($K243,GroupSizesPoly!$A$1:$FG$216,5,FALSE),IF($H243=2012,VLOOKUP($K243,GroupSizesPoly!$A$1:$FG$216,17,FALSE),"AAAAH")))</f>
        <v>1</v>
      </c>
      <c r="R243" t="str">
        <f>IF($L243="NA","NA",IF($H243=2011,VLOOKUP($L243,GroupSizesPoly!$A$1:$FG$216,17,FALSE),IF($H243=2012,VLOOKUP($L243,GroupSizesPoly!$A$1:$FG$216,32,FALSE),"AAAAH")))</f>
        <v>NA</v>
      </c>
      <c r="S243" t="str">
        <f>IF($M243="NA","NA",IF($H243=2011,VLOOKUP($M243,GroupSizesPoly!$A$1:$FG$216,32,FALSE),"AAAAH"))</f>
        <v>NA</v>
      </c>
      <c r="T243" s="4">
        <f>IF($K243="NA","NA",IF($H243=2011,VLOOKUP($K243,GroupSizesPoly!$A$1:$FG$216,8,FALSE),IF($H243=2012,VLOOKUP($K243,GroupSizesPoly!$A$1:$FG$216,20,FALSE),"AAAAH")))</f>
        <v>0</v>
      </c>
      <c r="U243" s="4" t="str">
        <f>IF($L243="NA","NA",IF($H243=2011,VLOOKUP($L243,GroupSizesPoly!$A$1:$FG$216,20,FALSE),IF($H243=2012,VLOOKUP($L243,GroupSizesPoly!$A$1:$FG$216,35,FALSE),"AAAAH")))</f>
        <v>NA</v>
      </c>
      <c r="V243" s="4" t="str">
        <f>IF($M243="NA","NA",IF($H243=2011,VLOOKUP($M243,GroupSizesPoly!$A$1:$FG$216,35,FALSE),"AAAAH"))</f>
        <v>NA</v>
      </c>
      <c r="W243">
        <v>0.40804411526206491</v>
      </c>
      <c r="X243" t="s">
        <v>178</v>
      </c>
      <c r="Y243">
        <v>0</v>
      </c>
      <c r="Z243" t="s">
        <v>178</v>
      </c>
      <c r="AA243" t="s">
        <v>178</v>
      </c>
      <c r="AB243" t="s">
        <v>178</v>
      </c>
      <c r="AC243" t="s">
        <v>178</v>
      </c>
      <c r="AD243" t="s">
        <v>178</v>
      </c>
      <c r="AE243" s="3" t="s">
        <v>178</v>
      </c>
      <c r="AF243" s="3" t="s">
        <v>178</v>
      </c>
      <c r="AG243">
        <f t="shared" si="28"/>
        <v>0</v>
      </c>
      <c r="AH243" t="str">
        <f t="shared" si="29"/>
        <v>NA</v>
      </c>
      <c r="AI243" t="str">
        <f t="shared" si="30"/>
        <v>NA</v>
      </c>
      <c r="AJ243">
        <f t="shared" si="31"/>
        <v>0</v>
      </c>
      <c r="AK243" t="str">
        <f t="shared" si="32"/>
        <v>NA</v>
      </c>
      <c r="AL243" t="str">
        <f t="shared" si="33"/>
        <v>NA</v>
      </c>
      <c r="AM243">
        <f t="shared" si="34"/>
        <v>0</v>
      </c>
      <c r="AN243">
        <f t="shared" si="35"/>
        <v>0</v>
      </c>
      <c r="AO243">
        <f t="shared" si="36"/>
        <v>5</v>
      </c>
    </row>
    <row r="244" spans="1:41" x14ac:dyDescent="0.25">
      <c r="A244">
        <v>250</v>
      </c>
      <c r="B244">
        <v>5.9</v>
      </c>
      <c r="C244" t="s">
        <v>337</v>
      </c>
      <c r="D244" t="s">
        <v>359</v>
      </c>
      <c r="E244" t="s">
        <v>393</v>
      </c>
      <c r="F244" t="s">
        <v>178</v>
      </c>
      <c r="G244" t="s">
        <v>178</v>
      </c>
      <c r="H244">
        <v>2012</v>
      </c>
      <c r="I244" t="s">
        <v>178</v>
      </c>
      <c r="J244" t="s">
        <v>178</v>
      </c>
      <c r="K244" t="s">
        <v>383</v>
      </c>
      <c r="L244" t="s">
        <v>178</v>
      </c>
      <c r="M244" t="s">
        <v>178</v>
      </c>
      <c r="N244">
        <f>IF($K244="NA","NA",IF($H244=2011,VLOOKUP($K244,GroupSizesPoly!$A$1:$FG$216,12,FALSE),IF($H244=2012,VLOOKUP($K244,GroupSizesPoly!$A$1:$FG$216,25,FALSE),"AAAAH")))</f>
        <v>7.75</v>
      </c>
      <c r="O244" t="str">
        <f>IF($L244="NA","NA",IF($H244=2011,VLOOKUP($L244,GroupSizesPoly!$A$1:$FG$216,25,FALSE),IF($H244=2012,VLOOKUP($L244,GroupSizesPoly!$A$1:$FG$216,39,FALSE),"AAAAH")))</f>
        <v>NA</v>
      </c>
      <c r="P244" t="str">
        <f>IF($M244="NA","NA",IF($H244=2011,VLOOKUP($M244,GroupSizesPoly!$A$1:$FG$216,39,FALSE),"AAAAH"))</f>
        <v>NA</v>
      </c>
      <c r="Q244">
        <f>IF($K244="NA","NA",IF($H244=2011,VLOOKUP($K244,GroupSizesPoly!$A$1:$FG$216,5,FALSE),IF($H244=2012,VLOOKUP($K244,GroupSizesPoly!$A$1:$FG$216,17,FALSE),"AAAAH")))</f>
        <v>0.75</v>
      </c>
      <c r="R244" t="str">
        <f>IF($L244="NA","NA",IF($H244=2011,VLOOKUP($L244,GroupSizesPoly!$A$1:$FG$216,17,FALSE),IF($H244=2012,VLOOKUP($L244,GroupSizesPoly!$A$1:$FG$216,32,FALSE),"AAAAH")))</f>
        <v>NA</v>
      </c>
      <c r="S244" t="str">
        <f>IF($M244="NA","NA",IF($H244=2011,VLOOKUP($M244,GroupSizesPoly!$A$1:$FG$216,32,FALSE),"AAAAH"))</f>
        <v>NA</v>
      </c>
      <c r="T244" s="4">
        <f>IF($K244="NA","NA",IF($H244=2011,VLOOKUP($K244,GroupSizesPoly!$A$1:$FG$216,8,FALSE),IF($H244=2012,VLOOKUP($K244,GroupSizesPoly!$A$1:$FG$216,20,FALSE),"AAAAH")))</f>
        <v>1</v>
      </c>
      <c r="U244" s="4" t="str">
        <f>IF($L244="NA","NA",IF($H244=2011,VLOOKUP($L244,GroupSizesPoly!$A$1:$FG$216,20,FALSE),IF($H244=2012,VLOOKUP($L244,GroupSizesPoly!$A$1:$FG$216,35,FALSE),"AAAAH")))</f>
        <v>NA</v>
      </c>
      <c r="V244" s="4" t="str">
        <f>IF($M244="NA","NA",IF($H244=2011,VLOOKUP($M244,GroupSizesPoly!$A$1:$FG$216,35,FALSE),"AAAAH"))</f>
        <v>NA</v>
      </c>
      <c r="W244">
        <v>0.5006010403568707</v>
      </c>
      <c r="X244" t="s">
        <v>178</v>
      </c>
      <c r="Y244">
        <v>0</v>
      </c>
      <c r="Z244" t="s">
        <v>178</v>
      </c>
      <c r="AA244" t="s">
        <v>178</v>
      </c>
      <c r="AB244" t="s">
        <v>178</v>
      </c>
      <c r="AC244" t="s">
        <v>178</v>
      </c>
      <c r="AD244" t="s">
        <v>178</v>
      </c>
      <c r="AE244" s="3" t="s">
        <v>178</v>
      </c>
      <c r="AF244" s="3" t="s">
        <v>178</v>
      </c>
      <c r="AG244">
        <f t="shared" si="28"/>
        <v>0.42406250000000001</v>
      </c>
      <c r="AH244" t="str">
        <f t="shared" si="29"/>
        <v>NA</v>
      </c>
      <c r="AI244" t="str">
        <f t="shared" si="30"/>
        <v>NA</v>
      </c>
      <c r="AJ244">
        <f t="shared" si="31"/>
        <v>3.5625000000000006E-3</v>
      </c>
      <c r="AK244" t="str">
        <f t="shared" si="32"/>
        <v>NA</v>
      </c>
      <c r="AL244" t="str">
        <f t="shared" si="33"/>
        <v>NA</v>
      </c>
      <c r="AM244">
        <f t="shared" si="34"/>
        <v>0.42406250000000001</v>
      </c>
      <c r="AN244">
        <f t="shared" si="35"/>
        <v>3.5625000000000006E-3</v>
      </c>
      <c r="AO244">
        <f t="shared" si="36"/>
        <v>7.75</v>
      </c>
    </row>
    <row r="245" spans="1:41" x14ac:dyDescent="0.25">
      <c r="A245">
        <v>251</v>
      </c>
      <c r="B245">
        <v>5.3</v>
      </c>
      <c r="C245" t="s">
        <v>330</v>
      </c>
      <c r="D245" t="s">
        <v>359</v>
      </c>
      <c r="E245" t="s">
        <v>395</v>
      </c>
      <c r="F245" t="s">
        <v>178</v>
      </c>
      <c r="G245" t="s">
        <v>178</v>
      </c>
      <c r="H245">
        <v>2012</v>
      </c>
      <c r="I245" t="s">
        <v>178</v>
      </c>
      <c r="J245" t="s">
        <v>178</v>
      </c>
      <c r="K245" t="s">
        <v>136</v>
      </c>
      <c r="L245" t="s">
        <v>178</v>
      </c>
      <c r="M245" t="s">
        <v>178</v>
      </c>
      <c r="N245">
        <f>IF($K245="NA","NA",IF($H245=2011,VLOOKUP($K245,GroupSizesPoly!$A$1:$FG$216,12,FALSE),IF($H245=2012,VLOOKUP($K245,GroupSizesPoly!$A$1:$FG$216,25,FALSE),"AAAAH")))</f>
        <v>7</v>
      </c>
      <c r="O245" t="str">
        <f>IF($L245="NA","NA",IF($H245=2011,VLOOKUP($L245,GroupSizesPoly!$A$1:$FG$216,25,FALSE),IF($H245=2012,VLOOKUP($L245,GroupSizesPoly!$A$1:$FG$216,39,FALSE),"AAAAH")))</f>
        <v>NA</v>
      </c>
      <c r="P245" t="str">
        <f>IF($M245="NA","NA",IF($H245=2011,VLOOKUP($M245,GroupSizesPoly!$A$1:$FG$216,39,FALSE),"AAAAH"))</f>
        <v>NA</v>
      </c>
      <c r="Q245">
        <f>IF($K245="NA","NA",IF($H245=2011,VLOOKUP($K245,GroupSizesPoly!$A$1:$FG$216,5,FALSE),IF($H245=2012,VLOOKUP($K245,GroupSizesPoly!$A$1:$FG$216,17,FALSE),"AAAAH")))</f>
        <v>2</v>
      </c>
      <c r="R245" t="str">
        <f>IF($L245="NA","NA",IF($H245=2011,VLOOKUP($L245,GroupSizesPoly!$A$1:$FG$216,17,FALSE),IF($H245=2012,VLOOKUP($L245,GroupSizesPoly!$A$1:$FG$216,32,FALSE),"AAAAH")))</f>
        <v>NA</v>
      </c>
      <c r="S245" t="str">
        <f>IF($M245="NA","NA",IF($H245=2011,VLOOKUP($M245,GroupSizesPoly!$A$1:$FG$216,32,FALSE),"AAAAH"))</f>
        <v>NA</v>
      </c>
      <c r="T245" s="4">
        <f>IF($K245="NA","NA",IF($H245=2011,VLOOKUP($K245,GroupSizesPoly!$A$1:$FG$216,8,FALSE),IF($H245=2012,VLOOKUP($K245,GroupSizesPoly!$A$1:$FG$216,20,FALSE),"AAAAH")))</f>
        <v>2</v>
      </c>
      <c r="U245" s="4" t="str">
        <f>IF($L245="NA","NA",IF($H245=2011,VLOOKUP($L245,GroupSizesPoly!$A$1:$FG$216,20,FALSE),IF($H245=2012,VLOOKUP($L245,GroupSizesPoly!$A$1:$FG$216,35,FALSE),"AAAAH")))</f>
        <v>NA</v>
      </c>
      <c r="V245" s="4" t="str">
        <f>IF($M245="NA","NA",IF($H245=2011,VLOOKUP($M245,GroupSizesPoly!$A$1:$FG$216,35,FALSE),"AAAAH"))</f>
        <v>NA</v>
      </c>
      <c r="W245">
        <v>0.55009090157900209</v>
      </c>
      <c r="X245" t="s">
        <v>178</v>
      </c>
      <c r="Y245">
        <v>0</v>
      </c>
      <c r="Z245" t="s">
        <v>178</v>
      </c>
      <c r="AA245" t="s">
        <v>178</v>
      </c>
      <c r="AB245" t="s">
        <v>178</v>
      </c>
      <c r="AC245" t="s">
        <v>178</v>
      </c>
      <c r="AD245" t="s">
        <v>178</v>
      </c>
      <c r="AE245" s="3" t="s">
        <v>178</v>
      </c>
      <c r="AF245" s="3" t="s">
        <v>178</v>
      </c>
      <c r="AG245">
        <f t="shared" si="28"/>
        <v>0.495</v>
      </c>
      <c r="AH245" t="str">
        <f t="shared" si="29"/>
        <v>NA</v>
      </c>
      <c r="AI245" t="str">
        <f t="shared" si="30"/>
        <v>NA</v>
      </c>
      <c r="AJ245">
        <f t="shared" si="31"/>
        <v>7.6000000000000012E-2</v>
      </c>
      <c r="AK245" t="str">
        <f t="shared" si="32"/>
        <v>NA</v>
      </c>
      <c r="AL245" t="str">
        <f t="shared" si="33"/>
        <v>NA</v>
      </c>
      <c r="AM245">
        <f t="shared" si="34"/>
        <v>0.495</v>
      </c>
      <c r="AN245">
        <f t="shared" si="35"/>
        <v>7.6000000000000012E-2</v>
      </c>
      <c r="AO245">
        <f t="shared" si="36"/>
        <v>7</v>
      </c>
    </row>
    <row r="246" spans="1:41" x14ac:dyDescent="0.25">
      <c r="A246">
        <v>253</v>
      </c>
      <c r="B246">
        <v>4.8</v>
      </c>
      <c r="C246" t="s">
        <v>330</v>
      </c>
      <c r="D246" t="s">
        <v>359</v>
      </c>
      <c r="E246" t="s">
        <v>395</v>
      </c>
      <c r="F246" t="s">
        <v>178</v>
      </c>
      <c r="G246" t="s">
        <v>178</v>
      </c>
      <c r="H246">
        <v>2012</v>
      </c>
      <c r="I246" t="s">
        <v>178</v>
      </c>
      <c r="J246" t="s">
        <v>178</v>
      </c>
      <c r="K246" t="s">
        <v>120</v>
      </c>
      <c r="L246" t="s">
        <v>178</v>
      </c>
      <c r="M246" t="s">
        <v>178</v>
      </c>
      <c r="N246">
        <f>IF($K246="NA","NA",IF($H246=2011,VLOOKUP($K246,GroupSizesPoly!$A$1:$FG$216,12,FALSE),IF($H246=2012,VLOOKUP($K246,GroupSizesPoly!$A$1:$FG$216,25,FALSE),"AAAAH")))</f>
        <v>4</v>
      </c>
      <c r="O246" t="str">
        <f>IF($L246="NA","NA",IF($H246=2011,VLOOKUP($L246,GroupSizesPoly!$A$1:$FG$216,25,FALSE),IF($H246=2012,VLOOKUP($L246,GroupSizesPoly!$A$1:$FG$216,39,FALSE),"AAAAH")))</f>
        <v>NA</v>
      </c>
      <c r="P246" t="str">
        <f>IF($M246="NA","NA",IF($H246=2011,VLOOKUP($M246,GroupSizesPoly!$A$1:$FG$216,39,FALSE),"AAAAH"))</f>
        <v>NA</v>
      </c>
      <c r="Q246">
        <f>IF($K246="NA","NA",IF($H246=2011,VLOOKUP($K246,GroupSizesPoly!$A$1:$FG$216,5,FALSE),IF($H246=2012,VLOOKUP($K246,GroupSizesPoly!$A$1:$FG$216,17,FALSE),"AAAAH")))</f>
        <v>0</v>
      </c>
      <c r="R246" t="str">
        <f>IF($L246="NA","NA",IF($H246=2011,VLOOKUP($L246,GroupSizesPoly!$A$1:$FG$216,17,FALSE),IF($H246=2012,VLOOKUP($L246,GroupSizesPoly!$A$1:$FG$216,32,FALSE),"AAAAH")))</f>
        <v>NA</v>
      </c>
      <c r="S246" t="str">
        <f>IF($M246="NA","NA",IF($H246=2011,VLOOKUP($M246,GroupSizesPoly!$A$1:$FG$216,32,FALSE),"AAAAH"))</f>
        <v>NA</v>
      </c>
      <c r="T246" s="4">
        <f>IF($K246="NA","NA",IF($H246=2011,VLOOKUP($K246,GroupSizesPoly!$A$1:$FG$216,8,FALSE),IF($H246=2012,VLOOKUP($K246,GroupSizesPoly!$A$1:$FG$216,20,FALSE),"AAAAH")))</f>
        <v>0</v>
      </c>
      <c r="U246" s="4" t="str">
        <f>IF($L246="NA","NA",IF($H246=2011,VLOOKUP($L246,GroupSizesPoly!$A$1:$FG$216,20,FALSE),IF($H246=2012,VLOOKUP($L246,GroupSizesPoly!$A$1:$FG$216,35,FALSE),"AAAAH")))</f>
        <v>NA</v>
      </c>
      <c r="V246" s="4" t="str">
        <f>IF($M246="NA","NA",IF($H246=2011,VLOOKUP($M246,GroupSizesPoly!$A$1:$FG$216,35,FALSE),"AAAAH"))</f>
        <v>NA</v>
      </c>
      <c r="W246">
        <v>1.32672529183701</v>
      </c>
      <c r="X246" t="s">
        <v>178</v>
      </c>
      <c r="Y246">
        <v>0</v>
      </c>
      <c r="Z246" t="s">
        <v>178</v>
      </c>
      <c r="AA246" t="s">
        <v>178</v>
      </c>
      <c r="AB246" t="s">
        <v>178</v>
      </c>
      <c r="AC246" t="s">
        <v>178</v>
      </c>
      <c r="AD246" t="s">
        <v>178</v>
      </c>
      <c r="AE246" s="3" t="s">
        <v>178</v>
      </c>
      <c r="AF246" s="3" t="s">
        <v>178</v>
      </c>
      <c r="AG246">
        <f t="shared" si="28"/>
        <v>0</v>
      </c>
      <c r="AH246" t="str">
        <f t="shared" si="29"/>
        <v>NA</v>
      </c>
      <c r="AI246" t="str">
        <f t="shared" si="30"/>
        <v>NA</v>
      </c>
      <c r="AJ246">
        <f t="shared" si="31"/>
        <v>0</v>
      </c>
      <c r="AK246" t="str">
        <f t="shared" si="32"/>
        <v>NA</v>
      </c>
      <c r="AL246" t="str">
        <f t="shared" si="33"/>
        <v>NA</v>
      </c>
      <c r="AM246">
        <f t="shared" si="34"/>
        <v>0</v>
      </c>
      <c r="AN246">
        <f t="shared" si="35"/>
        <v>0</v>
      </c>
      <c r="AO246">
        <f t="shared" si="36"/>
        <v>4</v>
      </c>
    </row>
    <row r="247" spans="1:41" x14ac:dyDescent="0.25">
      <c r="A247">
        <v>254</v>
      </c>
      <c r="B247">
        <v>5.6</v>
      </c>
      <c r="C247" t="s">
        <v>330</v>
      </c>
      <c r="D247" t="s">
        <v>359</v>
      </c>
      <c r="E247" t="s">
        <v>395</v>
      </c>
      <c r="F247" t="s">
        <v>178</v>
      </c>
      <c r="G247" t="s">
        <v>178</v>
      </c>
      <c r="H247">
        <v>2012</v>
      </c>
      <c r="I247" t="s">
        <v>178</v>
      </c>
      <c r="J247" t="s">
        <v>178</v>
      </c>
      <c r="K247" t="s">
        <v>8</v>
      </c>
      <c r="L247" t="s">
        <v>178</v>
      </c>
      <c r="M247" t="s">
        <v>178</v>
      </c>
      <c r="N247">
        <f>IF($K247="NA","NA",IF($H247=2011,VLOOKUP($K247,GroupSizesPoly!$A$1:$FG$216,12,FALSE),IF($H247=2012,VLOOKUP($K247,GroupSizesPoly!$A$1:$FG$216,25,FALSE),"AAAAH")))</f>
        <v>11</v>
      </c>
      <c r="O247" t="str">
        <f>IF($L247="NA","NA",IF($H247=2011,VLOOKUP($L247,GroupSizesPoly!$A$1:$FG$216,25,FALSE),IF($H247=2012,VLOOKUP($L247,GroupSizesPoly!$A$1:$FG$216,39,FALSE),"AAAAH")))</f>
        <v>NA</v>
      </c>
      <c r="P247" t="str">
        <f>IF($M247="NA","NA",IF($H247=2011,VLOOKUP($M247,GroupSizesPoly!$A$1:$FG$216,39,FALSE),"AAAAH"))</f>
        <v>NA</v>
      </c>
      <c r="Q247">
        <f>IF($K247="NA","NA",IF($H247=2011,VLOOKUP($K247,GroupSizesPoly!$A$1:$FG$216,5,FALSE),IF($H247=2012,VLOOKUP($K247,GroupSizesPoly!$A$1:$FG$216,17,FALSE),"AAAAH")))</f>
        <v>1</v>
      </c>
      <c r="R247" t="str">
        <f>IF($L247="NA","NA",IF($H247=2011,VLOOKUP($L247,GroupSizesPoly!$A$1:$FG$216,17,FALSE),IF($H247=2012,VLOOKUP($L247,GroupSizesPoly!$A$1:$FG$216,32,FALSE),"AAAAH")))</f>
        <v>NA</v>
      </c>
      <c r="S247" t="str">
        <f>IF($M247="NA","NA",IF($H247=2011,VLOOKUP($M247,GroupSizesPoly!$A$1:$FG$216,32,FALSE),"AAAAH"))</f>
        <v>NA</v>
      </c>
      <c r="T247" s="4">
        <f>IF($K247="NA","NA",IF($H247=2011,VLOOKUP($K247,GroupSizesPoly!$A$1:$FG$216,8,FALSE),IF($H247=2012,VLOOKUP($K247,GroupSizesPoly!$A$1:$FG$216,20,FALSE),"AAAAH")))</f>
        <v>12</v>
      </c>
      <c r="U247" s="4" t="str">
        <f>IF($L247="NA","NA",IF($H247=2011,VLOOKUP($L247,GroupSizesPoly!$A$1:$FG$216,20,FALSE),IF($H247=2012,VLOOKUP($L247,GroupSizesPoly!$A$1:$FG$216,35,FALSE),"AAAAH")))</f>
        <v>NA</v>
      </c>
      <c r="V247" s="4" t="str">
        <f>IF($M247="NA","NA",IF($H247=2011,VLOOKUP($M247,GroupSizesPoly!$A$1:$FG$216,35,FALSE),"AAAAH"))</f>
        <v>NA</v>
      </c>
      <c r="W247">
        <v>0.89560035730229537</v>
      </c>
      <c r="X247" t="s">
        <v>178</v>
      </c>
      <c r="Y247">
        <v>0</v>
      </c>
      <c r="Z247" t="s">
        <v>178</v>
      </c>
      <c r="AA247" t="s">
        <v>178</v>
      </c>
      <c r="AB247" t="s">
        <v>178</v>
      </c>
      <c r="AC247" t="s">
        <v>178</v>
      </c>
      <c r="AD247" t="s">
        <v>178</v>
      </c>
      <c r="AE247" s="3" t="s">
        <v>178</v>
      </c>
      <c r="AF247" s="3" t="s">
        <v>178</v>
      </c>
      <c r="AG247">
        <f t="shared" si="28"/>
        <v>4.4850000000000003</v>
      </c>
      <c r="AH247" t="str">
        <f t="shared" si="29"/>
        <v>NA</v>
      </c>
      <c r="AI247" t="str">
        <f t="shared" si="30"/>
        <v>NA</v>
      </c>
      <c r="AJ247">
        <f t="shared" si="31"/>
        <v>0.22800000000000004</v>
      </c>
      <c r="AK247" t="str">
        <f t="shared" si="32"/>
        <v>NA</v>
      </c>
      <c r="AL247" t="str">
        <f t="shared" si="33"/>
        <v>NA</v>
      </c>
      <c r="AM247">
        <f t="shared" si="34"/>
        <v>4.4850000000000003</v>
      </c>
      <c r="AN247">
        <f t="shared" si="35"/>
        <v>0.22800000000000004</v>
      </c>
      <c r="AO247">
        <f t="shared" si="36"/>
        <v>11</v>
      </c>
    </row>
    <row r="248" spans="1:41" x14ac:dyDescent="0.25">
      <c r="A248">
        <v>255</v>
      </c>
      <c r="B248">
        <v>5.6</v>
      </c>
      <c r="C248" t="s">
        <v>337</v>
      </c>
      <c r="D248" t="s">
        <v>358</v>
      </c>
      <c r="E248" t="s">
        <v>394</v>
      </c>
      <c r="F248" t="s">
        <v>178</v>
      </c>
      <c r="G248" t="s">
        <v>178</v>
      </c>
      <c r="H248">
        <v>2012</v>
      </c>
      <c r="I248" t="s">
        <v>178</v>
      </c>
      <c r="J248" t="s">
        <v>178</v>
      </c>
      <c r="K248" t="s">
        <v>6</v>
      </c>
      <c r="L248" t="s">
        <v>178</v>
      </c>
      <c r="M248" t="s">
        <v>178</v>
      </c>
      <c r="N248">
        <f>IF($K248="NA","NA",IF($H248=2011,VLOOKUP($K248,GroupSizesPoly!$A$1:$FG$216,12,FALSE),IF($H248=2012,VLOOKUP($K248,GroupSizesPoly!$A$1:$FG$216,25,FALSE),"AAAAH")))</f>
        <v>8</v>
      </c>
      <c r="O248" t="str">
        <f>IF($L248="NA","NA",IF($H248=2011,VLOOKUP($L248,GroupSizesPoly!$A$1:$FG$216,25,FALSE),IF($H248=2012,VLOOKUP($L248,GroupSizesPoly!$A$1:$FG$216,39,FALSE),"AAAAH")))</f>
        <v>NA</v>
      </c>
      <c r="P248" t="str">
        <f>IF($M248="NA","NA",IF($H248=2011,VLOOKUP($M248,GroupSizesPoly!$A$1:$FG$216,39,FALSE),"AAAAH"))</f>
        <v>NA</v>
      </c>
      <c r="Q248">
        <f>IF($K248="NA","NA",IF($H248=2011,VLOOKUP($K248,GroupSizesPoly!$A$1:$FG$216,5,FALSE),IF($H248=2012,VLOOKUP($K248,GroupSizesPoly!$A$1:$FG$216,17,FALSE),"AAAAH")))</f>
        <v>2</v>
      </c>
      <c r="R248" t="str">
        <f>IF($L248="NA","NA",IF($H248=2011,VLOOKUP($L248,GroupSizesPoly!$A$1:$FG$216,17,FALSE),IF($H248=2012,VLOOKUP($L248,GroupSizesPoly!$A$1:$FG$216,32,FALSE),"AAAAH")))</f>
        <v>NA</v>
      </c>
      <c r="S248" t="str">
        <f>IF($M248="NA","NA",IF($H248=2011,VLOOKUP($M248,GroupSizesPoly!$A$1:$FG$216,32,FALSE),"AAAAH"))</f>
        <v>NA</v>
      </c>
      <c r="T248" s="4">
        <f>IF($K248="NA","NA",IF($H248=2011,VLOOKUP($K248,GroupSizesPoly!$A$1:$FG$216,8,FALSE),IF($H248=2012,VLOOKUP($K248,GroupSizesPoly!$A$1:$FG$216,20,FALSE),"AAAAH")))</f>
        <v>3</v>
      </c>
      <c r="U248" s="4" t="str">
        <f>IF($L248="NA","NA",IF($H248=2011,VLOOKUP($L248,GroupSizesPoly!$A$1:$FG$216,20,FALSE),IF($H248=2012,VLOOKUP($L248,GroupSizesPoly!$A$1:$FG$216,35,FALSE),"AAAAH")))</f>
        <v>NA</v>
      </c>
      <c r="V248" s="4" t="str">
        <f>IF($M248="NA","NA",IF($H248=2011,VLOOKUP($M248,GroupSizesPoly!$A$1:$FG$216,35,FALSE),"AAAAH"))</f>
        <v>NA</v>
      </c>
      <c r="W248">
        <v>0.83934498270973201</v>
      </c>
      <c r="X248" t="s">
        <v>178</v>
      </c>
      <c r="Y248">
        <v>0</v>
      </c>
      <c r="Z248" t="s">
        <v>178</v>
      </c>
      <c r="AA248" t="s">
        <v>178</v>
      </c>
      <c r="AB248" t="s">
        <v>178</v>
      </c>
      <c r="AC248" t="s">
        <v>178</v>
      </c>
      <c r="AD248" t="s">
        <v>178</v>
      </c>
      <c r="AE248" s="3">
        <v>79</v>
      </c>
      <c r="AF248" s="3">
        <v>120</v>
      </c>
      <c r="AG248">
        <f t="shared" si="28"/>
        <v>6.5981250000000005E-2</v>
      </c>
      <c r="AH248" t="str">
        <f t="shared" si="29"/>
        <v>NA</v>
      </c>
      <c r="AI248" t="str">
        <f t="shared" si="30"/>
        <v>NA</v>
      </c>
      <c r="AJ248">
        <f t="shared" si="31"/>
        <v>0.11980875000000001</v>
      </c>
      <c r="AK248" t="str">
        <f t="shared" si="32"/>
        <v>NA</v>
      </c>
      <c r="AL248" t="str">
        <f t="shared" si="33"/>
        <v>NA</v>
      </c>
      <c r="AM248">
        <f t="shared" si="34"/>
        <v>6.5981250000000005E-2</v>
      </c>
      <c r="AN248">
        <f t="shared" si="35"/>
        <v>0.11980875000000001</v>
      </c>
      <c r="AO248">
        <f t="shared" si="36"/>
        <v>8</v>
      </c>
    </row>
    <row r="249" spans="1:41" x14ac:dyDescent="0.25">
      <c r="A249">
        <v>256</v>
      </c>
      <c r="B249">
        <v>5.3</v>
      </c>
      <c r="C249" t="s">
        <v>337</v>
      </c>
      <c r="D249" t="s">
        <v>358</v>
      </c>
      <c r="E249" t="s">
        <v>394</v>
      </c>
      <c r="F249" t="s">
        <v>178</v>
      </c>
      <c r="G249" t="s">
        <v>178</v>
      </c>
      <c r="H249">
        <v>2012</v>
      </c>
      <c r="I249" t="s">
        <v>178</v>
      </c>
      <c r="J249" t="s">
        <v>178</v>
      </c>
      <c r="K249" t="s">
        <v>56</v>
      </c>
      <c r="L249" t="s">
        <v>178</v>
      </c>
      <c r="M249" t="s">
        <v>178</v>
      </c>
      <c r="N249">
        <f>IF($K249="NA","NA",IF($H249=2011,VLOOKUP($K249,GroupSizesPoly!$A$1:$FG$216,12,FALSE),IF($H249=2012,VLOOKUP($K249,GroupSizesPoly!$A$1:$FG$216,25,FALSE),"AAAAH")))</f>
        <v>4</v>
      </c>
      <c r="O249" t="str">
        <f>IF($L249="NA","NA",IF($H249=2011,VLOOKUP($L249,GroupSizesPoly!$A$1:$FG$216,25,FALSE),IF($H249=2012,VLOOKUP($L249,GroupSizesPoly!$A$1:$FG$216,39,FALSE),"AAAAH")))</f>
        <v>NA</v>
      </c>
      <c r="P249" t="str">
        <f>IF($M249="NA","NA",IF($H249=2011,VLOOKUP($M249,GroupSizesPoly!$A$1:$FG$216,39,FALSE),"AAAAH"))</f>
        <v>NA</v>
      </c>
      <c r="Q249">
        <f>IF($K249="NA","NA",IF($H249=2011,VLOOKUP($K249,GroupSizesPoly!$A$1:$FG$216,5,FALSE),IF($H249=2012,VLOOKUP($K249,GroupSizesPoly!$A$1:$FG$216,17,FALSE),"AAAAH")))</f>
        <v>1</v>
      </c>
      <c r="R249" t="str">
        <f>IF($L249="NA","NA",IF($H249=2011,VLOOKUP($L249,GroupSizesPoly!$A$1:$FG$216,17,FALSE),IF($H249=2012,VLOOKUP($L249,GroupSizesPoly!$A$1:$FG$216,32,FALSE),"AAAAH")))</f>
        <v>NA</v>
      </c>
      <c r="S249" t="str">
        <f>IF($M249="NA","NA",IF($H249=2011,VLOOKUP($M249,GroupSizesPoly!$A$1:$FG$216,32,FALSE),"AAAAH"))</f>
        <v>NA</v>
      </c>
      <c r="T249" s="4">
        <f>IF($K249="NA","NA",IF($H249=2011,VLOOKUP($K249,GroupSizesPoly!$A$1:$FG$216,8,FALSE),IF($H249=2012,VLOOKUP($K249,GroupSizesPoly!$A$1:$FG$216,20,FALSE),"AAAAH")))</f>
        <v>1</v>
      </c>
      <c r="U249" s="4" t="str">
        <f>IF($L249="NA","NA",IF($H249=2011,VLOOKUP($L249,GroupSizesPoly!$A$1:$FG$216,20,FALSE),IF($H249=2012,VLOOKUP($L249,GroupSizesPoly!$A$1:$FG$216,35,FALSE),"AAAAH")))</f>
        <v>NA</v>
      </c>
      <c r="V249" s="4" t="str">
        <f>IF($M249="NA","NA",IF($H249=2011,VLOOKUP($M249,GroupSizesPoly!$A$1:$FG$216,35,FALSE),"AAAAH"))</f>
        <v>NA</v>
      </c>
      <c r="W249">
        <v>0.50606323715519996</v>
      </c>
      <c r="X249" t="s">
        <v>178</v>
      </c>
      <c r="Y249">
        <v>0</v>
      </c>
      <c r="Z249" t="s">
        <v>178</v>
      </c>
      <c r="AA249" t="s">
        <v>178</v>
      </c>
      <c r="AB249" t="s">
        <v>178</v>
      </c>
      <c r="AC249" t="s">
        <v>178</v>
      </c>
      <c r="AD249" t="s">
        <v>178</v>
      </c>
      <c r="AE249" s="3" t="s">
        <v>178</v>
      </c>
      <c r="AF249" s="3" t="s">
        <v>178</v>
      </c>
      <c r="AG249">
        <f t="shared" si="28"/>
        <v>2.2499999999999999E-2</v>
      </c>
      <c r="AH249" t="str">
        <f t="shared" si="29"/>
        <v>NA</v>
      </c>
      <c r="AI249" t="str">
        <f t="shared" si="30"/>
        <v>NA</v>
      </c>
      <c r="AJ249">
        <f t="shared" si="31"/>
        <v>2.2499999999999999E-2</v>
      </c>
      <c r="AK249" t="str">
        <f t="shared" si="32"/>
        <v>NA</v>
      </c>
      <c r="AL249" t="str">
        <f t="shared" si="33"/>
        <v>NA</v>
      </c>
      <c r="AM249">
        <f t="shared" si="34"/>
        <v>2.2499999999999999E-2</v>
      </c>
      <c r="AN249">
        <f t="shared" si="35"/>
        <v>2.2499999999999999E-2</v>
      </c>
      <c r="AO249">
        <f t="shared" si="36"/>
        <v>4</v>
      </c>
    </row>
    <row r="250" spans="1:41" x14ac:dyDescent="0.25">
      <c r="A250">
        <v>257</v>
      </c>
      <c r="B250">
        <v>4.5999999999999996</v>
      </c>
      <c r="C250" t="s">
        <v>330</v>
      </c>
      <c r="D250" t="s">
        <v>359</v>
      </c>
      <c r="E250" t="s">
        <v>395</v>
      </c>
      <c r="F250" t="s">
        <v>178</v>
      </c>
      <c r="G250" t="s">
        <v>178</v>
      </c>
      <c r="H250">
        <v>2012</v>
      </c>
      <c r="I250" t="s">
        <v>178</v>
      </c>
      <c r="J250" t="s">
        <v>178</v>
      </c>
      <c r="K250" t="s">
        <v>15</v>
      </c>
      <c r="L250" t="s">
        <v>178</v>
      </c>
      <c r="M250" t="s">
        <v>178</v>
      </c>
      <c r="N250">
        <f>IF($K250="NA","NA",IF($H250=2011,VLOOKUP($K250,GroupSizesPoly!$A$1:$FG$216,12,FALSE),IF($H250=2012,VLOOKUP($K250,GroupSizesPoly!$A$1:$FG$216,25,FALSE),"AAAAH")))</f>
        <v>7</v>
      </c>
      <c r="O250" t="str">
        <f>IF($L250="NA","NA",IF($H250=2011,VLOOKUP($L250,GroupSizesPoly!$A$1:$FG$216,25,FALSE),IF($H250=2012,VLOOKUP($L250,GroupSizesPoly!$A$1:$FG$216,39,FALSE),"AAAAH")))</f>
        <v>NA</v>
      </c>
      <c r="P250" t="str">
        <f>IF($M250="NA","NA",IF($H250=2011,VLOOKUP($M250,GroupSizesPoly!$A$1:$FG$216,39,FALSE),"AAAAH"))</f>
        <v>NA</v>
      </c>
      <c r="Q250">
        <f>IF($K250="NA","NA",IF($H250=2011,VLOOKUP($K250,GroupSizesPoly!$A$1:$FG$216,5,FALSE),IF($H250=2012,VLOOKUP($K250,GroupSizesPoly!$A$1:$FG$216,17,FALSE),"AAAAH")))</f>
        <v>0</v>
      </c>
      <c r="R250" t="str">
        <f>IF($L250="NA","NA",IF($H250=2011,VLOOKUP($L250,GroupSizesPoly!$A$1:$FG$216,17,FALSE),IF($H250=2012,VLOOKUP($L250,GroupSizesPoly!$A$1:$FG$216,32,FALSE),"AAAAH")))</f>
        <v>NA</v>
      </c>
      <c r="S250" t="str">
        <f>IF($M250="NA","NA",IF($H250=2011,VLOOKUP($M250,GroupSizesPoly!$A$1:$FG$216,32,FALSE),"AAAAH"))</f>
        <v>NA</v>
      </c>
      <c r="T250" s="4">
        <f>IF($K250="NA","NA",IF($H250=2011,VLOOKUP($K250,GroupSizesPoly!$A$1:$FG$216,8,FALSE),IF($H250=2012,VLOOKUP($K250,GroupSizesPoly!$A$1:$FG$216,20,FALSE),"AAAAH")))</f>
        <v>1</v>
      </c>
      <c r="U250" s="4" t="str">
        <f>IF($L250="NA","NA",IF($H250=2011,VLOOKUP($L250,GroupSizesPoly!$A$1:$FG$216,20,FALSE),IF($H250=2012,VLOOKUP($L250,GroupSizesPoly!$A$1:$FG$216,35,FALSE),"AAAAH")))</f>
        <v>NA</v>
      </c>
      <c r="V250" s="4" t="str">
        <f>IF($M250="NA","NA",IF($H250=2011,VLOOKUP($M250,GroupSizesPoly!$A$1:$FG$216,35,FALSE),"AAAAH"))</f>
        <v>NA</v>
      </c>
      <c r="W250">
        <v>0.44407206622348988</v>
      </c>
      <c r="X250" t="s">
        <v>178</v>
      </c>
      <c r="Y250">
        <v>0</v>
      </c>
      <c r="Z250" t="s">
        <v>178</v>
      </c>
      <c r="AA250" t="s">
        <v>178</v>
      </c>
      <c r="AB250" t="s">
        <v>178</v>
      </c>
      <c r="AC250" t="s">
        <v>178</v>
      </c>
      <c r="AD250" t="s">
        <v>178</v>
      </c>
      <c r="AE250" s="3" t="s">
        <v>178</v>
      </c>
      <c r="AF250" s="3" t="s">
        <v>178</v>
      </c>
      <c r="AG250">
        <f t="shared" si="28"/>
        <v>0.5</v>
      </c>
      <c r="AH250" t="str">
        <f t="shared" si="29"/>
        <v>NA</v>
      </c>
      <c r="AI250" t="str">
        <f t="shared" si="30"/>
        <v>NA</v>
      </c>
      <c r="AJ250">
        <f t="shared" si="31"/>
        <v>0</v>
      </c>
      <c r="AK250" t="str">
        <f t="shared" si="32"/>
        <v>NA</v>
      </c>
      <c r="AL250" t="str">
        <f t="shared" si="33"/>
        <v>NA</v>
      </c>
      <c r="AM250">
        <f t="shared" si="34"/>
        <v>0.5</v>
      </c>
      <c r="AN250">
        <f t="shared" si="35"/>
        <v>0</v>
      </c>
      <c r="AO250">
        <f t="shared" si="36"/>
        <v>7</v>
      </c>
    </row>
    <row r="251" spans="1:41" x14ac:dyDescent="0.25">
      <c r="A251">
        <v>258</v>
      </c>
      <c r="B251">
        <v>5.9</v>
      </c>
      <c r="C251" t="s">
        <v>337</v>
      </c>
      <c r="D251" t="s">
        <v>359</v>
      </c>
      <c r="E251" t="s">
        <v>393</v>
      </c>
      <c r="F251" t="s">
        <v>178</v>
      </c>
      <c r="G251" t="s">
        <v>178</v>
      </c>
      <c r="H251">
        <v>2012</v>
      </c>
      <c r="I251" t="s">
        <v>178</v>
      </c>
      <c r="J251" t="s">
        <v>178</v>
      </c>
      <c r="K251" t="s">
        <v>48</v>
      </c>
      <c r="L251" t="s">
        <v>178</v>
      </c>
      <c r="M251" t="s">
        <v>178</v>
      </c>
      <c r="N251">
        <f>IF($K251="NA","NA",IF($H251=2011,VLOOKUP($K251,GroupSizesPoly!$A$1:$FG$216,12,FALSE),IF($H251=2012,VLOOKUP($K251,GroupSizesPoly!$A$1:$FG$216,25,FALSE),"AAAAH")))</f>
        <v>6</v>
      </c>
      <c r="O251" t="str">
        <f>IF($L251="NA","NA",IF($H251=2011,VLOOKUP($L251,GroupSizesPoly!$A$1:$FG$216,25,FALSE),IF($H251=2012,VLOOKUP($L251,GroupSizesPoly!$A$1:$FG$216,39,FALSE),"AAAAH")))</f>
        <v>NA</v>
      </c>
      <c r="P251" t="str">
        <f>IF($M251="NA","NA",IF($H251=2011,VLOOKUP($M251,GroupSizesPoly!$A$1:$FG$216,39,FALSE),"AAAAH"))</f>
        <v>NA</v>
      </c>
      <c r="Q251">
        <f>IF($K251="NA","NA",IF($H251=2011,VLOOKUP($K251,GroupSizesPoly!$A$1:$FG$216,5,FALSE),IF($H251=2012,VLOOKUP($K251,GroupSizesPoly!$A$1:$FG$216,17,FALSE),"AAAAH")))</f>
        <v>2</v>
      </c>
      <c r="R251" t="str">
        <f>IF($L251="NA","NA",IF($H251=2011,VLOOKUP($L251,GroupSizesPoly!$A$1:$FG$216,17,FALSE),IF($H251=2012,VLOOKUP($L251,GroupSizesPoly!$A$1:$FG$216,32,FALSE),"AAAAH")))</f>
        <v>NA</v>
      </c>
      <c r="S251" t="str">
        <f>IF($M251="NA","NA",IF($H251=2011,VLOOKUP($M251,GroupSizesPoly!$A$1:$FG$216,32,FALSE),"AAAAH"))</f>
        <v>NA</v>
      </c>
      <c r="T251" s="4">
        <f>IF($K251="NA","NA",IF($H251=2011,VLOOKUP($K251,GroupSizesPoly!$A$1:$FG$216,8,FALSE),IF($H251=2012,VLOOKUP($K251,GroupSizesPoly!$A$1:$FG$216,20,FALSE),"AAAAH")))</f>
        <v>4</v>
      </c>
      <c r="U251" s="4" t="str">
        <f>IF($L251="NA","NA",IF($H251=2011,VLOOKUP($L251,GroupSizesPoly!$A$1:$FG$216,20,FALSE),IF($H251=2012,VLOOKUP($L251,GroupSizesPoly!$A$1:$FG$216,35,FALSE),"AAAAH")))</f>
        <v>NA</v>
      </c>
      <c r="V251" s="4" t="str">
        <f>IF($M251="NA","NA",IF($H251=2011,VLOOKUP($M251,GroupSizesPoly!$A$1:$FG$216,35,FALSE),"AAAAH"))</f>
        <v>NA</v>
      </c>
      <c r="W251">
        <v>2.6086203249994049</v>
      </c>
      <c r="X251" t="s">
        <v>178</v>
      </c>
      <c r="Y251">
        <v>0</v>
      </c>
      <c r="Z251" t="s">
        <v>178</v>
      </c>
      <c r="AA251" t="s">
        <v>178</v>
      </c>
      <c r="AB251" t="s">
        <v>178</v>
      </c>
      <c r="AC251" t="s">
        <v>178</v>
      </c>
      <c r="AD251" t="s">
        <v>178</v>
      </c>
      <c r="AE251" s="3" t="s">
        <v>178</v>
      </c>
      <c r="AF251" s="3" t="s">
        <v>178</v>
      </c>
      <c r="AG251">
        <f t="shared" si="28"/>
        <v>1.19</v>
      </c>
      <c r="AH251" t="str">
        <f t="shared" si="29"/>
        <v>NA</v>
      </c>
      <c r="AI251" t="str">
        <f t="shared" si="30"/>
        <v>NA</v>
      </c>
      <c r="AJ251">
        <f t="shared" si="31"/>
        <v>3.8000000000000006E-2</v>
      </c>
      <c r="AK251" t="str">
        <f t="shared" si="32"/>
        <v>NA</v>
      </c>
      <c r="AL251" t="str">
        <f t="shared" si="33"/>
        <v>NA</v>
      </c>
      <c r="AM251">
        <f t="shared" si="34"/>
        <v>1.19</v>
      </c>
      <c r="AN251">
        <f t="shared" si="35"/>
        <v>3.8000000000000006E-2</v>
      </c>
      <c r="AO251">
        <f t="shared" si="36"/>
        <v>6</v>
      </c>
    </row>
    <row r="252" spans="1:41" x14ac:dyDescent="0.25">
      <c r="A252">
        <v>259</v>
      </c>
      <c r="B252">
        <v>5</v>
      </c>
      <c r="C252" t="s">
        <v>330</v>
      </c>
      <c r="D252" t="s">
        <v>359</v>
      </c>
      <c r="E252" t="s">
        <v>395</v>
      </c>
      <c r="F252" t="s">
        <v>178</v>
      </c>
      <c r="G252" t="s">
        <v>178</v>
      </c>
      <c r="H252">
        <v>2012</v>
      </c>
      <c r="I252" t="s">
        <v>178</v>
      </c>
      <c r="J252" t="s">
        <v>178</v>
      </c>
      <c r="K252" t="s">
        <v>44</v>
      </c>
      <c r="L252" t="s">
        <v>178</v>
      </c>
      <c r="M252" t="s">
        <v>178</v>
      </c>
      <c r="N252">
        <f>IF($K252="NA","NA",IF($H252=2011,VLOOKUP($K252,GroupSizesPoly!$A$1:$FG$216,12,FALSE),IF($H252=2012,VLOOKUP($K252,GroupSizesPoly!$A$1:$FG$216,25,FALSE),"AAAAH")))</f>
        <v>7</v>
      </c>
      <c r="O252" t="str">
        <f>IF($L252="NA","NA",IF($H252=2011,VLOOKUP($L252,GroupSizesPoly!$A$1:$FG$216,25,FALSE),IF($H252=2012,VLOOKUP($L252,GroupSizesPoly!$A$1:$FG$216,39,FALSE),"AAAAH")))</f>
        <v>NA</v>
      </c>
      <c r="P252" t="str">
        <f>IF($M252="NA","NA",IF($H252=2011,VLOOKUP($M252,GroupSizesPoly!$A$1:$FG$216,39,FALSE),"AAAAH"))</f>
        <v>NA</v>
      </c>
      <c r="Q252">
        <f>IF($K252="NA","NA",IF($H252=2011,VLOOKUP($K252,GroupSizesPoly!$A$1:$FG$216,5,FALSE),IF($H252=2012,VLOOKUP($K252,GroupSizesPoly!$A$1:$FG$216,17,FALSE),"AAAAH")))</f>
        <v>1</v>
      </c>
      <c r="R252" t="str">
        <f>IF($L252="NA","NA",IF($H252=2011,VLOOKUP($L252,GroupSizesPoly!$A$1:$FG$216,17,FALSE),IF($H252=2012,VLOOKUP($L252,GroupSizesPoly!$A$1:$FG$216,32,FALSE),"AAAAH")))</f>
        <v>NA</v>
      </c>
      <c r="S252" t="str">
        <f>IF($M252="NA","NA",IF($H252=2011,VLOOKUP($M252,GroupSizesPoly!$A$1:$FG$216,32,FALSE),"AAAAH"))</f>
        <v>NA</v>
      </c>
      <c r="T252" s="4">
        <f>IF($K252="NA","NA",IF($H252=2011,VLOOKUP($K252,GroupSizesPoly!$A$1:$FG$216,8,FALSE),IF($H252=2012,VLOOKUP($K252,GroupSizesPoly!$A$1:$FG$216,20,FALSE),"AAAAH")))</f>
        <v>5</v>
      </c>
      <c r="U252" s="4" t="str">
        <f>IF($L252="NA","NA",IF($H252=2011,VLOOKUP($L252,GroupSizesPoly!$A$1:$FG$216,20,FALSE),IF($H252=2012,VLOOKUP($L252,GroupSizesPoly!$A$1:$FG$216,35,FALSE),"AAAAH")))</f>
        <v>NA</v>
      </c>
      <c r="V252" s="4" t="str">
        <f>IF($M252="NA","NA",IF($H252=2011,VLOOKUP($M252,GroupSizesPoly!$A$1:$FG$216,35,FALSE),"AAAAH"))</f>
        <v>NA</v>
      </c>
      <c r="W252">
        <v>0.43600458713183238</v>
      </c>
      <c r="X252" t="s">
        <v>178</v>
      </c>
      <c r="Y252">
        <v>0</v>
      </c>
      <c r="Z252" t="s">
        <v>178</v>
      </c>
      <c r="AA252" t="s">
        <v>178</v>
      </c>
      <c r="AB252" t="s">
        <v>178</v>
      </c>
      <c r="AC252" t="s">
        <v>178</v>
      </c>
      <c r="AD252" t="s">
        <v>178</v>
      </c>
      <c r="AE252" s="3" t="s">
        <v>178</v>
      </c>
      <c r="AF252" s="3" t="s">
        <v>178</v>
      </c>
      <c r="AG252">
        <f t="shared" si="28"/>
        <v>1.8687500000000001</v>
      </c>
      <c r="AH252" t="str">
        <f t="shared" si="29"/>
        <v>NA</v>
      </c>
      <c r="AI252" t="str">
        <f t="shared" si="30"/>
        <v>NA</v>
      </c>
      <c r="AJ252">
        <f t="shared" si="31"/>
        <v>9.5000000000000001E-2</v>
      </c>
      <c r="AK252" t="str">
        <f t="shared" si="32"/>
        <v>NA</v>
      </c>
      <c r="AL252" t="str">
        <f t="shared" si="33"/>
        <v>NA</v>
      </c>
      <c r="AM252">
        <f t="shared" si="34"/>
        <v>1.8687500000000001</v>
      </c>
      <c r="AN252">
        <f t="shared" si="35"/>
        <v>9.5000000000000001E-2</v>
      </c>
      <c r="AO252">
        <f t="shared" si="36"/>
        <v>7</v>
      </c>
    </row>
    <row r="253" spans="1:41" x14ac:dyDescent="0.25">
      <c r="A253">
        <v>260</v>
      </c>
      <c r="B253">
        <v>5.7</v>
      </c>
      <c r="C253" t="s">
        <v>337</v>
      </c>
      <c r="D253" t="s">
        <v>359</v>
      </c>
      <c r="E253" t="s">
        <v>393</v>
      </c>
      <c r="F253" t="s">
        <v>178</v>
      </c>
      <c r="G253" t="s">
        <v>178</v>
      </c>
      <c r="H253">
        <v>2012</v>
      </c>
      <c r="I253" t="s">
        <v>178</v>
      </c>
      <c r="J253" t="s">
        <v>178</v>
      </c>
      <c r="K253" t="s">
        <v>384</v>
      </c>
      <c r="L253" t="s">
        <v>178</v>
      </c>
      <c r="M253" t="s">
        <v>178</v>
      </c>
      <c r="N253">
        <f>IF($K253="NA","NA",IF($H253=2011,VLOOKUP($K253,GroupSizesPoly!$A$1:$FG$216,12,FALSE),IF($H253=2012,VLOOKUP($K253,GroupSizesPoly!$A$1:$FG$216,25,FALSE),"AAAAH")))</f>
        <v>10.600000000000001</v>
      </c>
      <c r="O253" t="str">
        <f>IF($L253="NA","NA",IF($H253=2011,VLOOKUP($L253,GroupSizesPoly!$A$1:$FG$216,25,FALSE),IF($H253=2012,VLOOKUP($L253,GroupSizesPoly!$A$1:$FG$216,39,FALSE),"AAAAH")))</f>
        <v>NA</v>
      </c>
      <c r="P253" t="str">
        <f>IF($M253="NA","NA",IF($H253=2011,VLOOKUP($M253,GroupSizesPoly!$A$1:$FG$216,39,FALSE),"AAAAH"))</f>
        <v>NA</v>
      </c>
      <c r="Q253">
        <f>IF($K253="NA","NA",IF($H253=2011,VLOOKUP($K253,GroupSizesPoly!$A$1:$FG$216,5,FALSE),IF($H253=2012,VLOOKUP($K253,GroupSizesPoly!$A$1:$FG$216,17,FALSE),"AAAAH")))</f>
        <v>0.6</v>
      </c>
      <c r="R253" t="str">
        <f>IF($L253="NA","NA",IF($H253=2011,VLOOKUP($L253,GroupSizesPoly!$A$1:$FG$216,17,FALSE),IF($H253=2012,VLOOKUP($L253,GroupSizesPoly!$A$1:$FG$216,32,FALSE),"AAAAH")))</f>
        <v>NA</v>
      </c>
      <c r="S253" t="str">
        <f>IF($M253="NA","NA",IF($H253=2011,VLOOKUP($M253,GroupSizesPoly!$A$1:$FG$216,32,FALSE),"AAAAH"))</f>
        <v>NA</v>
      </c>
      <c r="T253" s="4">
        <f>IF($K253="NA","NA",IF($H253=2011,VLOOKUP($K253,GroupSizesPoly!$A$1:$FG$216,8,FALSE),IF($H253=2012,VLOOKUP($K253,GroupSizesPoly!$A$1:$FG$216,20,FALSE),"AAAAH")))</f>
        <v>5.4</v>
      </c>
      <c r="U253" s="4" t="str">
        <f>IF($L253="NA","NA",IF($H253=2011,VLOOKUP($L253,GroupSizesPoly!$A$1:$FG$216,20,FALSE),IF($H253=2012,VLOOKUP($L253,GroupSizesPoly!$A$1:$FG$216,35,FALSE),"AAAAH")))</f>
        <v>NA</v>
      </c>
      <c r="V253" s="4" t="str">
        <f>IF($M253="NA","NA",IF($H253=2011,VLOOKUP($M253,GroupSizesPoly!$A$1:$FG$216,35,FALSE),"AAAAH"))</f>
        <v>NA</v>
      </c>
      <c r="W253">
        <v>0.40476901753999944</v>
      </c>
      <c r="X253" t="s">
        <v>178</v>
      </c>
      <c r="Y253">
        <v>0</v>
      </c>
      <c r="Z253" t="s">
        <v>178</v>
      </c>
      <c r="AA253" t="s">
        <v>178</v>
      </c>
      <c r="AB253" t="s">
        <v>178</v>
      </c>
      <c r="AC253" t="s">
        <v>178</v>
      </c>
      <c r="AD253" t="s">
        <v>178</v>
      </c>
      <c r="AE253" s="3" t="s">
        <v>178</v>
      </c>
      <c r="AF253" s="3" t="s">
        <v>178</v>
      </c>
      <c r="AG253">
        <f t="shared" si="28"/>
        <v>2.3719500000000004</v>
      </c>
      <c r="AH253" t="str">
        <f t="shared" si="29"/>
        <v>NA</v>
      </c>
      <c r="AI253" t="str">
        <f t="shared" si="30"/>
        <v>NA</v>
      </c>
      <c r="AJ253">
        <f t="shared" si="31"/>
        <v>1.5390000000000001E-2</v>
      </c>
      <c r="AK253" t="str">
        <f t="shared" si="32"/>
        <v>NA</v>
      </c>
      <c r="AL253" t="str">
        <f t="shared" si="33"/>
        <v>NA</v>
      </c>
      <c r="AM253">
        <f t="shared" si="34"/>
        <v>2.3719500000000004</v>
      </c>
      <c r="AN253">
        <f t="shared" si="35"/>
        <v>1.5390000000000001E-2</v>
      </c>
      <c r="AO253">
        <f t="shared" si="36"/>
        <v>10.600000000000001</v>
      </c>
    </row>
    <row r="254" spans="1:41" x14ac:dyDescent="0.25">
      <c r="A254">
        <v>261</v>
      </c>
      <c r="B254">
        <v>5.0999999999999996</v>
      </c>
      <c r="C254" t="s">
        <v>337</v>
      </c>
      <c r="D254" t="s">
        <v>358</v>
      </c>
      <c r="E254" t="s">
        <v>394</v>
      </c>
      <c r="F254" t="s">
        <v>178</v>
      </c>
      <c r="G254" t="s">
        <v>178</v>
      </c>
      <c r="H254">
        <v>2012</v>
      </c>
      <c r="I254" t="s">
        <v>178</v>
      </c>
      <c r="J254" t="s">
        <v>178</v>
      </c>
      <c r="K254" t="s">
        <v>48</v>
      </c>
      <c r="L254" t="s">
        <v>178</v>
      </c>
      <c r="M254" t="s">
        <v>178</v>
      </c>
      <c r="N254">
        <f>IF($K254="NA","NA",IF($H254=2011,VLOOKUP($K254,GroupSizesPoly!$A$1:$FG$216,12,FALSE),IF($H254=2012,VLOOKUP($K254,GroupSizesPoly!$A$1:$FG$216,25,FALSE),"AAAAH")))</f>
        <v>6</v>
      </c>
      <c r="O254" t="str">
        <f>IF($L254="NA","NA",IF($H254=2011,VLOOKUP($L254,GroupSizesPoly!$A$1:$FG$216,25,FALSE),IF($H254=2012,VLOOKUP($L254,GroupSizesPoly!$A$1:$FG$216,39,FALSE),"AAAAH")))</f>
        <v>NA</v>
      </c>
      <c r="P254" t="str">
        <f>IF($M254="NA","NA",IF($H254=2011,VLOOKUP($M254,GroupSizesPoly!$A$1:$FG$216,39,FALSE),"AAAAH"))</f>
        <v>NA</v>
      </c>
      <c r="Q254">
        <f>IF($K254="NA","NA",IF($H254=2011,VLOOKUP($K254,GroupSizesPoly!$A$1:$FG$216,5,FALSE),IF($H254=2012,VLOOKUP($K254,GroupSizesPoly!$A$1:$FG$216,17,FALSE),"AAAAH")))</f>
        <v>2</v>
      </c>
      <c r="R254" t="str">
        <f>IF($L254="NA","NA",IF($H254=2011,VLOOKUP($L254,GroupSizesPoly!$A$1:$FG$216,17,FALSE),IF($H254=2012,VLOOKUP($L254,GroupSizesPoly!$A$1:$FG$216,32,FALSE),"AAAAH")))</f>
        <v>NA</v>
      </c>
      <c r="S254" t="str">
        <f>IF($M254="NA","NA",IF($H254=2011,VLOOKUP($M254,GroupSizesPoly!$A$1:$FG$216,32,FALSE),"AAAAH"))</f>
        <v>NA</v>
      </c>
      <c r="T254" s="4">
        <f>IF($K254="NA","NA",IF($H254=2011,VLOOKUP($K254,GroupSizesPoly!$A$1:$FG$216,8,FALSE),IF($H254=2012,VLOOKUP($K254,GroupSizesPoly!$A$1:$FG$216,20,FALSE),"AAAAH")))</f>
        <v>4</v>
      </c>
      <c r="U254" s="4" t="str">
        <f>IF($L254="NA","NA",IF($H254=2011,VLOOKUP($L254,GroupSizesPoly!$A$1:$FG$216,20,FALSE),IF($H254=2012,VLOOKUP($L254,GroupSizesPoly!$A$1:$FG$216,35,FALSE),"AAAAH")))</f>
        <v>NA</v>
      </c>
      <c r="V254" s="4" t="str">
        <f>IF($M254="NA","NA",IF($H254=2011,VLOOKUP($M254,GroupSizesPoly!$A$1:$FG$216,35,FALSE),"AAAAH"))</f>
        <v>NA</v>
      </c>
      <c r="W254">
        <v>2.6086203249994049</v>
      </c>
      <c r="X254" t="s">
        <v>178</v>
      </c>
      <c r="Y254">
        <v>0</v>
      </c>
      <c r="Z254" t="s">
        <v>178</v>
      </c>
      <c r="AA254" t="s">
        <v>178</v>
      </c>
      <c r="AB254" t="s">
        <v>178</v>
      </c>
      <c r="AC254" t="s">
        <v>178</v>
      </c>
      <c r="AD254" t="s">
        <v>178</v>
      </c>
      <c r="AE254" s="3">
        <v>258</v>
      </c>
      <c r="AF254" s="3">
        <v>262</v>
      </c>
      <c r="AG254">
        <f t="shared" si="28"/>
        <v>8.7974999999999998E-2</v>
      </c>
      <c r="AH254" t="str">
        <f t="shared" si="29"/>
        <v>NA</v>
      </c>
      <c r="AI254" t="str">
        <f t="shared" si="30"/>
        <v>NA</v>
      </c>
      <c r="AJ254">
        <f t="shared" si="31"/>
        <v>0.15974500000000003</v>
      </c>
      <c r="AK254" t="str">
        <f t="shared" si="32"/>
        <v>NA</v>
      </c>
      <c r="AL254" t="str">
        <f t="shared" si="33"/>
        <v>NA</v>
      </c>
      <c r="AM254">
        <f t="shared" si="34"/>
        <v>8.7974999999999998E-2</v>
      </c>
      <c r="AN254">
        <f t="shared" si="35"/>
        <v>0.15974500000000003</v>
      </c>
      <c r="AO254">
        <f t="shared" si="36"/>
        <v>6</v>
      </c>
    </row>
    <row r="255" spans="1:41" x14ac:dyDescent="0.25">
      <c r="A255">
        <v>262</v>
      </c>
      <c r="B255">
        <v>4.9000000000000004</v>
      </c>
      <c r="C255" t="s">
        <v>330</v>
      </c>
      <c r="D255" t="s">
        <v>359</v>
      </c>
      <c r="E255" t="s">
        <v>395</v>
      </c>
      <c r="F255" t="s">
        <v>178</v>
      </c>
      <c r="G255" t="s">
        <v>178</v>
      </c>
      <c r="H255">
        <v>2012</v>
      </c>
      <c r="I255" t="s">
        <v>178</v>
      </c>
      <c r="J255" t="s">
        <v>178</v>
      </c>
      <c r="K255" t="s">
        <v>48</v>
      </c>
      <c r="L255" t="s">
        <v>178</v>
      </c>
      <c r="M255" t="s">
        <v>178</v>
      </c>
      <c r="N255">
        <f>IF($K255="NA","NA",IF($H255=2011,VLOOKUP($K255,GroupSizesPoly!$A$1:$FG$216,12,FALSE),IF($H255=2012,VLOOKUP($K255,GroupSizesPoly!$A$1:$FG$216,25,FALSE),"AAAAH")))</f>
        <v>6</v>
      </c>
      <c r="O255" t="str">
        <f>IF($L255="NA","NA",IF($H255=2011,VLOOKUP($L255,GroupSizesPoly!$A$1:$FG$216,25,FALSE),IF($H255=2012,VLOOKUP($L255,GroupSizesPoly!$A$1:$FG$216,39,FALSE),"AAAAH")))</f>
        <v>NA</v>
      </c>
      <c r="P255" t="str">
        <f>IF($M255="NA","NA",IF($H255=2011,VLOOKUP($M255,GroupSizesPoly!$A$1:$FG$216,39,FALSE),"AAAAH"))</f>
        <v>NA</v>
      </c>
      <c r="Q255">
        <f>IF($K255="NA","NA",IF($H255=2011,VLOOKUP($K255,GroupSizesPoly!$A$1:$FG$216,5,FALSE),IF($H255=2012,VLOOKUP($K255,GroupSizesPoly!$A$1:$FG$216,17,FALSE),"AAAAH")))</f>
        <v>2</v>
      </c>
      <c r="R255" t="str">
        <f>IF($L255="NA","NA",IF($H255=2011,VLOOKUP($L255,GroupSizesPoly!$A$1:$FG$216,17,FALSE),IF($H255=2012,VLOOKUP($L255,GroupSizesPoly!$A$1:$FG$216,32,FALSE),"AAAAH")))</f>
        <v>NA</v>
      </c>
      <c r="S255" t="str">
        <f>IF($M255="NA","NA",IF($H255=2011,VLOOKUP($M255,GroupSizesPoly!$A$1:$FG$216,32,FALSE),"AAAAH"))</f>
        <v>NA</v>
      </c>
      <c r="T255" s="4">
        <f>IF($K255="NA","NA",IF($H255=2011,VLOOKUP($K255,GroupSizesPoly!$A$1:$FG$216,8,FALSE),IF($H255=2012,VLOOKUP($K255,GroupSizesPoly!$A$1:$FG$216,20,FALSE),"AAAAH")))</f>
        <v>4</v>
      </c>
      <c r="U255" s="4" t="str">
        <f>IF($L255="NA","NA",IF($H255=2011,VLOOKUP($L255,GroupSizesPoly!$A$1:$FG$216,20,FALSE),IF($H255=2012,VLOOKUP($L255,GroupSizesPoly!$A$1:$FG$216,35,FALSE),"AAAAH")))</f>
        <v>NA</v>
      </c>
      <c r="V255" s="4" t="str">
        <f>IF($M255="NA","NA",IF($H255=2011,VLOOKUP($M255,GroupSizesPoly!$A$1:$FG$216,35,FALSE),"AAAAH"))</f>
        <v>NA</v>
      </c>
      <c r="W255">
        <v>2.6086203249994049</v>
      </c>
      <c r="X255" t="s">
        <v>178</v>
      </c>
      <c r="Y255">
        <v>0</v>
      </c>
      <c r="Z255" t="s">
        <v>178</v>
      </c>
      <c r="AA255" t="s">
        <v>178</v>
      </c>
      <c r="AB255" t="s">
        <v>178</v>
      </c>
      <c r="AC255" t="s">
        <v>178</v>
      </c>
      <c r="AD255" t="s">
        <v>178</v>
      </c>
      <c r="AE255" s="3" t="s">
        <v>178</v>
      </c>
      <c r="AF255" s="3" t="s">
        <v>178</v>
      </c>
      <c r="AG255">
        <f t="shared" si="28"/>
        <v>0.99</v>
      </c>
      <c r="AH255" t="str">
        <f t="shared" si="29"/>
        <v>NA</v>
      </c>
      <c r="AI255" t="str">
        <f t="shared" si="30"/>
        <v>NA</v>
      </c>
      <c r="AJ255">
        <f t="shared" si="31"/>
        <v>0.15200000000000002</v>
      </c>
      <c r="AK255" t="str">
        <f t="shared" si="32"/>
        <v>NA</v>
      </c>
      <c r="AL255" t="str">
        <f t="shared" si="33"/>
        <v>NA</v>
      </c>
      <c r="AM255">
        <f t="shared" si="34"/>
        <v>0.99</v>
      </c>
      <c r="AN255">
        <f t="shared" si="35"/>
        <v>0.15200000000000002</v>
      </c>
      <c r="AO255">
        <f t="shared" si="36"/>
        <v>6</v>
      </c>
    </row>
    <row r="256" spans="1:41" x14ac:dyDescent="0.25">
      <c r="A256">
        <v>263</v>
      </c>
      <c r="B256">
        <v>6</v>
      </c>
      <c r="C256" t="s">
        <v>337</v>
      </c>
      <c r="D256" t="s">
        <v>359</v>
      </c>
      <c r="E256" t="s">
        <v>393</v>
      </c>
      <c r="F256" t="s">
        <v>178</v>
      </c>
      <c r="G256" t="s">
        <v>178</v>
      </c>
      <c r="H256">
        <v>2012</v>
      </c>
      <c r="I256" t="s">
        <v>178</v>
      </c>
      <c r="J256" t="s">
        <v>178</v>
      </c>
      <c r="K256" t="s">
        <v>385</v>
      </c>
      <c r="L256" t="s">
        <v>178</v>
      </c>
      <c r="M256" t="s">
        <v>178</v>
      </c>
      <c r="N256">
        <f>IF($K256="NA","NA",IF($H256=2011,VLOOKUP($K256,GroupSizesPoly!$A$1:$FG$216,12,FALSE),IF($H256=2012,VLOOKUP($K256,GroupSizesPoly!$A$1:$FG$216,25,FALSE),"AAAAH")))</f>
        <v>7</v>
      </c>
      <c r="O256" t="str">
        <f>IF($L256="NA","NA",IF($H256=2011,VLOOKUP($L256,GroupSizesPoly!$A$1:$FG$216,25,FALSE),IF($H256=2012,VLOOKUP($L256,GroupSizesPoly!$A$1:$FG$216,39,FALSE),"AAAAH")))</f>
        <v>NA</v>
      </c>
      <c r="P256" t="str">
        <f>IF($M256="NA","NA",IF($H256=2011,VLOOKUP($M256,GroupSizesPoly!$A$1:$FG$216,39,FALSE),"AAAAH"))</f>
        <v>NA</v>
      </c>
      <c r="Q256">
        <f>IF($K256="NA","NA",IF($H256=2011,VLOOKUP($K256,GroupSizesPoly!$A$1:$FG$216,5,FALSE),IF($H256=2012,VLOOKUP($K256,GroupSizesPoly!$A$1:$FG$216,17,FALSE),"AAAAH")))</f>
        <v>1</v>
      </c>
      <c r="R256" t="str">
        <f>IF($L256="NA","NA",IF($H256=2011,VLOOKUP($L256,GroupSizesPoly!$A$1:$FG$216,17,FALSE),IF($H256=2012,VLOOKUP($L256,GroupSizesPoly!$A$1:$FG$216,32,FALSE),"AAAAH")))</f>
        <v>NA</v>
      </c>
      <c r="S256" t="str">
        <f>IF($M256="NA","NA",IF($H256=2011,VLOOKUP($M256,GroupSizesPoly!$A$1:$FG$216,32,FALSE),"AAAAH"))</f>
        <v>NA</v>
      </c>
      <c r="T256" s="4">
        <f>IF($K256="NA","NA",IF($H256=2011,VLOOKUP($K256,GroupSizesPoly!$A$1:$FG$216,8,FALSE),IF($H256=2012,VLOOKUP($K256,GroupSizesPoly!$A$1:$FG$216,20,FALSE),"AAAAH")))</f>
        <v>1.5</v>
      </c>
      <c r="U256" s="4" t="str">
        <f>IF($L256="NA","NA",IF($H256=2011,VLOOKUP($L256,GroupSizesPoly!$A$1:$FG$216,20,FALSE),IF($H256=2012,VLOOKUP($L256,GroupSizesPoly!$A$1:$FG$216,35,FALSE),"AAAAH")))</f>
        <v>NA</v>
      </c>
      <c r="V256" s="4" t="str">
        <f>IF($M256="NA","NA",IF($H256=2011,VLOOKUP($M256,GroupSizesPoly!$A$1:$FG$216,35,FALSE),"AAAAH"))</f>
        <v>NA</v>
      </c>
      <c r="W256">
        <v>0.25877314304585897</v>
      </c>
      <c r="X256" t="s">
        <v>178</v>
      </c>
      <c r="Y256">
        <v>0</v>
      </c>
      <c r="Z256" t="s">
        <v>178</v>
      </c>
      <c r="AA256" t="s">
        <v>178</v>
      </c>
      <c r="AB256" t="s">
        <v>178</v>
      </c>
      <c r="AC256" t="s">
        <v>178</v>
      </c>
      <c r="AD256" t="s">
        <v>178</v>
      </c>
      <c r="AE256" s="3" t="s">
        <v>178</v>
      </c>
      <c r="AF256" s="3" t="s">
        <v>178</v>
      </c>
      <c r="AG256">
        <f t="shared" si="28"/>
        <v>0.59812500000000002</v>
      </c>
      <c r="AH256" t="str">
        <f t="shared" si="29"/>
        <v>NA</v>
      </c>
      <c r="AI256" t="str">
        <f t="shared" si="30"/>
        <v>NA</v>
      </c>
      <c r="AJ256">
        <f t="shared" si="31"/>
        <v>7.1250000000000011E-3</v>
      </c>
      <c r="AK256" t="str">
        <f t="shared" si="32"/>
        <v>NA</v>
      </c>
      <c r="AL256" t="str">
        <f t="shared" si="33"/>
        <v>NA</v>
      </c>
      <c r="AM256">
        <f t="shared" si="34"/>
        <v>0.59812500000000002</v>
      </c>
      <c r="AN256">
        <f t="shared" si="35"/>
        <v>7.1250000000000011E-3</v>
      </c>
      <c r="AO256">
        <f t="shared" si="36"/>
        <v>7</v>
      </c>
    </row>
    <row r="257" spans="1:41" x14ac:dyDescent="0.25">
      <c r="A257">
        <v>264</v>
      </c>
      <c r="B257">
        <v>6</v>
      </c>
      <c r="C257" t="s">
        <v>337</v>
      </c>
      <c r="D257" t="s">
        <v>359</v>
      </c>
      <c r="E257" t="s">
        <v>393</v>
      </c>
      <c r="F257" t="s">
        <v>178</v>
      </c>
      <c r="G257" t="s">
        <v>178</v>
      </c>
      <c r="H257">
        <v>2012</v>
      </c>
      <c r="I257" t="s">
        <v>178</v>
      </c>
      <c r="J257" t="s">
        <v>178</v>
      </c>
      <c r="K257" t="s">
        <v>386</v>
      </c>
      <c r="L257" t="s">
        <v>178</v>
      </c>
      <c r="M257" t="s">
        <v>178</v>
      </c>
      <c r="N257">
        <f>IF($K257="NA","NA",IF($H257=2011,VLOOKUP($K257,GroupSizesPoly!$A$1:$FG$216,12,FALSE),IF($H257=2012,VLOOKUP($K257,GroupSizesPoly!$A$1:$FG$216,25,FALSE),"AAAAH")))</f>
        <v>7.5</v>
      </c>
      <c r="O257" t="str">
        <f>IF($L257="NA","NA",IF($H257=2011,VLOOKUP($L257,GroupSizesPoly!$A$1:$FG$216,25,FALSE),IF($H257=2012,VLOOKUP($L257,GroupSizesPoly!$A$1:$FG$216,39,FALSE),"AAAAH")))</f>
        <v>NA</v>
      </c>
      <c r="P257" t="str">
        <f>IF($M257="NA","NA",IF($H257=2011,VLOOKUP($M257,GroupSizesPoly!$A$1:$FG$216,39,FALSE),"AAAAH"))</f>
        <v>NA</v>
      </c>
      <c r="Q257">
        <f>IF($K257="NA","NA",IF($H257=2011,VLOOKUP($K257,GroupSizesPoly!$A$1:$FG$216,5,FALSE),IF($H257=2012,VLOOKUP($K257,GroupSizesPoly!$A$1:$FG$216,17,FALSE),"AAAAH")))</f>
        <v>1</v>
      </c>
      <c r="R257" t="str">
        <f>IF($L257="NA","NA",IF($H257=2011,VLOOKUP($L257,GroupSizesPoly!$A$1:$FG$216,17,FALSE),IF($H257=2012,VLOOKUP($L257,GroupSizesPoly!$A$1:$FG$216,32,FALSE),"AAAAH")))</f>
        <v>NA</v>
      </c>
      <c r="S257" t="str">
        <f>IF($M257="NA","NA",IF($H257=2011,VLOOKUP($M257,GroupSizesPoly!$A$1:$FG$216,32,FALSE),"AAAAH"))</f>
        <v>NA</v>
      </c>
      <c r="T257" s="4">
        <f>IF($K257="NA","NA",IF($H257=2011,VLOOKUP($K257,GroupSizesPoly!$A$1:$FG$216,8,FALSE),IF($H257=2012,VLOOKUP($K257,GroupSizesPoly!$A$1:$FG$216,20,FALSE),"AAAAH")))</f>
        <v>2</v>
      </c>
      <c r="U257" s="4" t="str">
        <f>IF($L257="NA","NA",IF($H257=2011,VLOOKUP($L257,GroupSizesPoly!$A$1:$FG$216,20,FALSE),IF($H257=2012,VLOOKUP($L257,GroupSizesPoly!$A$1:$FG$216,35,FALSE),"AAAAH")))</f>
        <v>NA</v>
      </c>
      <c r="V257" s="4" t="str">
        <f>IF($M257="NA","NA",IF($H257=2011,VLOOKUP($M257,GroupSizesPoly!$A$1:$FG$216,35,FALSE),"AAAAH"))</f>
        <v>NA</v>
      </c>
      <c r="W257">
        <v>0.43139309220245908</v>
      </c>
      <c r="X257" t="s">
        <v>178</v>
      </c>
      <c r="Y257">
        <v>0</v>
      </c>
      <c r="Z257" t="s">
        <v>178</v>
      </c>
      <c r="AA257" t="s">
        <v>178</v>
      </c>
      <c r="AB257" t="s">
        <v>178</v>
      </c>
      <c r="AC257" t="s">
        <v>178</v>
      </c>
      <c r="AD257" t="s">
        <v>178</v>
      </c>
      <c r="AE257" s="3" t="s">
        <v>178</v>
      </c>
      <c r="AF257" s="3" t="s">
        <v>178</v>
      </c>
      <c r="AG257">
        <f t="shared" si="28"/>
        <v>0.7975000000000001</v>
      </c>
      <c r="AH257" t="str">
        <f t="shared" si="29"/>
        <v>NA</v>
      </c>
      <c r="AI257" t="str">
        <f t="shared" si="30"/>
        <v>NA</v>
      </c>
      <c r="AJ257">
        <f t="shared" si="31"/>
        <v>9.5000000000000015E-3</v>
      </c>
      <c r="AK257" t="str">
        <f t="shared" si="32"/>
        <v>NA</v>
      </c>
      <c r="AL257" t="str">
        <f t="shared" si="33"/>
        <v>NA</v>
      </c>
      <c r="AM257">
        <f t="shared" si="34"/>
        <v>0.7975000000000001</v>
      </c>
      <c r="AN257">
        <f t="shared" si="35"/>
        <v>9.5000000000000015E-3</v>
      </c>
      <c r="AO257">
        <f t="shared" si="36"/>
        <v>7.5</v>
      </c>
    </row>
    <row r="258" spans="1:41" x14ac:dyDescent="0.25">
      <c r="A258">
        <v>265</v>
      </c>
      <c r="B258">
        <v>6</v>
      </c>
      <c r="C258" t="s">
        <v>337</v>
      </c>
      <c r="D258" t="s">
        <v>359</v>
      </c>
      <c r="E258" t="s">
        <v>393</v>
      </c>
      <c r="F258" t="s">
        <v>178</v>
      </c>
      <c r="G258" t="s">
        <v>178</v>
      </c>
      <c r="H258">
        <v>2012</v>
      </c>
      <c r="I258" t="s">
        <v>178</v>
      </c>
      <c r="J258" t="s">
        <v>178</v>
      </c>
      <c r="K258" t="s">
        <v>387</v>
      </c>
      <c r="L258" t="s">
        <v>178</v>
      </c>
      <c r="M258" t="s">
        <v>178</v>
      </c>
      <c r="N258">
        <f>IF($K258="NA","NA",IF($H258=2011,VLOOKUP($K258,GroupSizesPoly!$A$1:$FG$216,12,FALSE),IF($H258=2012,VLOOKUP($K258,GroupSizesPoly!$A$1:$FG$216,25,FALSE),"AAAAH")))</f>
        <v>7.5</v>
      </c>
      <c r="O258" t="str">
        <f>IF($L258="NA","NA",IF($H258=2011,VLOOKUP($L258,GroupSizesPoly!$A$1:$FG$216,25,FALSE),IF($H258=2012,VLOOKUP($L258,GroupSizesPoly!$A$1:$FG$216,39,FALSE),"AAAAH")))</f>
        <v>NA</v>
      </c>
      <c r="P258" t="str">
        <f>IF($M258="NA","NA",IF($H258=2011,VLOOKUP($M258,GroupSizesPoly!$A$1:$FG$216,39,FALSE),"AAAAH"))</f>
        <v>NA</v>
      </c>
      <c r="Q258">
        <f>IF($K258="NA","NA",IF($H258=2011,VLOOKUP($K258,GroupSizesPoly!$A$1:$FG$216,5,FALSE),IF($H258=2012,VLOOKUP($K258,GroupSizesPoly!$A$1:$FG$216,17,FALSE),"AAAAH")))</f>
        <v>0.5</v>
      </c>
      <c r="R258" t="str">
        <f>IF($L258="NA","NA",IF($H258=2011,VLOOKUP($L258,GroupSizesPoly!$A$1:$FG$216,17,FALSE),IF($H258=2012,VLOOKUP($L258,GroupSizesPoly!$A$1:$FG$216,32,FALSE),"AAAAH")))</f>
        <v>NA</v>
      </c>
      <c r="S258" t="str">
        <f>IF($M258="NA","NA",IF($H258=2011,VLOOKUP($M258,GroupSizesPoly!$A$1:$FG$216,32,FALSE),"AAAAH"))</f>
        <v>NA</v>
      </c>
      <c r="T258" s="4">
        <f>IF($K258="NA","NA",IF($H258=2011,VLOOKUP($K258,GroupSizesPoly!$A$1:$FG$216,8,FALSE),IF($H258=2012,VLOOKUP($K258,GroupSizesPoly!$A$1:$FG$216,20,FALSE),"AAAAH")))</f>
        <v>2.5</v>
      </c>
      <c r="U258" s="4" t="str">
        <f>IF($L258="NA","NA",IF($H258=2011,VLOOKUP($L258,GroupSizesPoly!$A$1:$FG$216,20,FALSE),IF($H258=2012,VLOOKUP($L258,GroupSizesPoly!$A$1:$FG$216,35,FALSE),"AAAAH")))</f>
        <v>NA</v>
      </c>
      <c r="V258" s="4" t="str">
        <f>IF($M258="NA","NA",IF($H258=2011,VLOOKUP($M258,GroupSizesPoly!$A$1:$FG$216,35,FALSE),"AAAAH"))</f>
        <v>NA</v>
      </c>
      <c r="W258">
        <v>0.36055512754639901</v>
      </c>
      <c r="X258" t="s">
        <v>178</v>
      </c>
      <c r="Y258">
        <v>0</v>
      </c>
      <c r="Z258" t="s">
        <v>178</v>
      </c>
      <c r="AA258" t="s">
        <v>178</v>
      </c>
      <c r="AB258" t="s">
        <v>178</v>
      </c>
      <c r="AC258" t="s">
        <v>178</v>
      </c>
      <c r="AD258" t="s">
        <v>178</v>
      </c>
      <c r="AE258" s="3" t="s">
        <v>178</v>
      </c>
      <c r="AF258" s="3" t="s">
        <v>178</v>
      </c>
      <c r="AG258">
        <f t="shared" si="28"/>
        <v>1.1234374999999999</v>
      </c>
      <c r="AH258" t="str">
        <f t="shared" si="29"/>
        <v>NA</v>
      </c>
      <c r="AI258" t="str">
        <f t="shared" si="30"/>
        <v>NA</v>
      </c>
      <c r="AJ258">
        <f t="shared" si="31"/>
        <v>5.9375000000000001E-3</v>
      </c>
      <c r="AK258" t="str">
        <f t="shared" si="32"/>
        <v>NA</v>
      </c>
      <c r="AL258" t="str">
        <f t="shared" si="33"/>
        <v>NA</v>
      </c>
      <c r="AM258">
        <f t="shared" si="34"/>
        <v>1.1234374999999999</v>
      </c>
      <c r="AN258">
        <f t="shared" si="35"/>
        <v>5.9375000000000001E-3</v>
      </c>
      <c r="AO258">
        <f t="shared" si="36"/>
        <v>7.5</v>
      </c>
    </row>
    <row r="259" spans="1:41" x14ac:dyDescent="0.25">
      <c r="A259">
        <v>266</v>
      </c>
      <c r="B259">
        <v>6.1</v>
      </c>
      <c r="C259" t="s">
        <v>337</v>
      </c>
      <c r="D259" t="s">
        <v>359</v>
      </c>
      <c r="E259" t="s">
        <v>393</v>
      </c>
      <c r="F259" t="s">
        <v>178</v>
      </c>
      <c r="G259" t="s">
        <v>178</v>
      </c>
      <c r="H259">
        <v>2012</v>
      </c>
      <c r="I259" t="s">
        <v>178</v>
      </c>
      <c r="J259" t="s">
        <v>178</v>
      </c>
      <c r="K259" t="s">
        <v>2</v>
      </c>
      <c r="L259" t="s">
        <v>178</v>
      </c>
      <c r="M259" t="s">
        <v>178</v>
      </c>
      <c r="N259">
        <f>IF($K259="NA","NA",IF($H259=2011,VLOOKUP($K259,GroupSizesPoly!$A$1:$FG$216,12,FALSE),IF($H259=2012,VLOOKUP($K259,GroupSizesPoly!$A$1:$FG$216,25,FALSE),"AAAAH")))</f>
        <v>7</v>
      </c>
      <c r="O259" t="str">
        <f>IF($L259="NA","NA",IF($H259=2011,VLOOKUP($L259,GroupSizesPoly!$A$1:$FG$216,25,FALSE),IF($H259=2012,VLOOKUP($L259,GroupSizesPoly!$A$1:$FG$216,39,FALSE),"AAAAH")))</f>
        <v>NA</v>
      </c>
      <c r="P259" t="str">
        <f>IF($M259="NA","NA",IF($H259=2011,VLOOKUP($M259,GroupSizesPoly!$A$1:$FG$216,39,FALSE),"AAAAH"))</f>
        <v>NA</v>
      </c>
      <c r="Q259">
        <f>IF($K259="NA","NA",IF($H259=2011,VLOOKUP($K259,GroupSizesPoly!$A$1:$FG$216,5,FALSE),IF($H259=2012,VLOOKUP($K259,GroupSizesPoly!$A$1:$FG$216,17,FALSE),"AAAAH")))</f>
        <v>1</v>
      </c>
      <c r="R259" t="str">
        <f>IF($L259="NA","NA",IF($H259=2011,VLOOKUP($L259,GroupSizesPoly!$A$1:$FG$216,17,FALSE),IF($H259=2012,VLOOKUP($L259,GroupSizesPoly!$A$1:$FG$216,32,FALSE),"AAAAH")))</f>
        <v>NA</v>
      </c>
      <c r="S259" t="str">
        <f>IF($M259="NA","NA",IF($H259=2011,VLOOKUP($M259,GroupSizesPoly!$A$1:$FG$216,32,FALSE),"AAAAH"))</f>
        <v>NA</v>
      </c>
      <c r="T259" s="4">
        <f>IF($K259="NA","NA",IF($H259=2011,VLOOKUP($K259,GroupSizesPoly!$A$1:$FG$216,8,FALSE),IF($H259=2012,VLOOKUP($K259,GroupSizesPoly!$A$1:$FG$216,20,FALSE),"AAAAH")))</f>
        <v>2</v>
      </c>
      <c r="U259" s="4" t="str">
        <f>IF($L259="NA","NA",IF($H259=2011,VLOOKUP($L259,GroupSizesPoly!$A$1:$FG$216,20,FALSE),IF($H259=2012,VLOOKUP($L259,GroupSizesPoly!$A$1:$FG$216,35,FALSE),"AAAAH")))</f>
        <v>NA</v>
      </c>
      <c r="V259" s="4" t="str">
        <f>IF($M259="NA","NA",IF($H259=2011,VLOOKUP($M259,GroupSizesPoly!$A$1:$FG$216,35,FALSE),"AAAAH"))</f>
        <v>NA</v>
      </c>
      <c r="W259">
        <v>1.4878844041120944</v>
      </c>
      <c r="X259" t="s">
        <v>178</v>
      </c>
      <c r="Y259">
        <v>0</v>
      </c>
      <c r="Z259" t="s">
        <v>178</v>
      </c>
      <c r="AA259" t="s">
        <v>178</v>
      </c>
      <c r="AB259" t="s">
        <v>178</v>
      </c>
      <c r="AC259" t="s">
        <v>178</v>
      </c>
      <c r="AD259" t="s">
        <v>178</v>
      </c>
      <c r="AE259" s="3" t="s">
        <v>178</v>
      </c>
      <c r="AF259" s="3" t="s">
        <v>178</v>
      </c>
      <c r="AG259">
        <f t="shared" ref="AG259:AG264" si="37">IF(E259="NA","NA",IF(T259=0,0,IF(E259="DM",(T259-Q259*0.5*T259*0.045-T259*0.18* Q259)*0.5,IF(E259="DF",(T259-Q259*0.5*T259*0.145-T259*0.18* Q259)*0.5,IF(E259="MH",(T259-(Q259-1)*0.5*T259*0.045)*0.5*0.045, (T259-(Q259-1)*0.5*T259*0.145)*0.5*0.145)))))</f>
        <v>0.7975000000000001</v>
      </c>
      <c r="AH259" t="str">
        <f t="shared" ref="AH259:AH264" si="38">IF(F259="NA","NA",IF(U259=0,0,IF(F259="DM",(U259-R259*0.5*U259*0.045-U259*0.18* R259)*0.5,IF(F259="DF",(U259-R259*0.5*U259*0.145-U259*0.18* R259)*0.5,IF(F259="MH",(U259-(R259-1)*0.5*U259*0.045)*0.5*0.045, (U259-(R259-1)*0.5*U259*0.145)*0.5*0.145)))))</f>
        <v>NA</v>
      </c>
      <c r="AI259" t="str">
        <f t="shared" ref="AI259:AI264" si="39">IF(G259="NA","NA",IF(V259=0,0,IF(G259="DM",(V259-S259*0.5*V259*0.045-V259*0.18*S259)*0.5,IF(G259="DF",(V259-S259*0.5*V259*0.145-V259*0.18*S259)*0.5,IF(G259="MH",(V259-(S259-1)*0.5*V259*0.045)*0.5*0.045, (V259-(S259-1)*0.5*V259*0.145)*0.5*0.145)))))</f>
        <v>NA</v>
      </c>
      <c r="AJ259">
        <f t="shared" ref="AJ259:AJ264" si="40">IF(E259="NA","NA",IF(U259=0,0,IF(E259="DM", T259*Q259*0.095*0.05,IF(E259="DF", T259*Q259*0.095*0.2,IF(E259="MH", (T259-(Q259-1)*T259*0.0695)*0.125*0.18+ (Q259-1)*T259*0.095*0.2, (T259-(Q259-1)*T259*0.095)*0.125*0.18+ (Q259-1)*T259*0.095*0.2)))))</f>
        <v>9.5000000000000015E-3</v>
      </c>
      <c r="AK259" t="str">
        <f t="shared" ref="AK259:AK264" si="41">IF(F259="NA","NA",IF(V259=0,0,IF(F259="DM", U259*R259*0.095*0.05,IF(F259="DF", U259*R259*0.095*0.2,IF(F259="MH", (U259-(R259-1)*U259*0.0695)*0.125*0.18+ (R259-1)*U259*0.095*0.2, (U259-(R259-1)*U259*0.095)*0.125*0.18+ (R259-1)*U259*0.095*0.2)))))</f>
        <v>NA</v>
      </c>
      <c r="AL259" t="str">
        <f t="shared" ref="AL259:AL264" si="42">IF(G259="NA","NA",IF(W259=0,0,IF(G259="DM", V259*S259*0.095*0.05,IF(G259="DF", V259*S259*0.095*0.2,IF(G259="MH", (V259-(S259-1)*V259*0.0695)*0.125*0.18+ (S259-1)*V259*0.095*0.2, (V259-(S259-1)*V259*0.095)*0.125*0.18+ (S259-1)*V259*0.095*0.2)))))</f>
        <v>NA</v>
      </c>
      <c r="AM259">
        <f t="shared" ref="AM259:AM264" si="43">SUM(AG259:AI259)</f>
        <v>0.7975000000000001</v>
      </c>
      <c r="AN259">
        <f t="shared" ref="AN259:AN264" si="44">SUM(AJ259:AL259)</f>
        <v>9.5000000000000015E-3</v>
      </c>
      <c r="AO259">
        <f t="shared" ref="AO259:AO264" si="45">AVERAGE(N259:P259)</f>
        <v>7</v>
      </c>
    </row>
    <row r="260" spans="1:41" x14ac:dyDescent="0.25">
      <c r="A260">
        <v>267</v>
      </c>
      <c r="B260">
        <v>5.0999999999999996</v>
      </c>
      <c r="C260" t="s">
        <v>330</v>
      </c>
      <c r="D260" t="s">
        <v>359</v>
      </c>
      <c r="E260" t="s">
        <v>395</v>
      </c>
      <c r="F260" t="s">
        <v>178</v>
      </c>
      <c r="G260" t="s">
        <v>178</v>
      </c>
      <c r="H260">
        <v>2012</v>
      </c>
      <c r="I260" t="s">
        <v>178</v>
      </c>
      <c r="J260" t="s">
        <v>178</v>
      </c>
      <c r="K260" t="s">
        <v>81</v>
      </c>
      <c r="L260" t="s">
        <v>178</v>
      </c>
      <c r="M260" t="s">
        <v>178</v>
      </c>
      <c r="N260">
        <f>IF($K260="NA","NA",IF($H260=2011,VLOOKUP($K260,GroupSizesPoly!$A$1:$FG$216,12,FALSE),IF($H260=2012,VLOOKUP($K260,GroupSizesPoly!$A$1:$FG$216,25,FALSE),"AAAAH")))</f>
        <v>5</v>
      </c>
      <c r="O260" t="str">
        <f>IF($L260="NA","NA",IF($H260=2011,VLOOKUP($L260,GroupSizesPoly!$A$1:$FG$216,25,FALSE),IF($H260=2012,VLOOKUP($L260,GroupSizesPoly!$A$1:$FG$216,39,FALSE),"AAAAH")))</f>
        <v>NA</v>
      </c>
      <c r="P260" t="str">
        <f>IF($M260="NA","NA",IF($H260=2011,VLOOKUP($M260,GroupSizesPoly!$A$1:$FG$216,39,FALSE),"AAAAH"))</f>
        <v>NA</v>
      </c>
      <c r="Q260">
        <f>IF($K260="NA","NA",IF($H260=2011,VLOOKUP($K260,GroupSizesPoly!$A$1:$FG$216,5,FALSE),IF($H260=2012,VLOOKUP($K260,GroupSizesPoly!$A$1:$FG$216,17,FALSE),"AAAAH")))</f>
        <v>0</v>
      </c>
      <c r="R260" t="str">
        <f>IF($L260="NA","NA",IF($H260=2011,VLOOKUP($L260,GroupSizesPoly!$A$1:$FG$216,17,FALSE),IF($H260=2012,VLOOKUP($L260,GroupSizesPoly!$A$1:$FG$216,32,FALSE),"AAAAH")))</f>
        <v>NA</v>
      </c>
      <c r="S260" t="str">
        <f>IF($M260="NA","NA",IF($H260=2011,VLOOKUP($M260,GroupSizesPoly!$A$1:$FG$216,32,FALSE),"AAAAH"))</f>
        <v>NA</v>
      </c>
      <c r="T260" s="4">
        <f>IF($K260="NA","NA",IF($H260=2011,VLOOKUP($K260,GroupSizesPoly!$A$1:$FG$216,8,FALSE),IF($H260=2012,VLOOKUP($K260,GroupSizesPoly!$A$1:$FG$216,20,FALSE),"AAAAH")))</f>
        <v>0</v>
      </c>
      <c r="U260" s="4" t="str">
        <f>IF($L260="NA","NA",IF($H260=2011,VLOOKUP($L260,GroupSizesPoly!$A$1:$FG$216,20,FALSE),IF($H260=2012,VLOOKUP($L260,GroupSizesPoly!$A$1:$FG$216,35,FALSE),"AAAAH")))</f>
        <v>NA</v>
      </c>
      <c r="V260" s="4" t="str">
        <f>IF($M260="NA","NA",IF($H260=2011,VLOOKUP($M260,GroupSizesPoly!$A$1:$FG$216,35,FALSE),"AAAAH"))</f>
        <v>NA</v>
      </c>
      <c r="W260">
        <v>0.5818934610390456</v>
      </c>
      <c r="X260" t="s">
        <v>178</v>
      </c>
      <c r="Y260">
        <v>0</v>
      </c>
      <c r="Z260" t="s">
        <v>178</v>
      </c>
      <c r="AA260" t="s">
        <v>178</v>
      </c>
      <c r="AB260" t="s">
        <v>178</v>
      </c>
      <c r="AC260" t="s">
        <v>178</v>
      </c>
      <c r="AD260" t="s">
        <v>178</v>
      </c>
      <c r="AE260" s="3" t="s">
        <v>178</v>
      </c>
      <c r="AF260" s="3" t="s">
        <v>178</v>
      </c>
      <c r="AG260">
        <f t="shared" si="37"/>
        <v>0</v>
      </c>
      <c r="AH260" t="str">
        <f t="shared" si="38"/>
        <v>NA</v>
      </c>
      <c r="AI260" t="str">
        <f t="shared" si="39"/>
        <v>NA</v>
      </c>
      <c r="AJ260">
        <f t="shared" si="40"/>
        <v>0</v>
      </c>
      <c r="AK260" t="str">
        <f t="shared" si="41"/>
        <v>NA</v>
      </c>
      <c r="AL260" t="str">
        <f t="shared" si="42"/>
        <v>NA</v>
      </c>
      <c r="AM260">
        <f t="shared" si="43"/>
        <v>0</v>
      </c>
      <c r="AN260">
        <f t="shared" si="44"/>
        <v>0</v>
      </c>
      <c r="AO260">
        <f t="shared" si="45"/>
        <v>5</v>
      </c>
    </row>
    <row r="261" spans="1:41" x14ac:dyDescent="0.25">
      <c r="A261">
        <v>268</v>
      </c>
      <c r="B261">
        <v>5.3</v>
      </c>
      <c r="C261" t="s">
        <v>330</v>
      </c>
      <c r="D261" t="s">
        <v>359</v>
      </c>
      <c r="E261" t="s">
        <v>395</v>
      </c>
      <c r="F261" t="s">
        <v>178</v>
      </c>
      <c r="G261" t="s">
        <v>178</v>
      </c>
      <c r="H261">
        <v>2012</v>
      </c>
      <c r="I261" t="s">
        <v>178</v>
      </c>
      <c r="J261" t="s">
        <v>178</v>
      </c>
      <c r="K261" t="s">
        <v>147</v>
      </c>
      <c r="L261" t="s">
        <v>178</v>
      </c>
      <c r="M261" t="s">
        <v>178</v>
      </c>
      <c r="N261">
        <f>IF($K261="NA","NA",IF($H261=2011,VLOOKUP($K261,GroupSizesPoly!$A$1:$FG$216,12,FALSE),IF($H261=2012,VLOOKUP($K261,GroupSizesPoly!$A$1:$FG$216,25,FALSE),"AAAAH")))</f>
        <v>6</v>
      </c>
      <c r="O261" t="str">
        <f>IF($L261="NA","NA",IF($H261=2011,VLOOKUP($L261,GroupSizesPoly!$A$1:$FG$216,25,FALSE),IF($H261=2012,VLOOKUP($L261,GroupSizesPoly!$A$1:$FG$216,39,FALSE),"AAAAH")))</f>
        <v>NA</v>
      </c>
      <c r="P261" t="str">
        <f>IF($M261="NA","NA",IF($H261=2011,VLOOKUP($M261,GroupSizesPoly!$A$1:$FG$216,39,FALSE),"AAAAH"))</f>
        <v>NA</v>
      </c>
      <c r="Q261">
        <f>IF($K261="NA","NA",IF($H261=2011,VLOOKUP($K261,GroupSizesPoly!$A$1:$FG$216,5,FALSE),IF($H261=2012,VLOOKUP($K261,GroupSizesPoly!$A$1:$FG$216,17,FALSE),"AAAAH")))</f>
        <v>1</v>
      </c>
      <c r="R261" t="str">
        <f>IF($L261="NA","NA",IF($H261=2011,VLOOKUP($L261,GroupSizesPoly!$A$1:$FG$216,17,FALSE),IF($H261=2012,VLOOKUP($L261,GroupSizesPoly!$A$1:$FG$216,32,FALSE),"AAAAH")))</f>
        <v>NA</v>
      </c>
      <c r="S261" t="str">
        <f>IF($M261="NA","NA",IF($H261=2011,VLOOKUP($M261,GroupSizesPoly!$A$1:$FG$216,32,FALSE),"AAAAH"))</f>
        <v>NA</v>
      </c>
      <c r="T261" s="4">
        <f>IF($K261="NA","NA",IF($H261=2011,VLOOKUP($K261,GroupSizesPoly!$A$1:$FG$216,8,FALSE),IF($H261=2012,VLOOKUP($K261,GroupSizesPoly!$A$1:$FG$216,20,FALSE),"AAAAH")))</f>
        <v>3</v>
      </c>
      <c r="U261" s="4" t="str">
        <f>IF($L261="NA","NA",IF($H261=2011,VLOOKUP($L261,GroupSizesPoly!$A$1:$FG$216,20,FALSE),IF($H261=2012,VLOOKUP($L261,GroupSizesPoly!$A$1:$FG$216,35,FALSE),"AAAAH")))</f>
        <v>NA</v>
      </c>
      <c r="V261" s="4" t="str">
        <f>IF($M261="NA","NA",IF($H261=2011,VLOOKUP($M261,GroupSizesPoly!$A$1:$FG$216,35,FALSE),"AAAAH"))</f>
        <v>NA</v>
      </c>
      <c r="W261">
        <v>0.42579337712087534</v>
      </c>
      <c r="X261" t="s">
        <v>178</v>
      </c>
      <c r="Y261">
        <v>0</v>
      </c>
      <c r="Z261" t="s">
        <v>178</v>
      </c>
      <c r="AA261" t="s">
        <v>178</v>
      </c>
      <c r="AB261" t="s">
        <v>178</v>
      </c>
      <c r="AC261" t="s">
        <v>178</v>
      </c>
      <c r="AD261" t="s">
        <v>178</v>
      </c>
      <c r="AE261" s="3" t="s">
        <v>178</v>
      </c>
      <c r="AF261" s="3" t="s">
        <v>178</v>
      </c>
      <c r="AG261">
        <f t="shared" si="37"/>
        <v>1.1212500000000001</v>
      </c>
      <c r="AH261" t="str">
        <f t="shared" si="38"/>
        <v>NA</v>
      </c>
      <c r="AI261" t="str">
        <f t="shared" si="39"/>
        <v>NA</v>
      </c>
      <c r="AJ261">
        <f t="shared" si="40"/>
        <v>5.7000000000000009E-2</v>
      </c>
      <c r="AK261" t="str">
        <f t="shared" si="41"/>
        <v>NA</v>
      </c>
      <c r="AL261" t="str">
        <f t="shared" si="42"/>
        <v>NA</v>
      </c>
      <c r="AM261">
        <f t="shared" si="43"/>
        <v>1.1212500000000001</v>
      </c>
      <c r="AN261">
        <f t="shared" si="44"/>
        <v>5.7000000000000009E-2</v>
      </c>
      <c r="AO261">
        <f t="shared" si="45"/>
        <v>6</v>
      </c>
    </row>
    <row r="262" spans="1:41" x14ac:dyDescent="0.25">
      <c r="A262">
        <v>269</v>
      </c>
      <c r="B262">
        <v>5.4</v>
      </c>
      <c r="C262" t="s">
        <v>330</v>
      </c>
      <c r="D262" t="s">
        <v>359</v>
      </c>
      <c r="E262" t="s">
        <v>395</v>
      </c>
      <c r="F262" t="s">
        <v>178</v>
      </c>
      <c r="G262" t="s">
        <v>178</v>
      </c>
      <c r="H262">
        <v>2012</v>
      </c>
      <c r="I262" t="s">
        <v>178</v>
      </c>
      <c r="J262" t="s">
        <v>178</v>
      </c>
      <c r="K262" t="s">
        <v>113</v>
      </c>
      <c r="L262" t="s">
        <v>178</v>
      </c>
      <c r="M262" t="s">
        <v>178</v>
      </c>
      <c r="N262">
        <f>IF($K262="NA","NA",IF($H262=2011,VLOOKUP($K262,GroupSizesPoly!$A$1:$FG$216,12,FALSE),IF($H262=2012,VLOOKUP($K262,GroupSizesPoly!$A$1:$FG$216,25,FALSE),"AAAAH")))</f>
        <v>5</v>
      </c>
      <c r="O262" t="str">
        <f>IF($L262="NA","NA",IF($H262=2011,VLOOKUP($L262,GroupSizesPoly!$A$1:$FG$216,25,FALSE),IF($H262=2012,VLOOKUP($L262,GroupSizesPoly!$A$1:$FG$216,39,FALSE),"AAAAH")))</f>
        <v>NA</v>
      </c>
      <c r="P262" t="str">
        <f>IF($M262="NA","NA",IF($H262=2011,VLOOKUP($M262,GroupSizesPoly!$A$1:$FG$216,39,FALSE),"AAAAH"))</f>
        <v>NA</v>
      </c>
      <c r="Q262">
        <f>IF($K262="NA","NA",IF($H262=2011,VLOOKUP($K262,GroupSizesPoly!$A$1:$FG$216,5,FALSE),IF($H262=2012,VLOOKUP($K262,GroupSizesPoly!$A$1:$FG$216,17,FALSE),"AAAAH")))</f>
        <v>1</v>
      </c>
      <c r="R262" t="str">
        <f>IF($L262="NA","NA",IF($H262=2011,VLOOKUP($L262,GroupSizesPoly!$A$1:$FG$216,17,FALSE),IF($H262=2012,VLOOKUP($L262,GroupSizesPoly!$A$1:$FG$216,32,FALSE),"AAAAH")))</f>
        <v>NA</v>
      </c>
      <c r="S262" t="str">
        <f>IF($M262="NA","NA",IF($H262=2011,VLOOKUP($M262,GroupSizesPoly!$A$1:$FG$216,32,FALSE),"AAAAH"))</f>
        <v>NA</v>
      </c>
      <c r="T262" s="4">
        <f>IF($K262="NA","NA",IF($H262=2011,VLOOKUP($K262,GroupSizesPoly!$A$1:$FG$216,8,FALSE),IF($H262=2012,VLOOKUP($K262,GroupSizesPoly!$A$1:$FG$216,20,FALSE),"AAAAH")))</f>
        <v>0</v>
      </c>
      <c r="U262" s="4" t="str">
        <f>IF($L262="NA","NA",IF($H262=2011,VLOOKUP($L262,GroupSizesPoly!$A$1:$FG$216,20,FALSE),IF($H262=2012,VLOOKUP($L262,GroupSizesPoly!$A$1:$FG$216,35,FALSE),"AAAAH")))</f>
        <v>NA</v>
      </c>
      <c r="V262" s="4" t="str">
        <f>IF($M262="NA","NA",IF($H262=2011,VLOOKUP($M262,GroupSizesPoly!$A$1:$FG$216,35,FALSE),"AAAAH"))</f>
        <v>NA</v>
      </c>
      <c r="W262">
        <v>0.40804411526206491</v>
      </c>
      <c r="X262" t="s">
        <v>178</v>
      </c>
      <c r="Y262">
        <v>0</v>
      </c>
      <c r="Z262" t="s">
        <v>178</v>
      </c>
      <c r="AA262" t="s">
        <v>178</v>
      </c>
      <c r="AB262" t="s">
        <v>178</v>
      </c>
      <c r="AC262" t="s">
        <v>178</v>
      </c>
      <c r="AD262" t="s">
        <v>178</v>
      </c>
      <c r="AE262" s="3" t="s">
        <v>178</v>
      </c>
      <c r="AF262" s="3" t="s">
        <v>178</v>
      </c>
      <c r="AG262">
        <f t="shared" si="37"/>
        <v>0</v>
      </c>
      <c r="AH262" t="str">
        <f t="shared" si="38"/>
        <v>NA</v>
      </c>
      <c r="AI262" t="str">
        <f t="shared" si="39"/>
        <v>NA</v>
      </c>
      <c r="AJ262">
        <f t="shared" si="40"/>
        <v>0</v>
      </c>
      <c r="AK262" t="str">
        <f t="shared" si="41"/>
        <v>NA</v>
      </c>
      <c r="AL262" t="str">
        <f t="shared" si="42"/>
        <v>NA</v>
      </c>
      <c r="AM262">
        <f t="shared" si="43"/>
        <v>0</v>
      </c>
      <c r="AN262">
        <f t="shared" si="44"/>
        <v>0</v>
      </c>
      <c r="AO262">
        <f t="shared" si="45"/>
        <v>5</v>
      </c>
    </row>
    <row r="263" spans="1:41" x14ac:dyDescent="0.25">
      <c r="A263">
        <v>270</v>
      </c>
      <c r="B263">
        <v>5.0999999999999996</v>
      </c>
      <c r="C263" t="s">
        <v>330</v>
      </c>
      <c r="D263" t="s">
        <v>359</v>
      </c>
      <c r="E263" t="s">
        <v>395</v>
      </c>
      <c r="F263" t="s">
        <v>178</v>
      </c>
      <c r="G263" t="s">
        <v>178</v>
      </c>
      <c r="H263">
        <v>2012</v>
      </c>
      <c r="I263" t="s">
        <v>178</v>
      </c>
      <c r="J263" t="s">
        <v>178</v>
      </c>
      <c r="K263" t="s">
        <v>59</v>
      </c>
      <c r="L263" t="s">
        <v>178</v>
      </c>
      <c r="M263" t="s">
        <v>178</v>
      </c>
      <c r="N263">
        <f>IF($K263="NA","NA",IF($H263=2011,VLOOKUP($K263,GroupSizesPoly!$A$1:$FG$216,12,FALSE),IF($H263=2012,VLOOKUP($K263,GroupSizesPoly!$A$1:$FG$216,25,FALSE),"AAAAH")))</f>
        <v>5</v>
      </c>
      <c r="O263" t="str">
        <f>IF($L263="NA","NA",IF($H263=2011,VLOOKUP($L263,GroupSizesPoly!$A$1:$FG$216,25,FALSE),IF($H263=2012,VLOOKUP($L263,GroupSizesPoly!$A$1:$FG$216,39,FALSE),"AAAAH")))</f>
        <v>NA</v>
      </c>
      <c r="P263" t="str">
        <f>IF($M263="NA","NA",IF($H263=2011,VLOOKUP($M263,GroupSizesPoly!$A$1:$FG$216,39,FALSE),"AAAAH"))</f>
        <v>NA</v>
      </c>
      <c r="Q263">
        <f>IF($K263="NA","NA",IF($H263=2011,VLOOKUP($K263,GroupSizesPoly!$A$1:$FG$216,5,FALSE),IF($H263=2012,VLOOKUP($K263,GroupSizesPoly!$A$1:$FG$216,17,FALSE),"AAAAH")))</f>
        <v>1</v>
      </c>
      <c r="R263" t="str">
        <f>IF($L263="NA","NA",IF($H263=2011,VLOOKUP($L263,GroupSizesPoly!$A$1:$FG$216,17,FALSE),IF($H263=2012,VLOOKUP($L263,GroupSizesPoly!$A$1:$FG$216,32,FALSE),"AAAAH")))</f>
        <v>NA</v>
      </c>
      <c r="S263" t="str">
        <f>IF($M263="NA","NA",IF($H263=2011,VLOOKUP($M263,GroupSizesPoly!$A$1:$FG$216,32,FALSE),"AAAAH"))</f>
        <v>NA</v>
      </c>
      <c r="T263" s="4">
        <f>IF($K263="NA","NA",IF($H263=2011,VLOOKUP($K263,GroupSizesPoly!$A$1:$FG$216,8,FALSE),IF($H263=2012,VLOOKUP($K263,GroupSizesPoly!$A$1:$FG$216,20,FALSE),"AAAAH")))</f>
        <v>1</v>
      </c>
      <c r="U263" s="4" t="str">
        <f>IF($L263="NA","NA",IF($H263=2011,VLOOKUP($L263,GroupSizesPoly!$A$1:$FG$216,20,FALSE),IF($H263=2012,VLOOKUP($L263,GroupSizesPoly!$A$1:$FG$216,35,FALSE),"AAAAH")))</f>
        <v>NA</v>
      </c>
      <c r="V263" s="4" t="str">
        <f>IF($M263="NA","NA",IF($H263=2011,VLOOKUP($M263,GroupSizesPoly!$A$1:$FG$216,35,FALSE),"AAAAH"))</f>
        <v>NA</v>
      </c>
      <c r="W263">
        <v>0.63071388124885897</v>
      </c>
      <c r="X263" t="s">
        <v>178</v>
      </c>
      <c r="Y263">
        <v>0</v>
      </c>
      <c r="Z263" t="s">
        <v>178</v>
      </c>
      <c r="AA263" t="s">
        <v>178</v>
      </c>
      <c r="AB263" t="s">
        <v>178</v>
      </c>
      <c r="AC263" t="s">
        <v>178</v>
      </c>
      <c r="AD263" t="s">
        <v>178</v>
      </c>
      <c r="AE263" s="3" t="s">
        <v>178</v>
      </c>
      <c r="AF263" s="3" t="s">
        <v>178</v>
      </c>
      <c r="AG263">
        <f t="shared" si="37"/>
        <v>0.37375000000000003</v>
      </c>
      <c r="AH263" t="str">
        <f t="shared" si="38"/>
        <v>NA</v>
      </c>
      <c r="AI263" t="str">
        <f t="shared" si="39"/>
        <v>NA</v>
      </c>
      <c r="AJ263">
        <f t="shared" si="40"/>
        <v>1.9000000000000003E-2</v>
      </c>
      <c r="AK263" t="str">
        <f t="shared" si="41"/>
        <v>NA</v>
      </c>
      <c r="AL263" t="str">
        <f t="shared" si="42"/>
        <v>NA</v>
      </c>
      <c r="AM263">
        <f t="shared" si="43"/>
        <v>0.37375000000000003</v>
      </c>
      <c r="AN263">
        <f t="shared" si="44"/>
        <v>1.9000000000000003E-2</v>
      </c>
      <c r="AO263">
        <f t="shared" si="45"/>
        <v>5</v>
      </c>
    </row>
    <row r="264" spans="1:41" x14ac:dyDescent="0.25">
      <c r="A264">
        <v>271</v>
      </c>
      <c r="B264">
        <v>6</v>
      </c>
      <c r="C264" t="s">
        <v>337</v>
      </c>
      <c r="D264" t="s">
        <v>359</v>
      </c>
      <c r="E264" t="s">
        <v>393</v>
      </c>
      <c r="F264" t="s">
        <v>178</v>
      </c>
      <c r="G264" t="s">
        <v>178</v>
      </c>
      <c r="H264">
        <v>2012</v>
      </c>
      <c r="I264" t="s">
        <v>178</v>
      </c>
      <c r="J264" t="s">
        <v>178</v>
      </c>
      <c r="K264" t="s">
        <v>388</v>
      </c>
      <c r="L264" t="s">
        <v>178</v>
      </c>
      <c r="M264" t="s">
        <v>178</v>
      </c>
      <c r="N264">
        <f>IF($K264="NA","NA",IF($H264=2011,VLOOKUP($K264,GroupSizesPoly!$A$1:$FG$216,12,FALSE),IF($H264=2012,VLOOKUP($K264,GroupSizesPoly!$A$1:$FG$216,25,FALSE),"AAAAH")))</f>
        <v>5.6666666666666661</v>
      </c>
      <c r="O264" t="str">
        <f>IF($L264="NA","NA",IF($H264=2011,VLOOKUP($L264,GroupSizesPoly!$A$1:$FG$216,25,FALSE),IF($H264=2012,VLOOKUP($L264,GroupSizesPoly!$A$1:$FG$216,39,FALSE),"AAAAH")))</f>
        <v>NA</v>
      </c>
      <c r="P264" t="str">
        <f>IF($M264="NA","NA",IF($H264=2011,VLOOKUP($M264,GroupSizesPoly!$A$1:$FG$216,39,FALSE),"AAAAH"))</f>
        <v>NA</v>
      </c>
      <c r="Q264">
        <f>IF($K264="NA","NA",IF($H264=2011,VLOOKUP($K264,GroupSizesPoly!$A$1:$FG$216,5,FALSE),IF($H264=2012,VLOOKUP($K264,GroupSizesPoly!$A$1:$FG$216,17,FALSE),"AAAAH")))</f>
        <v>1.3333333333333333</v>
      </c>
      <c r="R264" t="str">
        <f>IF($L264="NA","NA",IF($H264=2011,VLOOKUP($L264,GroupSizesPoly!$A$1:$FG$216,17,FALSE),IF($H264=2012,VLOOKUP($L264,GroupSizesPoly!$A$1:$FG$216,32,FALSE),"AAAAH")))</f>
        <v>NA</v>
      </c>
      <c r="S264" t="str">
        <f>IF($M264="NA","NA",IF($H264=2011,VLOOKUP($M264,GroupSizesPoly!$A$1:$FG$216,32,FALSE),"AAAAH"))</f>
        <v>NA</v>
      </c>
      <c r="T264" s="4">
        <f>IF($K264="NA","NA",IF($H264=2011,VLOOKUP($K264,GroupSizesPoly!$A$1:$FG$216,8,FALSE),IF($H264=2012,VLOOKUP($K264,GroupSizesPoly!$A$1:$FG$216,20,FALSE),"AAAAH")))</f>
        <v>0.33333333333333331</v>
      </c>
      <c r="U264" s="4" t="str">
        <f>IF($L264="NA","NA",IF($H264=2011,VLOOKUP($L264,GroupSizesPoly!$A$1:$FG$216,20,FALSE),IF($H264=2012,VLOOKUP($L264,GroupSizesPoly!$A$1:$FG$216,35,FALSE),"AAAAH")))</f>
        <v>NA</v>
      </c>
      <c r="V264" s="4" t="str">
        <f>IF($M264="NA","NA",IF($H264=2011,VLOOKUP($M264,GroupSizesPoly!$A$1:$FG$216,35,FALSE),"AAAAH"))</f>
        <v>NA</v>
      </c>
      <c r="W264">
        <v>0.48996199584099615</v>
      </c>
      <c r="X264" t="s">
        <v>178</v>
      </c>
      <c r="Y264">
        <v>0</v>
      </c>
      <c r="Z264" t="s">
        <v>178</v>
      </c>
      <c r="AA264" t="s">
        <v>178</v>
      </c>
      <c r="AB264" t="s">
        <v>178</v>
      </c>
      <c r="AC264" t="s">
        <v>178</v>
      </c>
      <c r="AD264" t="s">
        <v>178</v>
      </c>
      <c r="AE264" s="3" t="s">
        <v>178</v>
      </c>
      <c r="AF264" s="3" t="s">
        <v>178</v>
      </c>
      <c r="AG264">
        <f t="shared" si="37"/>
        <v>0.12166666666666666</v>
      </c>
      <c r="AH264" t="str">
        <f t="shared" si="38"/>
        <v>NA</v>
      </c>
      <c r="AI264" t="str">
        <f t="shared" si="39"/>
        <v>NA</v>
      </c>
      <c r="AJ264">
        <f t="shared" si="40"/>
        <v>2.1111111111111113E-3</v>
      </c>
      <c r="AK264" t="str">
        <f t="shared" si="41"/>
        <v>NA</v>
      </c>
      <c r="AL264" t="str">
        <f t="shared" si="42"/>
        <v>NA</v>
      </c>
      <c r="AM264">
        <f t="shared" si="43"/>
        <v>0.12166666666666666</v>
      </c>
      <c r="AN264">
        <f t="shared" si="44"/>
        <v>2.1111111111111113E-3</v>
      </c>
      <c r="AO264">
        <f t="shared" si="45"/>
        <v>5.6666666666666661</v>
      </c>
    </row>
  </sheetData>
  <sortState ref="A2:S266">
    <sortCondition ref="A2:A266"/>
  </sortState>
  <pageMargins left="0.7" right="0.7" top="0.75" bottom="0.75" header="0.3" footer="0.3"/>
  <pageSetup paperSize="9" orientation="portrait"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527"/>
  <sheetViews>
    <sheetView tabSelected="1" workbookViewId="0">
      <pane ySplit="1" topLeftCell="A2" activePane="bottomLeft" state="frozen"/>
      <selection pane="bottomLeft" activeCell="AP13" sqref="AP13"/>
    </sheetView>
  </sheetViews>
  <sheetFormatPr defaultRowHeight="15" x14ac:dyDescent="0.25"/>
  <sheetData>
    <row r="1" spans="1:40" x14ac:dyDescent="0.25">
      <c r="A1" t="s">
        <v>347</v>
      </c>
      <c r="B1" t="s">
        <v>348</v>
      </c>
      <c r="C1" t="s">
        <v>349</v>
      </c>
      <c r="D1" t="s">
        <v>350</v>
      </c>
      <c r="E1" t="s">
        <v>516</v>
      </c>
      <c r="F1" t="s">
        <v>517</v>
      </c>
      <c r="G1" t="s">
        <v>518</v>
      </c>
      <c r="H1" t="s">
        <v>351</v>
      </c>
      <c r="I1" t="s">
        <v>354</v>
      </c>
      <c r="J1" t="s">
        <v>519</v>
      </c>
      <c r="K1" t="s">
        <v>493</v>
      </c>
      <c r="L1" t="s">
        <v>494</v>
      </c>
      <c r="M1" t="s">
        <v>495</v>
      </c>
      <c r="N1" t="s">
        <v>520</v>
      </c>
      <c r="O1" t="s">
        <v>521</v>
      </c>
      <c r="P1" t="s">
        <v>522</v>
      </c>
      <c r="Q1" t="s">
        <v>485</v>
      </c>
      <c r="R1" t="s">
        <v>524</v>
      </c>
      <c r="S1" t="s">
        <v>525</v>
      </c>
      <c r="T1" s="3" t="s">
        <v>474</v>
      </c>
      <c r="U1" s="3" t="s">
        <v>475</v>
      </c>
      <c r="V1" s="3" t="s">
        <v>523</v>
      </c>
      <c r="W1" t="s">
        <v>400</v>
      </c>
      <c r="X1" t="s">
        <v>352</v>
      </c>
      <c r="Y1" t="s">
        <v>353</v>
      </c>
      <c r="Z1" t="s">
        <v>389</v>
      </c>
      <c r="AA1" t="s">
        <v>465</v>
      </c>
      <c r="AB1" t="s">
        <v>355</v>
      </c>
      <c r="AC1" t="s">
        <v>356</v>
      </c>
      <c r="AD1" t="s">
        <v>357</v>
      </c>
      <c r="AE1" s="3" t="s">
        <v>468</v>
      </c>
      <c r="AF1" s="3" t="s">
        <v>469</v>
      </c>
      <c r="AG1" s="3" t="s">
        <v>489</v>
      </c>
      <c r="AH1" s="3" t="s">
        <v>491</v>
      </c>
      <c r="AI1" s="3" t="s">
        <v>527</v>
      </c>
      <c r="AJ1" s="3" t="s">
        <v>490</v>
      </c>
      <c r="AK1" s="3" t="s">
        <v>492</v>
      </c>
      <c r="AL1" s="3" t="s">
        <v>528</v>
      </c>
      <c r="AM1" t="s">
        <v>532</v>
      </c>
      <c r="AN1" t="s">
        <v>534</v>
      </c>
    </row>
    <row r="2" spans="1:40" x14ac:dyDescent="0.25">
      <c r="A2">
        <v>3</v>
      </c>
      <c r="B2">
        <v>3.9</v>
      </c>
      <c r="C2" t="s">
        <v>337</v>
      </c>
      <c r="D2" t="s">
        <v>358</v>
      </c>
      <c r="E2" t="s">
        <v>394</v>
      </c>
      <c r="F2" t="s">
        <v>394</v>
      </c>
      <c r="G2" t="s">
        <v>393</v>
      </c>
      <c r="H2">
        <v>2011</v>
      </c>
      <c r="I2">
        <v>2</v>
      </c>
      <c r="J2">
        <v>2013</v>
      </c>
      <c r="K2" t="s">
        <v>3</v>
      </c>
      <c r="L2" t="s">
        <v>3</v>
      </c>
      <c r="M2" t="s">
        <v>496</v>
      </c>
      <c r="N2">
        <v>6</v>
      </c>
      <c r="O2">
        <v>7</v>
      </c>
      <c r="P2">
        <v>9.6666666666666679</v>
      </c>
      <c r="Q2">
        <v>1</v>
      </c>
      <c r="R2">
        <v>2</v>
      </c>
      <c r="S2">
        <v>1.6666666666666667</v>
      </c>
      <c r="T2">
        <v>0</v>
      </c>
      <c r="U2">
        <v>4</v>
      </c>
      <c r="V2">
        <v>4</v>
      </c>
      <c r="W2">
        <v>1.0771258050942794</v>
      </c>
      <c r="X2" t="s">
        <v>177</v>
      </c>
      <c r="Y2">
        <v>1</v>
      </c>
      <c r="Z2">
        <v>0</v>
      </c>
      <c r="AA2" t="s">
        <v>178</v>
      </c>
      <c r="AB2">
        <v>0</v>
      </c>
      <c r="AC2">
        <v>1</v>
      </c>
      <c r="AD2" t="s">
        <v>178</v>
      </c>
      <c r="AE2">
        <v>141</v>
      </c>
      <c r="AF2">
        <v>6</v>
      </c>
      <c r="AG2">
        <v>0</v>
      </c>
      <c r="AH2">
        <v>0.11150524000000001</v>
      </c>
      <c r="AI2">
        <v>1.9043333333333334</v>
      </c>
      <c r="AJ2">
        <v>0</v>
      </c>
      <c r="AK2">
        <v>0.16823375000000002</v>
      </c>
      <c r="AL2">
        <v>2.1350000000000001E-2</v>
      </c>
      <c r="AM2">
        <f>IF(AN2="Dir",SUM(AG2:AI2),SUM(AJ2:AL2))</f>
        <v>2.0158385733333333</v>
      </c>
      <c r="AN2" t="s">
        <v>533</v>
      </c>
    </row>
    <row r="3" spans="1:40" x14ac:dyDescent="0.25">
      <c r="A3">
        <v>15</v>
      </c>
      <c r="B3">
        <v>3.6</v>
      </c>
      <c r="C3" t="s">
        <v>337</v>
      </c>
      <c r="D3" t="s">
        <v>358</v>
      </c>
      <c r="E3" t="s">
        <v>394</v>
      </c>
      <c r="F3" t="s">
        <v>394</v>
      </c>
      <c r="G3" t="s">
        <v>393</v>
      </c>
      <c r="H3">
        <v>2011</v>
      </c>
      <c r="I3">
        <v>2</v>
      </c>
      <c r="J3">
        <v>2012</v>
      </c>
      <c r="K3" t="s">
        <v>79</v>
      </c>
      <c r="L3" t="s">
        <v>78</v>
      </c>
      <c r="M3" t="s">
        <v>79</v>
      </c>
      <c r="N3">
        <v>5</v>
      </c>
      <c r="O3">
        <v>11</v>
      </c>
      <c r="P3">
        <v>5</v>
      </c>
      <c r="Q3">
        <v>3</v>
      </c>
      <c r="R3">
        <v>2</v>
      </c>
      <c r="S3">
        <v>1</v>
      </c>
      <c r="T3">
        <v>0</v>
      </c>
      <c r="U3">
        <v>0</v>
      </c>
      <c r="V3">
        <v>9</v>
      </c>
      <c r="W3">
        <v>1.0107423014794645</v>
      </c>
      <c r="X3" t="s">
        <v>176</v>
      </c>
      <c r="Y3">
        <v>1</v>
      </c>
      <c r="Z3">
        <v>0</v>
      </c>
      <c r="AA3" t="s">
        <v>178</v>
      </c>
      <c r="AB3">
        <v>0</v>
      </c>
      <c r="AC3">
        <v>0</v>
      </c>
      <c r="AD3">
        <v>1.0107423014794645</v>
      </c>
      <c r="AE3">
        <v>2</v>
      </c>
      <c r="AF3" t="s">
        <v>178</v>
      </c>
      <c r="AG3">
        <v>0</v>
      </c>
      <c r="AH3">
        <v>0</v>
      </c>
      <c r="AI3">
        <v>4.3708499999999999</v>
      </c>
      <c r="AJ3">
        <v>0</v>
      </c>
      <c r="AK3">
        <v>0</v>
      </c>
      <c r="AL3">
        <v>2.8822499999999997E-2</v>
      </c>
      <c r="AM3">
        <f t="shared" ref="AM3:AM66" si="0">IF(AN3="Dir",SUM(AG3:AI3),SUM(AJ3:AL3))</f>
        <v>4.3708499999999999</v>
      </c>
      <c r="AN3" t="s">
        <v>533</v>
      </c>
    </row>
    <row r="4" spans="1:40" x14ac:dyDescent="0.25">
      <c r="A4">
        <v>23</v>
      </c>
      <c r="B4">
        <v>5.2</v>
      </c>
      <c r="C4" t="s">
        <v>337</v>
      </c>
      <c r="D4" t="s">
        <v>358</v>
      </c>
      <c r="E4" t="s">
        <v>394</v>
      </c>
      <c r="F4" t="s">
        <v>393</v>
      </c>
      <c r="G4" t="s">
        <v>393</v>
      </c>
      <c r="H4">
        <v>2011</v>
      </c>
      <c r="I4">
        <v>2</v>
      </c>
      <c r="J4">
        <v>2012</v>
      </c>
      <c r="K4" t="s">
        <v>25</v>
      </c>
      <c r="L4" t="s">
        <v>498</v>
      </c>
      <c r="M4" t="s">
        <v>499</v>
      </c>
      <c r="N4">
        <v>14</v>
      </c>
      <c r="O4">
        <v>4.5</v>
      </c>
      <c r="P4">
        <v>7.5</v>
      </c>
      <c r="Q4">
        <v>3</v>
      </c>
      <c r="R4">
        <v>0.5</v>
      </c>
      <c r="S4">
        <v>1.5</v>
      </c>
      <c r="T4">
        <v>1</v>
      </c>
      <c r="U4">
        <v>1</v>
      </c>
      <c r="V4">
        <v>2</v>
      </c>
      <c r="W4">
        <v>0.68249542123006379</v>
      </c>
      <c r="X4" t="s">
        <v>176</v>
      </c>
      <c r="Y4">
        <v>1</v>
      </c>
      <c r="Z4">
        <v>1</v>
      </c>
      <c r="AA4">
        <v>1</v>
      </c>
      <c r="AB4">
        <v>11</v>
      </c>
      <c r="AC4">
        <v>5</v>
      </c>
      <c r="AD4">
        <v>8.9207733929196209</v>
      </c>
      <c r="AE4" t="s">
        <v>178</v>
      </c>
      <c r="AF4" t="s">
        <v>178</v>
      </c>
      <c r="AG4">
        <v>2.7052619999999999E-2</v>
      </c>
      <c r="AH4">
        <v>0.49282500000000001</v>
      </c>
      <c r="AI4">
        <v>0.95694999999999997</v>
      </c>
      <c r="AJ4">
        <v>5.2866875000000001E-2</v>
      </c>
      <c r="AK4">
        <v>1.60125E-3</v>
      </c>
      <c r="AL4">
        <v>9.6074999999999997E-3</v>
      </c>
      <c r="AM4">
        <f t="shared" si="0"/>
        <v>1.4768276199999999</v>
      </c>
      <c r="AN4" t="s">
        <v>533</v>
      </c>
    </row>
    <row r="5" spans="1:40" x14ac:dyDescent="0.25">
      <c r="A5">
        <v>25</v>
      </c>
      <c r="B5">
        <v>5.0999999999999996</v>
      </c>
      <c r="C5" t="s">
        <v>337</v>
      </c>
      <c r="D5" t="s">
        <v>358</v>
      </c>
      <c r="E5" t="s">
        <v>394</v>
      </c>
      <c r="F5" t="s">
        <v>393</v>
      </c>
      <c r="G5" t="s">
        <v>393</v>
      </c>
      <c r="H5">
        <v>2011</v>
      </c>
      <c r="I5">
        <v>2</v>
      </c>
      <c r="J5">
        <v>2012</v>
      </c>
      <c r="K5" t="s">
        <v>62</v>
      </c>
      <c r="L5" t="s">
        <v>500</v>
      </c>
      <c r="M5" t="s">
        <v>501</v>
      </c>
      <c r="N5">
        <v>4</v>
      </c>
      <c r="O5">
        <v>4</v>
      </c>
      <c r="P5">
        <v>4</v>
      </c>
      <c r="Q5">
        <v>1</v>
      </c>
      <c r="R5">
        <v>0.5</v>
      </c>
      <c r="S5">
        <v>0.66666666666666663</v>
      </c>
      <c r="T5">
        <v>1</v>
      </c>
      <c r="U5">
        <v>0.5</v>
      </c>
      <c r="V5">
        <v>0.66666666666666663</v>
      </c>
      <c r="W5">
        <v>0.67082039324993503</v>
      </c>
      <c r="X5" t="s">
        <v>176</v>
      </c>
      <c r="Y5">
        <v>1</v>
      </c>
      <c r="Z5">
        <v>1</v>
      </c>
      <c r="AA5">
        <v>1</v>
      </c>
      <c r="AB5">
        <v>0</v>
      </c>
      <c r="AC5">
        <v>6</v>
      </c>
      <c r="AD5">
        <v>1.2390722335683269</v>
      </c>
      <c r="AE5">
        <v>20</v>
      </c>
      <c r="AF5" t="s">
        <v>178</v>
      </c>
      <c r="AG5">
        <v>2.87E-2</v>
      </c>
      <c r="AH5">
        <v>0.24641250000000001</v>
      </c>
      <c r="AI5">
        <v>0.32695555555555555</v>
      </c>
      <c r="AJ5">
        <v>3.125E-2</v>
      </c>
      <c r="AK5">
        <v>8.0062500000000001E-4</v>
      </c>
      <c r="AL5">
        <v>1.4233333333333333E-3</v>
      </c>
      <c r="AM5">
        <f t="shared" si="0"/>
        <v>0.60206805555555554</v>
      </c>
      <c r="AN5" t="s">
        <v>533</v>
      </c>
    </row>
    <row r="6" spans="1:40" x14ac:dyDescent="0.25">
      <c r="A6">
        <v>28</v>
      </c>
      <c r="B6">
        <v>4.9000000000000004</v>
      </c>
      <c r="C6" t="s">
        <v>337</v>
      </c>
      <c r="D6" t="s">
        <v>358</v>
      </c>
      <c r="E6" t="s">
        <v>394</v>
      </c>
      <c r="F6" t="s">
        <v>393</v>
      </c>
      <c r="G6" t="s">
        <v>393</v>
      </c>
      <c r="H6">
        <v>2011</v>
      </c>
      <c r="I6">
        <v>2</v>
      </c>
      <c r="J6">
        <v>2012</v>
      </c>
      <c r="K6" t="s">
        <v>95</v>
      </c>
      <c r="L6" t="s">
        <v>138</v>
      </c>
      <c r="M6" t="s">
        <v>138</v>
      </c>
      <c r="N6">
        <v>3</v>
      </c>
      <c r="O6">
        <v>3</v>
      </c>
      <c r="P6">
        <v>6</v>
      </c>
      <c r="Q6">
        <v>1</v>
      </c>
      <c r="R6">
        <v>0</v>
      </c>
      <c r="S6">
        <v>2</v>
      </c>
      <c r="T6">
        <v>0</v>
      </c>
      <c r="U6">
        <v>0</v>
      </c>
      <c r="V6">
        <v>1</v>
      </c>
      <c r="W6">
        <v>1.279413928328123</v>
      </c>
      <c r="X6" t="s">
        <v>176</v>
      </c>
      <c r="Y6">
        <v>1</v>
      </c>
      <c r="Z6">
        <v>1</v>
      </c>
      <c r="AA6">
        <v>1</v>
      </c>
      <c r="AB6">
        <v>0</v>
      </c>
      <c r="AC6">
        <v>0</v>
      </c>
      <c r="AD6">
        <v>4.9656520216382463</v>
      </c>
      <c r="AE6" t="s">
        <v>178</v>
      </c>
      <c r="AF6" t="s">
        <v>178</v>
      </c>
      <c r="AG6">
        <v>0</v>
      </c>
      <c r="AH6">
        <v>0</v>
      </c>
      <c r="AI6">
        <v>0.4713</v>
      </c>
      <c r="AJ6">
        <v>0</v>
      </c>
      <c r="AK6">
        <v>0</v>
      </c>
      <c r="AL6">
        <v>6.4050000000000001E-3</v>
      </c>
      <c r="AM6">
        <f t="shared" si="0"/>
        <v>0.4713</v>
      </c>
      <c r="AN6" t="s">
        <v>533</v>
      </c>
    </row>
    <row r="7" spans="1:40" x14ac:dyDescent="0.25">
      <c r="A7">
        <v>31</v>
      </c>
      <c r="B7">
        <v>4.9000000000000004</v>
      </c>
      <c r="C7" t="s">
        <v>337</v>
      </c>
      <c r="D7" t="s">
        <v>358</v>
      </c>
      <c r="E7" t="s">
        <v>394</v>
      </c>
      <c r="F7" t="s">
        <v>393</v>
      </c>
      <c r="G7" t="s">
        <v>393</v>
      </c>
      <c r="H7">
        <v>2011</v>
      </c>
      <c r="I7">
        <v>2</v>
      </c>
      <c r="J7">
        <v>2012</v>
      </c>
      <c r="K7" t="s">
        <v>88</v>
      </c>
      <c r="L7" t="s">
        <v>88</v>
      </c>
      <c r="M7" t="s">
        <v>5</v>
      </c>
      <c r="N7">
        <v>4</v>
      </c>
      <c r="O7">
        <v>3</v>
      </c>
      <c r="P7">
        <v>6</v>
      </c>
      <c r="Q7">
        <v>1</v>
      </c>
      <c r="R7">
        <v>0</v>
      </c>
      <c r="S7">
        <v>1</v>
      </c>
      <c r="T7">
        <v>0</v>
      </c>
      <c r="U7">
        <v>0</v>
      </c>
      <c r="V7">
        <v>2</v>
      </c>
      <c r="W7">
        <v>0.75690157880665054</v>
      </c>
      <c r="X7" t="s">
        <v>176</v>
      </c>
      <c r="Y7">
        <v>1</v>
      </c>
      <c r="Z7">
        <v>1</v>
      </c>
      <c r="AA7">
        <v>0</v>
      </c>
      <c r="AB7">
        <v>9</v>
      </c>
      <c r="AC7">
        <v>2</v>
      </c>
      <c r="AD7">
        <v>2.0894257584322067</v>
      </c>
      <c r="AE7" t="s">
        <v>178</v>
      </c>
      <c r="AF7" t="s">
        <v>178</v>
      </c>
      <c r="AG7">
        <v>0</v>
      </c>
      <c r="AH7">
        <v>0</v>
      </c>
      <c r="AI7">
        <v>0.97130000000000005</v>
      </c>
      <c r="AJ7">
        <v>0</v>
      </c>
      <c r="AK7">
        <v>0</v>
      </c>
      <c r="AL7">
        <v>6.4050000000000001E-3</v>
      </c>
      <c r="AM7">
        <f t="shared" si="0"/>
        <v>0.97130000000000005</v>
      </c>
      <c r="AN7" t="s">
        <v>533</v>
      </c>
    </row>
    <row r="8" spans="1:40" x14ac:dyDescent="0.25">
      <c r="A8">
        <v>32</v>
      </c>
      <c r="B8">
        <v>4.9000000000000004</v>
      </c>
      <c r="C8" t="s">
        <v>337</v>
      </c>
      <c r="D8" t="s">
        <v>358</v>
      </c>
      <c r="E8" t="s">
        <v>394</v>
      </c>
      <c r="F8" t="s">
        <v>393</v>
      </c>
      <c r="G8" t="s">
        <v>178</v>
      </c>
      <c r="H8">
        <v>2011</v>
      </c>
      <c r="I8">
        <v>1</v>
      </c>
      <c r="J8">
        <v>2012</v>
      </c>
      <c r="K8" t="s">
        <v>81</v>
      </c>
      <c r="L8" t="s">
        <v>88</v>
      </c>
      <c r="M8" t="s">
        <v>178</v>
      </c>
      <c r="N8">
        <v>4</v>
      </c>
      <c r="O8">
        <v>3</v>
      </c>
      <c r="P8" t="s">
        <v>178</v>
      </c>
      <c r="Q8">
        <v>2</v>
      </c>
      <c r="R8">
        <v>0</v>
      </c>
      <c r="S8" t="s">
        <v>178</v>
      </c>
      <c r="T8">
        <v>0</v>
      </c>
      <c r="U8">
        <v>0</v>
      </c>
      <c r="V8" t="s">
        <v>178</v>
      </c>
      <c r="W8">
        <v>1.1962023240238258</v>
      </c>
      <c r="X8" t="s">
        <v>176</v>
      </c>
      <c r="Y8">
        <v>1</v>
      </c>
      <c r="Z8">
        <v>1</v>
      </c>
      <c r="AA8">
        <v>1</v>
      </c>
      <c r="AB8">
        <v>4</v>
      </c>
      <c r="AC8">
        <v>5</v>
      </c>
      <c r="AD8">
        <v>2.1422651563240267</v>
      </c>
      <c r="AE8">
        <v>156</v>
      </c>
      <c r="AF8" t="s">
        <v>178</v>
      </c>
      <c r="AG8">
        <v>0</v>
      </c>
      <c r="AH8">
        <v>0</v>
      </c>
      <c r="AI8" t="s">
        <v>178</v>
      </c>
      <c r="AJ8">
        <v>0</v>
      </c>
      <c r="AK8">
        <v>0</v>
      </c>
      <c r="AL8" t="s">
        <v>178</v>
      </c>
      <c r="AM8">
        <f t="shared" si="0"/>
        <v>0</v>
      </c>
      <c r="AN8" t="s">
        <v>533</v>
      </c>
    </row>
    <row r="9" spans="1:40" x14ac:dyDescent="0.25">
      <c r="A9">
        <v>34</v>
      </c>
      <c r="B9">
        <v>4.4000000000000004</v>
      </c>
      <c r="C9" t="s">
        <v>337</v>
      </c>
      <c r="D9" t="s">
        <v>358</v>
      </c>
      <c r="E9" t="s">
        <v>394</v>
      </c>
      <c r="F9" t="s">
        <v>393</v>
      </c>
      <c r="G9" t="s">
        <v>178</v>
      </c>
      <c r="H9">
        <v>2011</v>
      </c>
      <c r="I9">
        <v>1</v>
      </c>
      <c r="J9">
        <v>2012</v>
      </c>
      <c r="K9" t="s">
        <v>125</v>
      </c>
      <c r="L9" t="s">
        <v>40</v>
      </c>
      <c r="M9" t="s">
        <v>178</v>
      </c>
      <c r="N9">
        <v>6</v>
      </c>
      <c r="O9">
        <v>3</v>
      </c>
      <c r="P9" t="s">
        <v>178</v>
      </c>
      <c r="Q9">
        <v>1</v>
      </c>
      <c r="R9">
        <v>0</v>
      </c>
      <c r="S9" t="s">
        <v>178</v>
      </c>
      <c r="T9">
        <v>0</v>
      </c>
      <c r="U9">
        <v>2</v>
      </c>
      <c r="V9" t="s">
        <v>178</v>
      </c>
      <c r="W9">
        <v>0.38470768123342675</v>
      </c>
      <c r="X9" t="s">
        <v>176</v>
      </c>
      <c r="Y9">
        <v>1</v>
      </c>
      <c r="Z9">
        <v>1</v>
      </c>
      <c r="AA9">
        <v>1</v>
      </c>
      <c r="AB9">
        <v>0</v>
      </c>
      <c r="AC9">
        <v>0</v>
      </c>
      <c r="AD9">
        <v>2.8563263118908524</v>
      </c>
      <c r="AE9">
        <v>223</v>
      </c>
      <c r="AF9" t="s">
        <v>178</v>
      </c>
      <c r="AG9">
        <v>0</v>
      </c>
      <c r="AH9">
        <v>1</v>
      </c>
      <c r="AI9" t="s">
        <v>178</v>
      </c>
      <c r="AJ9">
        <v>0</v>
      </c>
      <c r="AK9">
        <v>0</v>
      </c>
      <c r="AL9" t="s">
        <v>178</v>
      </c>
      <c r="AM9">
        <f t="shared" si="0"/>
        <v>1</v>
      </c>
      <c r="AN9" t="s">
        <v>533</v>
      </c>
    </row>
    <row r="10" spans="1:40" x14ac:dyDescent="0.25">
      <c r="A10">
        <v>41</v>
      </c>
      <c r="B10">
        <v>4.5999999999999996</v>
      </c>
      <c r="C10" t="s">
        <v>337</v>
      </c>
      <c r="D10" t="s">
        <v>358</v>
      </c>
      <c r="E10" t="s">
        <v>394</v>
      </c>
      <c r="F10" t="s">
        <v>393</v>
      </c>
      <c r="G10" t="s">
        <v>393</v>
      </c>
      <c r="H10">
        <v>2011</v>
      </c>
      <c r="I10">
        <v>2</v>
      </c>
      <c r="J10">
        <v>2012</v>
      </c>
      <c r="K10" t="s">
        <v>57</v>
      </c>
      <c r="L10" t="s">
        <v>137</v>
      </c>
      <c r="M10" t="s">
        <v>502</v>
      </c>
      <c r="N10">
        <v>7</v>
      </c>
      <c r="O10">
        <v>2</v>
      </c>
      <c r="P10">
        <v>8</v>
      </c>
      <c r="Q10">
        <v>2</v>
      </c>
      <c r="R10">
        <v>0</v>
      </c>
      <c r="S10">
        <v>0.5</v>
      </c>
      <c r="T10">
        <v>0</v>
      </c>
      <c r="U10">
        <v>0</v>
      </c>
      <c r="V10">
        <v>2</v>
      </c>
      <c r="W10">
        <v>0.64498061986388422</v>
      </c>
      <c r="X10" t="s">
        <v>176</v>
      </c>
      <c r="Y10">
        <v>1</v>
      </c>
      <c r="Z10">
        <v>1</v>
      </c>
      <c r="AA10">
        <v>1</v>
      </c>
      <c r="AB10">
        <v>1</v>
      </c>
      <c r="AC10">
        <v>1</v>
      </c>
      <c r="AD10">
        <v>7.5250931511842447</v>
      </c>
      <c r="AE10" t="s">
        <v>178</v>
      </c>
      <c r="AF10">
        <v>214</v>
      </c>
      <c r="AG10">
        <v>0</v>
      </c>
      <c r="AH10">
        <v>0</v>
      </c>
      <c r="AI10">
        <v>0.98565000000000003</v>
      </c>
      <c r="AJ10">
        <v>0</v>
      </c>
      <c r="AK10">
        <v>0</v>
      </c>
      <c r="AL10">
        <v>3.2025000000000001E-3</v>
      </c>
      <c r="AM10">
        <f t="shared" si="0"/>
        <v>0.98565000000000003</v>
      </c>
      <c r="AN10" t="s">
        <v>533</v>
      </c>
    </row>
    <row r="11" spans="1:40" x14ac:dyDescent="0.25">
      <c r="A11">
        <v>42</v>
      </c>
      <c r="B11">
        <v>5.6</v>
      </c>
      <c r="C11" t="s">
        <v>337</v>
      </c>
      <c r="D11" t="s">
        <v>358</v>
      </c>
      <c r="E11" t="s">
        <v>394</v>
      </c>
      <c r="F11" t="s">
        <v>393</v>
      </c>
      <c r="G11" t="s">
        <v>393</v>
      </c>
      <c r="H11">
        <v>2011</v>
      </c>
      <c r="I11">
        <v>2</v>
      </c>
      <c r="J11">
        <v>2011</v>
      </c>
      <c r="K11" t="s">
        <v>30</v>
      </c>
      <c r="L11" t="s">
        <v>503</v>
      </c>
      <c r="M11" t="s">
        <v>503</v>
      </c>
      <c r="N11">
        <v>6</v>
      </c>
      <c r="O11">
        <v>4</v>
      </c>
      <c r="P11">
        <v>3.5</v>
      </c>
      <c r="Q11">
        <v>3</v>
      </c>
      <c r="R11">
        <v>0</v>
      </c>
      <c r="S11">
        <v>0</v>
      </c>
      <c r="T11">
        <v>0</v>
      </c>
      <c r="U11">
        <v>1.5</v>
      </c>
      <c r="V11">
        <v>1.5</v>
      </c>
      <c r="W11">
        <v>1.4020698984002196</v>
      </c>
      <c r="X11" t="s">
        <v>176</v>
      </c>
      <c r="Y11">
        <v>1</v>
      </c>
      <c r="Z11">
        <v>1</v>
      </c>
      <c r="AA11">
        <v>1</v>
      </c>
      <c r="AB11">
        <v>5</v>
      </c>
      <c r="AC11">
        <v>4</v>
      </c>
      <c r="AD11">
        <v>1.7678954452488027</v>
      </c>
      <c r="AE11" t="s">
        <v>178</v>
      </c>
      <c r="AF11" t="s">
        <v>178</v>
      </c>
      <c r="AG11">
        <v>0</v>
      </c>
      <c r="AH11">
        <v>0.75</v>
      </c>
      <c r="AI11">
        <v>0.75</v>
      </c>
      <c r="AJ11">
        <v>0</v>
      </c>
      <c r="AK11">
        <v>0</v>
      </c>
      <c r="AL11">
        <v>0</v>
      </c>
      <c r="AM11">
        <f t="shared" si="0"/>
        <v>1.5</v>
      </c>
      <c r="AN11" t="s">
        <v>533</v>
      </c>
    </row>
    <row r="12" spans="1:40" x14ac:dyDescent="0.25">
      <c r="A12">
        <v>44</v>
      </c>
      <c r="B12">
        <v>5.4</v>
      </c>
      <c r="C12" t="s">
        <v>337</v>
      </c>
      <c r="D12" t="s">
        <v>358</v>
      </c>
      <c r="E12" t="s">
        <v>394</v>
      </c>
      <c r="F12" t="s">
        <v>393</v>
      </c>
      <c r="G12" t="s">
        <v>178</v>
      </c>
      <c r="H12">
        <v>2011</v>
      </c>
      <c r="I12">
        <v>1</v>
      </c>
      <c r="J12">
        <v>2012</v>
      </c>
      <c r="K12" t="s">
        <v>79</v>
      </c>
      <c r="L12" t="s">
        <v>83</v>
      </c>
      <c r="M12" t="s">
        <v>178</v>
      </c>
      <c r="N12">
        <v>5</v>
      </c>
      <c r="O12">
        <v>7</v>
      </c>
      <c r="P12" t="s">
        <v>178</v>
      </c>
      <c r="Q12">
        <v>3</v>
      </c>
      <c r="R12">
        <v>2</v>
      </c>
      <c r="S12" t="s">
        <v>178</v>
      </c>
      <c r="T12">
        <v>0</v>
      </c>
      <c r="U12">
        <v>0</v>
      </c>
      <c r="V12" t="s">
        <v>178</v>
      </c>
      <c r="W12">
        <v>1.0107423014794645</v>
      </c>
      <c r="X12" t="s">
        <v>176</v>
      </c>
      <c r="Y12">
        <v>1</v>
      </c>
      <c r="Z12">
        <v>1</v>
      </c>
      <c r="AA12">
        <v>1</v>
      </c>
      <c r="AB12">
        <v>13</v>
      </c>
      <c r="AC12">
        <v>13</v>
      </c>
      <c r="AD12">
        <v>1.4266744548074026</v>
      </c>
      <c r="AE12">
        <v>2</v>
      </c>
      <c r="AF12" t="s">
        <v>178</v>
      </c>
      <c r="AG12">
        <v>0</v>
      </c>
      <c r="AH12">
        <v>0</v>
      </c>
      <c r="AI12" t="s">
        <v>178</v>
      </c>
      <c r="AJ12">
        <v>0</v>
      </c>
      <c r="AK12">
        <v>0</v>
      </c>
      <c r="AL12" t="s">
        <v>178</v>
      </c>
      <c r="AM12">
        <f t="shared" si="0"/>
        <v>0</v>
      </c>
      <c r="AN12" t="s">
        <v>533</v>
      </c>
    </row>
    <row r="13" spans="1:40" x14ac:dyDescent="0.25">
      <c r="A13">
        <v>49</v>
      </c>
      <c r="B13">
        <v>4.4000000000000004</v>
      </c>
      <c r="C13" t="s">
        <v>337</v>
      </c>
      <c r="D13" t="s">
        <v>358</v>
      </c>
      <c r="E13" t="s">
        <v>394</v>
      </c>
      <c r="F13" t="s">
        <v>394</v>
      </c>
      <c r="G13" t="s">
        <v>178</v>
      </c>
      <c r="H13">
        <v>2011</v>
      </c>
      <c r="I13">
        <v>1</v>
      </c>
      <c r="J13" t="s">
        <v>178</v>
      </c>
      <c r="K13" t="s">
        <v>127</v>
      </c>
      <c r="L13" t="s">
        <v>127</v>
      </c>
      <c r="M13" t="s">
        <v>178</v>
      </c>
      <c r="N13">
        <v>8</v>
      </c>
      <c r="O13">
        <v>7</v>
      </c>
      <c r="P13" t="s">
        <v>178</v>
      </c>
      <c r="Q13">
        <v>1</v>
      </c>
      <c r="R13">
        <v>2</v>
      </c>
      <c r="S13" t="s">
        <v>178</v>
      </c>
      <c r="T13">
        <v>0</v>
      </c>
      <c r="U13">
        <v>3</v>
      </c>
      <c r="V13" t="s">
        <v>178</v>
      </c>
      <c r="W13">
        <v>0.44045431091090476</v>
      </c>
      <c r="X13" t="s">
        <v>177</v>
      </c>
      <c r="Y13">
        <v>1</v>
      </c>
      <c r="Z13">
        <v>0</v>
      </c>
      <c r="AA13" t="s">
        <v>178</v>
      </c>
      <c r="AB13">
        <v>2</v>
      </c>
      <c r="AC13">
        <v>3</v>
      </c>
      <c r="AD13" t="s">
        <v>178</v>
      </c>
      <c r="AE13" t="s">
        <v>178</v>
      </c>
      <c r="AF13" t="s">
        <v>178</v>
      </c>
      <c r="AG13">
        <v>0</v>
      </c>
      <c r="AH13">
        <v>8.3628930000000004E-2</v>
      </c>
      <c r="AI13" t="s">
        <v>178</v>
      </c>
      <c r="AJ13">
        <v>0</v>
      </c>
      <c r="AK13">
        <v>0.1261753125</v>
      </c>
      <c r="AL13" t="s">
        <v>178</v>
      </c>
      <c r="AM13">
        <f t="shared" si="0"/>
        <v>8.3628930000000004E-2</v>
      </c>
      <c r="AN13" t="s">
        <v>533</v>
      </c>
    </row>
    <row r="14" spans="1:40" x14ac:dyDescent="0.25">
      <c r="A14">
        <v>50</v>
      </c>
      <c r="B14">
        <v>5.0999999999999996</v>
      </c>
      <c r="C14" t="s">
        <v>337</v>
      </c>
      <c r="D14" t="s">
        <v>358</v>
      </c>
      <c r="E14" t="s">
        <v>394</v>
      </c>
      <c r="F14" t="s">
        <v>393</v>
      </c>
      <c r="G14" t="s">
        <v>393</v>
      </c>
      <c r="H14">
        <v>2011</v>
      </c>
      <c r="I14">
        <v>2</v>
      </c>
      <c r="J14">
        <v>2012</v>
      </c>
      <c r="K14" t="s">
        <v>20</v>
      </c>
      <c r="L14" t="s">
        <v>383</v>
      </c>
      <c r="M14" t="s">
        <v>16</v>
      </c>
      <c r="N14">
        <v>8</v>
      </c>
      <c r="O14">
        <v>7.75</v>
      </c>
      <c r="P14">
        <v>11</v>
      </c>
      <c r="Q14">
        <v>2</v>
      </c>
      <c r="R14">
        <v>0.75</v>
      </c>
      <c r="S14">
        <v>3</v>
      </c>
      <c r="T14">
        <v>6</v>
      </c>
      <c r="U14">
        <v>1</v>
      </c>
      <c r="V14">
        <v>2</v>
      </c>
      <c r="W14">
        <v>0.52038447325030746</v>
      </c>
      <c r="X14" t="s">
        <v>176</v>
      </c>
      <c r="Y14">
        <v>1</v>
      </c>
      <c r="Z14">
        <v>1</v>
      </c>
      <c r="AA14">
        <v>1</v>
      </c>
      <c r="AB14">
        <v>7</v>
      </c>
      <c r="AC14">
        <v>4</v>
      </c>
      <c r="AD14">
        <v>0.58054360621798107</v>
      </c>
      <c r="AE14" t="s">
        <v>178</v>
      </c>
      <c r="AF14">
        <v>70</v>
      </c>
      <c r="AG14">
        <v>0.16725786000000001</v>
      </c>
      <c r="AH14">
        <v>0.48923749999999999</v>
      </c>
      <c r="AI14">
        <v>0.91390000000000005</v>
      </c>
      <c r="AJ14">
        <v>0.252350625</v>
      </c>
      <c r="AK14">
        <v>2.4018749999999999E-3</v>
      </c>
      <c r="AL14">
        <v>1.9214999999999999E-2</v>
      </c>
      <c r="AM14">
        <f t="shared" si="0"/>
        <v>1.57039536</v>
      </c>
      <c r="AN14" t="s">
        <v>533</v>
      </c>
    </row>
    <row r="15" spans="1:40" x14ac:dyDescent="0.25">
      <c r="A15">
        <v>51</v>
      </c>
      <c r="B15">
        <v>4.2</v>
      </c>
      <c r="C15" t="s">
        <v>337</v>
      </c>
      <c r="D15" t="s">
        <v>358</v>
      </c>
      <c r="E15" t="s">
        <v>394</v>
      </c>
      <c r="F15" t="s">
        <v>394</v>
      </c>
      <c r="G15" t="s">
        <v>178</v>
      </c>
      <c r="H15">
        <v>2011</v>
      </c>
      <c r="I15">
        <v>1</v>
      </c>
      <c r="J15" t="s">
        <v>178</v>
      </c>
      <c r="K15" t="s">
        <v>50</v>
      </c>
      <c r="L15" t="s">
        <v>50</v>
      </c>
      <c r="M15" t="s">
        <v>178</v>
      </c>
      <c r="N15">
        <v>9</v>
      </c>
      <c r="O15">
        <v>7</v>
      </c>
      <c r="P15" t="s">
        <v>178</v>
      </c>
      <c r="Q15">
        <v>2</v>
      </c>
      <c r="R15">
        <v>2</v>
      </c>
      <c r="S15" t="s">
        <v>178</v>
      </c>
      <c r="T15">
        <v>0</v>
      </c>
      <c r="U15">
        <v>6</v>
      </c>
      <c r="V15" t="s">
        <v>178</v>
      </c>
      <c r="W15">
        <v>1.0683164325236223</v>
      </c>
      <c r="X15" t="s">
        <v>177</v>
      </c>
      <c r="Y15">
        <v>1</v>
      </c>
      <c r="Z15">
        <v>0</v>
      </c>
      <c r="AA15" t="s">
        <v>178</v>
      </c>
      <c r="AB15">
        <v>0</v>
      </c>
      <c r="AC15">
        <v>0</v>
      </c>
      <c r="AD15" t="s">
        <v>178</v>
      </c>
      <c r="AE15" t="s">
        <v>178</v>
      </c>
      <c r="AF15" t="s">
        <v>178</v>
      </c>
      <c r="AG15">
        <v>0</v>
      </c>
      <c r="AH15">
        <v>0.16725786000000001</v>
      </c>
      <c r="AI15" t="s">
        <v>178</v>
      </c>
      <c r="AJ15">
        <v>0</v>
      </c>
      <c r="AK15">
        <v>0.252350625</v>
      </c>
      <c r="AL15" t="s">
        <v>178</v>
      </c>
      <c r="AM15">
        <f t="shared" si="0"/>
        <v>0.16725786000000001</v>
      </c>
      <c r="AN15" t="s">
        <v>533</v>
      </c>
    </row>
    <row r="16" spans="1:40" x14ac:dyDescent="0.25">
      <c r="A16">
        <v>53</v>
      </c>
      <c r="B16">
        <v>5.2</v>
      </c>
      <c r="C16" t="s">
        <v>337</v>
      </c>
      <c r="D16" t="s">
        <v>358</v>
      </c>
      <c r="E16" t="s">
        <v>394</v>
      </c>
      <c r="F16" t="s">
        <v>394</v>
      </c>
      <c r="G16" t="s">
        <v>393</v>
      </c>
      <c r="H16">
        <v>2011</v>
      </c>
      <c r="I16">
        <v>2</v>
      </c>
      <c r="J16">
        <v>2013</v>
      </c>
      <c r="K16" t="s">
        <v>129</v>
      </c>
      <c r="L16" t="s">
        <v>129</v>
      </c>
      <c r="M16" t="s">
        <v>504</v>
      </c>
      <c r="N16">
        <v>9</v>
      </c>
      <c r="O16">
        <v>7</v>
      </c>
      <c r="P16">
        <v>7.8</v>
      </c>
      <c r="Q16">
        <v>3</v>
      </c>
      <c r="R16">
        <v>2</v>
      </c>
      <c r="S16">
        <v>0.8</v>
      </c>
      <c r="T16">
        <v>1</v>
      </c>
      <c r="U16">
        <v>3</v>
      </c>
      <c r="V16">
        <v>2.2000000000000002</v>
      </c>
      <c r="W16">
        <v>0.44045431091090476</v>
      </c>
      <c r="X16" t="s">
        <v>176</v>
      </c>
      <c r="Y16">
        <v>1</v>
      </c>
      <c r="Z16">
        <v>0</v>
      </c>
      <c r="AA16" t="s">
        <v>178</v>
      </c>
      <c r="AB16">
        <v>2</v>
      </c>
      <c r="AC16">
        <v>9</v>
      </c>
      <c r="AD16">
        <v>1.1741379816699578</v>
      </c>
      <c r="AE16" t="s">
        <v>178</v>
      </c>
      <c r="AF16">
        <v>52</v>
      </c>
      <c r="AG16">
        <v>2.7052619999999999E-2</v>
      </c>
      <c r="AH16">
        <v>8.3628930000000004E-2</v>
      </c>
      <c r="AI16">
        <v>1.0747440000000001</v>
      </c>
      <c r="AJ16">
        <v>5.2866875000000001E-2</v>
      </c>
      <c r="AK16">
        <v>0.1261753125</v>
      </c>
      <c r="AL16">
        <v>5.6364000000000006E-3</v>
      </c>
      <c r="AM16">
        <f t="shared" si="0"/>
        <v>1.1854255500000002</v>
      </c>
      <c r="AN16" t="s">
        <v>533</v>
      </c>
    </row>
    <row r="17" spans="1:40" x14ac:dyDescent="0.25">
      <c r="A17">
        <v>56</v>
      </c>
      <c r="B17">
        <v>5.0999999999999996</v>
      </c>
      <c r="C17" t="s">
        <v>337</v>
      </c>
      <c r="D17" t="s">
        <v>358</v>
      </c>
      <c r="E17" t="s">
        <v>394</v>
      </c>
      <c r="F17" t="s">
        <v>393</v>
      </c>
      <c r="G17" t="s">
        <v>178</v>
      </c>
      <c r="H17">
        <v>2011</v>
      </c>
      <c r="I17">
        <v>1</v>
      </c>
      <c r="J17">
        <v>2012</v>
      </c>
      <c r="K17" t="s">
        <v>69</v>
      </c>
      <c r="L17" t="s">
        <v>373</v>
      </c>
      <c r="M17" t="s">
        <v>178</v>
      </c>
      <c r="N17">
        <v>8</v>
      </c>
      <c r="O17">
        <v>5.5</v>
      </c>
      <c r="P17" t="s">
        <v>178</v>
      </c>
      <c r="Q17">
        <v>2</v>
      </c>
      <c r="R17">
        <v>0.5</v>
      </c>
      <c r="S17" t="s">
        <v>178</v>
      </c>
      <c r="T17">
        <v>0</v>
      </c>
      <c r="U17">
        <v>1.5</v>
      </c>
      <c r="V17" t="s">
        <v>178</v>
      </c>
      <c r="W17">
        <v>1.0700000000000003</v>
      </c>
      <c r="X17" t="s">
        <v>176</v>
      </c>
      <c r="Y17">
        <v>1</v>
      </c>
      <c r="Z17">
        <v>1</v>
      </c>
      <c r="AA17">
        <v>1</v>
      </c>
      <c r="AB17">
        <v>10</v>
      </c>
      <c r="AC17">
        <v>12</v>
      </c>
      <c r="AD17">
        <v>6.5914869339171114</v>
      </c>
      <c r="AE17">
        <v>17</v>
      </c>
      <c r="AF17">
        <v>55</v>
      </c>
      <c r="AG17">
        <v>0</v>
      </c>
      <c r="AH17">
        <v>0.73923749999999999</v>
      </c>
      <c r="AI17" t="s">
        <v>178</v>
      </c>
      <c r="AJ17">
        <v>0</v>
      </c>
      <c r="AK17">
        <v>2.4018749999999999E-3</v>
      </c>
      <c r="AL17" t="s">
        <v>178</v>
      </c>
      <c r="AM17">
        <f t="shared" si="0"/>
        <v>0.73923749999999999</v>
      </c>
      <c r="AN17" t="s">
        <v>533</v>
      </c>
    </row>
    <row r="18" spans="1:40" x14ac:dyDescent="0.25">
      <c r="A18">
        <v>63</v>
      </c>
      <c r="B18">
        <v>5.4</v>
      </c>
      <c r="C18" t="s">
        <v>337</v>
      </c>
      <c r="D18" t="s">
        <v>358</v>
      </c>
      <c r="E18" t="s">
        <v>394</v>
      </c>
      <c r="F18" t="s">
        <v>393</v>
      </c>
      <c r="G18" t="s">
        <v>178</v>
      </c>
      <c r="H18">
        <v>2011</v>
      </c>
      <c r="I18">
        <v>1</v>
      </c>
      <c r="J18">
        <v>2012</v>
      </c>
      <c r="K18" t="s">
        <v>14</v>
      </c>
      <c r="L18" t="s">
        <v>507</v>
      </c>
      <c r="M18" t="s">
        <v>178</v>
      </c>
      <c r="N18">
        <v>10</v>
      </c>
      <c r="O18">
        <v>8</v>
      </c>
      <c r="P18" t="s">
        <v>178</v>
      </c>
      <c r="Q18">
        <v>2</v>
      </c>
      <c r="R18">
        <v>0.5</v>
      </c>
      <c r="S18" t="s">
        <v>178</v>
      </c>
      <c r="T18">
        <v>3</v>
      </c>
      <c r="U18">
        <v>1.5</v>
      </c>
      <c r="V18" t="s">
        <v>178</v>
      </c>
      <c r="W18">
        <v>0.87132083643168035</v>
      </c>
      <c r="X18" t="s">
        <v>176</v>
      </c>
      <c r="Y18">
        <v>1</v>
      </c>
      <c r="Z18">
        <v>1</v>
      </c>
      <c r="AA18">
        <v>1</v>
      </c>
      <c r="AB18">
        <v>26</v>
      </c>
      <c r="AC18">
        <v>2</v>
      </c>
      <c r="AD18">
        <v>17.170562017592783</v>
      </c>
      <c r="AE18">
        <v>191</v>
      </c>
      <c r="AF18" t="s">
        <v>178</v>
      </c>
      <c r="AG18">
        <v>8.3628930000000004E-2</v>
      </c>
      <c r="AH18">
        <v>0.73923749999999999</v>
      </c>
      <c r="AI18" t="s">
        <v>178</v>
      </c>
      <c r="AJ18">
        <v>0.1261753125</v>
      </c>
      <c r="AK18">
        <v>2.4018749999999999E-3</v>
      </c>
      <c r="AL18" t="s">
        <v>178</v>
      </c>
      <c r="AM18">
        <f t="shared" si="0"/>
        <v>0.82286643000000004</v>
      </c>
      <c r="AN18" t="s">
        <v>533</v>
      </c>
    </row>
    <row r="19" spans="1:40" x14ac:dyDescent="0.25">
      <c r="A19">
        <v>64</v>
      </c>
      <c r="B19">
        <v>5.3</v>
      </c>
      <c r="C19" t="s">
        <v>337</v>
      </c>
      <c r="D19" t="s">
        <v>358</v>
      </c>
      <c r="E19" t="s">
        <v>394</v>
      </c>
      <c r="F19" t="s">
        <v>393</v>
      </c>
      <c r="G19" t="s">
        <v>393</v>
      </c>
      <c r="H19">
        <v>2011</v>
      </c>
      <c r="I19">
        <v>2</v>
      </c>
      <c r="J19">
        <v>2012</v>
      </c>
      <c r="K19" t="s">
        <v>50</v>
      </c>
      <c r="L19" t="s">
        <v>50</v>
      </c>
      <c r="M19" t="s">
        <v>50</v>
      </c>
      <c r="N19">
        <v>9</v>
      </c>
      <c r="O19">
        <v>7</v>
      </c>
      <c r="P19">
        <v>6</v>
      </c>
      <c r="Q19">
        <v>2</v>
      </c>
      <c r="R19">
        <v>2</v>
      </c>
      <c r="S19">
        <v>1</v>
      </c>
      <c r="T19">
        <v>0</v>
      </c>
      <c r="U19">
        <v>6</v>
      </c>
      <c r="V19">
        <v>6</v>
      </c>
      <c r="W19">
        <v>1.0683164325236223</v>
      </c>
      <c r="X19" t="s">
        <v>177</v>
      </c>
      <c r="Y19">
        <v>1</v>
      </c>
      <c r="Z19">
        <v>1</v>
      </c>
      <c r="AA19">
        <v>0</v>
      </c>
      <c r="AB19">
        <v>3</v>
      </c>
      <c r="AC19">
        <v>3</v>
      </c>
      <c r="AD19" t="s">
        <v>178</v>
      </c>
      <c r="AE19" t="s">
        <v>178</v>
      </c>
      <c r="AF19" t="s">
        <v>178</v>
      </c>
      <c r="AG19">
        <v>0</v>
      </c>
      <c r="AH19">
        <v>2.8277999999999999</v>
      </c>
      <c r="AI19">
        <v>2.9138999999999999</v>
      </c>
      <c r="AJ19">
        <v>0</v>
      </c>
      <c r="AK19">
        <v>3.8429999999999999E-2</v>
      </c>
      <c r="AL19">
        <v>1.9214999999999999E-2</v>
      </c>
      <c r="AM19">
        <f t="shared" si="0"/>
        <v>5.7416999999999998</v>
      </c>
      <c r="AN19" t="s">
        <v>533</v>
      </c>
    </row>
    <row r="20" spans="1:40" x14ac:dyDescent="0.25">
      <c r="A20">
        <v>65</v>
      </c>
      <c r="B20">
        <v>4.4000000000000004</v>
      </c>
      <c r="C20" t="s">
        <v>337</v>
      </c>
      <c r="D20" t="s">
        <v>358</v>
      </c>
      <c r="E20" t="s">
        <v>394</v>
      </c>
      <c r="F20" t="s">
        <v>394</v>
      </c>
      <c r="G20" t="s">
        <v>178</v>
      </c>
      <c r="H20">
        <v>2011</v>
      </c>
      <c r="I20">
        <v>1</v>
      </c>
      <c r="J20" t="s">
        <v>178</v>
      </c>
      <c r="K20" t="s">
        <v>18</v>
      </c>
      <c r="L20" t="s">
        <v>18</v>
      </c>
      <c r="M20" t="s">
        <v>178</v>
      </c>
      <c r="N20">
        <v>6</v>
      </c>
      <c r="O20">
        <v>7</v>
      </c>
      <c r="P20" t="s">
        <v>178</v>
      </c>
      <c r="Q20">
        <v>1</v>
      </c>
      <c r="R20">
        <v>1</v>
      </c>
      <c r="S20" t="s">
        <v>178</v>
      </c>
      <c r="T20">
        <v>0</v>
      </c>
      <c r="U20">
        <v>1</v>
      </c>
      <c r="V20" t="s">
        <v>178</v>
      </c>
      <c r="W20">
        <v>0.70342021580275904</v>
      </c>
      <c r="X20" t="s">
        <v>177</v>
      </c>
      <c r="Y20">
        <v>1</v>
      </c>
      <c r="Z20">
        <v>0</v>
      </c>
      <c r="AA20" t="s">
        <v>178</v>
      </c>
      <c r="AB20">
        <v>0</v>
      </c>
      <c r="AC20">
        <v>1</v>
      </c>
      <c r="AD20" t="s">
        <v>178</v>
      </c>
      <c r="AE20">
        <v>67</v>
      </c>
      <c r="AF20" t="s">
        <v>178</v>
      </c>
      <c r="AG20">
        <v>0</v>
      </c>
      <c r="AH20">
        <v>2.87E-2</v>
      </c>
      <c r="AI20" t="s">
        <v>178</v>
      </c>
      <c r="AJ20">
        <v>0</v>
      </c>
      <c r="AK20">
        <v>3.125E-2</v>
      </c>
      <c r="AL20" t="s">
        <v>178</v>
      </c>
      <c r="AM20">
        <f t="shared" si="0"/>
        <v>2.87E-2</v>
      </c>
      <c r="AN20" t="s">
        <v>533</v>
      </c>
    </row>
    <row r="21" spans="1:40" x14ac:dyDescent="0.25">
      <c r="A21">
        <v>69</v>
      </c>
      <c r="B21">
        <v>4.5</v>
      </c>
      <c r="C21" t="s">
        <v>337</v>
      </c>
      <c r="D21" t="s">
        <v>358</v>
      </c>
      <c r="E21" t="s">
        <v>394</v>
      </c>
      <c r="F21" t="s">
        <v>394</v>
      </c>
      <c r="G21" t="s">
        <v>178</v>
      </c>
      <c r="H21">
        <v>2011</v>
      </c>
      <c r="I21">
        <v>1</v>
      </c>
      <c r="J21" t="s">
        <v>178</v>
      </c>
      <c r="K21" t="s">
        <v>46</v>
      </c>
      <c r="L21" t="s">
        <v>24</v>
      </c>
      <c r="M21" t="s">
        <v>178</v>
      </c>
      <c r="N21">
        <v>7</v>
      </c>
      <c r="O21">
        <v>6</v>
      </c>
      <c r="P21" t="s">
        <v>178</v>
      </c>
      <c r="Q21">
        <v>1</v>
      </c>
      <c r="R21">
        <v>2</v>
      </c>
      <c r="S21" t="s">
        <v>178</v>
      </c>
      <c r="T21">
        <v>0</v>
      </c>
      <c r="U21">
        <v>3</v>
      </c>
      <c r="V21" t="s">
        <v>178</v>
      </c>
      <c r="W21">
        <v>0.655515064662895</v>
      </c>
      <c r="X21" t="s">
        <v>176</v>
      </c>
      <c r="Y21">
        <v>1</v>
      </c>
      <c r="Z21">
        <v>0</v>
      </c>
      <c r="AA21" t="s">
        <v>178</v>
      </c>
      <c r="AB21" t="s">
        <v>178</v>
      </c>
      <c r="AC21" t="s">
        <v>178</v>
      </c>
      <c r="AD21">
        <v>16.562632640978304</v>
      </c>
      <c r="AE21" t="s">
        <v>178</v>
      </c>
      <c r="AF21">
        <v>149</v>
      </c>
      <c r="AG21">
        <v>0</v>
      </c>
      <c r="AH21">
        <v>8.3628930000000004E-2</v>
      </c>
      <c r="AI21" t="s">
        <v>178</v>
      </c>
      <c r="AJ21">
        <v>0</v>
      </c>
      <c r="AK21">
        <v>0.1261753125</v>
      </c>
      <c r="AL21" t="s">
        <v>178</v>
      </c>
      <c r="AM21">
        <f t="shared" si="0"/>
        <v>8.3628930000000004E-2</v>
      </c>
      <c r="AN21" t="s">
        <v>533</v>
      </c>
    </row>
    <row r="22" spans="1:40" x14ac:dyDescent="0.25">
      <c r="A22">
        <v>72</v>
      </c>
      <c r="B22">
        <v>5.6</v>
      </c>
      <c r="C22" t="s">
        <v>337</v>
      </c>
      <c r="D22" t="s">
        <v>358</v>
      </c>
      <c r="E22" t="s">
        <v>394</v>
      </c>
      <c r="F22" t="s">
        <v>393</v>
      </c>
      <c r="G22" t="s">
        <v>178</v>
      </c>
      <c r="H22">
        <v>2012</v>
      </c>
      <c r="I22">
        <v>1</v>
      </c>
      <c r="J22">
        <v>2013</v>
      </c>
      <c r="K22" t="s">
        <v>131</v>
      </c>
      <c r="L22" t="s">
        <v>508</v>
      </c>
      <c r="M22" t="s">
        <v>178</v>
      </c>
      <c r="N22">
        <v>7</v>
      </c>
      <c r="O22">
        <v>9</v>
      </c>
      <c r="P22" t="s">
        <v>178</v>
      </c>
      <c r="Q22">
        <v>2</v>
      </c>
      <c r="R22">
        <v>1.5</v>
      </c>
      <c r="S22" t="s">
        <v>178</v>
      </c>
      <c r="T22">
        <v>1</v>
      </c>
      <c r="U22">
        <v>2.5</v>
      </c>
      <c r="V22" t="s">
        <v>178</v>
      </c>
      <c r="W22">
        <v>0.56859475903318213</v>
      </c>
      <c r="X22" t="s">
        <v>177</v>
      </c>
      <c r="Y22">
        <v>1</v>
      </c>
      <c r="Z22">
        <v>1</v>
      </c>
      <c r="AA22" t="s">
        <v>470</v>
      </c>
      <c r="AB22" t="s">
        <v>178</v>
      </c>
      <c r="AC22" t="s">
        <v>178</v>
      </c>
      <c r="AD22" t="s">
        <v>178</v>
      </c>
      <c r="AE22">
        <v>250</v>
      </c>
      <c r="AF22" t="s">
        <v>178</v>
      </c>
      <c r="AG22">
        <v>2.7876310000000001E-2</v>
      </c>
      <c r="AH22">
        <v>1.1961875</v>
      </c>
      <c r="AI22" t="s">
        <v>178</v>
      </c>
      <c r="AJ22">
        <v>4.2058437500000004E-2</v>
      </c>
      <c r="AK22">
        <v>1.2009375000000001E-2</v>
      </c>
      <c r="AL22" t="s">
        <v>178</v>
      </c>
      <c r="AM22">
        <f t="shared" si="0"/>
        <v>1.2240638099999999</v>
      </c>
      <c r="AN22" t="s">
        <v>533</v>
      </c>
    </row>
    <row r="23" spans="1:40" x14ac:dyDescent="0.25">
      <c r="A23">
        <v>74</v>
      </c>
      <c r="B23">
        <v>4.8</v>
      </c>
      <c r="C23" t="s">
        <v>337</v>
      </c>
      <c r="D23" t="s">
        <v>358</v>
      </c>
      <c r="E23" t="s">
        <v>394</v>
      </c>
      <c r="F23" t="s">
        <v>393</v>
      </c>
      <c r="G23" t="s">
        <v>178</v>
      </c>
      <c r="H23">
        <v>2012</v>
      </c>
      <c r="I23">
        <v>1</v>
      </c>
      <c r="J23">
        <v>2013</v>
      </c>
      <c r="K23" t="s">
        <v>96</v>
      </c>
      <c r="L23" t="s">
        <v>95</v>
      </c>
      <c r="M23" t="s">
        <v>178</v>
      </c>
      <c r="N23">
        <v>5</v>
      </c>
      <c r="O23">
        <v>2</v>
      </c>
      <c r="P23" t="s">
        <v>178</v>
      </c>
      <c r="Q23">
        <v>1</v>
      </c>
      <c r="R23">
        <v>0</v>
      </c>
      <c r="S23" t="s">
        <v>178</v>
      </c>
      <c r="T23">
        <v>3</v>
      </c>
      <c r="U23">
        <v>0</v>
      </c>
      <c r="V23" t="s">
        <v>178</v>
      </c>
      <c r="W23">
        <v>1.0938464243210766</v>
      </c>
      <c r="X23" t="s">
        <v>176</v>
      </c>
      <c r="Y23">
        <v>1</v>
      </c>
      <c r="Z23">
        <v>1</v>
      </c>
      <c r="AA23" t="s">
        <v>470</v>
      </c>
      <c r="AB23" t="s">
        <v>178</v>
      </c>
      <c r="AC23" t="s">
        <v>178</v>
      </c>
      <c r="AD23">
        <v>1.279413928328123</v>
      </c>
      <c r="AE23" t="s">
        <v>178</v>
      </c>
      <c r="AF23" t="s">
        <v>178</v>
      </c>
      <c r="AG23">
        <v>8.6099999999999996E-2</v>
      </c>
      <c r="AH23">
        <v>0</v>
      </c>
      <c r="AI23" t="s">
        <v>178</v>
      </c>
      <c r="AJ23">
        <v>0</v>
      </c>
      <c r="AK23">
        <v>0</v>
      </c>
      <c r="AL23" t="s">
        <v>178</v>
      </c>
      <c r="AM23">
        <f t="shared" si="0"/>
        <v>8.6099999999999996E-2</v>
      </c>
      <c r="AN23" t="s">
        <v>533</v>
      </c>
    </row>
    <row r="24" spans="1:40" x14ac:dyDescent="0.25">
      <c r="A24">
        <v>94</v>
      </c>
      <c r="B24">
        <v>4.9000000000000004</v>
      </c>
      <c r="C24" t="s">
        <v>337</v>
      </c>
      <c r="D24" t="s">
        <v>358</v>
      </c>
      <c r="E24" t="s">
        <v>394</v>
      </c>
      <c r="F24" t="s">
        <v>393</v>
      </c>
      <c r="G24" t="s">
        <v>178</v>
      </c>
      <c r="H24">
        <v>2012</v>
      </c>
      <c r="I24">
        <v>1</v>
      </c>
      <c r="J24">
        <v>2013</v>
      </c>
      <c r="K24" t="s">
        <v>148</v>
      </c>
      <c r="L24" t="s">
        <v>32</v>
      </c>
      <c r="M24" t="s">
        <v>178</v>
      </c>
      <c r="N24">
        <v>5</v>
      </c>
      <c r="O24">
        <v>2</v>
      </c>
      <c r="P24" t="s">
        <v>178</v>
      </c>
      <c r="Q24">
        <v>0</v>
      </c>
      <c r="R24">
        <v>0</v>
      </c>
      <c r="S24" t="s">
        <v>178</v>
      </c>
      <c r="T24">
        <v>1</v>
      </c>
      <c r="U24">
        <v>0</v>
      </c>
      <c r="V24" t="s">
        <v>178</v>
      </c>
      <c r="W24">
        <v>0.19104973174542833</v>
      </c>
      <c r="X24" t="s">
        <v>176</v>
      </c>
      <c r="Y24">
        <v>1</v>
      </c>
      <c r="Z24">
        <v>1</v>
      </c>
      <c r="AA24">
        <v>1</v>
      </c>
      <c r="AB24" t="s">
        <v>178</v>
      </c>
      <c r="AC24" t="s">
        <v>178</v>
      </c>
      <c r="AD24">
        <v>0.69426219830839353</v>
      </c>
      <c r="AE24" t="s">
        <v>178</v>
      </c>
      <c r="AF24" t="s">
        <v>178</v>
      </c>
      <c r="AG24">
        <v>2.9523689999999998E-2</v>
      </c>
      <c r="AH24">
        <v>0</v>
      </c>
      <c r="AI24" t="s">
        <v>178</v>
      </c>
      <c r="AJ24">
        <v>0</v>
      </c>
      <c r="AK24">
        <v>0</v>
      </c>
      <c r="AL24" t="s">
        <v>178</v>
      </c>
      <c r="AM24">
        <f t="shared" si="0"/>
        <v>2.9523689999999998E-2</v>
      </c>
      <c r="AN24" t="s">
        <v>533</v>
      </c>
    </row>
    <row r="25" spans="1:40" x14ac:dyDescent="0.25">
      <c r="A25">
        <v>110</v>
      </c>
      <c r="B25">
        <v>5.7</v>
      </c>
      <c r="C25" t="s">
        <v>337</v>
      </c>
      <c r="D25" t="s">
        <v>358</v>
      </c>
      <c r="E25" t="s">
        <v>394</v>
      </c>
      <c r="F25" t="s">
        <v>393</v>
      </c>
      <c r="G25" t="s">
        <v>178</v>
      </c>
      <c r="H25">
        <v>2011</v>
      </c>
      <c r="I25">
        <v>1</v>
      </c>
      <c r="J25">
        <v>2013</v>
      </c>
      <c r="K25" t="s">
        <v>133</v>
      </c>
      <c r="L25" t="s">
        <v>514</v>
      </c>
      <c r="M25" t="s">
        <v>178</v>
      </c>
      <c r="N25">
        <v>6</v>
      </c>
      <c r="O25">
        <v>6.666666666666667</v>
      </c>
      <c r="P25" t="s">
        <v>178</v>
      </c>
      <c r="Q25">
        <v>0</v>
      </c>
      <c r="R25">
        <v>0.66666666666666663</v>
      </c>
      <c r="S25" t="s">
        <v>178</v>
      </c>
      <c r="T25">
        <v>0</v>
      </c>
      <c r="U25">
        <v>0.66666666666666663</v>
      </c>
      <c r="V25" t="s">
        <v>178</v>
      </c>
      <c r="W25">
        <v>0.40718546143004669</v>
      </c>
      <c r="X25" t="s">
        <v>176</v>
      </c>
      <c r="Y25">
        <v>1</v>
      </c>
      <c r="Z25">
        <v>1</v>
      </c>
      <c r="AA25">
        <v>1</v>
      </c>
      <c r="AB25" t="s">
        <v>178</v>
      </c>
      <c r="AC25" t="s">
        <v>178</v>
      </c>
      <c r="AD25">
        <v>0.69584481028459333</v>
      </c>
      <c r="AE25" t="s">
        <v>178</v>
      </c>
      <c r="AF25" t="s">
        <v>178</v>
      </c>
      <c r="AG25">
        <v>0</v>
      </c>
      <c r="AH25">
        <v>0.32695555555555555</v>
      </c>
      <c r="AI25" t="s">
        <v>178</v>
      </c>
      <c r="AJ25">
        <v>0</v>
      </c>
      <c r="AK25">
        <v>1.4233333333333333E-3</v>
      </c>
      <c r="AL25" t="s">
        <v>178</v>
      </c>
      <c r="AM25">
        <f t="shared" si="0"/>
        <v>0.32695555555555555</v>
      </c>
      <c r="AN25" t="s">
        <v>533</v>
      </c>
    </row>
    <row r="26" spans="1:40" x14ac:dyDescent="0.25">
      <c r="A26">
        <v>118</v>
      </c>
      <c r="B26">
        <v>4.5999999999999996</v>
      </c>
      <c r="C26" t="s">
        <v>337</v>
      </c>
      <c r="D26" t="s">
        <v>358</v>
      </c>
      <c r="E26" t="s">
        <v>394</v>
      </c>
      <c r="F26" t="s">
        <v>394</v>
      </c>
      <c r="G26" t="s">
        <v>178</v>
      </c>
      <c r="H26">
        <v>2012</v>
      </c>
      <c r="I26">
        <v>1</v>
      </c>
      <c r="J26">
        <v>2012</v>
      </c>
      <c r="K26" t="s">
        <v>56</v>
      </c>
      <c r="L26" t="s">
        <v>57</v>
      </c>
      <c r="M26" t="s">
        <v>178</v>
      </c>
      <c r="N26">
        <v>4</v>
      </c>
      <c r="O26">
        <v>4</v>
      </c>
      <c r="P26" t="s">
        <v>178</v>
      </c>
      <c r="Q26">
        <v>1</v>
      </c>
      <c r="R26">
        <v>2</v>
      </c>
      <c r="S26" t="s">
        <v>178</v>
      </c>
      <c r="T26">
        <v>1</v>
      </c>
      <c r="U26">
        <v>0</v>
      </c>
      <c r="V26" t="s">
        <v>178</v>
      </c>
      <c r="W26">
        <v>0.50606323715519996</v>
      </c>
      <c r="X26" t="s">
        <v>176</v>
      </c>
      <c r="Y26">
        <v>1</v>
      </c>
      <c r="Z26">
        <v>0</v>
      </c>
      <c r="AA26" t="s">
        <v>178</v>
      </c>
      <c r="AB26" t="s">
        <v>178</v>
      </c>
      <c r="AC26" t="s">
        <v>178</v>
      </c>
      <c r="AD26">
        <v>0.93621578709184317</v>
      </c>
      <c r="AE26" t="s">
        <v>178</v>
      </c>
      <c r="AF26" t="s">
        <v>178</v>
      </c>
      <c r="AG26">
        <v>2.87E-2</v>
      </c>
      <c r="AH26">
        <v>0</v>
      </c>
      <c r="AI26" t="s">
        <v>178</v>
      </c>
      <c r="AJ26">
        <v>0</v>
      </c>
      <c r="AK26">
        <v>0</v>
      </c>
      <c r="AL26" t="s">
        <v>178</v>
      </c>
      <c r="AM26">
        <f t="shared" si="0"/>
        <v>2.87E-2</v>
      </c>
      <c r="AN26" t="s">
        <v>533</v>
      </c>
    </row>
    <row r="27" spans="1:40" x14ac:dyDescent="0.25">
      <c r="A27">
        <v>133</v>
      </c>
      <c r="B27">
        <v>5.4</v>
      </c>
      <c r="C27" t="s">
        <v>337</v>
      </c>
      <c r="D27" t="s">
        <v>358</v>
      </c>
      <c r="E27" t="s">
        <v>394</v>
      </c>
      <c r="F27" t="s">
        <v>393</v>
      </c>
      <c r="G27" t="s">
        <v>178</v>
      </c>
      <c r="H27">
        <v>2012</v>
      </c>
      <c r="I27">
        <v>1</v>
      </c>
      <c r="J27">
        <v>2013</v>
      </c>
      <c r="K27" t="s">
        <v>86</v>
      </c>
      <c r="L27" t="s">
        <v>502</v>
      </c>
      <c r="M27" t="s">
        <v>178</v>
      </c>
      <c r="N27">
        <v>6</v>
      </c>
      <c r="O27">
        <v>8</v>
      </c>
      <c r="P27" t="s">
        <v>178</v>
      </c>
      <c r="Q27">
        <v>2</v>
      </c>
      <c r="R27">
        <v>0.5</v>
      </c>
      <c r="S27" t="s">
        <v>178</v>
      </c>
      <c r="T27">
        <v>1</v>
      </c>
      <c r="U27">
        <v>2</v>
      </c>
      <c r="V27" t="s">
        <v>178</v>
      </c>
      <c r="W27">
        <v>0.34058772731852577</v>
      </c>
      <c r="X27" t="s">
        <v>176</v>
      </c>
      <c r="Y27">
        <v>1</v>
      </c>
      <c r="Z27">
        <v>1</v>
      </c>
      <c r="AA27">
        <v>1</v>
      </c>
      <c r="AB27" t="s">
        <v>178</v>
      </c>
      <c r="AC27" t="s">
        <v>178</v>
      </c>
      <c r="AD27">
        <v>1.0834205093129821</v>
      </c>
      <c r="AE27" t="s">
        <v>178</v>
      </c>
      <c r="AF27" t="s">
        <v>178</v>
      </c>
      <c r="AG27">
        <v>2.7876310000000001E-2</v>
      </c>
      <c r="AH27">
        <v>0.98565000000000003</v>
      </c>
      <c r="AI27" t="s">
        <v>178</v>
      </c>
      <c r="AJ27">
        <v>4.2058437500000004E-2</v>
      </c>
      <c r="AK27">
        <v>3.2025000000000001E-3</v>
      </c>
      <c r="AL27" t="s">
        <v>178</v>
      </c>
      <c r="AM27">
        <f t="shared" si="0"/>
        <v>1.01352631</v>
      </c>
      <c r="AN27" t="s">
        <v>533</v>
      </c>
    </row>
    <row r="28" spans="1:40" x14ac:dyDescent="0.25">
      <c r="A28">
        <v>147</v>
      </c>
      <c r="B28">
        <v>4</v>
      </c>
      <c r="C28" t="s">
        <v>337</v>
      </c>
      <c r="D28" t="s">
        <v>358</v>
      </c>
      <c r="E28" t="s">
        <v>394</v>
      </c>
      <c r="F28" t="s">
        <v>178</v>
      </c>
      <c r="G28" t="s">
        <v>178</v>
      </c>
      <c r="H28">
        <v>2011</v>
      </c>
      <c r="I28" t="s">
        <v>178</v>
      </c>
      <c r="J28" t="s">
        <v>178</v>
      </c>
      <c r="K28" t="s">
        <v>5</v>
      </c>
      <c r="L28" t="s">
        <v>178</v>
      </c>
      <c r="M28" t="s">
        <v>178</v>
      </c>
      <c r="N28">
        <v>8</v>
      </c>
      <c r="O28" t="s">
        <v>178</v>
      </c>
      <c r="P28" t="s">
        <v>178</v>
      </c>
      <c r="Q28">
        <v>1</v>
      </c>
      <c r="R28" t="s">
        <v>178</v>
      </c>
      <c r="S28" t="s">
        <v>178</v>
      </c>
      <c r="T28">
        <v>0</v>
      </c>
      <c r="U28" t="s">
        <v>178</v>
      </c>
      <c r="V28" t="s">
        <v>178</v>
      </c>
      <c r="W28">
        <v>2.0894257584322067</v>
      </c>
      <c r="X28" t="s">
        <v>178</v>
      </c>
      <c r="Y28">
        <v>0</v>
      </c>
      <c r="Z28" t="s">
        <v>178</v>
      </c>
      <c r="AA28" t="s">
        <v>178</v>
      </c>
      <c r="AB28">
        <v>0</v>
      </c>
      <c r="AC28">
        <v>1</v>
      </c>
      <c r="AD28" t="s">
        <v>178</v>
      </c>
      <c r="AE28" t="s">
        <v>178</v>
      </c>
      <c r="AF28" t="s">
        <v>178</v>
      </c>
      <c r="AG28">
        <v>0</v>
      </c>
      <c r="AH28" t="s">
        <v>178</v>
      </c>
      <c r="AI28" t="s">
        <v>178</v>
      </c>
      <c r="AJ28">
        <v>0</v>
      </c>
      <c r="AK28" t="s">
        <v>178</v>
      </c>
      <c r="AL28" t="s">
        <v>178</v>
      </c>
      <c r="AM28">
        <f t="shared" si="0"/>
        <v>0</v>
      </c>
      <c r="AN28" t="s">
        <v>533</v>
      </c>
    </row>
    <row r="29" spans="1:40" x14ac:dyDescent="0.25">
      <c r="A29">
        <v>150</v>
      </c>
      <c r="B29">
        <v>4.2</v>
      </c>
      <c r="C29" t="s">
        <v>337</v>
      </c>
      <c r="D29" t="s">
        <v>358</v>
      </c>
      <c r="E29" t="s">
        <v>394</v>
      </c>
      <c r="F29" t="s">
        <v>178</v>
      </c>
      <c r="G29" t="s">
        <v>178</v>
      </c>
      <c r="H29">
        <v>2011</v>
      </c>
      <c r="I29" t="s">
        <v>178</v>
      </c>
      <c r="J29" t="s">
        <v>178</v>
      </c>
      <c r="K29" t="s">
        <v>41</v>
      </c>
      <c r="L29" t="s">
        <v>178</v>
      </c>
      <c r="M29" t="s">
        <v>178</v>
      </c>
      <c r="N29">
        <v>4</v>
      </c>
      <c r="O29" t="s">
        <v>178</v>
      </c>
      <c r="P29" t="s">
        <v>178</v>
      </c>
      <c r="Q29">
        <v>1</v>
      </c>
      <c r="R29" t="s">
        <v>178</v>
      </c>
      <c r="S29" t="s">
        <v>178</v>
      </c>
      <c r="T29">
        <v>0</v>
      </c>
      <c r="U29" t="s">
        <v>178</v>
      </c>
      <c r="V29" t="s">
        <v>178</v>
      </c>
      <c r="W29">
        <v>0.900888450364417</v>
      </c>
      <c r="X29" t="s">
        <v>178</v>
      </c>
      <c r="Y29">
        <v>0</v>
      </c>
      <c r="Z29" t="s">
        <v>178</v>
      </c>
      <c r="AA29" t="s">
        <v>178</v>
      </c>
      <c r="AB29">
        <v>0</v>
      </c>
      <c r="AC29">
        <v>1</v>
      </c>
      <c r="AD29" t="s">
        <v>178</v>
      </c>
      <c r="AE29">
        <v>223</v>
      </c>
      <c r="AF29" t="s">
        <v>178</v>
      </c>
      <c r="AG29">
        <v>0</v>
      </c>
      <c r="AH29" t="s">
        <v>178</v>
      </c>
      <c r="AI29" t="s">
        <v>178</v>
      </c>
      <c r="AJ29">
        <v>0</v>
      </c>
      <c r="AK29" t="s">
        <v>178</v>
      </c>
      <c r="AL29" t="s">
        <v>178</v>
      </c>
      <c r="AM29">
        <f t="shared" si="0"/>
        <v>0</v>
      </c>
      <c r="AN29" t="s">
        <v>533</v>
      </c>
    </row>
    <row r="30" spans="1:40" x14ac:dyDescent="0.25">
      <c r="A30">
        <v>152</v>
      </c>
      <c r="B30">
        <v>4.3</v>
      </c>
      <c r="C30" t="s">
        <v>337</v>
      </c>
      <c r="D30" t="s">
        <v>358</v>
      </c>
      <c r="E30" t="s">
        <v>394</v>
      </c>
      <c r="F30" t="s">
        <v>178</v>
      </c>
      <c r="G30" t="s">
        <v>178</v>
      </c>
      <c r="H30">
        <v>2011</v>
      </c>
      <c r="I30" t="s">
        <v>178</v>
      </c>
      <c r="J30" t="s">
        <v>178</v>
      </c>
      <c r="K30" t="s">
        <v>95</v>
      </c>
      <c r="L30" t="s">
        <v>178</v>
      </c>
      <c r="M30" t="s">
        <v>178</v>
      </c>
      <c r="N30">
        <v>3</v>
      </c>
      <c r="O30" t="s">
        <v>178</v>
      </c>
      <c r="P30" t="s">
        <v>178</v>
      </c>
      <c r="Q30">
        <v>1</v>
      </c>
      <c r="R30" t="s">
        <v>178</v>
      </c>
      <c r="S30" t="s">
        <v>178</v>
      </c>
      <c r="T30">
        <v>0</v>
      </c>
      <c r="U30" t="s">
        <v>178</v>
      </c>
      <c r="V30" t="s">
        <v>178</v>
      </c>
      <c r="W30">
        <v>1.279413928328123</v>
      </c>
      <c r="X30" t="s">
        <v>178</v>
      </c>
      <c r="Y30">
        <v>0</v>
      </c>
      <c r="Z30" t="s">
        <v>178</v>
      </c>
      <c r="AA30" t="s">
        <v>178</v>
      </c>
      <c r="AB30">
        <v>9</v>
      </c>
      <c r="AC30">
        <v>6</v>
      </c>
      <c r="AD30" t="s">
        <v>178</v>
      </c>
      <c r="AE30" t="s">
        <v>178</v>
      </c>
      <c r="AF30" t="s">
        <v>178</v>
      </c>
      <c r="AG30">
        <v>0</v>
      </c>
      <c r="AH30" t="s">
        <v>178</v>
      </c>
      <c r="AI30" t="s">
        <v>178</v>
      </c>
      <c r="AJ30">
        <v>0</v>
      </c>
      <c r="AK30" t="s">
        <v>178</v>
      </c>
      <c r="AL30" t="s">
        <v>178</v>
      </c>
      <c r="AM30">
        <f t="shared" si="0"/>
        <v>0</v>
      </c>
      <c r="AN30" t="s">
        <v>533</v>
      </c>
    </row>
    <row r="31" spans="1:40" x14ac:dyDescent="0.25">
      <c r="A31">
        <v>155</v>
      </c>
      <c r="B31">
        <v>4.2</v>
      </c>
      <c r="C31" t="s">
        <v>337</v>
      </c>
      <c r="D31" t="s">
        <v>358</v>
      </c>
      <c r="E31" t="s">
        <v>394</v>
      </c>
      <c r="F31" t="s">
        <v>178</v>
      </c>
      <c r="G31" t="s">
        <v>178</v>
      </c>
      <c r="H31">
        <v>2011</v>
      </c>
      <c r="I31" t="s">
        <v>178</v>
      </c>
      <c r="J31" t="s">
        <v>178</v>
      </c>
      <c r="K31" t="s">
        <v>85</v>
      </c>
      <c r="L31" t="s">
        <v>178</v>
      </c>
      <c r="M31" t="s">
        <v>178</v>
      </c>
      <c r="N31">
        <v>5</v>
      </c>
      <c r="O31" t="s">
        <v>178</v>
      </c>
      <c r="P31" t="s">
        <v>178</v>
      </c>
      <c r="Q31">
        <v>1</v>
      </c>
      <c r="R31" t="s">
        <v>178</v>
      </c>
      <c r="S31" t="s">
        <v>178</v>
      </c>
      <c r="T31">
        <v>0</v>
      </c>
      <c r="U31" t="s">
        <v>178</v>
      </c>
      <c r="V31" t="s">
        <v>178</v>
      </c>
      <c r="W31">
        <v>2.1006903627141238</v>
      </c>
      <c r="X31" t="s">
        <v>178</v>
      </c>
      <c r="Y31">
        <v>0</v>
      </c>
      <c r="Z31" t="s">
        <v>178</v>
      </c>
      <c r="AA31" t="s">
        <v>178</v>
      </c>
      <c r="AB31">
        <v>0</v>
      </c>
      <c r="AC31">
        <v>0</v>
      </c>
      <c r="AD31" t="s">
        <v>178</v>
      </c>
      <c r="AE31">
        <v>60</v>
      </c>
      <c r="AF31">
        <v>8</v>
      </c>
      <c r="AG31">
        <v>0</v>
      </c>
      <c r="AH31" t="s">
        <v>178</v>
      </c>
      <c r="AI31" t="s">
        <v>178</v>
      </c>
      <c r="AJ31">
        <v>0</v>
      </c>
      <c r="AK31" t="s">
        <v>178</v>
      </c>
      <c r="AL31" t="s">
        <v>178</v>
      </c>
      <c r="AM31">
        <f t="shared" si="0"/>
        <v>0</v>
      </c>
      <c r="AN31" t="s">
        <v>533</v>
      </c>
    </row>
    <row r="32" spans="1:40" x14ac:dyDescent="0.25">
      <c r="A32">
        <v>158</v>
      </c>
      <c r="B32">
        <v>4.2</v>
      </c>
      <c r="C32" t="s">
        <v>337</v>
      </c>
      <c r="D32" t="s">
        <v>358</v>
      </c>
      <c r="E32" t="s">
        <v>394</v>
      </c>
      <c r="F32" t="s">
        <v>178</v>
      </c>
      <c r="G32" t="s">
        <v>178</v>
      </c>
      <c r="H32">
        <v>2011</v>
      </c>
      <c r="I32" t="s">
        <v>178</v>
      </c>
      <c r="J32" t="s">
        <v>178</v>
      </c>
      <c r="K32" t="s">
        <v>75</v>
      </c>
      <c r="L32" t="s">
        <v>178</v>
      </c>
      <c r="M32" t="s">
        <v>178</v>
      </c>
      <c r="N32">
        <v>6</v>
      </c>
      <c r="O32" t="s">
        <v>178</v>
      </c>
      <c r="P32" t="s">
        <v>178</v>
      </c>
      <c r="Q32">
        <v>2</v>
      </c>
      <c r="R32" t="s">
        <v>178</v>
      </c>
      <c r="S32" t="s">
        <v>178</v>
      </c>
      <c r="T32">
        <v>0</v>
      </c>
      <c r="U32" t="s">
        <v>178</v>
      </c>
      <c r="V32" t="s">
        <v>178</v>
      </c>
      <c r="W32">
        <v>0.65741919655574388</v>
      </c>
      <c r="X32" t="s">
        <v>178</v>
      </c>
      <c r="Y32">
        <v>0</v>
      </c>
      <c r="Z32" t="s">
        <v>178</v>
      </c>
      <c r="AA32" t="s">
        <v>178</v>
      </c>
      <c r="AB32">
        <v>0</v>
      </c>
      <c r="AC32">
        <v>0</v>
      </c>
      <c r="AD32" t="s">
        <v>178</v>
      </c>
      <c r="AE32" t="s">
        <v>178</v>
      </c>
      <c r="AF32" t="s">
        <v>178</v>
      </c>
      <c r="AG32">
        <v>0</v>
      </c>
      <c r="AH32" t="s">
        <v>178</v>
      </c>
      <c r="AI32" t="s">
        <v>178</v>
      </c>
      <c r="AJ32">
        <v>0</v>
      </c>
      <c r="AK32" t="s">
        <v>178</v>
      </c>
      <c r="AL32" t="s">
        <v>178</v>
      </c>
      <c r="AM32">
        <f t="shared" si="0"/>
        <v>0</v>
      </c>
      <c r="AN32" t="s">
        <v>533</v>
      </c>
    </row>
    <row r="33" spans="1:40" x14ac:dyDescent="0.25">
      <c r="A33">
        <v>164</v>
      </c>
      <c r="B33">
        <v>5.5</v>
      </c>
      <c r="C33" t="s">
        <v>337</v>
      </c>
      <c r="D33" t="s">
        <v>358</v>
      </c>
      <c r="E33" t="s">
        <v>394</v>
      </c>
      <c r="F33" t="s">
        <v>178</v>
      </c>
      <c r="G33" t="s">
        <v>178</v>
      </c>
      <c r="H33">
        <v>2011</v>
      </c>
      <c r="I33" t="s">
        <v>178</v>
      </c>
      <c r="J33" t="s">
        <v>178</v>
      </c>
      <c r="K33" t="s">
        <v>63</v>
      </c>
      <c r="L33" t="s">
        <v>178</v>
      </c>
      <c r="M33" t="s">
        <v>178</v>
      </c>
      <c r="N33">
        <v>5</v>
      </c>
      <c r="O33" t="s">
        <v>178</v>
      </c>
      <c r="P33" t="s">
        <v>178</v>
      </c>
      <c r="Q33">
        <v>1</v>
      </c>
      <c r="R33" t="s">
        <v>178</v>
      </c>
      <c r="S33" t="s">
        <v>178</v>
      </c>
      <c r="T33">
        <v>2</v>
      </c>
      <c r="U33" t="s">
        <v>178</v>
      </c>
      <c r="V33" t="s">
        <v>178</v>
      </c>
      <c r="W33">
        <v>0.69921384425653443</v>
      </c>
      <c r="X33" t="s">
        <v>178</v>
      </c>
      <c r="Y33">
        <v>0</v>
      </c>
      <c r="Z33" t="s">
        <v>178</v>
      </c>
      <c r="AA33" t="s">
        <v>178</v>
      </c>
      <c r="AB33">
        <v>0</v>
      </c>
      <c r="AC33">
        <v>0</v>
      </c>
      <c r="AD33" t="s">
        <v>178</v>
      </c>
      <c r="AE33">
        <v>20</v>
      </c>
      <c r="AF33" t="s">
        <v>178</v>
      </c>
      <c r="AG33">
        <v>5.74E-2</v>
      </c>
      <c r="AH33" t="s">
        <v>178</v>
      </c>
      <c r="AI33" t="s">
        <v>178</v>
      </c>
      <c r="AJ33">
        <v>6.25E-2</v>
      </c>
      <c r="AK33" t="s">
        <v>178</v>
      </c>
      <c r="AL33" t="s">
        <v>178</v>
      </c>
      <c r="AM33">
        <f t="shared" si="0"/>
        <v>5.74E-2</v>
      </c>
      <c r="AN33" t="s">
        <v>533</v>
      </c>
    </row>
    <row r="34" spans="1:40" x14ac:dyDescent="0.25">
      <c r="A34">
        <v>165</v>
      </c>
      <c r="B34">
        <v>5.4</v>
      </c>
      <c r="C34" t="s">
        <v>337</v>
      </c>
      <c r="D34" t="s">
        <v>358</v>
      </c>
      <c r="E34" t="s">
        <v>394</v>
      </c>
      <c r="F34" t="s">
        <v>178</v>
      </c>
      <c r="G34" t="s">
        <v>178</v>
      </c>
      <c r="H34">
        <v>2011</v>
      </c>
      <c r="I34" t="s">
        <v>178</v>
      </c>
      <c r="J34" t="s">
        <v>178</v>
      </c>
      <c r="K34" t="s">
        <v>55</v>
      </c>
      <c r="L34" t="s">
        <v>178</v>
      </c>
      <c r="M34" t="s">
        <v>178</v>
      </c>
      <c r="N34">
        <v>4</v>
      </c>
      <c r="O34" t="s">
        <v>178</v>
      </c>
      <c r="P34" t="s">
        <v>178</v>
      </c>
      <c r="Q34">
        <v>1</v>
      </c>
      <c r="R34" t="s">
        <v>178</v>
      </c>
      <c r="S34" t="s">
        <v>178</v>
      </c>
      <c r="T34">
        <v>0</v>
      </c>
      <c r="U34" t="s">
        <v>178</v>
      </c>
      <c r="V34" t="s">
        <v>178</v>
      </c>
      <c r="W34">
        <v>0.50606323715519996</v>
      </c>
      <c r="X34" t="s">
        <v>178</v>
      </c>
      <c r="Y34">
        <v>0</v>
      </c>
      <c r="Z34" t="s">
        <v>178</v>
      </c>
      <c r="AA34" t="s">
        <v>178</v>
      </c>
      <c r="AB34">
        <v>0</v>
      </c>
      <c r="AC34">
        <v>0</v>
      </c>
      <c r="AD34" t="s">
        <v>178</v>
      </c>
      <c r="AE34" t="s">
        <v>178</v>
      </c>
      <c r="AF34" t="s">
        <v>178</v>
      </c>
      <c r="AG34">
        <v>0</v>
      </c>
      <c r="AH34" t="s">
        <v>178</v>
      </c>
      <c r="AI34" t="s">
        <v>178</v>
      </c>
      <c r="AJ34">
        <v>0</v>
      </c>
      <c r="AK34" t="s">
        <v>178</v>
      </c>
      <c r="AL34" t="s">
        <v>178</v>
      </c>
      <c r="AM34">
        <f t="shared" si="0"/>
        <v>0</v>
      </c>
      <c r="AN34" t="s">
        <v>533</v>
      </c>
    </row>
    <row r="35" spans="1:40" x14ac:dyDescent="0.25">
      <c r="A35">
        <v>167</v>
      </c>
      <c r="B35">
        <v>3.9</v>
      </c>
      <c r="C35" t="s">
        <v>337</v>
      </c>
      <c r="D35" t="s">
        <v>358</v>
      </c>
      <c r="E35" t="s">
        <v>394</v>
      </c>
      <c r="F35" t="s">
        <v>178</v>
      </c>
      <c r="G35" t="s">
        <v>178</v>
      </c>
      <c r="H35">
        <v>2011</v>
      </c>
      <c r="I35" t="s">
        <v>178</v>
      </c>
      <c r="J35" t="s">
        <v>178</v>
      </c>
      <c r="K35" t="s">
        <v>70</v>
      </c>
      <c r="L35" t="s">
        <v>178</v>
      </c>
      <c r="M35" t="s">
        <v>178</v>
      </c>
      <c r="N35">
        <v>7</v>
      </c>
      <c r="O35" t="s">
        <v>178</v>
      </c>
      <c r="P35" t="s">
        <v>178</v>
      </c>
      <c r="Q35">
        <v>1</v>
      </c>
      <c r="R35" t="s">
        <v>178</v>
      </c>
      <c r="S35" t="s">
        <v>178</v>
      </c>
      <c r="T35">
        <v>0</v>
      </c>
      <c r="U35" t="s">
        <v>178</v>
      </c>
      <c r="V35" t="s">
        <v>178</v>
      </c>
      <c r="W35">
        <v>1.0700000000000003</v>
      </c>
      <c r="X35" t="s">
        <v>178</v>
      </c>
      <c r="Y35">
        <v>0</v>
      </c>
      <c r="Z35" t="s">
        <v>178</v>
      </c>
      <c r="AA35" t="s">
        <v>178</v>
      </c>
      <c r="AB35">
        <v>0</v>
      </c>
      <c r="AC35">
        <v>0</v>
      </c>
      <c r="AD35" t="s">
        <v>178</v>
      </c>
      <c r="AE35">
        <v>17</v>
      </c>
      <c r="AF35" t="s">
        <v>178</v>
      </c>
      <c r="AG35">
        <v>0</v>
      </c>
      <c r="AH35" t="s">
        <v>178</v>
      </c>
      <c r="AI35" t="s">
        <v>178</v>
      </c>
      <c r="AJ35">
        <v>0</v>
      </c>
      <c r="AK35" t="s">
        <v>178</v>
      </c>
      <c r="AL35" t="s">
        <v>178</v>
      </c>
      <c r="AM35">
        <f t="shared" si="0"/>
        <v>0</v>
      </c>
      <c r="AN35" t="s">
        <v>533</v>
      </c>
    </row>
    <row r="36" spans="1:40" x14ac:dyDescent="0.25">
      <c r="A36">
        <v>169</v>
      </c>
      <c r="B36">
        <v>5.9</v>
      </c>
      <c r="C36" t="s">
        <v>337</v>
      </c>
      <c r="D36" t="s">
        <v>358</v>
      </c>
      <c r="E36" t="s">
        <v>394</v>
      </c>
      <c r="F36" t="s">
        <v>178</v>
      </c>
      <c r="G36" t="s">
        <v>178</v>
      </c>
      <c r="H36">
        <v>2011</v>
      </c>
      <c r="I36" t="s">
        <v>178</v>
      </c>
      <c r="J36" t="s">
        <v>178</v>
      </c>
      <c r="K36" t="s">
        <v>72</v>
      </c>
      <c r="L36" t="s">
        <v>178</v>
      </c>
      <c r="M36" t="s">
        <v>178</v>
      </c>
      <c r="N36">
        <v>4</v>
      </c>
      <c r="O36" t="s">
        <v>178</v>
      </c>
      <c r="P36" t="s">
        <v>178</v>
      </c>
      <c r="Q36">
        <v>1</v>
      </c>
      <c r="R36" t="s">
        <v>178</v>
      </c>
      <c r="S36" t="s">
        <v>178</v>
      </c>
      <c r="T36">
        <v>0</v>
      </c>
      <c r="U36" t="s">
        <v>178</v>
      </c>
      <c r="V36" t="s">
        <v>178</v>
      </c>
      <c r="W36">
        <v>0.68680419334771214</v>
      </c>
      <c r="X36" t="s">
        <v>178</v>
      </c>
      <c r="Y36">
        <v>0</v>
      </c>
      <c r="Z36" t="s">
        <v>178</v>
      </c>
      <c r="AA36" t="s">
        <v>178</v>
      </c>
      <c r="AB36">
        <v>0</v>
      </c>
      <c r="AC36">
        <v>0</v>
      </c>
      <c r="AD36" t="s">
        <v>178</v>
      </c>
      <c r="AE36">
        <v>17</v>
      </c>
      <c r="AF36">
        <v>11</v>
      </c>
      <c r="AG36">
        <v>0</v>
      </c>
      <c r="AH36" t="s">
        <v>178</v>
      </c>
      <c r="AI36" t="s">
        <v>178</v>
      </c>
      <c r="AJ36">
        <v>0</v>
      </c>
      <c r="AK36" t="s">
        <v>178</v>
      </c>
      <c r="AL36" t="s">
        <v>178</v>
      </c>
      <c r="AM36">
        <f t="shared" si="0"/>
        <v>0</v>
      </c>
      <c r="AN36" t="s">
        <v>533</v>
      </c>
    </row>
    <row r="37" spans="1:40" x14ac:dyDescent="0.25">
      <c r="A37">
        <v>170</v>
      </c>
      <c r="B37">
        <v>5</v>
      </c>
      <c r="C37" t="s">
        <v>337</v>
      </c>
      <c r="D37" t="s">
        <v>358</v>
      </c>
      <c r="E37" t="s">
        <v>394</v>
      </c>
      <c r="F37" t="s">
        <v>178</v>
      </c>
      <c r="G37" t="s">
        <v>178</v>
      </c>
      <c r="H37">
        <v>2011</v>
      </c>
      <c r="I37" t="s">
        <v>178</v>
      </c>
      <c r="J37" t="s">
        <v>178</v>
      </c>
      <c r="K37" t="s">
        <v>70</v>
      </c>
      <c r="L37" t="s">
        <v>178</v>
      </c>
      <c r="M37" t="s">
        <v>178</v>
      </c>
      <c r="N37">
        <v>7</v>
      </c>
      <c r="O37" t="s">
        <v>178</v>
      </c>
      <c r="P37" t="s">
        <v>178</v>
      </c>
      <c r="Q37">
        <v>1</v>
      </c>
      <c r="R37" t="s">
        <v>178</v>
      </c>
      <c r="S37" t="s">
        <v>178</v>
      </c>
      <c r="T37">
        <v>0</v>
      </c>
      <c r="U37" t="s">
        <v>178</v>
      </c>
      <c r="V37" t="s">
        <v>178</v>
      </c>
      <c r="W37">
        <v>1.0700000000000003</v>
      </c>
      <c r="X37" t="s">
        <v>178</v>
      </c>
      <c r="Y37">
        <v>0</v>
      </c>
      <c r="Z37" t="s">
        <v>178</v>
      </c>
      <c r="AA37" t="s">
        <v>178</v>
      </c>
      <c r="AB37">
        <v>0</v>
      </c>
      <c r="AC37">
        <v>0</v>
      </c>
      <c r="AD37" t="s">
        <v>178</v>
      </c>
      <c r="AE37">
        <v>17</v>
      </c>
      <c r="AF37" t="s">
        <v>178</v>
      </c>
      <c r="AG37">
        <v>0</v>
      </c>
      <c r="AH37" t="s">
        <v>178</v>
      </c>
      <c r="AI37" t="s">
        <v>178</v>
      </c>
      <c r="AJ37">
        <v>0</v>
      </c>
      <c r="AK37" t="s">
        <v>178</v>
      </c>
      <c r="AL37" t="s">
        <v>178</v>
      </c>
      <c r="AM37">
        <f t="shared" si="0"/>
        <v>0</v>
      </c>
      <c r="AN37" t="s">
        <v>533</v>
      </c>
    </row>
    <row r="38" spans="1:40" x14ac:dyDescent="0.25">
      <c r="A38">
        <v>172</v>
      </c>
      <c r="B38">
        <v>4.8</v>
      </c>
      <c r="C38" t="s">
        <v>337</v>
      </c>
      <c r="D38" t="s">
        <v>358</v>
      </c>
      <c r="E38" t="s">
        <v>394</v>
      </c>
      <c r="F38" t="s">
        <v>178</v>
      </c>
      <c r="G38" t="s">
        <v>178</v>
      </c>
      <c r="H38">
        <v>2011</v>
      </c>
      <c r="I38" t="s">
        <v>178</v>
      </c>
      <c r="J38" t="s">
        <v>178</v>
      </c>
      <c r="K38" t="s">
        <v>83</v>
      </c>
      <c r="L38" t="s">
        <v>178</v>
      </c>
      <c r="M38" t="s">
        <v>178</v>
      </c>
      <c r="N38">
        <v>9</v>
      </c>
      <c r="O38" t="s">
        <v>178</v>
      </c>
      <c r="P38" t="s">
        <v>178</v>
      </c>
      <c r="Q38">
        <v>3</v>
      </c>
      <c r="R38" t="s">
        <v>178</v>
      </c>
      <c r="S38" t="s">
        <v>178</v>
      </c>
      <c r="T38">
        <v>3</v>
      </c>
      <c r="U38" t="s">
        <v>178</v>
      </c>
      <c r="V38" t="s">
        <v>178</v>
      </c>
      <c r="W38">
        <v>0.16124515496597305</v>
      </c>
      <c r="X38" t="s">
        <v>178</v>
      </c>
      <c r="Y38">
        <v>0</v>
      </c>
      <c r="Z38" t="s">
        <v>178</v>
      </c>
      <c r="AA38" t="s">
        <v>178</v>
      </c>
      <c r="AB38">
        <v>2</v>
      </c>
      <c r="AC38">
        <v>5</v>
      </c>
      <c r="AD38" t="s">
        <v>178</v>
      </c>
      <c r="AE38">
        <v>156</v>
      </c>
      <c r="AF38">
        <v>202</v>
      </c>
      <c r="AG38">
        <v>8.1157859999999998E-2</v>
      </c>
      <c r="AH38" t="s">
        <v>178</v>
      </c>
      <c r="AI38" t="s">
        <v>178</v>
      </c>
      <c r="AJ38">
        <v>0.158600625</v>
      </c>
      <c r="AK38" t="s">
        <v>178</v>
      </c>
      <c r="AL38" t="s">
        <v>178</v>
      </c>
      <c r="AM38">
        <f t="shared" si="0"/>
        <v>8.1157859999999998E-2</v>
      </c>
      <c r="AN38" t="s">
        <v>533</v>
      </c>
    </row>
    <row r="39" spans="1:40" x14ac:dyDescent="0.25">
      <c r="A39">
        <v>175</v>
      </c>
      <c r="B39">
        <v>4.7</v>
      </c>
      <c r="C39" t="s">
        <v>337</v>
      </c>
      <c r="D39" t="s">
        <v>358</v>
      </c>
      <c r="E39" t="s">
        <v>394</v>
      </c>
      <c r="F39" t="s">
        <v>178</v>
      </c>
      <c r="G39" t="s">
        <v>178</v>
      </c>
      <c r="H39">
        <v>2011</v>
      </c>
      <c r="I39" t="s">
        <v>178</v>
      </c>
      <c r="J39" t="s">
        <v>178</v>
      </c>
      <c r="K39" t="s">
        <v>13</v>
      </c>
      <c r="L39" t="s">
        <v>178</v>
      </c>
      <c r="M39" t="s">
        <v>178</v>
      </c>
      <c r="N39">
        <v>9</v>
      </c>
      <c r="O39" t="s">
        <v>178</v>
      </c>
      <c r="P39" t="s">
        <v>178</v>
      </c>
      <c r="Q39">
        <v>2</v>
      </c>
      <c r="R39" t="s">
        <v>178</v>
      </c>
      <c r="S39" t="s">
        <v>178</v>
      </c>
      <c r="T39">
        <v>5</v>
      </c>
      <c r="U39" t="s">
        <v>178</v>
      </c>
      <c r="V39" t="s">
        <v>178</v>
      </c>
      <c r="W39">
        <v>0.63134776470658449</v>
      </c>
      <c r="X39" t="s">
        <v>178</v>
      </c>
      <c r="Y39">
        <v>0</v>
      </c>
      <c r="Z39" t="s">
        <v>178</v>
      </c>
      <c r="AA39" t="s">
        <v>178</v>
      </c>
      <c r="AB39">
        <v>0</v>
      </c>
      <c r="AC39">
        <v>4</v>
      </c>
      <c r="AD39" t="s">
        <v>178</v>
      </c>
      <c r="AE39">
        <v>191</v>
      </c>
      <c r="AF39">
        <v>210</v>
      </c>
      <c r="AG39">
        <v>0.13938154999999999</v>
      </c>
      <c r="AH39" t="s">
        <v>178</v>
      </c>
      <c r="AI39" t="s">
        <v>178</v>
      </c>
      <c r="AJ39">
        <v>0.21029218750000001</v>
      </c>
      <c r="AK39" t="s">
        <v>178</v>
      </c>
      <c r="AL39" t="s">
        <v>178</v>
      </c>
      <c r="AM39">
        <f t="shared" si="0"/>
        <v>0.13938154999999999</v>
      </c>
      <c r="AN39" t="s">
        <v>533</v>
      </c>
    </row>
    <row r="40" spans="1:40" x14ac:dyDescent="0.25">
      <c r="A40">
        <v>176</v>
      </c>
      <c r="B40">
        <v>4.9000000000000004</v>
      </c>
      <c r="C40" t="s">
        <v>337</v>
      </c>
      <c r="D40" t="s">
        <v>358</v>
      </c>
      <c r="E40" t="s">
        <v>394</v>
      </c>
      <c r="F40" t="s">
        <v>178</v>
      </c>
      <c r="G40" t="s">
        <v>178</v>
      </c>
      <c r="H40">
        <v>2011</v>
      </c>
      <c r="I40" t="s">
        <v>178</v>
      </c>
      <c r="J40" t="s">
        <v>178</v>
      </c>
      <c r="K40" t="s">
        <v>15</v>
      </c>
      <c r="L40" t="s">
        <v>178</v>
      </c>
      <c r="M40" t="s">
        <v>178</v>
      </c>
      <c r="N40">
        <v>11</v>
      </c>
      <c r="O40" t="s">
        <v>178</v>
      </c>
      <c r="P40" t="s">
        <v>178</v>
      </c>
      <c r="Q40">
        <v>3</v>
      </c>
      <c r="R40" t="s">
        <v>178</v>
      </c>
      <c r="S40" t="s">
        <v>178</v>
      </c>
      <c r="T40">
        <v>0</v>
      </c>
      <c r="U40" t="s">
        <v>178</v>
      </c>
      <c r="V40" t="s">
        <v>178</v>
      </c>
      <c r="W40">
        <v>0.44407206622348988</v>
      </c>
      <c r="X40" t="s">
        <v>178</v>
      </c>
      <c r="Y40">
        <v>0</v>
      </c>
      <c r="Z40" t="s">
        <v>178</v>
      </c>
      <c r="AA40" t="s">
        <v>178</v>
      </c>
      <c r="AB40">
        <v>15</v>
      </c>
      <c r="AC40">
        <v>4</v>
      </c>
      <c r="AD40" t="s">
        <v>178</v>
      </c>
      <c r="AE40" t="s">
        <v>178</v>
      </c>
      <c r="AF40">
        <v>190</v>
      </c>
      <c r="AG40">
        <v>0</v>
      </c>
      <c r="AH40" t="s">
        <v>178</v>
      </c>
      <c r="AI40" t="s">
        <v>178</v>
      </c>
      <c r="AJ40">
        <v>0</v>
      </c>
      <c r="AK40" t="s">
        <v>178</v>
      </c>
      <c r="AL40" t="s">
        <v>178</v>
      </c>
      <c r="AM40">
        <f t="shared" si="0"/>
        <v>0</v>
      </c>
      <c r="AN40" t="s">
        <v>533</v>
      </c>
    </row>
    <row r="41" spans="1:40" x14ac:dyDescent="0.25">
      <c r="A41">
        <v>180</v>
      </c>
      <c r="B41">
        <v>4.5</v>
      </c>
      <c r="C41" t="s">
        <v>337</v>
      </c>
      <c r="D41" t="s">
        <v>358</v>
      </c>
      <c r="E41" t="s">
        <v>394</v>
      </c>
      <c r="F41" t="s">
        <v>178</v>
      </c>
      <c r="G41" t="s">
        <v>178</v>
      </c>
      <c r="H41">
        <v>2011</v>
      </c>
      <c r="I41" t="s">
        <v>178</v>
      </c>
      <c r="J41" t="s">
        <v>178</v>
      </c>
      <c r="K41" t="s">
        <v>11</v>
      </c>
      <c r="L41" t="s">
        <v>178</v>
      </c>
      <c r="M41" t="s">
        <v>178</v>
      </c>
      <c r="N41">
        <v>12</v>
      </c>
      <c r="O41" t="s">
        <v>178</v>
      </c>
      <c r="P41" t="s">
        <v>178</v>
      </c>
      <c r="Q41">
        <v>2</v>
      </c>
      <c r="R41" t="s">
        <v>178</v>
      </c>
      <c r="S41" t="s">
        <v>178</v>
      </c>
      <c r="T41">
        <v>2</v>
      </c>
      <c r="U41" t="s">
        <v>178</v>
      </c>
      <c r="V41" t="s">
        <v>178</v>
      </c>
      <c r="W41">
        <v>1.5120846537148649</v>
      </c>
      <c r="X41" t="s">
        <v>178</v>
      </c>
      <c r="Y41">
        <v>0</v>
      </c>
      <c r="Z41" t="s">
        <v>178</v>
      </c>
      <c r="AA41" t="s">
        <v>178</v>
      </c>
      <c r="AB41">
        <v>0</v>
      </c>
      <c r="AC41">
        <v>0</v>
      </c>
      <c r="AD41" t="s">
        <v>178</v>
      </c>
      <c r="AE41">
        <v>36</v>
      </c>
      <c r="AF41">
        <v>208</v>
      </c>
      <c r="AG41">
        <v>5.5752620000000003E-2</v>
      </c>
      <c r="AH41" t="s">
        <v>178</v>
      </c>
      <c r="AI41" t="s">
        <v>178</v>
      </c>
      <c r="AJ41">
        <v>8.4116875000000008E-2</v>
      </c>
      <c r="AK41" t="s">
        <v>178</v>
      </c>
      <c r="AL41" t="s">
        <v>178</v>
      </c>
      <c r="AM41">
        <f t="shared" si="0"/>
        <v>5.5752620000000003E-2</v>
      </c>
      <c r="AN41" t="s">
        <v>533</v>
      </c>
    </row>
    <row r="42" spans="1:40" x14ac:dyDescent="0.25">
      <c r="A42">
        <v>184</v>
      </c>
      <c r="B42">
        <v>4.7</v>
      </c>
      <c r="C42" t="s">
        <v>337</v>
      </c>
      <c r="D42" t="s">
        <v>358</v>
      </c>
      <c r="E42" t="s">
        <v>394</v>
      </c>
      <c r="F42" t="s">
        <v>178</v>
      </c>
      <c r="G42" t="s">
        <v>178</v>
      </c>
      <c r="H42">
        <v>2011</v>
      </c>
      <c r="I42" t="s">
        <v>178</v>
      </c>
      <c r="J42" t="s">
        <v>178</v>
      </c>
      <c r="K42" t="s">
        <v>48</v>
      </c>
      <c r="L42" t="s">
        <v>178</v>
      </c>
      <c r="M42" t="s">
        <v>178</v>
      </c>
      <c r="N42">
        <v>5</v>
      </c>
      <c r="O42" t="s">
        <v>178</v>
      </c>
      <c r="P42" t="s">
        <v>178</v>
      </c>
      <c r="Q42">
        <v>2</v>
      </c>
      <c r="R42" t="s">
        <v>178</v>
      </c>
      <c r="S42" t="s">
        <v>178</v>
      </c>
      <c r="T42">
        <v>0</v>
      </c>
      <c r="U42" t="s">
        <v>178</v>
      </c>
      <c r="V42" t="s">
        <v>178</v>
      </c>
      <c r="W42">
        <v>1.4632839779072275</v>
      </c>
      <c r="X42" t="s">
        <v>178</v>
      </c>
      <c r="Y42">
        <v>0</v>
      </c>
      <c r="Z42" t="s">
        <v>178</v>
      </c>
      <c r="AA42" t="s">
        <v>178</v>
      </c>
      <c r="AB42">
        <v>2</v>
      </c>
      <c r="AC42">
        <v>1</v>
      </c>
      <c r="AD42" t="s">
        <v>178</v>
      </c>
      <c r="AE42">
        <v>142</v>
      </c>
      <c r="AF42">
        <v>166</v>
      </c>
      <c r="AG42">
        <v>0</v>
      </c>
      <c r="AH42" t="s">
        <v>178</v>
      </c>
      <c r="AI42" t="s">
        <v>178</v>
      </c>
      <c r="AJ42">
        <v>0</v>
      </c>
      <c r="AK42" t="s">
        <v>178</v>
      </c>
      <c r="AL42" t="s">
        <v>178</v>
      </c>
      <c r="AM42">
        <f t="shared" si="0"/>
        <v>0</v>
      </c>
      <c r="AN42" t="s">
        <v>533</v>
      </c>
    </row>
    <row r="43" spans="1:40" x14ac:dyDescent="0.25">
      <c r="A43">
        <v>185</v>
      </c>
      <c r="B43">
        <v>4.5</v>
      </c>
      <c r="C43" t="s">
        <v>337</v>
      </c>
      <c r="D43" t="s">
        <v>358</v>
      </c>
      <c r="E43" t="s">
        <v>394</v>
      </c>
      <c r="F43" t="s">
        <v>178</v>
      </c>
      <c r="G43" t="s">
        <v>178</v>
      </c>
      <c r="H43">
        <v>2011</v>
      </c>
      <c r="I43" t="s">
        <v>178</v>
      </c>
      <c r="J43" t="s">
        <v>178</v>
      </c>
      <c r="K43" t="s">
        <v>49</v>
      </c>
      <c r="L43" t="s">
        <v>178</v>
      </c>
      <c r="M43" t="s">
        <v>178</v>
      </c>
      <c r="N43">
        <v>7</v>
      </c>
      <c r="O43" t="s">
        <v>178</v>
      </c>
      <c r="P43" t="s">
        <v>178</v>
      </c>
      <c r="Q43">
        <v>0</v>
      </c>
      <c r="R43" t="s">
        <v>178</v>
      </c>
      <c r="S43" t="s">
        <v>178</v>
      </c>
      <c r="T43">
        <v>1</v>
      </c>
      <c r="U43" t="s">
        <v>178</v>
      </c>
      <c r="V43" t="s">
        <v>178</v>
      </c>
      <c r="W43">
        <v>2.6086203249994049</v>
      </c>
      <c r="X43" t="s">
        <v>178</v>
      </c>
      <c r="Y43">
        <v>0</v>
      </c>
      <c r="Z43" t="s">
        <v>178</v>
      </c>
      <c r="AA43" t="s">
        <v>178</v>
      </c>
      <c r="AB43">
        <v>0</v>
      </c>
      <c r="AC43">
        <v>0</v>
      </c>
      <c r="AD43" t="s">
        <v>178</v>
      </c>
      <c r="AE43">
        <v>43</v>
      </c>
      <c r="AF43" t="s">
        <v>178</v>
      </c>
      <c r="AG43">
        <v>2.9523689999999998E-2</v>
      </c>
      <c r="AH43" t="s">
        <v>178</v>
      </c>
      <c r="AI43" t="s">
        <v>178</v>
      </c>
      <c r="AJ43">
        <v>2.0441562499999996E-2</v>
      </c>
      <c r="AK43" t="s">
        <v>178</v>
      </c>
      <c r="AL43" t="s">
        <v>178</v>
      </c>
      <c r="AM43">
        <f t="shared" si="0"/>
        <v>2.9523689999999998E-2</v>
      </c>
      <c r="AN43" t="s">
        <v>533</v>
      </c>
    </row>
    <row r="44" spans="1:40" x14ac:dyDescent="0.25">
      <c r="A44">
        <v>187</v>
      </c>
      <c r="B44">
        <v>5.0999999999999996</v>
      </c>
      <c r="C44" t="s">
        <v>337</v>
      </c>
      <c r="D44" t="s">
        <v>358</v>
      </c>
      <c r="E44" t="s">
        <v>394</v>
      </c>
      <c r="F44" t="s">
        <v>178</v>
      </c>
      <c r="G44" t="s">
        <v>178</v>
      </c>
      <c r="H44">
        <v>2011</v>
      </c>
      <c r="I44" t="s">
        <v>178</v>
      </c>
      <c r="J44" t="s">
        <v>178</v>
      </c>
      <c r="K44" t="s">
        <v>50</v>
      </c>
      <c r="L44" t="s">
        <v>178</v>
      </c>
      <c r="M44" t="s">
        <v>178</v>
      </c>
      <c r="N44">
        <v>9</v>
      </c>
      <c r="O44" t="s">
        <v>178</v>
      </c>
      <c r="P44" t="s">
        <v>178</v>
      </c>
      <c r="Q44">
        <v>2</v>
      </c>
      <c r="R44" t="s">
        <v>178</v>
      </c>
      <c r="S44" t="s">
        <v>178</v>
      </c>
      <c r="T44">
        <v>0</v>
      </c>
      <c r="U44" t="s">
        <v>178</v>
      </c>
      <c r="V44" t="s">
        <v>178</v>
      </c>
      <c r="W44">
        <v>1.0683164325236223</v>
      </c>
      <c r="X44" t="s">
        <v>178</v>
      </c>
      <c r="Y44">
        <v>0</v>
      </c>
      <c r="Z44" t="s">
        <v>178</v>
      </c>
      <c r="AA44" t="s">
        <v>178</v>
      </c>
      <c r="AB44">
        <v>3</v>
      </c>
      <c r="AC44">
        <v>3</v>
      </c>
      <c r="AD44" t="s">
        <v>178</v>
      </c>
      <c r="AE44" t="s">
        <v>178</v>
      </c>
      <c r="AF44" t="s">
        <v>178</v>
      </c>
      <c r="AG44">
        <v>0</v>
      </c>
      <c r="AH44" t="s">
        <v>178</v>
      </c>
      <c r="AI44" t="s">
        <v>178</v>
      </c>
      <c r="AJ44">
        <v>0</v>
      </c>
      <c r="AK44" t="s">
        <v>178</v>
      </c>
      <c r="AL44" t="s">
        <v>178</v>
      </c>
      <c r="AM44">
        <f t="shared" si="0"/>
        <v>0</v>
      </c>
      <c r="AN44" t="s">
        <v>533</v>
      </c>
    </row>
    <row r="45" spans="1:40" x14ac:dyDescent="0.25">
      <c r="A45">
        <v>189</v>
      </c>
      <c r="B45">
        <v>4.4000000000000004</v>
      </c>
      <c r="C45" t="s">
        <v>337</v>
      </c>
      <c r="D45" t="s">
        <v>358</v>
      </c>
      <c r="E45" t="s">
        <v>394</v>
      </c>
      <c r="F45" t="s">
        <v>178</v>
      </c>
      <c r="G45" t="s">
        <v>178</v>
      </c>
      <c r="H45">
        <v>2011</v>
      </c>
      <c r="I45" t="s">
        <v>178</v>
      </c>
      <c r="J45" t="s">
        <v>178</v>
      </c>
      <c r="K45" t="s">
        <v>13</v>
      </c>
      <c r="L45" t="s">
        <v>178</v>
      </c>
      <c r="M45" t="s">
        <v>178</v>
      </c>
      <c r="N45">
        <v>9</v>
      </c>
      <c r="O45" t="s">
        <v>178</v>
      </c>
      <c r="P45" t="s">
        <v>178</v>
      </c>
      <c r="Q45">
        <v>2</v>
      </c>
      <c r="R45" t="s">
        <v>178</v>
      </c>
      <c r="S45" t="s">
        <v>178</v>
      </c>
      <c r="T45">
        <v>5</v>
      </c>
      <c r="U45" t="s">
        <v>178</v>
      </c>
      <c r="V45" t="s">
        <v>178</v>
      </c>
      <c r="W45">
        <v>0.63134776470658449</v>
      </c>
      <c r="X45" t="s">
        <v>178</v>
      </c>
      <c r="Y45">
        <v>0</v>
      </c>
      <c r="Z45" t="s">
        <v>178</v>
      </c>
      <c r="AA45" t="s">
        <v>178</v>
      </c>
      <c r="AB45">
        <v>0</v>
      </c>
      <c r="AC45">
        <v>3</v>
      </c>
      <c r="AD45" t="s">
        <v>178</v>
      </c>
      <c r="AE45">
        <v>191</v>
      </c>
      <c r="AF45">
        <v>210</v>
      </c>
      <c r="AG45">
        <v>0.13938154999999999</v>
      </c>
      <c r="AH45" t="s">
        <v>178</v>
      </c>
      <c r="AI45" t="s">
        <v>178</v>
      </c>
      <c r="AJ45">
        <v>0.21029218750000001</v>
      </c>
      <c r="AK45" t="s">
        <v>178</v>
      </c>
      <c r="AL45" t="s">
        <v>178</v>
      </c>
      <c r="AM45">
        <f t="shared" si="0"/>
        <v>0.13938154999999999</v>
      </c>
      <c r="AN45" t="s">
        <v>533</v>
      </c>
    </row>
    <row r="46" spans="1:40" x14ac:dyDescent="0.25">
      <c r="A46">
        <v>192</v>
      </c>
      <c r="B46">
        <v>4.5999999999999996</v>
      </c>
      <c r="C46" t="s">
        <v>337</v>
      </c>
      <c r="D46" t="s">
        <v>358</v>
      </c>
      <c r="E46" t="s">
        <v>394</v>
      </c>
      <c r="F46" t="s">
        <v>178</v>
      </c>
      <c r="G46" t="s">
        <v>178</v>
      </c>
      <c r="H46">
        <v>2011</v>
      </c>
      <c r="I46" t="s">
        <v>178</v>
      </c>
      <c r="J46" t="s">
        <v>178</v>
      </c>
      <c r="K46" t="s">
        <v>121</v>
      </c>
      <c r="L46" t="s">
        <v>178</v>
      </c>
      <c r="M46" t="s">
        <v>178</v>
      </c>
      <c r="N46">
        <v>7</v>
      </c>
      <c r="O46" t="s">
        <v>178</v>
      </c>
      <c r="P46" t="s">
        <v>178</v>
      </c>
      <c r="Q46">
        <v>1</v>
      </c>
      <c r="R46" t="s">
        <v>178</v>
      </c>
      <c r="S46" t="s">
        <v>178</v>
      </c>
      <c r="T46">
        <v>0</v>
      </c>
      <c r="U46" t="s">
        <v>178</v>
      </c>
      <c r="V46" t="s">
        <v>178</v>
      </c>
      <c r="W46">
        <v>1.4020698984002196</v>
      </c>
      <c r="X46" t="s">
        <v>178</v>
      </c>
      <c r="Y46">
        <v>0</v>
      </c>
      <c r="Z46" t="s">
        <v>178</v>
      </c>
      <c r="AA46" t="s">
        <v>178</v>
      </c>
      <c r="AB46">
        <v>0</v>
      </c>
      <c r="AC46">
        <v>0</v>
      </c>
      <c r="AD46" t="s">
        <v>178</v>
      </c>
      <c r="AE46" t="s">
        <v>178</v>
      </c>
      <c r="AF46" t="s">
        <v>178</v>
      </c>
      <c r="AG46">
        <v>0</v>
      </c>
      <c r="AH46" t="s">
        <v>178</v>
      </c>
      <c r="AI46" t="s">
        <v>178</v>
      </c>
      <c r="AJ46">
        <v>0</v>
      </c>
      <c r="AK46" t="s">
        <v>178</v>
      </c>
      <c r="AL46" t="s">
        <v>178</v>
      </c>
      <c r="AM46">
        <f t="shared" si="0"/>
        <v>0</v>
      </c>
      <c r="AN46" t="s">
        <v>533</v>
      </c>
    </row>
    <row r="47" spans="1:40" x14ac:dyDescent="0.25">
      <c r="A47">
        <v>200</v>
      </c>
      <c r="B47">
        <v>4.4000000000000004</v>
      </c>
      <c r="C47" t="s">
        <v>337</v>
      </c>
      <c r="D47" t="s">
        <v>358</v>
      </c>
      <c r="E47" t="s">
        <v>394</v>
      </c>
      <c r="F47" t="s">
        <v>178</v>
      </c>
      <c r="G47" t="s">
        <v>178</v>
      </c>
      <c r="H47">
        <v>2011</v>
      </c>
      <c r="I47" t="s">
        <v>178</v>
      </c>
      <c r="J47" t="s">
        <v>178</v>
      </c>
      <c r="K47" t="s">
        <v>82</v>
      </c>
      <c r="L47" t="s">
        <v>178</v>
      </c>
      <c r="M47" t="s">
        <v>178</v>
      </c>
      <c r="N47">
        <v>9</v>
      </c>
      <c r="O47" t="s">
        <v>178</v>
      </c>
      <c r="P47" t="s">
        <v>178</v>
      </c>
      <c r="Q47">
        <v>4</v>
      </c>
      <c r="R47" t="s">
        <v>178</v>
      </c>
      <c r="S47" t="s">
        <v>178</v>
      </c>
      <c r="T47">
        <v>0</v>
      </c>
      <c r="U47" t="s">
        <v>178</v>
      </c>
      <c r="V47" t="s">
        <v>178</v>
      </c>
      <c r="W47">
        <v>0.16124515496597305</v>
      </c>
      <c r="X47" t="s">
        <v>178</v>
      </c>
      <c r="Y47">
        <v>0</v>
      </c>
      <c r="Z47" t="s">
        <v>178</v>
      </c>
      <c r="AA47" t="s">
        <v>178</v>
      </c>
      <c r="AB47">
        <v>11</v>
      </c>
      <c r="AC47">
        <v>6</v>
      </c>
      <c r="AD47" t="s">
        <v>178</v>
      </c>
      <c r="AE47">
        <v>156</v>
      </c>
      <c r="AF47" t="s">
        <v>178</v>
      </c>
      <c r="AG47">
        <v>0</v>
      </c>
      <c r="AH47" t="s">
        <v>178</v>
      </c>
      <c r="AI47" t="s">
        <v>178</v>
      </c>
      <c r="AJ47">
        <v>0</v>
      </c>
      <c r="AK47" t="s">
        <v>178</v>
      </c>
      <c r="AL47" t="s">
        <v>178</v>
      </c>
      <c r="AM47">
        <f t="shared" si="0"/>
        <v>0</v>
      </c>
      <c r="AN47" t="s">
        <v>533</v>
      </c>
    </row>
    <row r="48" spans="1:40" x14ac:dyDescent="0.25">
      <c r="A48">
        <v>201</v>
      </c>
      <c r="B48">
        <v>3.2</v>
      </c>
      <c r="C48" t="s">
        <v>337</v>
      </c>
      <c r="D48" t="s">
        <v>358</v>
      </c>
      <c r="E48" t="s">
        <v>394</v>
      </c>
      <c r="F48" t="s">
        <v>178</v>
      </c>
      <c r="G48" t="s">
        <v>178</v>
      </c>
      <c r="H48">
        <v>2011</v>
      </c>
      <c r="I48" t="s">
        <v>178</v>
      </c>
      <c r="J48" t="s">
        <v>178</v>
      </c>
      <c r="K48" t="s">
        <v>84</v>
      </c>
      <c r="L48" t="s">
        <v>178</v>
      </c>
      <c r="M48" t="s">
        <v>178</v>
      </c>
      <c r="N48">
        <v>5</v>
      </c>
      <c r="O48" t="s">
        <v>178</v>
      </c>
      <c r="P48" t="s">
        <v>178</v>
      </c>
      <c r="Q48">
        <v>3</v>
      </c>
      <c r="R48" t="s">
        <v>178</v>
      </c>
      <c r="S48" t="s">
        <v>178</v>
      </c>
      <c r="T48">
        <v>0</v>
      </c>
      <c r="U48" t="s">
        <v>178</v>
      </c>
      <c r="V48" t="s">
        <v>178</v>
      </c>
      <c r="W48">
        <v>0.62769419305900898</v>
      </c>
      <c r="X48" t="s">
        <v>178</v>
      </c>
      <c r="Y48">
        <v>0</v>
      </c>
      <c r="Z48" t="s">
        <v>178</v>
      </c>
      <c r="AA48" t="s">
        <v>178</v>
      </c>
      <c r="AB48">
        <v>2</v>
      </c>
      <c r="AC48">
        <v>2</v>
      </c>
      <c r="AD48" t="s">
        <v>178</v>
      </c>
      <c r="AE48">
        <v>156</v>
      </c>
      <c r="AF48" t="s">
        <v>178</v>
      </c>
      <c r="AG48">
        <v>0</v>
      </c>
      <c r="AH48" t="s">
        <v>178</v>
      </c>
      <c r="AI48" t="s">
        <v>178</v>
      </c>
      <c r="AJ48">
        <v>0</v>
      </c>
      <c r="AK48" t="s">
        <v>178</v>
      </c>
      <c r="AL48" t="s">
        <v>178</v>
      </c>
      <c r="AM48">
        <f t="shared" si="0"/>
        <v>0</v>
      </c>
      <c r="AN48" t="s">
        <v>533</v>
      </c>
    </row>
    <row r="49" spans="1:40" x14ac:dyDescent="0.25">
      <c r="A49">
        <v>203</v>
      </c>
      <c r="B49">
        <v>3.9</v>
      </c>
      <c r="C49" t="s">
        <v>337</v>
      </c>
      <c r="D49" t="s">
        <v>358</v>
      </c>
      <c r="E49" t="s">
        <v>394</v>
      </c>
      <c r="F49" t="s">
        <v>178</v>
      </c>
      <c r="G49" t="s">
        <v>178</v>
      </c>
      <c r="H49">
        <v>2011</v>
      </c>
      <c r="I49" t="s">
        <v>178</v>
      </c>
      <c r="J49" t="s">
        <v>178</v>
      </c>
      <c r="K49" t="s">
        <v>63</v>
      </c>
      <c r="L49" t="s">
        <v>178</v>
      </c>
      <c r="M49" t="s">
        <v>178</v>
      </c>
      <c r="N49">
        <v>5</v>
      </c>
      <c r="O49" t="s">
        <v>178</v>
      </c>
      <c r="P49" t="s">
        <v>178</v>
      </c>
      <c r="Q49">
        <v>1</v>
      </c>
      <c r="R49" t="s">
        <v>178</v>
      </c>
      <c r="S49" t="s">
        <v>178</v>
      </c>
      <c r="T49">
        <v>2</v>
      </c>
      <c r="U49" t="s">
        <v>178</v>
      </c>
      <c r="V49" t="s">
        <v>178</v>
      </c>
      <c r="W49">
        <v>0.69921384425653443</v>
      </c>
      <c r="X49" t="s">
        <v>178</v>
      </c>
      <c r="Y49">
        <v>0</v>
      </c>
      <c r="Z49" t="s">
        <v>178</v>
      </c>
      <c r="AA49" t="s">
        <v>178</v>
      </c>
      <c r="AB49">
        <v>0</v>
      </c>
      <c r="AC49">
        <v>1</v>
      </c>
      <c r="AD49" t="s">
        <v>178</v>
      </c>
      <c r="AE49">
        <v>20</v>
      </c>
      <c r="AF49" t="s">
        <v>178</v>
      </c>
      <c r="AG49">
        <v>5.74E-2</v>
      </c>
      <c r="AH49" t="s">
        <v>178</v>
      </c>
      <c r="AI49" t="s">
        <v>178</v>
      </c>
      <c r="AJ49">
        <v>6.25E-2</v>
      </c>
      <c r="AK49" t="s">
        <v>178</v>
      </c>
      <c r="AL49" t="s">
        <v>178</v>
      </c>
      <c r="AM49">
        <f t="shared" si="0"/>
        <v>5.74E-2</v>
      </c>
      <c r="AN49" t="s">
        <v>533</v>
      </c>
    </row>
    <row r="50" spans="1:40" x14ac:dyDescent="0.25">
      <c r="A50">
        <v>204</v>
      </c>
      <c r="B50">
        <v>4.9000000000000004</v>
      </c>
      <c r="C50" t="s">
        <v>337</v>
      </c>
      <c r="D50" t="s">
        <v>358</v>
      </c>
      <c r="E50" t="s">
        <v>394</v>
      </c>
      <c r="F50" t="s">
        <v>178</v>
      </c>
      <c r="G50" t="s">
        <v>178</v>
      </c>
      <c r="H50">
        <v>2011</v>
      </c>
      <c r="I50" t="s">
        <v>178</v>
      </c>
      <c r="J50" t="s">
        <v>178</v>
      </c>
      <c r="K50" t="s">
        <v>87</v>
      </c>
      <c r="L50" t="s">
        <v>178</v>
      </c>
      <c r="M50" t="s">
        <v>178</v>
      </c>
      <c r="N50">
        <v>5</v>
      </c>
      <c r="O50" t="s">
        <v>178</v>
      </c>
      <c r="P50" t="s">
        <v>178</v>
      </c>
      <c r="Q50">
        <v>2</v>
      </c>
      <c r="R50" t="s">
        <v>178</v>
      </c>
      <c r="S50" t="s">
        <v>178</v>
      </c>
      <c r="T50">
        <v>0</v>
      </c>
      <c r="U50" t="s">
        <v>178</v>
      </c>
      <c r="V50" t="s">
        <v>178</v>
      </c>
      <c r="W50">
        <v>0.34058772731852577</v>
      </c>
      <c r="X50" t="s">
        <v>178</v>
      </c>
      <c r="Y50">
        <v>0</v>
      </c>
      <c r="Z50" t="s">
        <v>178</v>
      </c>
      <c r="AA50" t="s">
        <v>178</v>
      </c>
      <c r="AB50">
        <v>36</v>
      </c>
      <c r="AC50">
        <v>9</v>
      </c>
      <c r="AD50" t="s">
        <v>178</v>
      </c>
      <c r="AE50">
        <v>156</v>
      </c>
      <c r="AF50" t="s">
        <v>178</v>
      </c>
      <c r="AG50">
        <v>0</v>
      </c>
      <c r="AH50" t="s">
        <v>178</v>
      </c>
      <c r="AI50" t="s">
        <v>178</v>
      </c>
      <c r="AJ50">
        <v>0</v>
      </c>
      <c r="AK50" t="s">
        <v>178</v>
      </c>
      <c r="AL50" t="s">
        <v>178</v>
      </c>
      <c r="AM50">
        <f t="shared" si="0"/>
        <v>0</v>
      </c>
      <c r="AN50" t="s">
        <v>533</v>
      </c>
    </row>
    <row r="51" spans="1:40" x14ac:dyDescent="0.25">
      <c r="A51">
        <v>205</v>
      </c>
      <c r="B51">
        <v>4.0999999999999996</v>
      </c>
      <c r="C51" t="s">
        <v>337</v>
      </c>
      <c r="D51" t="s">
        <v>358</v>
      </c>
      <c r="E51" t="s">
        <v>394</v>
      </c>
      <c r="F51" t="s">
        <v>178</v>
      </c>
      <c r="G51" t="s">
        <v>178</v>
      </c>
      <c r="H51">
        <v>2011</v>
      </c>
      <c r="I51" t="s">
        <v>178</v>
      </c>
      <c r="J51" t="s">
        <v>178</v>
      </c>
      <c r="K51" t="s">
        <v>82</v>
      </c>
      <c r="L51" t="s">
        <v>178</v>
      </c>
      <c r="M51" t="s">
        <v>178</v>
      </c>
      <c r="N51">
        <v>9</v>
      </c>
      <c r="O51" t="s">
        <v>178</v>
      </c>
      <c r="P51" t="s">
        <v>178</v>
      </c>
      <c r="Q51">
        <v>4</v>
      </c>
      <c r="R51" t="s">
        <v>178</v>
      </c>
      <c r="S51" t="s">
        <v>178</v>
      </c>
      <c r="T51">
        <v>0</v>
      </c>
      <c r="U51" t="s">
        <v>178</v>
      </c>
      <c r="V51" t="s">
        <v>178</v>
      </c>
      <c r="W51">
        <v>0.16124515496597305</v>
      </c>
      <c r="X51" t="s">
        <v>178</v>
      </c>
      <c r="Y51">
        <v>0</v>
      </c>
      <c r="Z51" t="s">
        <v>178</v>
      </c>
      <c r="AA51" t="s">
        <v>178</v>
      </c>
      <c r="AB51">
        <v>0</v>
      </c>
      <c r="AC51">
        <v>2</v>
      </c>
      <c r="AD51" t="s">
        <v>178</v>
      </c>
      <c r="AE51">
        <v>156</v>
      </c>
      <c r="AF51" t="s">
        <v>178</v>
      </c>
      <c r="AG51">
        <v>0</v>
      </c>
      <c r="AH51" t="s">
        <v>178</v>
      </c>
      <c r="AI51" t="s">
        <v>178</v>
      </c>
      <c r="AJ51">
        <v>0</v>
      </c>
      <c r="AK51" t="s">
        <v>178</v>
      </c>
      <c r="AL51" t="s">
        <v>178</v>
      </c>
      <c r="AM51">
        <f t="shared" si="0"/>
        <v>0</v>
      </c>
      <c r="AN51" t="s">
        <v>533</v>
      </c>
    </row>
    <row r="52" spans="1:40" x14ac:dyDescent="0.25">
      <c r="A52">
        <v>206</v>
      </c>
      <c r="B52">
        <v>3.8</v>
      </c>
      <c r="C52" t="s">
        <v>337</v>
      </c>
      <c r="D52" t="s">
        <v>358</v>
      </c>
      <c r="E52" t="s">
        <v>394</v>
      </c>
      <c r="F52" t="s">
        <v>178</v>
      </c>
      <c r="G52" t="s">
        <v>178</v>
      </c>
      <c r="H52">
        <v>2011</v>
      </c>
      <c r="I52" t="s">
        <v>178</v>
      </c>
      <c r="J52" t="s">
        <v>178</v>
      </c>
      <c r="K52" t="s">
        <v>84</v>
      </c>
      <c r="L52" t="s">
        <v>178</v>
      </c>
      <c r="M52" t="s">
        <v>178</v>
      </c>
      <c r="N52">
        <v>5</v>
      </c>
      <c r="O52" t="s">
        <v>178</v>
      </c>
      <c r="P52" t="s">
        <v>178</v>
      </c>
      <c r="Q52">
        <v>3</v>
      </c>
      <c r="R52" t="s">
        <v>178</v>
      </c>
      <c r="S52" t="s">
        <v>178</v>
      </c>
      <c r="T52">
        <v>0</v>
      </c>
      <c r="U52" t="s">
        <v>178</v>
      </c>
      <c r="V52" t="s">
        <v>178</v>
      </c>
      <c r="W52">
        <v>0.62769419305900898</v>
      </c>
      <c r="X52" t="s">
        <v>178</v>
      </c>
      <c r="Y52">
        <v>0</v>
      </c>
      <c r="Z52" t="s">
        <v>178</v>
      </c>
      <c r="AA52" t="s">
        <v>178</v>
      </c>
      <c r="AB52">
        <v>5</v>
      </c>
      <c r="AC52">
        <v>2</v>
      </c>
      <c r="AD52" t="s">
        <v>178</v>
      </c>
      <c r="AE52">
        <v>156</v>
      </c>
      <c r="AF52" t="s">
        <v>178</v>
      </c>
      <c r="AG52">
        <v>0</v>
      </c>
      <c r="AH52" t="s">
        <v>178</v>
      </c>
      <c r="AI52" t="s">
        <v>178</v>
      </c>
      <c r="AJ52">
        <v>0</v>
      </c>
      <c r="AK52" t="s">
        <v>178</v>
      </c>
      <c r="AL52" t="s">
        <v>178</v>
      </c>
      <c r="AM52">
        <f t="shared" si="0"/>
        <v>0</v>
      </c>
      <c r="AN52" t="s">
        <v>533</v>
      </c>
    </row>
    <row r="53" spans="1:40" x14ac:dyDescent="0.25">
      <c r="A53">
        <v>215</v>
      </c>
      <c r="B53">
        <v>3.9</v>
      </c>
      <c r="C53" t="s">
        <v>337</v>
      </c>
      <c r="D53" t="s">
        <v>358</v>
      </c>
      <c r="E53" t="s">
        <v>394</v>
      </c>
      <c r="F53" t="s">
        <v>178</v>
      </c>
      <c r="G53" t="s">
        <v>178</v>
      </c>
      <c r="H53">
        <v>2011</v>
      </c>
      <c r="I53" t="s">
        <v>178</v>
      </c>
      <c r="J53" t="s">
        <v>178</v>
      </c>
      <c r="K53" t="s">
        <v>58</v>
      </c>
      <c r="L53" t="s">
        <v>178</v>
      </c>
      <c r="M53" t="s">
        <v>178</v>
      </c>
      <c r="N53">
        <v>4</v>
      </c>
      <c r="O53" t="s">
        <v>178</v>
      </c>
      <c r="P53" t="s">
        <v>178</v>
      </c>
      <c r="Q53">
        <v>0</v>
      </c>
      <c r="R53" t="s">
        <v>178</v>
      </c>
      <c r="S53" t="s">
        <v>178</v>
      </c>
      <c r="T53">
        <v>1</v>
      </c>
      <c r="U53" t="s">
        <v>178</v>
      </c>
      <c r="V53" t="s">
        <v>178</v>
      </c>
      <c r="W53">
        <v>0.63071388124885897</v>
      </c>
      <c r="X53" t="s">
        <v>178</v>
      </c>
      <c r="Y53">
        <v>0</v>
      </c>
      <c r="Z53" t="s">
        <v>178</v>
      </c>
      <c r="AA53" t="s">
        <v>178</v>
      </c>
      <c r="AB53">
        <v>0</v>
      </c>
      <c r="AC53">
        <v>0</v>
      </c>
      <c r="AD53" t="s">
        <v>178</v>
      </c>
      <c r="AE53" t="s">
        <v>178</v>
      </c>
      <c r="AF53">
        <v>193</v>
      </c>
      <c r="AG53">
        <v>2.9523689999999998E-2</v>
      </c>
      <c r="AH53" t="s">
        <v>178</v>
      </c>
      <c r="AI53" t="s">
        <v>178</v>
      </c>
      <c r="AJ53">
        <v>2.0441562499999996E-2</v>
      </c>
      <c r="AK53" t="s">
        <v>178</v>
      </c>
      <c r="AL53" t="s">
        <v>178</v>
      </c>
      <c r="AM53">
        <f t="shared" si="0"/>
        <v>2.9523689999999998E-2</v>
      </c>
      <c r="AN53" t="s">
        <v>533</v>
      </c>
    </row>
    <row r="54" spans="1:40" x14ac:dyDescent="0.25">
      <c r="A54">
        <v>219</v>
      </c>
      <c r="B54">
        <v>5.3</v>
      </c>
      <c r="C54" t="s">
        <v>337</v>
      </c>
      <c r="D54" t="s">
        <v>358</v>
      </c>
      <c r="E54" t="s">
        <v>394</v>
      </c>
      <c r="F54" t="s">
        <v>178</v>
      </c>
      <c r="G54" t="s">
        <v>178</v>
      </c>
      <c r="H54">
        <v>2011</v>
      </c>
      <c r="I54" t="s">
        <v>178</v>
      </c>
      <c r="J54" t="s">
        <v>178</v>
      </c>
      <c r="K54" t="s">
        <v>102</v>
      </c>
      <c r="L54" t="s">
        <v>178</v>
      </c>
      <c r="M54" t="s">
        <v>178</v>
      </c>
      <c r="N54">
        <v>7</v>
      </c>
      <c r="O54" t="s">
        <v>178</v>
      </c>
      <c r="P54" t="s">
        <v>178</v>
      </c>
      <c r="Q54">
        <v>2</v>
      </c>
      <c r="R54" t="s">
        <v>178</v>
      </c>
      <c r="S54" t="s">
        <v>178</v>
      </c>
      <c r="T54">
        <v>1</v>
      </c>
      <c r="U54" t="s">
        <v>178</v>
      </c>
      <c r="V54" t="s">
        <v>178</v>
      </c>
      <c r="W54">
        <v>1.1808894952534725</v>
      </c>
      <c r="X54" t="s">
        <v>178</v>
      </c>
      <c r="Y54">
        <v>0</v>
      </c>
      <c r="Z54" t="s">
        <v>178</v>
      </c>
      <c r="AA54" t="s">
        <v>178</v>
      </c>
      <c r="AB54">
        <v>13</v>
      </c>
      <c r="AC54">
        <v>13</v>
      </c>
      <c r="AD54" t="s">
        <v>178</v>
      </c>
      <c r="AE54" t="s">
        <v>178</v>
      </c>
      <c r="AF54">
        <v>58</v>
      </c>
      <c r="AG54">
        <v>2.7876310000000001E-2</v>
      </c>
      <c r="AH54" t="s">
        <v>178</v>
      </c>
      <c r="AI54" t="s">
        <v>178</v>
      </c>
      <c r="AJ54">
        <v>4.2058437500000004E-2</v>
      </c>
      <c r="AK54" t="s">
        <v>178</v>
      </c>
      <c r="AL54" t="s">
        <v>178</v>
      </c>
      <c r="AM54">
        <f t="shared" si="0"/>
        <v>2.7876310000000001E-2</v>
      </c>
      <c r="AN54" t="s">
        <v>533</v>
      </c>
    </row>
    <row r="55" spans="1:40" x14ac:dyDescent="0.25">
      <c r="A55">
        <v>221</v>
      </c>
      <c r="B55">
        <v>5.9</v>
      </c>
      <c r="C55" t="s">
        <v>337</v>
      </c>
      <c r="D55" t="s">
        <v>358</v>
      </c>
      <c r="E55" t="s">
        <v>394</v>
      </c>
      <c r="F55" t="s">
        <v>178</v>
      </c>
      <c r="G55" t="s">
        <v>178</v>
      </c>
      <c r="H55">
        <v>2011</v>
      </c>
      <c r="I55" t="s">
        <v>178</v>
      </c>
      <c r="J55" t="s">
        <v>178</v>
      </c>
      <c r="K55" t="s">
        <v>103</v>
      </c>
      <c r="L55" t="s">
        <v>178</v>
      </c>
      <c r="M55" t="s">
        <v>178</v>
      </c>
      <c r="N55">
        <v>6</v>
      </c>
      <c r="O55" t="s">
        <v>178</v>
      </c>
      <c r="P55" t="s">
        <v>178</v>
      </c>
      <c r="Q55">
        <v>2</v>
      </c>
      <c r="R55" t="s">
        <v>178</v>
      </c>
      <c r="S55" t="s">
        <v>178</v>
      </c>
      <c r="T55">
        <v>1</v>
      </c>
      <c r="U55" t="s">
        <v>178</v>
      </c>
      <c r="V55" t="s">
        <v>178</v>
      </c>
      <c r="W55">
        <v>0.66483080554378604</v>
      </c>
      <c r="X55" t="s">
        <v>178</v>
      </c>
      <c r="Y55">
        <v>0</v>
      </c>
      <c r="Z55" t="s">
        <v>178</v>
      </c>
      <c r="AA55" t="s">
        <v>178</v>
      </c>
      <c r="AB55">
        <v>16</v>
      </c>
      <c r="AC55">
        <v>11</v>
      </c>
      <c r="AD55" t="s">
        <v>178</v>
      </c>
      <c r="AE55" t="s">
        <v>178</v>
      </c>
      <c r="AF55" t="s">
        <v>178</v>
      </c>
      <c r="AG55">
        <v>2.7876310000000001E-2</v>
      </c>
      <c r="AH55" t="s">
        <v>178</v>
      </c>
      <c r="AI55" t="s">
        <v>178</v>
      </c>
      <c r="AJ55">
        <v>4.2058437500000004E-2</v>
      </c>
      <c r="AK55" t="s">
        <v>178</v>
      </c>
      <c r="AL55" t="s">
        <v>178</v>
      </c>
      <c r="AM55">
        <f t="shared" si="0"/>
        <v>2.7876310000000001E-2</v>
      </c>
      <c r="AN55" t="s">
        <v>533</v>
      </c>
    </row>
    <row r="56" spans="1:40" x14ac:dyDescent="0.25">
      <c r="A56">
        <v>224</v>
      </c>
      <c r="B56">
        <v>4.9000000000000004</v>
      </c>
      <c r="C56" t="s">
        <v>337</v>
      </c>
      <c r="D56" t="s">
        <v>358</v>
      </c>
      <c r="E56" t="s">
        <v>394</v>
      </c>
      <c r="F56" t="s">
        <v>178</v>
      </c>
      <c r="G56" t="s">
        <v>178</v>
      </c>
      <c r="H56">
        <v>2011</v>
      </c>
      <c r="I56" t="s">
        <v>178</v>
      </c>
      <c r="J56" t="s">
        <v>178</v>
      </c>
      <c r="K56" t="s">
        <v>7</v>
      </c>
      <c r="L56" t="s">
        <v>178</v>
      </c>
      <c r="M56" t="s">
        <v>178</v>
      </c>
      <c r="N56">
        <v>9</v>
      </c>
      <c r="O56" t="s">
        <v>178</v>
      </c>
      <c r="P56" t="s">
        <v>178</v>
      </c>
      <c r="Q56">
        <v>2</v>
      </c>
      <c r="R56" t="s">
        <v>178</v>
      </c>
      <c r="S56" t="s">
        <v>178</v>
      </c>
      <c r="T56">
        <v>0</v>
      </c>
      <c r="U56" t="s">
        <v>178</v>
      </c>
      <c r="V56" t="s">
        <v>178</v>
      </c>
      <c r="W56">
        <v>0.83934498270973201</v>
      </c>
      <c r="X56" t="s">
        <v>178</v>
      </c>
      <c r="Y56">
        <v>0</v>
      </c>
      <c r="Z56" t="s">
        <v>178</v>
      </c>
      <c r="AA56" t="s">
        <v>178</v>
      </c>
      <c r="AB56" t="s">
        <v>178</v>
      </c>
      <c r="AC56" t="s">
        <v>178</v>
      </c>
      <c r="AD56" t="s">
        <v>178</v>
      </c>
      <c r="AE56" t="s">
        <v>178</v>
      </c>
      <c r="AF56">
        <v>10</v>
      </c>
      <c r="AG56">
        <v>0</v>
      </c>
      <c r="AH56" t="s">
        <v>178</v>
      </c>
      <c r="AI56" t="s">
        <v>178</v>
      </c>
      <c r="AJ56">
        <v>0</v>
      </c>
      <c r="AK56" t="s">
        <v>178</v>
      </c>
      <c r="AL56" t="s">
        <v>178</v>
      </c>
      <c r="AM56">
        <f t="shared" si="0"/>
        <v>0</v>
      </c>
      <c r="AN56" t="s">
        <v>533</v>
      </c>
    </row>
    <row r="57" spans="1:40" x14ac:dyDescent="0.25">
      <c r="A57">
        <v>225</v>
      </c>
      <c r="B57">
        <v>5.4</v>
      </c>
      <c r="C57" t="s">
        <v>337</v>
      </c>
      <c r="D57" t="s">
        <v>358</v>
      </c>
      <c r="E57" t="s">
        <v>394</v>
      </c>
      <c r="F57" t="s">
        <v>178</v>
      </c>
      <c r="G57" t="s">
        <v>178</v>
      </c>
      <c r="H57">
        <v>2011</v>
      </c>
      <c r="I57" t="s">
        <v>178</v>
      </c>
      <c r="J57" t="s">
        <v>178</v>
      </c>
      <c r="K57" t="s">
        <v>30</v>
      </c>
      <c r="L57" t="s">
        <v>178</v>
      </c>
      <c r="M57" t="s">
        <v>178</v>
      </c>
      <c r="N57">
        <v>6</v>
      </c>
      <c r="O57" t="s">
        <v>178</v>
      </c>
      <c r="P57" t="s">
        <v>178</v>
      </c>
      <c r="Q57">
        <v>3</v>
      </c>
      <c r="R57" t="s">
        <v>178</v>
      </c>
      <c r="S57" t="s">
        <v>178</v>
      </c>
      <c r="T57">
        <v>0</v>
      </c>
      <c r="U57" t="s">
        <v>178</v>
      </c>
      <c r="V57" t="s">
        <v>178</v>
      </c>
      <c r="W57">
        <v>1.4020698984002196</v>
      </c>
      <c r="X57" t="s">
        <v>178</v>
      </c>
      <c r="Y57">
        <v>0</v>
      </c>
      <c r="Z57" t="s">
        <v>178</v>
      </c>
      <c r="AA57" t="s">
        <v>178</v>
      </c>
      <c r="AB57" t="s">
        <v>178</v>
      </c>
      <c r="AC57" t="s">
        <v>178</v>
      </c>
      <c r="AD57" t="s">
        <v>178</v>
      </c>
      <c r="AE57" t="s">
        <v>178</v>
      </c>
      <c r="AF57" t="s">
        <v>178</v>
      </c>
      <c r="AG57">
        <v>0</v>
      </c>
      <c r="AH57" t="s">
        <v>178</v>
      </c>
      <c r="AI57" t="s">
        <v>178</v>
      </c>
      <c r="AJ57">
        <v>0</v>
      </c>
      <c r="AK57" t="s">
        <v>178</v>
      </c>
      <c r="AL57" t="s">
        <v>178</v>
      </c>
      <c r="AM57">
        <f t="shared" si="0"/>
        <v>0</v>
      </c>
      <c r="AN57" t="s">
        <v>533</v>
      </c>
    </row>
    <row r="58" spans="1:40" x14ac:dyDescent="0.25">
      <c r="A58">
        <v>255</v>
      </c>
      <c r="B58">
        <v>5.6</v>
      </c>
      <c r="C58" t="s">
        <v>337</v>
      </c>
      <c r="D58" t="s">
        <v>358</v>
      </c>
      <c r="E58" t="s">
        <v>394</v>
      </c>
      <c r="F58" t="s">
        <v>178</v>
      </c>
      <c r="G58" t="s">
        <v>178</v>
      </c>
      <c r="H58">
        <v>2012</v>
      </c>
      <c r="I58" t="s">
        <v>178</v>
      </c>
      <c r="J58" t="s">
        <v>178</v>
      </c>
      <c r="K58" t="s">
        <v>6</v>
      </c>
      <c r="L58" t="s">
        <v>178</v>
      </c>
      <c r="M58" t="s">
        <v>178</v>
      </c>
      <c r="N58">
        <v>8</v>
      </c>
      <c r="O58" t="s">
        <v>178</v>
      </c>
      <c r="P58" t="s">
        <v>178</v>
      </c>
      <c r="Q58">
        <v>2</v>
      </c>
      <c r="R58" t="s">
        <v>178</v>
      </c>
      <c r="S58" t="s">
        <v>178</v>
      </c>
      <c r="T58">
        <v>3</v>
      </c>
      <c r="U58" t="s">
        <v>178</v>
      </c>
      <c r="V58" t="s">
        <v>178</v>
      </c>
      <c r="W58">
        <v>0.83934498270973201</v>
      </c>
      <c r="X58" t="s">
        <v>178</v>
      </c>
      <c r="Y58">
        <v>0</v>
      </c>
      <c r="Z58" t="s">
        <v>178</v>
      </c>
      <c r="AA58" t="s">
        <v>178</v>
      </c>
      <c r="AB58" t="s">
        <v>178</v>
      </c>
      <c r="AC58" t="s">
        <v>178</v>
      </c>
      <c r="AD58" t="s">
        <v>178</v>
      </c>
      <c r="AE58">
        <v>79</v>
      </c>
      <c r="AF58">
        <v>120</v>
      </c>
      <c r="AG58">
        <v>8.3628930000000004E-2</v>
      </c>
      <c r="AH58" t="s">
        <v>178</v>
      </c>
      <c r="AI58" t="s">
        <v>178</v>
      </c>
      <c r="AJ58">
        <v>0.1261753125</v>
      </c>
      <c r="AK58" t="s">
        <v>178</v>
      </c>
      <c r="AL58" t="s">
        <v>178</v>
      </c>
      <c r="AM58">
        <f t="shared" si="0"/>
        <v>8.3628930000000004E-2</v>
      </c>
      <c r="AN58" t="s">
        <v>533</v>
      </c>
    </row>
    <row r="59" spans="1:40" x14ac:dyDescent="0.25">
      <c r="A59">
        <v>256</v>
      </c>
      <c r="B59">
        <v>5.3</v>
      </c>
      <c r="C59" t="s">
        <v>337</v>
      </c>
      <c r="D59" t="s">
        <v>358</v>
      </c>
      <c r="E59" t="s">
        <v>394</v>
      </c>
      <c r="F59" t="s">
        <v>178</v>
      </c>
      <c r="G59" t="s">
        <v>178</v>
      </c>
      <c r="H59">
        <v>2012</v>
      </c>
      <c r="I59" t="s">
        <v>178</v>
      </c>
      <c r="J59" t="s">
        <v>178</v>
      </c>
      <c r="K59" t="s">
        <v>56</v>
      </c>
      <c r="L59" t="s">
        <v>178</v>
      </c>
      <c r="M59" t="s">
        <v>178</v>
      </c>
      <c r="N59">
        <v>4</v>
      </c>
      <c r="O59" t="s">
        <v>178</v>
      </c>
      <c r="P59" t="s">
        <v>178</v>
      </c>
      <c r="Q59">
        <v>1</v>
      </c>
      <c r="R59" t="s">
        <v>178</v>
      </c>
      <c r="S59" t="s">
        <v>178</v>
      </c>
      <c r="T59">
        <v>1</v>
      </c>
      <c r="U59" t="s">
        <v>178</v>
      </c>
      <c r="V59" t="s">
        <v>178</v>
      </c>
      <c r="W59">
        <v>0.50606323715519996</v>
      </c>
      <c r="X59" t="s">
        <v>178</v>
      </c>
      <c r="Y59">
        <v>0</v>
      </c>
      <c r="Z59" t="s">
        <v>178</v>
      </c>
      <c r="AA59" t="s">
        <v>178</v>
      </c>
      <c r="AB59" t="s">
        <v>178</v>
      </c>
      <c r="AC59" t="s">
        <v>178</v>
      </c>
      <c r="AD59" t="s">
        <v>178</v>
      </c>
      <c r="AE59" t="s">
        <v>178</v>
      </c>
      <c r="AF59" t="s">
        <v>178</v>
      </c>
      <c r="AG59">
        <v>2.87E-2</v>
      </c>
      <c r="AH59" t="s">
        <v>178</v>
      </c>
      <c r="AI59" t="s">
        <v>178</v>
      </c>
      <c r="AJ59">
        <v>3.125E-2</v>
      </c>
      <c r="AK59" t="s">
        <v>178</v>
      </c>
      <c r="AL59" t="s">
        <v>178</v>
      </c>
      <c r="AM59">
        <f t="shared" si="0"/>
        <v>2.87E-2</v>
      </c>
      <c r="AN59" t="s">
        <v>533</v>
      </c>
    </row>
    <row r="60" spans="1:40" x14ac:dyDescent="0.25">
      <c r="A60">
        <v>261</v>
      </c>
      <c r="B60">
        <v>5.0999999999999996</v>
      </c>
      <c r="C60" t="s">
        <v>337</v>
      </c>
      <c r="D60" t="s">
        <v>358</v>
      </c>
      <c r="E60" t="s">
        <v>394</v>
      </c>
      <c r="F60" t="s">
        <v>178</v>
      </c>
      <c r="G60" t="s">
        <v>178</v>
      </c>
      <c r="H60">
        <v>2012</v>
      </c>
      <c r="I60" t="s">
        <v>178</v>
      </c>
      <c r="J60" t="s">
        <v>178</v>
      </c>
      <c r="K60" t="s">
        <v>48</v>
      </c>
      <c r="L60" t="s">
        <v>178</v>
      </c>
      <c r="M60" t="s">
        <v>178</v>
      </c>
      <c r="N60">
        <v>6</v>
      </c>
      <c r="O60" t="s">
        <v>178</v>
      </c>
      <c r="P60" t="s">
        <v>178</v>
      </c>
      <c r="Q60">
        <v>2</v>
      </c>
      <c r="R60" t="s">
        <v>178</v>
      </c>
      <c r="S60" t="s">
        <v>178</v>
      </c>
      <c r="T60">
        <v>4</v>
      </c>
      <c r="U60" t="s">
        <v>178</v>
      </c>
      <c r="V60" t="s">
        <v>178</v>
      </c>
      <c r="W60">
        <v>2.6086203249994049</v>
      </c>
      <c r="X60" t="s">
        <v>178</v>
      </c>
      <c r="Y60">
        <v>0</v>
      </c>
      <c r="Z60" t="s">
        <v>178</v>
      </c>
      <c r="AA60" t="s">
        <v>178</v>
      </c>
      <c r="AB60" t="s">
        <v>178</v>
      </c>
      <c r="AC60" t="s">
        <v>178</v>
      </c>
      <c r="AD60" t="s">
        <v>178</v>
      </c>
      <c r="AE60">
        <v>258</v>
      </c>
      <c r="AF60">
        <v>262</v>
      </c>
      <c r="AG60">
        <v>0.11150524000000001</v>
      </c>
      <c r="AH60" t="s">
        <v>178</v>
      </c>
      <c r="AI60" t="s">
        <v>178</v>
      </c>
      <c r="AJ60">
        <v>0.16823375000000002</v>
      </c>
      <c r="AK60" t="s">
        <v>178</v>
      </c>
      <c r="AL60" t="s">
        <v>178</v>
      </c>
      <c r="AM60">
        <f t="shared" si="0"/>
        <v>0.11150524000000001</v>
      </c>
      <c r="AN60" t="s">
        <v>533</v>
      </c>
    </row>
    <row r="61" spans="1:40" x14ac:dyDescent="0.25">
      <c r="A61">
        <v>3</v>
      </c>
      <c r="B61">
        <v>3.9</v>
      </c>
      <c r="C61" t="s">
        <v>337</v>
      </c>
      <c r="D61" t="s">
        <v>358</v>
      </c>
      <c r="E61" t="s">
        <v>394</v>
      </c>
      <c r="F61" t="s">
        <v>394</v>
      </c>
      <c r="G61" t="s">
        <v>393</v>
      </c>
      <c r="H61">
        <v>2011</v>
      </c>
      <c r="I61">
        <v>2</v>
      </c>
      <c r="J61">
        <v>2013</v>
      </c>
      <c r="K61" t="s">
        <v>3</v>
      </c>
      <c r="L61" t="s">
        <v>3</v>
      </c>
      <c r="M61" t="s">
        <v>496</v>
      </c>
      <c r="N61">
        <v>6</v>
      </c>
      <c r="O61">
        <v>7</v>
      </c>
      <c r="P61">
        <v>9.6666666666666679</v>
      </c>
      <c r="Q61">
        <v>1</v>
      </c>
      <c r="R61">
        <v>2</v>
      </c>
      <c r="S61">
        <v>1.6666666666666667</v>
      </c>
      <c r="T61">
        <v>0</v>
      </c>
      <c r="U61">
        <v>4</v>
      </c>
      <c r="V61">
        <v>4</v>
      </c>
      <c r="W61">
        <v>1.0771258050942794</v>
      </c>
      <c r="X61" t="s">
        <v>177</v>
      </c>
      <c r="Y61">
        <v>1</v>
      </c>
      <c r="Z61">
        <v>0</v>
      </c>
      <c r="AA61" t="s">
        <v>178</v>
      </c>
      <c r="AB61">
        <v>0</v>
      </c>
      <c r="AC61">
        <v>1</v>
      </c>
      <c r="AD61" t="s">
        <v>178</v>
      </c>
      <c r="AE61">
        <v>141</v>
      </c>
      <c r="AF61">
        <v>6</v>
      </c>
      <c r="AG61">
        <v>0</v>
      </c>
      <c r="AH61">
        <v>0.11150524000000001</v>
      </c>
      <c r="AI61">
        <v>1.9043333333333334</v>
      </c>
      <c r="AJ61">
        <v>0</v>
      </c>
      <c r="AK61">
        <v>0.16823375000000002</v>
      </c>
      <c r="AL61">
        <v>2.1350000000000001E-2</v>
      </c>
      <c r="AM61">
        <f t="shared" si="0"/>
        <v>0.18958375000000002</v>
      </c>
      <c r="AN61" t="s">
        <v>535</v>
      </c>
    </row>
    <row r="62" spans="1:40" x14ac:dyDescent="0.25">
      <c r="A62">
        <v>15</v>
      </c>
      <c r="B62">
        <v>3.6</v>
      </c>
      <c r="C62" t="s">
        <v>337</v>
      </c>
      <c r="D62" t="s">
        <v>358</v>
      </c>
      <c r="E62" t="s">
        <v>394</v>
      </c>
      <c r="F62" t="s">
        <v>394</v>
      </c>
      <c r="G62" t="s">
        <v>393</v>
      </c>
      <c r="H62">
        <v>2011</v>
      </c>
      <c r="I62">
        <v>2</v>
      </c>
      <c r="J62">
        <v>2012</v>
      </c>
      <c r="K62" t="s">
        <v>79</v>
      </c>
      <c r="L62" t="s">
        <v>78</v>
      </c>
      <c r="M62" t="s">
        <v>79</v>
      </c>
      <c r="N62">
        <v>5</v>
      </c>
      <c r="O62">
        <v>11</v>
      </c>
      <c r="P62">
        <v>5</v>
      </c>
      <c r="Q62">
        <v>3</v>
      </c>
      <c r="R62">
        <v>2</v>
      </c>
      <c r="S62">
        <v>1</v>
      </c>
      <c r="T62">
        <v>0</v>
      </c>
      <c r="U62">
        <v>0</v>
      </c>
      <c r="V62">
        <v>9</v>
      </c>
      <c r="W62">
        <v>1.0107423014794645</v>
      </c>
      <c r="X62" t="s">
        <v>176</v>
      </c>
      <c r="Y62">
        <v>1</v>
      </c>
      <c r="Z62">
        <v>0</v>
      </c>
      <c r="AA62" t="s">
        <v>178</v>
      </c>
      <c r="AB62">
        <v>0</v>
      </c>
      <c r="AC62">
        <v>0</v>
      </c>
      <c r="AD62">
        <v>1.0107423014794645</v>
      </c>
      <c r="AE62">
        <v>2</v>
      </c>
      <c r="AF62" t="s">
        <v>178</v>
      </c>
      <c r="AG62">
        <v>0</v>
      </c>
      <c r="AH62">
        <v>0</v>
      </c>
      <c r="AI62">
        <v>4.3708499999999999</v>
      </c>
      <c r="AJ62">
        <v>0</v>
      </c>
      <c r="AK62">
        <v>0</v>
      </c>
      <c r="AL62">
        <v>2.8822499999999997E-2</v>
      </c>
      <c r="AM62">
        <f t="shared" si="0"/>
        <v>2.8822499999999997E-2</v>
      </c>
      <c r="AN62" t="s">
        <v>535</v>
      </c>
    </row>
    <row r="63" spans="1:40" x14ac:dyDescent="0.25">
      <c r="A63">
        <v>23</v>
      </c>
      <c r="B63">
        <v>5.2</v>
      </c>
      <c r="C63" t="s">
        <v>337</v>
      </c>
      <c r="D63" t="s">
        <v>358</v>
      </c>
      <c r="E63" t="s">
        <v>394</v>
      </c>
      <c r="F63" t="s">
        <v>393</v>
      </c>
      <c r="G63" t="s">
        <v>393</v>
      </c>
      <c r="H63">
        <v>2011</v>
      </c>
      <c r="I63">
        <v>2</v>
      </c>
      <c r="J63">
        <v>2012</v>
      </c>
      <c r="K63" t="s">
        <v>25</v>
      </c>
      <c r="L63" t="s">
        <v>498</v>
      </c>
      <c r="M63" t="s">
        <v>499</v>
      </c>
      <c r="N63">
        <v>14</v>
      </c>
      <c r="O63">
        <v>4.5</v>
      </c>
      <c r="P63">
        <v>7.5</v>
      </c>
      <c r="Q63">
        <v>3</v>
      </c>
      <c r="R63">
        <v>0.5</v>
      </c>
      <c r="S63">
        <v>1.5</v>
      </c>
      <c r="T63">
        <v>1</v>
      </c>
      <c r="U63">
        <v>1</v>
      </c>
      <c r="V63">
        <v>2</v>
      </c>
      <c r="W63">
        <v>0.68249542123006379</v>
      </c>
      <c r="X63" t="s">
        <v>176</v>
      </c>
      <c r="Y63">
        <v>1</v>
      </c>
      <c r="Z63">
        <v>1</v>
      </c>
      <c r="AA63">
        <v>1</v>
      </c>
      <c r="AB63">
        <v>11</v>
      </c>
      <c r="AC63">
        <v>5</v>
      </c>
      <c r="AD63">
        <v>8.9207733929196209</v>
      </c>
      <c r="AE63" t="s">
        <v>178</v>
      </c>
      <c r="AF63" t="s">
        <v>178</v>
      </c>
      <c r="AG63">
        <v>2.7052619999999999E-2</v>
      </c>
      <c r="AH63">
        <v>0.49282500000000001</v>
      </c>
      <c r="AI63">
        <v>0.95694999999999997</v>
      </c>
      <c r="AJ63">
        <v>5.2866875000000001E-2</v>
      </c>
      <c r="AK63">
        <v>1.60125E-3</v>
      </c>
      <c r="AL63">
        <v>9.6074999999999997E-3</v>
      </c>
      <c r="AM63">
        <f t="shared" si="0"/>
        <v>6.4075624999999997E-2</v>
      </c>
      <c r="AN63" t="s">
        <v>535</v>
      </c>
    </row>
    <row r="64" spans="1:40" x14ac:dyDescent="0.25">
      <c r="A64">
        <v>25</v>
      </c>
      <c r="B64">
        <v>5.0999999999999996</v>
      </c>
      <c r="C64" t="s">
        <v>337</v>
      </c>
      <c r="D64" t="s">
        <v>358</v>
      </c>
      <c r="E64" t="s">
        <v>394</v>
      </c>
      <c r="F64" t="s">
        <v>393</v>
      </c>
      <c r="G64" t="s">
        <v>393</v>
      </c>
      <c r="H64">
        <v>2011</v>
      </c>
      <c r="I64">
        <v>2</v>
      </c>
      <c r="J64">
        <v>2012</v>
      </c>
      <c r="K64" t="s">
        <v>62</v>
      </c>
      <c r="L64" t="s">
        <v>500</v>
      </c>
      <c r="M64" t="s">
        <v>501</v>
      </c>
      <c r="N64">
        <v>4</v>
      </c>
      <c r="O64">
        <v>4</v>
      </c>
      <c r="P64">
        <v>4</v>
      </c>
      <c r="Q64">
        <v>1</v>
      </c>
      <c r="R64">
        <v>0.5</v>
      </c>
      <c r="S64">
        <v>0.66666666666666663</v>
      </c>
      <c r="T64">
        <v>1</v>
      </c>
      <c r="U64">
        <v>0.5</v>
      </c>
      <c r="V64">
        <v>0.66666666666666663</v>
      </c>
      <c r="W64">
        <v>0.67082039324993503</v>
      </c>
      <c r="X64" t="s">
        <v>176</v>
      </c>
      <c r="Y64">
        <v>1</v>
      </c>
      <c r="Z64">
        <v>1</v>
      </c>
      <c r="AA64">
        <v>1</v>
      </c>
      <c r="AB64">
        <v>0</v>
      </c>
      <c r="AC64">
        <v>6</v>
      </c>
      <c r="AD64">
        <v>1.2390722335683269</v>
      </c>
      <c r="AE64">
        <v>20</v>
      </c>
      <c r="AF64" t="s">
        <v>178</v>
      </c>
      <c r="AG64">
        <v>2.87E-2</v>
      </c>
      <c r="AH64">
        <v>0.24641250000000001</v>
      </c>
      <c r="AI64">
        <v>0.32695555555555555</v>
      </c>
      <c r="AJ64">
        <v>3.125E-2</v>
      </c>
      <c r="AK64">
        <v>8.0062500000000001E-4</v>
      </c>
      <c r="AL64">
        <v>1.4233333333333333E-3</v>
      </c>
      <c r="AM64">
        <f t="shared" si="0"/>
        <v>3.3473958333333331E-2</v>
      </c>
      <c r="AN64" t="s">
        <v>535</v>
      </c>
    </row>
    <row r="65" spans="1:40" x14ac:dyDescent="0.25">
      <c r="A65">
        <v>28</v>
      </c>
      <c r="B65">
        <v>4.9000000000000004</v>
      </c>
      <c r="C65" t="s">
        <v>337</v>
      </c>
      <c r="D65" t="s">
        <v>358</v>
      </c>
      <c r="E65" t="s">
        <v>394</v>
      </c>
      <c r="F65" t="s">
        <v>393</v>
      </c>
      <c r="G65" t="s">
        <v>393</v>
      </c>
      <c r="H65">
        <v>2011</v>
      </c>
      <c r="I65">
        <v>2</v>
      </c>
      <c r="J65">
        <v>2012</v>
      </c>
      <c r="K65" t="s">
        <v>95</v>
      </c>
      <c r="L65" t="s">
        <v>138</v>
      </c>
      <c r="M65" t="s">
        <v>138</v>
      </c>
      <c r="N65">
        <v>3</v>
      </c>
      <c r="O65">
        <v>3</v>
      </c>
      <c r="P65">
        <v>6</v>
      </c>
      <c r="Q65">
        <v>1</v>
      </c>
      <c r="R65">
        <v>0</v>
      </c>
      <c r="S65">
        <v>2</v>
      </c>
      <c r="T65">
        <v>0</v>
      </c>
      <c r="U65">
        <v>0</v>
      </c>
      <c r="V65">
        <v>1</v>
      </c>
      <c r="W65">
        <v>1.279413928328123</v>
      </c>
      <c r="X65" t="s">
        <v>176</v>
      </c>
      <c r="Y65">
        <v>1</v>
      </c>
      <c r="Z65">
        <v>1</v>
      </c>
      <c r="AA65">
        <v>1</v>
      </c>
      <c r="AB65">
        <v>0</v>
      </c>
      <c r="AC65">
        <v>0</v>
      </c>
      <c r="AD65">
        <v>4.9656520216382463</v>
      </c>
      <c r="AE65" t="s">
        <v>178</v>
      </c>
      <c r="AF65" t="s">
        <v>178</v>
      </c>
      <c r="AG65">
        <v>0</v>
      </c>
      <c r="AH65">
        <v>0</v>
      </c>
      <c r="AI65">
        <v>0.4713</v>
      </c>
      <c r="AJ65">
        <v>0</v>
      </c>
      <c r="AK65">
        <v>0</v>
      </c>
      <c r="AL65">
        <v>6.4050000000000001E-3</v>
      </c>
      <c r="AM65">
        <f t="shared" si="0"/>
        <v>6.4050000000000001E-3</v>
      </c>
      <c r="AN65" t="s">
        <v>535</v>
      </c>
    </row>
    <row r="66" spans="1:40" x14ac:dyDescent="0.25">
      <c r="A66">
        <v>31</v>
      </c>
      <c r="B66">
        <v>4.9000000000000004</v>
      </c>
      <c r="C66" t="s">
        <v>337</v>
      </c>
      <c r="D66" t="s">
        <v>358</v>
      </c>
      <c r="E66" t="s">
        <v>394</v>
      </c>
      <c r="F66" t="s">
        <v>393</v>
      </c>
      <c r="G66" t="s">
        <v>393</v>
      </c>
      <c r="H66">
        <v>2011</v>
      </c>
      <c r="I66">
        <v>2</v>
      </c>
      <c r="J66">
        <v>2012</v>
      </c>
      <c r="K66" t="s">
        <v>88</v>
      </c>
      <c r="L66" t="s">
        <v>88</v>
      </c>
      <c r="M66" t="s">
        <v>5</v>
      </c>
      <c r="N66">
        <v>4</v>
      </c>
      <c r="O66">
        <v>3</v>
      </c>
      <c r="P66">
        <v>6</v>
      </c>
      <c r="Q66">
        <v>1</v>
      </c>
      <c r="R66">
        <v>0</v>
      </c>
      <c r="S66">
        <v>1</v>
      </c>
      <c r="T66">
        <v>0</v>
      </c>
      <c r="U66">
        <v>0</v>
      </c>
      <c r="V66">
        <v>2</v>
      </c>
      <c r="W66">
        <v>0.75690157880665054</v>
      </c>
      <c r="X66" t="s">
        <v>176</v>
      </c>
      <c r="Y66">
        <v>1</v>
      </c>
      <c r="Z66">
        <v>1</v>
      </c>
      <c r="AA66">
        <v>0</v>
      </c>
      <c r="AB66">
        <v>9</v>
      </c>
      <c r="AC66">
        <v>2</v>
      </c>
      <c r="AD66">
        <v>2.0894257584322067</v>
      </c>
      <c r="AE66" t="s">
        <v>178</v>
      </c>
      <c r="AF66" t="s">
        <v>178</v>
      </c>
      <c r="AG66">
        <v>0</v>
      </c>
      <c r="AH66">
        <v>0</v>
      </c>
      <c r="AI66">
        <v>0.97130000000000005</v>
      </c>
      <c r="AJ66">
        <v>0</v>
      </c>
      <c r="AK66">
        <v>0</v>
      </c>
      <c r="AL66">
        <v>6.4050000000000001E-3</v>
      </c>
      <c r="AM66">
        <f t="shared" si="0"/>
        <v>6.4050000000000001E-3</v>
      </c>
      <c r="AN66" t="s">
        <v>535</v>
      </c>
    </row>
    <row r="67" spans="1:40" x14ac:dyDescent="0.25">
      <c r="A67">
        <v>32</v>
      </c>
      <c r="B67">
        <v>4.9000000000000004</v>
      </c>
      <c r="C67" t="s">
        <v>337</v>
      </c>
      <c r="D67" t="s">
        <v>358</v>
      </c>
      <c r="E67" t="s">
        <v>394</v>
      </c>
      <c r="F67" t="s">
        <v>393</v>
      </c>
      <c r="G67" t="s">
        <v>178</v>
      </c>
      <c r="H67">
        <v>2011</v>
      </c>
      <c r="I67">
        <v>1</v>
      </c>
      <c r="J67">
        <v>2012</v>
      </c>
      <c r="K67" t="s">
        <v>81</v>
      </c>
      <c r="L67" t="s">
        <v>88</v>
      </c>
      <c r="M67" t="s">
        <v>178</v>
      </c>
      <c r="N67">
        <v>4</v>
      </c>
      <c r="O67">
        <v>3</v>
      </c>
      <c r="P67" t="s">
        <v>178</v>
      </c>
      <c r="Q67">
        <v>2</v>
      </c>
      <c r="R67">
        <v>0</v>
      </c>
      <c r="S67" t="s">
        <v>178</v>
      </c>
      <c r="T67">
        <v>0</v>
      </c>
      <c r="U67">
        <v>0</v>
      </c>
      <c r="V67" t="s">
        <v>178</v>
      </c>
      <c r="W67">
        <v>1.1962023240238258</v>
      </c>
      <c r="X67" t="s">
        <v>176</v>
      </c>
      <c r="Y67">
        <v>1</v>
      </c>
      <c r="Z67">
        <v>1</v>
      </c>
      <c r="AA67">
        <v>1</v>
      </c>
      <c r="AB67">
        <v>4</v>
      </c>
      <c r="AC67">
        <v>5</v>
      </c>
      <c r="AD67">
        <v>2.1422651563240267</v>
      </c>
      <c r="AE67">
        <v>156</v>
      </c>
      <c r="AF67" t="s">
        <v>178</v>
      </c>
      <c r="AG67">
        <v>0</v>
      </c>
      <c r="AH67">
        <v>0</v>
      </c>
      <c r="AI67" t="s">
        <v>178</v>
      </c>
      <c r="AJ67">
        <v>0</v>
      </c>
      <c r="AK67">
        <v>0</v>
      </c>
      <c r="AL67" t="s">
        <v>178</v>
      </c>
      <c r="AM67">
        <f t="shared" ref="AM67:AM130" si="1">IF(AN67="Dir",SUM(AG67:AI67),SUM(AJ67:AL67))</f>
        <v>0</v>
      </c>
      <c r="AN67" t="s">
        <v>535</v>
      </c>
    </row>
    <row r="68" spans="1:40" x14ac:dyDescent="0.25">
      <c r="A68">
        <v>34</v>
      </c>
      <c r="B68">
        <v>4.4000000000000004</v>
      </c>
      <c r="C68" t="s">
        <v>337</v>
      </c>
      <c r="D68" t="s">
        <v>358</v>
      </c>
      <c r="E68" t="s">
        <v>394</v>
      </c>
      <c r="F68" t="s">
        <v>393</v>
      </c>
      <c r="G68" t="s">
        <v>178</v>
      </c>
      <c r="H68">
        <v>2011</v>
      </c>
      <c r="I68">
        <v>1</v>
      </c>
      <c r="J68">
        <v>2012</v>
      </c>
      <c r="K68" t="s">
        <v>125</v>
      </c>
      <c r="L68" t="s">
        <v>40</v>
      </c>
      <c r="M68" t="s">
        <v>178</v>
      </c>
      <c r="N68">
        <v>6</v>
      </c>
      <c r="O68">
        <v>3</v>
      </c>
      <c r="P68" t="s">
        <v>178</v>
      </c>
      <c r="Q68">
        <v>1</v>
      </c>
      <c r="R68">
        <v>0</v>
      </c>
      <c r="S68" t="s">
        <v>178</v>
      </c>
      <c r="T68">
        <v>0</v>
      </c>
      <c r="U68">
        <v>2</v>
      </c>
      <c r="V68" t="s">
        <v>178</v>
      </c>
      <c r="W68">
        <v>0.38470768123342675</v>
      </c>
      <c r="X68" t="s">
        <v>176</v>
      </c>
      <c r="Y68">
        <v>1</v>
      </c>
      <c r="Z68">
        <v>1</v>
      </c>
      <c r="AA68">
        <v>1</v>
      </c>
      <c r="AB68">
        <v>0</v>
      </c>
      <c r="AC68">
        <v>0</v>
      </c>
      <c r="AD68">
        <v>2.8563263118908524</v>
      </c>
      <c r="AE68">
        <v>223</v>
      </c>
      <c r="AF68" t="s">
        <v>178</v>
      </c>
      <c r="AG68">
        <v>0</v>
      </c>
      <c r="AH68">
        <v>1</v>
      </c>
      <c r="AI68" t="s">
        <v>178</v>
      </c>
      <c r="AJ68">
        <v>0</v>
      </c>
      <c r="AK68">
        <v>0</v>
      </c>
      <c r="AL68" t="s">
        <v>178</v>
      </c>
      <c r="AM68">
        <f t="shared" si="1"/>
        <v>0</v>
      </c>
      <c r="AN68" t="s">
        <v>535</v>
      </c>
    </row>
    <row r="69" spans="1:40" x14ac:dyDescent="0.25">
      <c r="A69">
        <v>41</v>
      </c>
      <c r="B69">
        <v>4.5999999999999996</v>
      </c>
      <c r="C69" t="s">
        <v>337</v>
      </c>
      <c r="D69" t="s">
        <v>358</v>
      </c>
      <c r="E69" t="s">
        <v>394</v>
      </c>
      <c r="F69" t="s">
        <v>393</v>
      </c>
      <c r="G69" t="s">
        <v>393</v>
      </c>
      <c r="H69">
        <v>2011</v>
      </c>
      <c r="I69">
        <v>2</v>
      </c>
      <c r="J69">
        <v>2012</v>
      </c>
      <c r="K69" t="s">
        <v>57</v>
      </c>
      <c r="L69" t="s">
        <v>137</v>
      </c>
      <c r="M69" t="s">
        <v>502</v>
      </c>
      <c r="N69">
        <v>7</v>
      </c>
      <c r="O69">
        <v>2</v>
      </c>
      <c r="P69">
        <v>8</v>
      </c>
      <c r="Q69">
        <v>2</v>
      </c>
      <c r="R69">
        <v>0</v>
      </c>
      <c r="S69">
        <v>0.5</v>
      </c>
      <c r="T69">
        <v>0</v>
      </c>
      <c r="U69">
        <v>0</v>
      </c>
      <c r="V69">
        <v>2</v>
      </c>
      <c r="W69">
        <v>0.64498061986388422</v>
      </c>
      <c r="X69" t="s">
        <v>176</v>
      </c>
      <c r="Y69">
        <v>1</v>
      </c>
      <c r="Z69">
        <v>1</v>
      </c>
      <c r="AA69">
        <v>1</v>
      </c>
      <c r="AB69">
        <v>1</v>
      </c>
      <c r="AC69">
        <v>1</v>
      </c>
      <c r="AD69">
        <v>7.5250931511842447</v>
      </c>
      <c r="AE69" t="s">
        <v>178</v>
      </c>
      <c r="AF69">
        <v>214</v>
      </c>
      <c r="AG69">
        <v>0</v>
      </c>
      <c r="AH69">
        <v>0</v>
      </c>
      <c r="AI69">
        <v>0.98565000000000003</v>
      </c>
      <c r="AJ69">
        <v>0</v>
      </c>
      <c r="AK69">
        <v>0</v>
      </c>
      <c r="AL69">
        <v>3.2025000000000001E-3</v>
      </c>
      <c r="AM69">
        <f t="shared" si="1"/>
        <v>3.2025000000000001E-3</v>
      </c>
      <c r="AN69" t="s">
        <v>535</v>
      </c>
    </row>
    <row r="70" spans="1:40" x14ac:dyDescent="0.25">
      <c r="A70">
        <v>42</v>
      </c>
      <c r="B70">
        <v>5.6</v>
      </c>
      <c r="C70" t="s">
        <v>337</v>
      </c>
      <c r="D70" t="s">
        <v>358</v>
      </c>
      <c r="E70" t="s">
        <v>394</v>
      </c>
      <c r="F70" t="s">
        <v>393</v>
      </c>
      <c r="G70" t="s">
        <v>393</v>
      </c>
      <c r="H70">
        <v>2011</v>
      </c>
      <c r="I70">
        <v>2</v>
      </c>
      <c r="J70">
        <v>2011</v>
      </c>
      <c r="K70" t="s">
        <v>30</v>
      </c>
      <c r="L70" t="s">
        <v>503</v>
      </c>
      <c r="M70" t="s">
        <v>503</v>
      </c>
      <c r="N70">
        <v>6</v>
      </c>
      <c r="O70">
        <v>4</v>
      </c>
      <c r="P70">
        <v>3.5</v>
      </c>
      <c r="Q70">
        <v>3</v>
      </c>
      <c r="R70">
        <v>0</v>
      </c>
      <c r="S70">
        <v>0</v>
      </c>
      <c r="T70">
        <v>0</v>
      </c>
      <c r="U70">
        <v>1.5</v>
      </c>
      <c r="V70">
        <v>1.5</v>
      </c>
      <c r="W70">
        <v>1.4020698984002196</v>
      </c>
      <c r="X70" t="s">
        <v>176</v>
      </c>
      <c r="Y70">
        <v>1</v>
      </c>
      <c r="Z70">
        <v>1</v>
      </c>
      <c r="AA70">
        <v>1</v>
      </c>
      <c r="AB70">
        <v>5</v>
      </c>
      <c r="AC70">
        <v>4</v>
      </c>
      <c r="AD70">
        <v>1.7678954452488027</v>
      </c>
      <c r="AE70" t="s">
        <v>178</v>
      </c>
      <c r="AF70" t="s">
        <v>178</v>
      </c>
      <c r="AG70">
        <v>0</v>
      </c>
      <c r="AH70">
        <v>0.75</v>
      </c>
      <c r="AI70">
        <v>0.75</v>
      </c>
      <c r="AJ70">
        <v>0</v>
      </c>
      <c r="AK70">
        <v>0</v>
      </c>
      <c r="AL70">
        <v>0</v>
      </c>
      <c r="AM70">
        <f t="shared" si="1"/>
        <v>0</v>
      </c>
      <c r="AN70" t="s">
        <v>535</v>
      </c>
    </row>
    <row r="71" spans="1:40" x14ac:dyDescent="0.25">
      <c r="A71">
        <v>44</v>
      </c>
      <c r="B71">
        <v>5.4</v>
      </c>
      <c r="C71" t="s">
        <v>337</v>
      </c>
      <c r="D71" t="s">
        <v>358</v>
      </c>
      <c r="E71" t="s">
        <v>394</v>
      </c>
      <c r="F71" t="s">
        <v>393</v>
      </c>
      <c r="G71" t="s">
        <v>178</v>
      </c>
      <c r="H71">
        <v>2011</v>
      </c>
      <c r="I71">
        <v>1</v>
      </c>
      <c r="J71">
        <v>2012</v>
      </c>
      <c r="K71" t="s">
        <v>79</v>
      </c>
      <c r="L71" t="s">
        <v>83</v>
      </c>
      <c r="M71" t="s">
        <v>178</v>
      </c>
      <c r="N71">
        <v>5</v>
      </c>
      <c r="O71">
        <v>7</v>
      </c>
      <c r="P71" t="s">
        <v>178</v>
      </c>
      <c r="Q71">
        <v>3</v>
      </c>
      <c r="R71">
        <v>2</v>
      </c>
      <c r="S71" t="s">
        <v>178</v>
      </c>
      <c r="T71">
        <v>0</v>
      </c>
      <c r="U71">
        <v>0</v>
      </c>
      <c r="V71" t="s">
        <v>178</v>
      </c>
      <c r="W71">
        <v>1.0107423014794645</v>
      </c>
      <c r="X71" t="s">
        <v>176</v>
      </c>
      <c r="Y71">
        <v>1</v>
      </c>
      <c r="Z71">
        <v>1</v>
      </c>
      <c r="AA71">
        <v>1</v>
      </c>
      <c r="AB71">
        <v>13</v>
      </c>
      <c r="AC71">
        <v>13</v>
      </c>
      <c r="AD71">
        <v>1.4266744548074026</v>
      </c>
      <c r="AE71">
        <v>2</v>
      </c>
      <c r="AF71" t="s">
        <v>178</v>
      </c>
      <c r="AG71">
        <v>0</v>
      </c>
      <c r="AH71">
        <v>0</v>
      </c>
      <c r="AI71" t="s">
        <v>178</v>
      </c>
      <c r="AJ71">
        <v>0</v>
      </c>
      <c r="AK71">
        <v>0</v>
      </c>
      <c r="AL71" t="s">
        <v>178</v>
      </c>
      <c r="AM71">
        <f t="shared" si="1"/>
        <v>0</v>
      </c>
      <c r="AN71" t="s">
        <v>535</v>
      </c>
    </row>
    <row r="72" spans="1:40" x14ac:dyDescent="0.25">
      <c r="A72">
        <v>49</v>
      </c>
      <c r="B72">
        <v>4.4000000000000004</v>
      </c>
      <c r="C72" t="s">
        <v>337</v>
      </c>
      <c r="D72" t="s">
        <v>358</v>
      </c>
      <c r="E72" t="s">
        <v>394</v>
      </c>
      <c r="F72" t="s">
        <v>394</v>
      </c>
      <c r="G72" t="s">
        <v>178</v>
      </c>
      <c r="H72">
        <v>2011</v>
      </c>
      <c r="I72">
        <v>1</v>
      </c>
      <c r="J72" t="s">
        <v>178</v>
      </c>
      <c r="K72" t="s">
        <v>127</v>
      </c>
      <c r="L72" t="s">
        <v>127</v>
      </c>
      <c r="M72" t="s">
        <v>178</v>
      </c>
      <c r="N72">
        <v>8</v>
      </c>
      <c r="O72">
        <v>7</v>
      </c>
      <c r="P72" t="s">
        <v>178</v>
      </c>
      <c r="Q72">
        <v>1</v>
      </c>
      <c r="R72">
        <v>2</v>
      </c>
      <c r="S72" t="s">
        <v>178</v>
      </c>
      <c r="T72">
        <v>0</v>
      </c>
      <c r="U72">
        <v>3</v>
      </c>
      <c r="V72" t="s">
        <v>178</v>
      </c>
      <c r="W72">
        <v>0.44045431091090476</v>
      </c>
      <c r="X72" t="s">
        <v>177</v>
      </c>
      <c r="Y72">
        <v>1</v>
      </c>
      <c r="Z72">
        <v>0</v>
      </c>
      <c r="AA72" t="s">
        <v>178</v>
      </c>
      <c r="AB72">
        <v>2</v>
      </c>
      <c r="AC72">
        <v>3</v>
      </c>
      <c r="AD72" t="s">
        <v>178</v>
      </c>
      <c r="AE72" t="s">
        <v>178</v>
      </c>
      <c r="AF72" t="s">
        <v>178</v>
      </c>
      <c r="AG72">
        <v>0</v>
      </c>
      <c r="AH72">
        <v>8.3628930000000004E-2</v>
      </c>
      <c r="AI72" t="s">
        <v>178</v>
      </c>
      <c r="AJ72">
        <v>0</v>
      </c>
      <c r="AK72">
        <v>0.1261753125</v>
      </c>
      <c r="AL72" t="s">
        <v>178</v>
      </c>
      <c r="AM72">
        <f t="shared" si="1"/>
        <v>0.1261753125</v>
      </c>
      <c r="AN72" t="s">
        <v>535</v>
      </c>
    </row>
    <row r="73" spans="1:40" x14ac:dyDescent="0.25">
      <c r="A73">
        <v>50</v>
      </c>
      <c r="B73">
        <v>5.0999999999999996</v>
      </c>
      <c r="C73" t="s">
        <v>337</v>
      </c>
      <c r="D73" t="s">
        <v>358</v>
      </c>
      <c r="E73" t="s">
        <v>394</v>
      </c>
      <c r="F73" t="s">
        <v>393</v>
      </c>
      <c r="G73" t="s">
        <v>393</v>
      </c>
      <c r="H73">
        <v>2011</v>
      </c>
      <c r="I73">
        <v>2</v>
      </c>
      <c r="J73">
        <v>2012</v>
      </c>
      <c r="K73" t="s">
        <v>20</v>
      </c>
      <c r="L73" t="s">
        <v>383</v>
      </c>
      <c r="M73" t="s">
        <v>16</v>
      </c>
      <c r="N73">
        <v>8</v>
      </c>
      <c r="O73">
        <v>7.75</v>
      </c>
      <c r="P73">
        <v>11</v>
      </c>
      <c r="Q73">
        <v>2</v>
      </c>
      <c r="R73">
        <v>0.75</v>
      </c>
      <c r="S73">
        <v>3</v>
      </c>
      <c r="T73">
        <v>6</v>
      </c>
      <c r="U73">
        <v>1</v>
      </c>
      <c r="V73">
        <v>2</v>
      </c>
      <c r="W73">
        <v>0.52038447325030746</v>
      </c>
      <c r="X73" t="s">
        <v>176</v>
      </c>
      <c r="Y73">
        <v>1</v>
      </c>
      <c r="Z73">
        <v>1</v>
      </c>
      <c r="AA73">
        <v>1</v>
      </c>
      <c r="AB73">
        <v>7</v>
      </c>
      <c r="AC73">
        <v>4</v>
      </c>
      <c r="AD73">
        <v>0.58054360621798107</v>
      </c>
      <c r="AE73" t="s">
        <v>178</v>
      </c>
      <c r="AF73">
        <v>70</v>
      </c>
      <c r="AG73">
        <v>0.16725786000000001</v>
      </c>
      <c r="AH73">
        <v>0.48923749999999999</v>
      </c>
      <c r="AI73">
        <v>0.91390000000000005</v>
      </c>
      <c r="AJ73">
        <v>0.252350625</v>
      </c>
      <c r="AK73">
        <v>2.4018749999999999E-3</v>
      </c>
      <c r="AL73">
        <v>1.9214999999999999E-2</v>
      </c>
      <c r="AM73">
        <f t="shared" si="1"/>
        <v>0.27396749999999997</v>
      </c>
      <c r="AN73" t="s">
        <v>535</v>
      </c>
    </row>
    <row r="74" spans="1:40" x14ac:dyDescent="0.25">
      <c r="A74">
        <v>51</v>
      </c>
      <c r="B74">
        <v>4.2</v>
      </c>
      <c r="C74" t="s">
        <v>337</v>
      </c>
      <c r="D74" t="s">
        <v>358</v>
      </c>
      <c r="E74" t="s">
        <v>394</v>
      </c>
      <c r="F74" t="s">
        <v>394</v>
      </c>
      <c r="G74" t="s">
        <v>178</v>
      </c>
      <c r="H74">
        <v>2011</v>
      </c>
      <c r="I74">
        <v>1</v>
      </c>
      <c r="J74" t="s">
        <v>178</v>
      </c>
      <c r="K74" t="s">
        <v>50</v>
      </c>
      <c r="L74" t="s">
        <v>50</v>
      </c>
      <c r="M74" t="s">
        <v>178</v>
      </c>
      <c r="N74">
        <v>9</v>
      </c>
      <c r="O74">
        <v>7</v>
      </c>
      <c r="P74" t="s">
        <v>178</v>
      </c>
      <c r="Q74">
        <v>2</v>
      </c>
      <c r="R74">
        <v>2</v>
      </c>
      <c r="S74" t="s">
        <v>178</v>
      </c>
      <c r="T74">
        <v>0</v>
      </c>
      <c r="U74">
        <v>6</v>
      </c>
      <c r="V74" t="s">
        <v>178</v>
      </c>
      <c r="W74">
        <v>1.0683164325236223</v>
      </c>
      <c r="X74" t="s">
        <v>177</v>
      </c>
      <c r="Y74">
        <v>1</v>
      </c>
      <c r="Z74">
        <v>0</v>
      </c>
      <c r="AA74" t="s">
        <v>178</v>
      </c>
      <c r="AB74">
        <v>0</v>
      </c>
      <c r="AC74">
        <v>0</v>
      </c>
      <c r="AD74" t="s">
        <v>178</v>
      </c>
      <c r="AE74" t="s">
        <v>178</v>
      </c>
      <c r="AF74" t="s">
        <v>178</v>
      </c>
      <c r="AG74">
        <v>0</v>
      </c>
      <c r="AH74">
        <v>0.16725786000000001</v>
      </c>
      <c r="AI74" t="s">
        <v>178</v>
      </c>
      <c r="AJ74">
        <v>0</v>
      </c>
      <c r="AK74">
        <v>0.252350625</v>
      </c>
      <c r="AL74" t="s">
        <v>178</v>
      </c>
      <c r="AM74">
        <f t="shared" si="1"/>
        <v>0.252350625</v>
      </c>
      <c r="AN74" t="s">
        <v>535</v>
      </c>
    </row>
    <row r="75" spans="1:40" x14ac:dyDescent="0.25">
      <c r="A75">
        <v>53</v>
      </c>
      <c r="B75">
        <v>5.2</v>
      </c>
      <c r="C75" t="s">
        <v>337</v>
      </c>
      <c r="D75" t="s">
        <v>358</v>
      </c>
      <c r="E75" t="s">
        <v>394</v>
      </c>
      <c r="F75" t="s">
        <v>394</v>
      </c>
      <c r="G75" t="s">
        <v>393</v>
      </c>
      <c r="H75">
        <v>2011</v>
      </c>
      <c r="I75">
        <v>2</v>
      </c>
      <c r="J75">
        <v>2013</v>
      </c>
      <c r="K75" t="s">
        <v>129</v>
      </c>
      <c r="L75" t="s">
        <v>129</v>
      </c>
      <c r="M75" t="s">
        <v>504</v>
      </c>
      <c r="N75">
        <v>9</v>
      </c>
      <c r="O75">
        <v>7</v>
      </c>
      <c r="P75">
        <v>7.8</v>
      </c>
      <c r="Q75">
        <v>3</v>
      </c>
      <c r="R75">
        <v>2</v>
      </c>
      <c r="S75">
        <v>0.8</v>
      </c>
      <c r="T75">
        <v>1</v>
      </c>
      <c r="U75">
        <v>3</v>
      </c>
      <c r="V75">
        <v>2.2000000000000002</v>
      </c>
      <c r="W75">
        <v>0.44045431091090476</v>
      </c>
      <c r="X75" t="s">
        <v>176</v>
      </c>
      <c r="Y75">
        <v>1</v>
      </c>
      <c r="Z75">
        <v>0</v>
      </c>
      <c r="AA75" t="s">
        <v>178</v>
      </c>
      <c r="AB75">
        <v>2</v>
      </c>
      <c r="AC75">
        <v>9</v>
      </c>
      <c r="AD75">
        <v>1.1741379816699578</v>
      </c>
      <c r="AE75" t="s">
        <v>178</v>
      </c>
      <c r="AF75">
        <v>52</v>
      </c>
      <c r="AG75">
        <v>2.7052619999999999E-2</v>
      </c>
      <c r="AH75">
        <v>8.3628930000000004E-2</v>
      </c>
      <c r="AI75">
        <v>1.0747440000000001</v>
      </c>
      <c r="AJ75">
        <v>5.2866875000000001E-2</v>
      </c>
      <c r="AK75">
        <v>0.1261753125</v>
      </c>
      <c r="AL75">
        <v>5.6364000000000006E-3</v>
      </c>
      <c r="AM75">
        <f t="shared" si="1"/>
        <v>0.18467858750000002</v>
      </c>
      <c r="AN75" t="s">
        <v>535</v>
      </c>
    </row>
    <row r="76" spans="1:40" x14ac:dyDescent="0.25">
      <c r="A76">
        <v>56</v>
      </c>
      <c r="B76">
        <v>5.0999999999999996</v>
      </c>
      <c r="C76" t="s">
        <v>337</v>
      </c>
      <c r="D76" t="s">
        <v>358</v>
      </c>
      <c r="E76" t="s">
        <v>394</v>
      </c>
      <c r="F76" t="s">
        <v>393</v>
      </c>
      <c r="G76" t="s">
        <v>178</v>
      </c>
      <c r="H76">
        <v>2011</v>
      </c>
      <c r="I76">
        <v>1</v>
      </c>
      <c r="J76">
        <v>2012</v>
      </c>
      <c r="K76" t="s">
        <v>69</v>
      </c>
      <c r="L76" t="s">
        <v>373</v>
      </c>
      <c r="M76" t="s">
        <v>178</v>
      </c>
      <c r="N76">
        <v>8</v>
      </c>
      <c r="O76">
        <v>5.5</v>
      </c>
      <c r="P76" t="s">
        <v>178</v>
      </c>
      <c r="Q76">
        <v>2</v>
      </c>
      <c r="R76">
        <v>0.5</v>
      </c>
      <c r="S76" t="s">
        <v>178</v>
      </c>
      <c r="T76">
        <v>0</v>
      </c>
      <c r="U76">
        <v>1.5</v>
      </c>
      <c r="V76" t="s">
        <v>178</v>
      </c>
      <c r="W76">
        <v>1.0700000000000003</v>
      </c>
      <c r="X76" t="s">
        <v>176</v>
      </c>
      <c r="Y76">
        <v>1</v>
      </c>
      <c r="Z76">
        <v>1</v>
      </c>
      <c r="AA76">
        <v>1</v>
      </c>
      <c r="AB76">
        <v>10</v>
      </c>
      <c r="AC76">
        <v>12</v>
      </c>
      <c r="AD76">
        <v>6.5914869339171114</v>
      </c>
      <c r="AE76">
        <v>17</v>
      </c>
      <c r="AF76">
        <v>55</v>
      </c>
      <c r="AG76">
        <v>0</v>
      </c>
      <c r="AH76">
        <v>0.73923749999999999</v>
      </c>
      <c r="AI76" t="s">
        <v>178</v>
      </c>
      <c r="AJ76">
        <v>0</v>
      </c>
      <c r="AK76">
        <v>2.4018749999999999E-3</v>
      </c>
      <c r="AL76" t="s">
        <v>178</v>
      </c>
      <c r="AM76">
        <f t="shared" si="1"/>
        <v>2.4018749999999999E-3</v>
      </c>
      <c r="AN76" t="s">
        <v>535</v>
      </c>
    </row>
    <row r="77" spans="1:40" x14ac:dyDescent="0.25">
      <c r="A77">
        <v>63</v>
      </c>
      <c r="B77">
        <v>5.4</v>
      </c>
      <c r="C77" t="s">
        <v>337</v>
      </c>
      <c r="D77" t="s">
        <v>358</v>
      </c>
      <c r="E77" t="s">
        <v>394</v>
      </c>
      <c r="F77" t="s">
        <v>393</v>
      </c>
      <c r="G77" t="s">
        <v>178</v>
      </c>
      <c r="H77">
        <v>2011</v>
      </c>
      <c r="I77">
        <v>1</v>
      </c>
      <c r="J77">
        <v>2012</v>
      </c>
      <c r="K77" t="s">
        <v>14</v>
      </c>
      <c r="L77" t="s">
        <v>507</v>
      </c>
      <c r="M77" t="s">
        <v>178</v>
      </c>
      <c r="N77">
        <v>10</v>
      </c>
      <c r="O77">
        <v>8</v>
      </c>
      <c r="P77" t="s">
        <v>178</v>
      </c>
      <c r="Q77">
        <v>2</v>
      </c>
      <c r="R77">
        <v>0.5</v>
      </c>
      <c r="S77" t="s">
        <v>178</v>
      </c>
      <c r="T77">
        <v>3</v>
      </c>
      <c r="U77">
        <v>1.5</v>
      </c>
      <c r="V77" t="s">
        <v>178</v>
      </c>
      <c r="W77">
        <v>0.87132083643168035</v>
      </c>
      <c r="X77" t="s">
        <v>176</v>
      </c>
      <c r="Y77">
        <v>1</v>
      </c>
      <c r="Z77">
        <v>1</v>
      </c>
      <c r="AA77">
        <v>1</v>
      </c>
      <c r="AB77">
        <v>26</v>
      </c>
      <c r="AC77">
        <v>2</v>
      </c>
      <c r="AD77">
        <v>17.170562017592783</v>
      </c>
      <c r="AE77">
        <v>191</v>
      </c>
      <c r="AF77" t="s">
        <v>178</v>
      </c>
      <c r="AG77">
        <v>8.3628930000000004E-2</v>
      </c>
      <c r="AH77">
        <v>0.73923749999999999</v>
      </c>
      <c r="AI77" t="s">
        <v>178</v>
      </c>
      <c r="AJ77">
        <v>0.1261753125</v>
      </c>
      <c r="AK77">
        <v>2.4018749999999999E-3</v>
      </c>
      <c r="AL77" t="s">
        <v>178</v>
      </c>
      <c r="AM77">
        <f t="shared" si="1"/>
        <v>0.1285771875</v>
      </c>
      <c r="AN77" t="s">
        <v>535</v>
      </c>
    </row>
    <row r="78" spans="1:40" x14ac:dyDescent="0.25">
      <c r="A78">
        <v>64</v>
      </c>
      <c r="B78">
        <v>5.3</v>
      </c>
      <c r="C78" t="s">
        <v>337</v>
      </c>
      <c r="D78" t="s">
        <v>358</v>
      </c>
      <c r="E78" t="s">
        <v>394</v>
      </c>
      <c r="F78" t="s">
        <v>393</v>
      </c>
      <c r="G78" t="s">
        <v>393</v>
      </c>
      <c r="H78">
        <v>2011</v>
      </c>
      <c r="I78">
        <v>2</v>
      </c>
      <c r="J78">
        <v>2012</v>
      </c>
      <c r="K78" t="s">
        <v>50</v>
      </c>
      <c r="L78" t="s">
        <v>50</v>
      </c>
      <c r="M78" t="s">
        <v>50</v>
      </c>
      <c r="N78">
        <v>9</v>
      </c>
      <c r="O78">
        <v>7</v>
      </c>
      <c r="P78">
        <v>6</v>
      </c>
      <c r="Q78">
        <v>2</v>
      </c>
      <c r="R78">
        <v>2</v>
      </c>
      <c r="S78">
        <v>1</v>
      </c>
      <c r="T78">
        <v>0</v>
      </c>
      <c r="U78">
        <v>6</v>
      </c>
      <c r="V78">
        <v>6</v>
      </c>
      <c r="W78">
        <v>1.0683164325236223</v>
      </c>
      <c r="X78" t="s">
        <v>177</v>
      </c>
      <c r="Y78">
        <v>1</v>
      </c>
      <c r="Z78">
        <v>1</v>
      </c>
      <c r="AA78">
        <v>0</v>
      </c>
      <c r="AB78">
        <v>3</v>
      </c>
      <c r="AC78">
        <v>3</v>
      </c>
      <c r="AD78" t="s">
        <v>178</v>
      </c>
      <c r="AE78" t="s">
        <v>178</v>
      </c>
      <c r="AF78" t="s">
        <v>178</v>
      </c>
      <c r="AG78">
        <v>0</v>
      </c>
      <c r="AH78">
        <v>2.8277999999999999</v>
      </c>
      <c r="AI78">
        <v>2.9138999999999999</v>
      </c>
      <c r="AJ78">
        <v>0</v>
      </c>
      <c r="AK78">
        <v>3.8429999999999999E-2</v>
      </c>
      <c r="AL78">
        <v>1.9214999999999999E-2</v>
      </c>
      <c r="AM78">
        <f t="shared" si="1"/>
        <v>5.7645000000000002E-2</v>
      </c>
      <c r="AN78" t="s">
        <v>535</v>
      </c>
    </row>
    <row r="79" spans="1:40" x14ac:dyDescent="0.25">
      <c r="A79">
        <v>65</v>
      </c>
      <c r="B79">
        <v>4.4000000000000004</v>
      </c>
      <c r="C79" t="s">
        <v>337</v>
      </c>
      <c r="D79" t="s">
        <v>358</v>
      </c>
      <c r="E79" t="s">
        <v>394</v>
      </c>
      <c r="F79" t="s">
        <v>394</v>
      </c>
      <c r="G79" t="s">
        <v>178</v>
      </c>
      <c r="H79">
        <v>2011</v>
      </c>
      <c r="I79">
        <v>1</v>
      </c>
      <c r="J79" t="s">
        <v>178</v>
      </c>
      <c r="K79" t="s">
        <v>18</v>
      </c>
      <c r="L79" t="s">
        <v>18</v>
      </c>
      <c r="M79" t="s">
        <v>178</v>
      </c>
      <c r="N79">
        <v>6</v>
      </c>
      <c r="O79">
        <v>7</v>
      </c>
      <c r="P79" t="s">
        <v>178</v>
      </c>
      <c r="Q79">
        <v>1</v>
      </c>
      <c r="R79">
        <v>1</v>
      </c>
      <c r="S79" t="s">
        <v>178</v>
      </c>
      <c r="T79">
        <v>0</v>
      </c>
      <c r="U79">
        <v>1</v>
      </c>
      <c r="V79" t="s">
        <v>178</v>
      </c>
      <c r="W79">
        <v>0.70342021580275904</v>
      </c>
      <c r="X79" t="s">
        <v>177</v>
      </c>
      <c r="Y79">
        <v>1</v>
      </c>
      <c r="Z79">
        <v>0</v>
      </c>
      <c r="AA79" t="s">
        <v>178</v>
      </c>
      <c r="AB79">
        <v>0</v>
      </c>
      <c r="AC79">
        <v>1</v>
      </c>
      <c r="AD79" t="s">
        <v>178</v>
      </c>
      <c r="AE79">
        <v>67</v>
      </c>
      <c r="AF79" t="s">
        <v>178</v>
      </c>
      <c r="AG79">
        <v>0</v>
      </c>
      <c r="AH79">
        <v>2.87E-2</v>
      </c>
      <c r="AI79" t="s">
        <v>178</v>
      </c>
      <c r="AJ79">
        <v>0</v>
      </c>
      <c r="AK79">
        <v>3.125E-2</v>
      </c>
      <c r="AL79" t="s">
        <v>178</v>
      </c>
      <c r="AM79">
        <f t="shared" si="1"/>
        <v>3.125E-2</v>
      </c>
      <c r="AN79" t="s">
        <v>535</v>
      </c>
    </row>
    <row r="80" spans="1:40" x14ac:dyDescent="0.25">
      <c r="A80">
        <v>69</v>
      </c>
      <c r="B80">
        <v>4.5</v>
      </c>
      <c r="C80" t="s">
        <v>337</v>
      </c>
      <c r="D80" t="s">
        <v>358</v>
      </c>
      <c r="E80" t="s">
        <v>394</v>
      </c>
      <c r="F80" t="s">
        <v>394</v>
      </c>
      <c r="G80" t="s">
        <v>178</v>
      </c>
      <c r="H80">
        <v>2011</v>
      </c>
      <c r="I80">
        <v>1</v>
      </c>
      <c r="J80" t="s">
        <v>178</v>
      </c>
      <c r="K80" t="s">
        <v>46</v>
      </c>
      <c r="L80" t="s">
        <v>24</v>
      </c>
      <c r="M80" t="s">
        <v>178</v>
      </c>
      <c r="N80">
        <v>7</v>
      </c>
      <c r="O80">
        <v>6</v>
      </c>
      <c r="P80" t="s">
        <v>178</v>
      </c>
      <c r="Q80">
        <v>1</v>
      </c>
      <c r="R80">
        <v>2</v>
      </c>
      <c r="S80" t="s">
        <v>178</v>
      </c>
      <c r="T80">
        <v>0</v>
      </c>
      <c r="U80">
        <v>3</v>
      </c>
      <c r="V80" t="s">
        <v>178</v>
      </c>
      <c r="W80">
        <v>0.655515064662895</v>
      </c>
      <c r="X80" t="s">
        <v>176</v>
      </c>
      <c r="Y80">
        <v>1</v>
      </c>
      <c r="Z80">
        <v>0</v>
      </c>
      <c r="AA80" t="s">
        <v>178</v>
      </c>
      <c r="AB80" t="s">
        <v>178</v>
      </c>
      <c r="AC80" t="s">
        <v>178</v>
      </c>
      <c r="AD80">
        <v>16.562632640978304</v>
      </c>
      <c r="AE80" t="s">
        <v>178</v>
      </c>
      <c r="AF80">
        <v>149</v>
      </c>
      <c r="AG80">
        <v>0</v>
      </c>
      <c r="AH80">
        <v>8.3628930000000004E-2</v>
      </c>
      <c r="AI80" t="s">
        <v>178</v>
      </c>
      <c r="AJ80">
        <v>0</v>
      </c>
      <c r="AK80">
        <v>0.1261753125</v>
      </c>
      <c r="AL80" t="s">
        <v>178</v>
      </c>
      <c r="AM80">
        <f t="shared" si="1"/>
        <v>0.1261753125</v>
      </c>
      <c r="AN80" t="s">
        <v>535</v>
      </c>
    </row>
    <row r="81" spans="1:40" x14ac:dyDescent="0.25">
      <c r="A81">
        <v>72</v>
      </c>
      <c r="B81">
        <v>5.6</v>
      </c>
      <c r="C81" t="s">
        <v>337</v>
      </c>
      <c r="D81" t="s">
        <v>358</v>
      </c>
      <c r="E81" t="s">
        <v>394</v>
      </c>
      <c r="F81" t="s">
        <v>393</v>
      </c>
      <c r="G81" t="s">
        <v>178</v>
      </c>
      <c r="H81">
        <v>2012</v>
      </c>
      <c r="I81">
        <v>1</v>
      </c>
      <c r="J81">
        <v>2013</v>
      </c>
      <c r="K81" t="s">
        <v>131</v>
      </c>
      <c r="L81" t="s">
        <v>508</v>
      </c>
      <c r="M81" t="s">
        <v>178</v>
      </c>
      <c r="N81">
        <v>7</v>
      </c>
      <c r="O81">
        <v>9</v>
      </c>
      <c r="P81" t="s">
        <v>178</v>
      </c>
      <c r="Q81">
        <v>2</v>
      </c>
      <c r="R81">
        <v>1.5</v>
      </c>
      <c r="S81" t="s">
        <v>178</v>
      </c>
      <c r="T81">
        <v>1</v>
      </c>
      <c r="U81">
        <v>2.5</v>
      </c>
      <c r="V81" t="s">
        <v>178</v>
      </c>
      <c r="W81">
        <v>0.56859475903318213</v>
      </c>
      <c r="X81" t="s">
        <v>177</v>
      </c>
      <c r="Y81">
        <v>1</v>
      </c>
      <c r="Z81">
        <v>1</v>
      </c>
      <c r="AA81" t="s">
        <v>470</v>
      </c>
      <c r="AB81" t="s">
        <v>178</v>
      </c>
      <c r="AC81" t="s">
        <v>178</v>
      </c>
      <c r="AD81" t="s">
        <v>178</v>
      </c>
      <c r="AE81">
        <v>250</v>
      </c>
      <c r="AF81" t="s">
        <v>178</v>
      </c>
      <c r="AG81">
        <v>2.7876310000000001E-2</v>
      </c>
      <c r="AH81">
        <v>1.1961875</v>
      </c>
      <c r="AI81" t="s">
        <v>178</v>
      </c>
      <c r="AJ81">
        <v>4.2058437500000004E-2</v>
      </c>
      <c r="AK81">
        <v>1.2009375000000001E-2</v>
      </c>
      <c r="AL81" t="s">
        <v>178</v>
      </c>
      <c r="AM81">
        <f t="shared" si="1"/>
        <v>5.4067812500000006E-2</v>
      </c>
      <c r="AN81" t="s">
        <v>535</v>
      </c>
    </row>
    <row r="82" spans="1:40" x14ac:dyDescent="0.25">
      <c r="A82">
        <v>74</v>
      </c>
      <c r="B82">
        <v>4.8</v>
      </c>
      <c r="C82" t="s">
        <v>337</v>
      </c>
      <c r="D82" t="s">
        <v>358</v>
      </c>
      <c r="E82" t="s">
        <v>394</v>
      </c>
      <c r="F82" t="s">
        <v>393</v>
      </c>
      <c r="G82" t="s">
        <v>178</v>
      </c>
      <c r="H82">
        <v>2012</v>
      </c>
      <c r="I82">
        <v>1</v>
      </c>
      <c r="J82">
        <v>2013</v>
      </c>
      <c r="K82" t="s">
        <v>96</v>
      </c>
      <c r="L82" t="s">
        <v>95</v>
      </c>
      <c r="M82" t="s">
        <v>178</v>
      </c>
      <c r="N82">
        <v>5</v>
      </c>
      <c r="O82">
        <v>2</v>
      </c>
      <c r="P82" t="s">
        <v>178</v>
      </c>
      <c r="Q82">
        <v>1</v>
      </c>
      <c r="R82">
        <v>0</v>
      </c>
      <c r="S82" t="s">
        <v>178</v>
      </c>
      <c r="T82">
        <v>3</v>
      </c>
      <c r="U82">
        <v>0</v>
      </c>
      <c r="V82" t="s">
        <v>178</v>
      </c>
      <c r="W82">
        <v>1.0938464243210766</v>
      </c>
      <c r="X82" t="s">
        <v>176</v>
      </c>
      <c r="Y82">
        <v>1</v>
      </c>
      <c r="Z82">
        <v>1</v>
      </c>
      <c r="AA82" t="s">
        <v>470</v>
      </c>
      <c r="AB82" t="s">
        <v>178</v>
      </c>
      <c r="AC82" t="s">
        <v>178</v>
      </c>
      <c r="AD82">
        <v>1.279413928328123</v>
      </c>
      <c r="AE82" t="s">
        <v>178</v>
      </c>
      <c r="AF82" t="s">
        <v>178</v>
      </c>
      <c r="AG82">
        <v>8.6099999999999996E-2</v>
      </c>
      <c r="AH82">
        <v>0</v>
      </c>
      <c r="AI82" t="s">
        <v>178</v>
      </c>
      <c r="AJ82">
        <v>0</v>
      </c>
      <c r="AK82">
        <v>0</v>
      </c>
      <c r="AL82" t="s">
        <v>178</v>
      </c>
      <c r="AM82">
        <f t="shared" si="1"/>
        <v>0</v>
      </c>
      <c r="AN82" t="s">
        <v>535</v>
      </c>
    </row>
    <row r="83" spans="1:40" x14ac:dyDescent="0.25">
      <c r="A83">
        <v>94</v>
      </c>
      <c r="B83">
        <v>4.9000000000000004</v>
      </c>
      <c r="C83" t="s">
        <v>337</v>
      </c>
      <c r="D83" t="s">
        <v>358</v>
      </c>
      <c r="E83" t="s">
        <v>394</v>
      </c>
      <c r="F83" t="s">
        <v>393</v>
      </c>
      <c r="G83" t="s">
        <v>178</v>
      </c>
      <c r="H83">
        <v>2012</v>
      </c>
      <c r="I83">
        <v>1</v>
      </c>
      <c r="J83">
        <v>2013</v>
      </c>
      <c r="K83" t="s">
        <v>148</v>
      </c>
      <c r="L83" t="s">
        <v>32</v>
      </c>
      <c r="M83" t="s">
        <v>178</v>
      </c>
      <c r="N83">
        <v>5</v>
      </c>
      <c r="O83">
        <v>2</v>
      </c>
      <c r="P83" t="s">
        <v>178</v>
      </c>
      <c r="Q83">
        <v>0</v>
      </c>
      <c r="R83">
        <v>0</v>
      </c>
      <c r="S83" t="s">
        <v>178</v>
      </c>
      <c r="T83">
        <v>1</v>
      </c>
      <c r="U83">
        <v>0</v>
      </c>
      <c r="V83" t="s">
        <v>178</v>
      </c>
      <c r="W83">
        <v>0.19104973174542833</v>
      </c>
      <c r="X83" t="s">
        <v>176</v>
      </c>
      <c r="Y83">
        <v>1</v>
      </c>
      <c r="Z83">
        <v>1</v>
      </c>
      <c r="AA83">
        <v>1</v>
      </c>
      <c r="AB83" t="s">
        <v>178</v>
      </c>
      <c r="AC83" t="s">
        <v>178</v>
      </c>
      <c r="AD83">
        <v>0.69426219830839353</v>
      </c>
      <c r="AE83" t="s">
        <v>178</v>
      </c>
      <c r="AF83" t="s">
        <v>178</v>
      </c>
      <c r="AG83">
        <v>2.9523689999999998E-2</v>
      </c>
      <c r="AH83">
        <v>0</v>
      </c>
      <c r="AI83" t="s">
        <v>178</v>
      </c>
      <c r="AJ83">
        <v>0</v>
      </c>
      <c r="AK83">
        <v>0</v>
      </c>
      <c r="AL83" t="s">
        <v>178</v>
      </c>
      <c r="AM83">
        <f t="shared" si="1"/>
        <v>0</v>
      </c>
      <c r="AN83" t="s">
        <v>535</v>
      </c>
    </row>
    <row r="84" spans="1:40" x14ac:dyDescent="0.25">
      <c r="A84">
        <v>110</v>
      </c>
      <c r="B84">
        <v>5.7</v>
      </c>
      <c r="C84" t="s">
        <v>337</v>
      </c>
      <c r="D84" t="s">
        <v>358</v>
      </c>
      <c r="E84" t="s">
        <v>394</v>
      </c>
      <c r="F84" t="s">
        <v>393</v>
      </c>
      <c r="G84" t="s">
        <v>178</v>
      </c>
      <c r="H84">
        <v>2011</v>
      </c>
      <c r="I84">
        <v>1</v>
      </c>
      <c r="J84">
        <v>2013</v>
      </c>
      <c r="K84" t="s">
        <v>133</v>
      </c>
      <c r="L84" t="s">
        <v>514</v>
      </c>
      <c r="M84" t="s">
        <v>178</v>
      </c>
      <c r="N84">
        <v>6</v>
      </c>
      <c r="O84">
        <v>6.666666666666667</v>
      </c>
      <c r="P84" t="s">
        <v>178</v>
      </c>
      <c r="Q84">
        <v>0</v>
      </c>
      <c r="R84">
        <v>0.66666666666666663</v>
      </c>
      <c r="S84" t="s">
        <v>178</v>
      </c>
      <c r="T84">
        <v>0</v>
      </c>
      <c r="U84">
        <v>0.66666666666666663</v>
      </c>
      <c r="V84" t="s">
        <v>178</v>
      </c>
      <c r="W84">
        <v>0.40718546143004669</v>
      </c>
      <c r="X84" t="s">
        <v>176</v>
      </c>
      <c r="Y84">
        <v>1</v>
      </c>
      <c r="Z84">
        <v>1</v>
      </c>
      <c r="AA84">
        <v>1</v>
      </c>
      <c r="AB84" t="s">
        <v>178</v>
      </c>
      <c r="AC84" t="s">
        <v>178</v>
      </c>
      <c r="AD84">
        <v>0.69584481028459333</v>
      </c>
      <c r="AE84" t="s">
        <v>178</v>
      </c>
      <c r="AF84" t="s">
        <v>178</v>
      </c>
      <c r="AG84">
        <v>0</v>
      </c>
      <c r="AH84">
        <v>0.32695555555555555</v>
      </c>
      <c r="AI84" t="s">
        <v>178</v>
      </c>
      <c r="AJ84">
        <v>0</v>
      </c>
      <c r="AK84">
        <v>1.4233333333333333E-3</v>
      </c>
      <c r="AL84" t="s">
        <v>178</v>
      </c>
      <c r="AM84">
        <f t="shared" si="1"/>
        <v>1.4233333333333333E-3</v>
      </c>
      <c r="AN84" t="s">
        <v>535</v>
      </c>
    </row>
    <row r="85" spans="1:40" x14ac:dyDescent="0.25">
      <c r="A85">
        <v>118</v>
      </c>
      <c r="B85">
        <v>4.5999999999999996</v>
      </c>
      <c r="C85" t="s">
        <v>337</v>
      </c>
      <c r="D85" t="s">
        <v>358</v>
      </c>
      <c r="E85" t="s">
        <v>394</v>
      </c>
      <c r="F85" t="s">
        <v>394</v>
      </c>
      <c r="G85" t="s">
        <v>178</v>
      </c>
      <c r="H85">
        <v>2012</v>
      </c>
      <c r="I85">
        <v>1</v>
      </c>
      <c r="J85">
        <v>2012</v>
      </c>
      <c r="K85" t="s">
        <v>56</v>
      </c>
      <c r="L85" t="s">
        <v>57</v>
      </c>
      <c r="M85" t="s">
        <v>178</v>
      </c>
      <c r="N85">
        <v>4</v>
      </c>
      <c r="O85">
        <v>4</v>
      </c>
      <c r="P85" t="s">
        <v>178</v>
      </c>
      <c r="Q85">
        <v>1</v>
      </c>
      <c r="R85">
        <v>2</v>
      </c>
      <c r="S85" t="s">
        <v>178</v>
      </c>
      <c r="T85">
        <v>1</v>
      </c>
      <c r="U85">
        <v>0</v>
      </c>
      <c r="V85" t="s">
        <v>178</v>
      </c>
      <c r="W85">
        <v>0.50606323715519996</v>
      </c>
      <c r="X85" t="s">
        <v>176</v>
      </c>
      <c r="Y85">
        <v>1</v>
      </c>
      <c r="Z85">
        <v>0</v>
      </c>
      <c r="AA85" t="s">
        <v>178</v>
      </c>
      <c r="AB85" t="s">
        <v>178</v>
      </c>
      <c r="AC85" t="s">
        <v>178</v>
      </c>
      <c r="AD85">
        <v>0.93621578709184317</v>
      </c>
      <c r="AE85" t="s">
        <v>178</v>
      </c>
      <c r="AF85" t="s">
        <v>178</v>
      </c>
      <c r="AG85">
        <v>2.87E-2</v>
      </c>
      <c r="AH85">
        <v>0</v>
      </c>
      <c r="AI85" t="s">
        <v>178</v>
      </c>
      <c r="AJ85">
        <v>0</v>
      </c>
      <c r="AK85">
        <v>0</v>
      </c>
      <c r="AL85" t="s">
        <v>178</v>
      </c>
      <c r="AM85">
        <f t="shared" si="1"/>
        <v>0</v>
      </c>
      <c r="AN85" t="s">
        <v>535</v>
      </c>
    </row>
    <row r="86" spans="1:40" x14ac:dyDescent="0.25">
      <c r="A86">
        <v>133</v>
      </c>
      <c r="B86">
        <v>5.4</v>
      </c>
      <c r="C86" t="s">
        <v>337</v>
      </c>
      <c r="D86" t="s">
        <v>358</v>
      </c>
      <c r="E86" t="s">
        <v>394</v>
      </c>
      <c r="F86" t="s">
        <v>393</v>
      </c>
      <c r="G86" t="s">
        <v>178</v>
      </c>
      <c r="H86">
        <v>2012</v>
      </c>
      <c r="I86">
        <v>1</v>
      </c>
      <c r="J86">
        <v>2013</v>
      </c>
      <c r="K86" t="s">
        <v>86</v>
      </c>
      <c r="L86" t="s">
        <v>502</v>
      </c>
      <c r="M86" t="s">
        <v>178</v>
      </c>
      <c r="N86">
        <v>6</v>
      </c>
      <c r="O86">
        <v>8</v>
      </c>
      <c r="P86" t="s">
        <v>178</v>
      </c>
      <c r="Q86">
        <v>2</v>
      </c>
      <c r="R86">
        <v>0.5</v>
      </c>
      <c r="S86" t="s">
        <v>178</v>
      </c>
      <c r="T86">
        <v>1</v>
      </c>
      <c r="U86">
        <v>2</v>
      </c>
      <c r="V86" t="s">
        <v>178</v>
      </c>
      <c r="W86">
        <v>0.34058772731852577</v>
      </c>
      <c r="X86" t="s">
        <v>176</v>
      </c>
      <c r="Y86">
        <v>1</v>
      </c>
      <c r="Z86">
        <v>1</v>
      </c>
      <c r="AA86">
        <v>1</v>
      </c>
      <c r="AB86" t="s">
        <v>178</v>
      </c>
      <c r="AC86" t="s">
        <v>178</v>
      </c>
      <c r="AD86">
        <v>1.0834205093129821</v>
      </c>
      <c r="AE86" t="s">
        <v>178</v>
      </c>
      <c r="AF86" t="s">
        <v>178</v>
      </c>
      <c r="AG86">
        <v>2.7876310000000001E-2</v>
      </c>
      <c r="AH86">
        <v>0.98565000000000003</v>
      </c>
      <c r="AI86" t="s">
        <v>178</v>
      </c>
      <c r="AJ86">
        <v>4.2058437500000004E-2</v>
      </c>
      <c r="AK86">
        <v>3.2025000000000001E-3</v>
      </c>
      <c r="AL86" t="s">
        <v>178</v>
      </c>
      <c r="AM86">
        <f t="shared" si="1"/>
        <v>4.5260937500000001E-2</v>
      </c>
      <c r="AN86" t="s">
        <v>535</v>
      </c>
    </row>
    <row r="87" spans="1:40" x14ac:dyDescent="0.25">
      <c r="A87">
        <v>147</v>
      </c>
      <c r="B87">
        <v>4</v>
      </c>
      <c r="C87" t="s">
        <v>337</v>
      </c>
      <c r="D87" t="s">
        <v>358</v>
      </c>
      <c r="E87" t="s">
        <v>394</v>
      </c>
      <c r="F87" t="s">
        <v>178</v>
      </c>
      <c r="G87" t="s">
        <v>178</v>
      </c>
      <c r="H87">
        <v>2011</v>
      </c>
      <c r="I87" t="s">
        <v>178</v>
      </c>
      <c r="J87" t="s">
        <v>178</v>
      </c>
      <c r="K87" t="s">
        <v>5</v>
      </c>
      <c r="L87" t="s">
        <v>178</v>
      </c>
      <c r="M87" t="s">
        <v>178</v>
      </c>
      <c r="N87">
        <v>8</v>
      </c>
      <c r="O87" t="s">
        <v>178</v>
      </c>
      <c r="P87" t="s">
        <v>178</v>
      </c>
      <c r="Q87">
        <v>1</v>
      </c>
      <c r="R87" t="s">
        <v>178</v>
      </c>
      <c r="S87" t="s">
        <v>178</v>
      </c>
      <c r="T87">
        <v>0</v>
      </c>
      <c r="U87" t="s">
        <v>178</v>
      </c>
      <c r="V87" t="s">
        <v>178</v>
      </c>
      <c r="W87">
        <v>2.0894257584322067</v>
      </c>
      <c r="X87" t="s">
        <v>178</v>
      </c>
      <c r="Y87">
        <v>0</v>
      </c>
      <c r="Z87" t="s">
        <v>178</v>
      </c>
      <c r="AA87" t="s">
        <v>178</v>
      </c>
      <c r="AB87">
        <v>0</v>
      </c>
      <c r="AC87">
        <v>1</v>
      </c>
      <c r="AD87" t="s">
        <v>178</v>
      </c>
      <c r="AE87" t="s">
        <v>178</v>
      </c>
      <c r="AF87" t="s">
        <v>178</v>
      </c>
      <c r="AG87">
        <v>0</v>
      </c>
      <c r="AH87" t="s">
        <v>178</v>
      </c>
      <c r="AI87" t="s">
        <v>178</v>
      </c>
      <c r="AJ87">
        <v>0</v>
      </c>
      <c r="AK87" t="s">
        <v>178</v>
      </c>
      <c r="AL87" t="s">
        <v>178</v>
      </c>
      <c r="AM87">
        <f t="shared" si="1"/>
        <v>0</v>
      </c>
      <c r="AN87" t="s">
        <v>535</v>
      </c>
    </row>
    <row r="88" spans="1:40" x14ac:dyDescent="0.25">
      <c r="A88">
        <v>150</v>
      </c>
      <c r="B88">
        <v>4.2</v>
      </c>
      <c r="C88" t="s">
        <v>337</v>
      </c>
      <c r="D88" t="s">
        <v>358</v>
      </c>
      <c r="E88" t="s">
        <v>394</v>
      </c>
      <c r="F88" t="s">
        <v>178</v>
      </c>
      <c r="G88" t="s">
        <v>178</v>
      </c>
      <c r="H88">
        <v>2011</v>
      </c>
      <c r="I88" t="s">
        <v>178</v>
      </c>
      <c r="J88" t="s">
        <v>178</v>
      </c>
      <c r="K88" t="s">
        <v>41</v>
      </c>
      <c r="L88" t="s">
        <v>178</v>
      </c>
      <c r="M88" t="s">
        <v>178</v>
      </c>
      <c r="N88">
        <v>4</v>
      </c>
      <c r="O88" t="s">
        <v>178</v>
      </c>
      <c r="P88" t="s">
        <v>178</v>
      </c>
      <c r="Q88">
        <v>1</v>
      </c>
      <c r="R88" t="s">
        <v>178</v>
      </c>
      <c r="S88" t="s">
        <v>178</v>
      </c>
      <c r="T88">
        <v>0</v>
      </c>
      <c r="U88" t="s">
        <v>178</v>
      </c>
      <c r="V88" t="s">
        <v>178</v>
      </c>
      <c r="W88">
        <v>0.900888450364417</v>
      </c>
      <c r="X88" t="s">
        <v>178</v>
      </c>
      <c r="Y88">
        <v>0</v>
      </c>
      <c r="Z88" t="s">
        <v>178</v>
      </c>
      <c r="AA88" t="s">
        <v>178</v>
      </c>
      <c r="AB88">
        <v>0</v>
      </c>
      <c r="AC88">
        <v>1</v>
      </c>
      <c r="AD88" t="s">
        <v>178</v>
      </c>
      <c r="AE88">
        <v>223</v>
      </c>
      <c r="AF88" t="s">
        <v>178</v>
      </c>
      <c r="AG88">
        <v>0</v>
      </c>
      <c r="AH88" t="s">
        <v>178</v>
      </c>
      <c r="AI88" t="s">
        <v>178</v>
      </c>
      <c r="AJ88">
        <v>0</v>
      </c>
      <c r="AK88" t="s">
        <v>178</v>
      </c>
      <c r="AL88" t="s">
        <v>178</v>
      </c>
      <c r="AM88">
        <f t="shared" si="1"/>
        <v>0</v>
      </c>
      <c r="AN88" t="s">
        <v>535</v>
      </c>
    </row>
    <row r="89" spans="1:40" x14ac:dyDescent="0.25">
      <c r="A89">
        <v>152</v>
      </c>
      <c r="B89">
        <v>4.3</v>
      </c>
      <c r="C89" t="s">
        <v>337</v>
      </c>
      <c r="D89" t="s">
        <v>358</v>
      </c>
      <c r="E89" t="s">
        <v>394</v>
      </c>
      <c r="F89" t="s">
        <v>178</v>
      </c>
      <c r="G89" t="s">
        <v>178</v>
      </c>
      <c r="H89">
        <v>2011</v>
      </c>
      <c r="I89" t="s">
        <v>178</v>
      </c>
      <c r="J89" t="s">
        <v>178</v>
      </c>
      <c r="K89" t="s">
        <v>95</v>
      </c>
      <c r="L89" t="s">
        <v>178</v>
      </c>
      <c r="M89" t="s">
        <v>178</v>
      </c>
      <c r="N89">
        <v>3</v>
      </c>
      <c r="O89" t="s">
        <v>178</v>
      </c>
      <c r="P89" t="s">
        <v>178</v>
      </c>
      <c r="Q89">
        <v>1</v>
      </c>
      <c r="R89" t="s">
        <v>178</v>
      </c>
      <c r="S89" t="s">
        <v>178</v>
      </c>
      <c r="T89">
        <v>0</v>
      </c>
      <c r="U89" t="s">
        <v>178</v>
      </c>
      <c r="V89" t="s">
        <v>178</v>
      </c>
      <c r="W89">
        <v>1.279413928328123</v>
      </c>
      <c r="X89" t="s">
        <v>178</v>
      </c>
      <c r="Y89">
        <v>0</v>
      </c>
      <c r="Z89" t="s">
        <v>178</v>
      </c>
      <c r="AA89" t="s">
        <v>178</v>
      </c>
      <c r="AB89">
        <v>9</v>
      </c>
      <c r="AC89">
        <v>6</v>
      </c>
      <c r="AD89" t="s">
        <v>178</v>
      </c>
      <c r="AE89" t="s">
        <v>178</v>
      </c>
      <c r="AF89" t="s">
        <v>178</v>
      </c>
      <c r="AG89">
        <v>0</v>
      </c>
      <c r="AH89" t="s">
        <v>178</v>
      </c>
      <c r="AI89" t="s">
        <v>178</v>
      </c>
      <c r="AJ89">
        <v>0</v>
      </c>
      <c r="AK89" t="s">
        <v>178</v>
      </c>
      <c r="AL89" t="s">
        <v>178</v>
      </c>
      <c r="AM89">
        <f t="shared" si="1"/>
        <v>0</v>
      </c>
      <c r="AN89" t="s">
        <v>535</v>
      </c>
    </row>
    <row r="90" spans="1:40" x14ac:dyDescent="0.25">
      <c r="A90">
        <v>155</v>
      </c>
      <c r="B90">
        <v>4.2</v>
      </c>
      <c r="C90" t="s">
        <v>337</v>
      </c>
      <c r="D90" t="s">
        <v>358</v>
      </c>
      <c r="E90" t="s">
        <v>394</v>
      </c>
      <c r="F90" t="s">
        <v>178</v>
      </c>
      <c r="G90" t="s">
        <v>178</v>
      </c>
      <c r="H90">
        <v>2011</v>
      </c>
      <c r="I90" t="s">
        <v>178</v>
      </c>
      <c r="J90" t="s">
        <v>178</v>
      </c>
      <c r="K90" t="s">
        <v>85</v>
      </c>
      <c r="L90" t="s">
        <v>178</v>
      </c>
      <c r="M90" t="s">
        <v>178</v>
      </c>
      <c r="N90">
        <v>5</v>
      </c>
      <c r="O90" t="s">
        <v>178</v>
      </c>
      <c r="P90" t="s">
        <v>178</v>
      </c>
      <c r="Q90">
        <v>1</v>
      </c>
      <c r="R90" t="s">
        <v>178</v>
      </c>
      <c r="S90" t="s">
        <v>178</v>
      </c>
      <c r="T90">
        <v>0</v>
      </c>
      <c r="U90" t="s">
        <v>178</v>
      </c>
      <c r="V90" t="s">
        <v>178</v>
      </c>
      <c r="W90">
        <v>2.1006903627141238</v>
      </c>
      <c r="X90" t="s">
        <v>178</v>
      </c>
      <c r="Y90">
        <v>0</v>
      </c>
      <c r="Z90" t="s">
        <v>178</v>
      </c>
      <c r="AA90" t="s">
        <v>178</v>
      </c>
      <c r="AB90">
        <v>0</v>
      </c>
      <c r="AC90">
        <v>0</v>
      </c>
      <c r="AD90" t="s">
        <v>178</v>
      </c>
      <c r="AE90">
        <v>60</v>
      </c>
      <c r="AF90">
        <v>8</v>
      </c>
      <c r="AG90">
        <v>0</v>
      </c>
      <c r="AH90" t="s">
        <v>178</v>
      </c>
      <c r="AI90" t="s">
        <v>178</v>
      </c>
      <c r="AJ90">
        <v>0</v>
      </c>
      <c r="AK90" t="s">
        <v>178</v>
      </c>
      <c r="AL90" t="s">
        <v>178</v>
      </c>
      <c r="AM90">
        <f t="shared" si="1"/>
        <v>0</v>
      </c>
      <c r="AN90" t="s">
        <v>535</v>
      </c>
    </row>
    <row r="91" spans="1:40" x14ac:dyDescent="0.25">
      <c r="A91">
        <v>158</v>
      </c>
      <c r="B91">
        <v>4.2</v>
      </c>
      <c r="C91" t="s">
        <v>337</v>
      </c>
      <c r="D91" t="s">
        <v>358</v>
      </c>
      <c r="E91" t="s">
        <v>394</v>
      </c>
      <c r="F91" t="s">
        <v>178</v>
      </c>
      <c r="G91" t="s">
        <v>178</v>
      </c>
      <c r="H91">
        <v>2011</v>
      </c>
      <c r="I91" t="s">
        <v>178</v>
      </c>
      <c r="J91" t="s">
        <v>178</v>
      </c>
      <c r="K91" t="s">
        <v>75</v>
      </c>
      <c r="L91" t="s">
        <v>178</v>
      </c>
      <c r="M91" t="s">
        <v>178</v>
      </c>
      <c r="N91">
        <v>6</v>
      </c>
      <c r="O91" t="s">
        <v>178</v>
      </c>
      <c r="P91" t="s">
        <v>178</v>
      </c>
      <c r="Q91">
        <v>2</v>
      </c>
      <c r="R91" t="s">
        <v>178</v>
      </c>
      <c r="S91" t="s">
        <v>178</v>
      </c>
      <c r="T91">
        <v>0</v>
      </c>
      <c r="U91" t="s">
        <v>178</v>
      </c>
      <c r="V91" t="s">
        <v>178</v>
      </c>
      <c r="W91">
        <v>0.65741919655574388</v>
      </c>
      <c r="X91" t="s">
        <v>178</v>
      </c>
      <c r="Y91">
        <v>0</v>
      </c>
      <c r="Z91" t="s">
        <v>178</v>
      </c>
      <c r="AA91" t="s">
        <v>178</v>
      </c>
      <c r="AB91">
        <v>0</v>
      </c>
      <c r="AC91">
        <v>0</v>
      </c>
      <c r="AD91" t="s">
        <v>178</v>
      </c>
      <c r="AE91" t="s">
        <v>178</v>
      </c>
      <c r="AF91" t="s">
        <v>178</v>
      </c>
      <c r="AG91">
        <v>0</v>
      </c>
      <c r="AH91" t="s">
        <v>178</v>
      </c>
      <c r="AI91" t="s">
        <v>178</v>
      </c>
      <c r="AJ91">
        <v>0</v>
      </c>
      <c r="AK91" t="s">
        <v>178</v>
      </c>
      <c r="AL91" t="s">
        <v>178</v>
      </c>
      <c r="AM91">
        <f t="shared" si="1"/>
        <v>0</v>
      </c>
      <c r="AN91" t="s">
        <v>535</v>
      </c>
    </row>
    <row r="92" spans="1:40" x14ac:dyDescent="0.25">
      <c r="A92">
        <v>164</v>
      </c>
      <c r="B92">
        <v>5.5</v>
      </c>
      <c r="C92" t="s">
        <v>337</v>
      </c>
      <c r="D92" t="s">
        <v>358</v>
      </c>
      <c r="E92" t="s">
        <v>394</v>
      </c>
      <c r="F92" t="s">
        <v>178</v>
      </c>
      <c r="G92" t="s">
        <v>178</v>
      </c>
      <c r="H92">
        <v>2011</v>
      </c>
      <c r="I92" t="s">
        <v>178</v>
      </c>
      <c r="J92" t="s">
        <v>178</v>
      </c>
      <c r="K92" t="s">
        <v>63</v>
      </c>
      <c r="L92" t="s">
        <v>178</v>
      </c>
      <c r="M92" t="s">
        <v>178</v>
      </c>
      <c r="N92">
        <v>5</v>
      </c>
      <c r="O92" t="s">
        <v>178</v>
      </c>
      <c r="P92" t="s">
        <v>178</v>
      </c>
      <c r="Q92">
        <v>1</v>
      </c>
      <c r="R92" t="s">
        <v>178</v>
      </c>
      <c r="S92" t="s">
        <v>178</v>
      </c>
      <c r="T92">
        <v>2</v>
      </c>
      <c r="U92" t="s">
        <v>178</v>
      </c>
      <c r="V92" t="s">
        <v>178</v>
      </c>
      <c r="W92">
        <v>0.69921384425653443</v>
      </c>
      <c r="X92" t="s">
        <v>178</v>
      </c>
      <c r="Y92">
        <v>0</v>
      </c>
      <c r="Z92" t="s">
        <v>178</v>
      </c>
      <c r="AA92" t="s">
        <v>178</v>
      </c>
      <c r="AB92">
        <v>0</v>
      </c>
      <c r="AC92">
        <v>0</v>
      </c>
      <c r="AD92" t="s">
        <v>178</v>
      </c>
      <c r="AE92">
        <v>20</v>
      </c>
      <c r="AF92" t="s">
        <v>178</v>
      </c>
      <c r="AG92">
        <v>5.74E-2</v>
      </c>
      <c r="AH92" t="s">
        <v>178</v>
      </c>
      <c r="AI92" t="s">
        <v>178</v>
      </c>
      <c r="AJ92">
        <v>6.25E-2</v>
      </c>
      <c r="AK92" t="s">
        <v>178</v>
      </c>
      <c r="AL92" t="s">
        <v>178</v>
      </c>
      <c r="AM92">
        <f t="shared" si="1"/>
        <v>6.25E-2</v>
      </c>
      <c r="AN92" t="s">
        <v>535</v>
      </c>
    </row>
    <row r="93" spans="1:40" x14ac:dyDescent="0.25">
      <c r="A93">
        <v>165</v>
      </c>
      <c r="B93">
        <v>5.4</v>
      </c>
      <c r="C93" t="s">
        <v>337</v>
      </c>
      <c r="D93" t="s">
        <v>358</v>
      </c>
      <c r="E93" t="s">
        <v>394</v>
      </c>
      <c r="F93" t="s">
        <v>178</v>
      </c>
      <c r="G93" t="s">
        <v>178</v>
      </c>
      <c r="H93">
        <v>2011</v>
      </c>
      <c r="I93" t="s">
        <v>178</v>
      </c>
      <c r="J93" t="s">
        <v>178</v>
      </c>
      <c r="K93" t="s">
        <v>55</v>
      </c>
      <c r="L93" t="s">
        <v>178</v>
      </c>
      <c r="M93" t="s">
        <v>178</v>
      </c>
      <c r="N93">
        <v>4</v>
      </c>
      <c r="O93" t="s">
        <v>178</v>
      </c>
      <c r="P93" t="s">
        <v>178</v>
      </c>
      <c r="Q93">
        <v>1</v>
      </c>
      <c r="R93" t="s">
        <v>178</v>
      </c>
      <c r="S93" t="s">
        <v>178</v>
      </c>
      <c r="T93">
        <v>0</v>
      </c>
      <c r="U93" t="s">
        <v>178</v>
      </c>
      <c r="V93" t="s">
        <v>178</v>
      </c>
      <c r="W93">
        <v>0.50606323715519996</v>
      </c>
      <c r="X93" t="s">
        <v>178</v>
      </c>
      <c r="Y93">
        <v>0</v>
      </c>
      <c r="Z93" t="s">
        <v>178</v>
      </c>
      <c r="AA93" t="s">
        <v>178</v>
      </c>
      <c r="AB93">
        <v>0</v>
      </c>
      <c r="AC93">
        <v>0</v>
      </c>
      <c r="AD93" t="s">
        <v>178</v>
      </c>
      <c r="AE93" t="s">
        <v>178</v>
      </c>
      <c r="AF93" t="s">
        <v>178</v>
      </c>
      <c r="AG93">
        <v>0</v>
      </c>
      <c r="AH93" t="s">
        <v>178</v>
      </c>
      <c r="AI93" t="s">
        <v>178</v>
      </c>
      <c r="AJ93">
        <v>0</v>
      </c>
      <c r="AK93" t="s">
        <v>178</v>
      </c>
      <c r="AL93" t="s">
        <v>178</v>
      </c>
      <c r="AM93">
        <f t="shared" si="1"/>
        <v>0</v>
      </c>
      <c r="AN93" t="s">
        <v>535</v>
      </c>
    </row>
    <row r="94" spans="1:40" x14ac:dyDescent="0.25">
      <c r="A94">
        <v>167</v>
      </c>
      <c r="B94">
        <v>3.9</v>
      </c>
      <c r="C94" t="s">
        <v>337</v>
      </c>
      <c r="D94" t="s">
        <v>358</v>
      </c>
      <c r="E94" t="s">
        <v>394</v>
      </c>
      <c r="F94" t="s">
        <v>178</v>
      </c>
      <c r="G94" t="s">
        <v>178</v>
      </c>
      <c r="H94">
        <v>2011</v>
      </c>
      <c r="I94" t="s">
        <v>178</v>
      </c>
      <c r="J94" t="s">
        <v>178</v>
      </c>
      <c r="K94" t="s">
        <v>70</v>
      </c>
      <c r="L94" t="s">
        <v>178</v>
      </c>
      <c r="M94" t="s">
        <v>178</v>
      </c>
      <c r="N94">
        <v>7</v>
      </c>
      <c r="O94" t="s">
        <v>178</v>
      </c>
      <c r="P94" t="s">
        <v>178</v>
      </c>
      <c r="Q94">
        <v>1</v>
      </c>
      <c r="R94" t="s">
        <v>178</v>
      </c>
      <c r="S94" t="s">
        <v>178</v>
      </c>
      <c r="T94">
        <v>0</v>
      </c>
      <c r="U94" t="s">
        <v>178</v>
      </c>
      <c r="V94" t="s">
        <v>178</v>
      </c>
      <c r="W94">
        <v>1.0700000000000003</v>
      </c>
      <c r="X94" t="s">
        <v>178</v>
      </c>
      <c r="Y94">
        <v>0</v>
      </c>
      <c r="Z94" t="s">
        <v>178</v>
      </c>
      <c r="AA94" t="s">
        <v>178</v>
      </c>
      <c r="AB94">
        <v>0</v>
      </c>
      <c r="AC94">
        <v>0</v>
      </c>
      <c r="AD94" t="s">
        <v>178</v>
      </c>
      <c r="AE94">
        <v>17</v>
      </c>
      <c r="AF94" t="s">
        <v>178</v>
      </c>
      <c r="AG94">
        <v>0</v>
      </c>
      <c r="AH94" t="s">
        <v>178</v>
      </c>
      <c r="AI94" t="s">
        <v>178</v>
      </c>
      <c r="AJ94">
        <v>0</v>
      </c>
      <c r="AK94" t="s">
        <v>178</v>
      </c>
      <c r="AL94" t="s">
        <v>178</v>
      </c>
      <c r="AM94">
        <f t="shared" si="1"/>
        <v>0</v>
      </c>
      <c r="AN94" t="s">
        <v>535</v>
      </c>
    </row>
    <row r="95" spans="1:40" x14ac:dyDescent="0.25">
      <c r="A95">
        <v>169</v>
      </c>
      <c r="B95">
        <v>5.9</v>
      </c>
      <c r="C95" t="s">
        <v>337</v>
      </c>
      <c r="D95" t="s">
        <v>358</v>
      </c>
      <c r="E95" t="s">
        <v>394</v>
      </c>
      <c r="F95" t="s">
        <v>178</v>
      </c>
      <c r="G95" t="s">
        <v>178</v>
      </c>
      <c r="H95">
        <v>2011</v>
      </c>
      <c r="I95" t="s">
        <v>178</v>
      </c>
      <c r="J95" t="s">
        <v>178</v>
      </c>
      <c r="K95" t="s">
        <v>72</v>
      </c>
      <c r="L95" t="s">
        <v>178</v>
      </c>
      <c r="M95" t="s">
        <v>178</v>
      </c>
      <c r="N95">
        <v>4</v>
      </c>
      <c r="O95" t="s">
        <v>178</v>
      </c>
      <c r="P95" t="s">
        <v>178</v>
      </c>
      <c r="Q95">
        <v>1</v>
      </c>
      <c r="R95" t="s">
        <v>178</v>
      </c>
      <c r="S95" t="s">
        <v>178</v>
      </c>
      <c r="T95">
        <v>0</v>
      </c>
      <c r="U95" t="s">
        <v>178</v>
      </c>
      <c r="V95" t="s">
        <v>178</v>
      </c>
      <c r="W95">
        <v>0.68680419334771214</v>
      </c>
      <c r="X95" t="s">
        <v>178</v>
      </c>
      <c r="Y95">
        <v>0</v>
      </c>
      <c r="Z95" t="s">
        <v>178</v>
      </c>
      <c r="AA95" t="s">
        <v>178</v>
      </c>
      <c r="AB95">
        <v>0</v>
      </c>
      <c r="AC95">
        <v>0</v>
      </c>
      <c r="AD95" t="s">
        <v>178</v>
      </c>
      <c r="AE95">
        <v>17</v>
      </c>
      <c r="AF95">
        <v>11</v>
      </c>
      <c r="AG95">
        <v>0</v>
      </c>
      <c r="AH95" t="s">
        <v>178</v>
      </c>
      <c r="AI95" t="s">
        <v>178</v>
      </c>
      <c r="AJ95">
        <v>0</v>
      </c>
      <c r="AK95" t="s">
        <v>178</v>
      </c>
      <c r="AL95" t="s">
        <v>178</v>
      </c>
      <c r="AM95">
        <f t="shared" si="1"/>
        <v>0</v>
      </c>
      <c r="AN95" t="s">
        <v>535</v>
      </c>
    </row>
    <row r="96" spans="1:40" x14ac:dyDescent="0.25">
      <c r="A96">
        <v>170</v>
      </c>
      <c r="B96">
        <v>5</v>
      </c>
      <c r="C96" t="s">
        <v>337</v>
      </c>
      <c r="D96" t="s">
        <v>358</v>
      </c>
      <c r="E96" t="s">
        <v>394</v>
      </c>
      <c r="F96" t="s">
        <v>178</v>
      </c>
      <c r="G96" t="s">
        <v>178</v>
      </c>
      <c r="H96">
        <v>2011</v>
      </c>
      <c r="I96" t="s">
        <v>178</v>
      </c>
      <c r="J96" t="s">
        <v>178</v>
      </c>
      <c r="K96" t="s">
        <v>70</v>
      </c>
      <c r="L96" t="s">
        <v>178</v>
      </c>
      <c r="M96" t="s">
        <v>178</v>
      </c>
      <c r="N96">
        <v>7</v>
      </c>
      <c r="O96" t="s">
        <v>178</v>
      </c>
      <c r="P96" t="s">
        <v>178</v>
      </c>
      <c r="Q96">
        <v>1</v>
      </c>
      <c r="R96" t="s">
        <v>178</v>
      </c>
      <c r="S96" t="s">
        <v>178</v>
      </c>
      <c r="T96">
        <v>0</v>
      </c>
      <c r="U96" t="s">
        <v>178</v>
      </c>
      <c r="V96" t="s">
        <v>178</v>
      </c>
      <c r="W96">
        <v>1.0700000000000003</v>
      </c>
      <c r="X96" t="s">
        <v>178</v>
      </c>
      <c r="Y96">
        <v>0</v>
      </c>
      <c r="Z96" t="s">
        <v>178</v>
      </c>
      <c r="AA96" t="s">
        <v>178</v>
      </c>
      <c r="AB96">
        <v>0</v>
      </c>
      <c r="AC96">
        <v>0</v>
      </c>
      <c r="AD96" t="s">
        <v>178</v>
      </c>
      <c r="AE96">
        <v>17</v>
      </c>
      <c r="AF96" t="s">
        <v>178</v>
      </c>
      <c r="AG96">
        <v>0</v>
      </c>
      <c r="AH96" t="s">
        <v>178</v>
      </c>
      <c r="AI96" t="s">
        <v>178</v>
      </c>
      <c r="AJ96">
        <v>0</v>
      </c>
      <c r="AK96" t="s">
        <v>178</v>
      </c>
      <c r="AL96" t="s">
        <v>178</v>
      </c>
      <c r="AM96">
        <f t="shared" si="1"/>
        <v>0</v>
      </c>
      <c r="AN96" t="s">
        <v>535</v>
      </c>
    </row>
    <row r="97" spans="1:40" x14ac:dyDescent="0.25">
      <c r="A97">
        <v>172</v>
      </c>
      <c r="B97">
        <v>4.8</v>
      </c>
      <c r="C97" t="s">
        <v>337</v>
      </c>
      <c r="D97" t="s">
        <v>358</v>
      </c>
      <c r="E97" t="s">
        <v>394</v>
      </c>
      <c r="F97" t="s">
        <v>178</v>
      </c>
      <c r="G97" t="s">
        <v>178</v>
      </c>
      <c r="H97">
        <v>2011</v>
      </c>
      <c r="I97" t="s">
        <v>178</v>
      </c>
      <c r="J97" t="s">
        <v>178</v>
      </c>
      <c r="K97" t="s">
        <v>83</v>
      </c>
      <c r="L97" t="s">
        <v>178</v>
      </c>
      <c r="M97" t="s">
        <v>178</v>
      </c>
      <c r="N97">
        <v>9</v>
      </c>
      <c r="O97" t="s">
        <v>178</v>
      </c>
      <c r="P97" t="s">
        <v>178</v>
      </c>
      <c r="Q97">
        <v>3</v>
      </c>
      <c r="R97" t="s">
        <v>178</v>
      </c>
      <c r="S97" t="s">
        <v>178</v>
      </c>
      <c r="T97">
        <v>3</v>
      </c>
      <c r="U97" t="s">
        <v>178</v>
      </c>
      <c r="V97" t="s">
        <v>178</v>
      </c>
      <c r="W97">
        <v>0.16124515496597305</v>
      </c>
      <c r="X97" t="s">
        <v>178</v>
      </c>
      <c r="Y97">
        <v>0</v>
      </c>
      <c r="Z97" t="s">
        <v>178</v>
      </c>
      <c r="AA97" t="s">
        <v>178</v>
      </c>
      <c r="AB97">
        <v>2</v>
      </c>
      <c r="AC97">
        <v>5</v>
      </c>
      <c r="AD97" t="s">
        <v>178</v>
      </c>
      <c r="AE97">
        <v>156</v>
      </c>
      <c r="AF97">
        <v>202</v>
      </c>
      <c r="AG97">
        <v>8.1157859999999998E-2</v>
      </c>
      <c r="AH97" t="s">
        <v>178</v>
      </c>
      <c r="AI97" t="s">
        <v>178</v>
      </c>
      <c r="AJ97">
        <v>0.158600625</v>
      </c>
      <c r="AK97" t="s">
        <v>178</v>
      </c>
      <c r="AL97" t="s">
        <v>178</v>
      </c>
      <c r="AM97">
        <f t="shared" si="1"/>
        <v>0.158600625</v>
      </c>
      <c r="AN97" t="s">
        <v>535</v>
      </c>
    </row>
    <row r="98" spans="1:40" x14ac:dyDescent="0.25">
      <c r="A98">
        <v>175</v>
      </c>
      <c r="B98">
        <v>4.7</v>
      </c>
      <c r="C98" t="s">
        <v>337</v>
      </c>
      <c r="D98" t="s">
        <v>358</v>
      </c>
      <c r="E98" t="s">
        <v>394</v>
      </c>
      <c r="F98" t="s">
        <v>178</v>
      </c>
      <c r="G98" t="s">
        <v>178</v>
      </c>
      <c r="H98">
        <v>2011</v>
      </c>
      <c r="I98" t="s">
        <v>178</v>
      </c>
      <c r="J98" t="s">
        <v>178</v>
      </c>
      <c r="K98" t="s">
        <v>13</v>
      </c>
      <c r="L98" t="s">
        <v>178</v>
      </c>
      <c r="M98" t="s">
        <v>178</v>
      </c>
      <c r="N98">
        <v>9</v>
      </c>
      <c r="O98" t="s">
        <v>178</v>
      </c>
      <c r="P98" t="s">
        <v>178</v>
      </c>
      <c r="Q98">
        <v>2</v>
      </c>
      <c r="R98" t="s">
        <v>178</v>
      </c>
      <c r="S98" t="s">
        <v>178</v>
      </c>
      <c r="T98">
        <v>5</v>
      </c>
      <c r="U98" t="s">
        <v>178</v>
      </c>
      <c r="V98" t="s">
        <v>178</v>
      </c>
      <c r="W98">
        <v>0.63134776470658449</v>
      </c>
      <c r="X98" t="s">
        <v>178</v>
      </c>
      <c r="Y98">
        <v>0</v>
      </c>
      <c r="Z98" t="s">
        <v>178</v>
      </c>
      <c r="AA98" t="s">
        <v>178</v>
      </c>
      <c r="AB98">
        <v>0</v>
      </c>
      <c r="AC98">
        <v>4</v>
      </c>
      <c r="AD98" t="s">
        <v>178</v>
      </c>
      <c r="AE98">
        <v>191</v>
      </c>
      <c r="AF98">
        <v>210</v>
      </c>
      <c r="AG98">
        <v>0.13938154999999999</v>
      </c>
      <c r="AH98" t="s">
        <v>178</v>
      </c>
      <c r="AI98" t="s">
        <v>178</v>
      </c>
      <c r="AJ98">
        <v>0.21029218750000001</v>
      </c>
      <c r="AK98" t="s">
        <v>178</v>
      </c>
      <c r="AL98" t="s">
        <v>178</v>
      </c>
      <c r="AM98">
        <f t="shared" si="1"/>
        <v>0.21029218750000001</v>
      </c>
      <c r="AN98" t="s">
        <v>535</v>
      </c>
    </row>
    <row r="99" spans="1:40" x14ac:dyDescent="0.25">
      <c r="A99">
        <v>176</v>
      </c>
      <c r="B99">
        <v>4.9000000000000004</v>
      </c>
      <c r="C99" t="s">
        <v>337</v>
      </c>
      <c r="D99" t="s">
        <v>358</v>
      </c>
      <c r="E99" t="s">
        <v>394</v>
      </c>
      <c r="F99" t="s">
        <v>178</v>
      </c>
      <c r="G99" t="s">
        <v>178</v>
      </c>
      <c r="H99">
        <v>2011</v>
      </c>
      <c r="I99" t="s">
        <v>178</v>
      </c>
      <c r="J99" t="s">
        <v>178</v>
      </c>
      <c r="K99" t="s">
        <v>15</v>
      </c>
      <c r="L99" t="s">
        <v>178</v>
      </c>
      <c r="M99" t="s">
        <v>178</v>
      </c>
      <c r="N99">
        <v>11</v>
      </c>
      <c r="O99" t="s">
        <v>178</v>
      </c>
      <c r="P99" t="s">
        <v>178</v>
      </c>
      <c r="Q99">
        <v>3</v>
      </c>
      <c r="R99" t="s">
        <v>178</v>
      </c>
      <c r="S99" t="s">
        <v>178</v>
      </c>
      <c r="T99">
        <v>0</v>
      </c>
      <c r="U99" t="s">
        <v>178</v>
      </c>
      <c r="V99" t="s">
        <v>178</v>
      </c>
      <c r="W99">
        <v>0.44407206622348988</v>
      </c>
      <c r="X99" t="s">
        <v>178</v>
      </c>
      <c r="Y99">
        <v>0</v>
      </c>
      <c r="Z99" t="s">
        <v>178</v>
      </c>
      <c r="AA99" t="s">
        <v>178</v>
      </c>
      <c r="AB99">
        <v>15</v>
      </c>
      <c r="AC99">
        <v>4</v>
      </c>
      <c r="AD99" t="s">
        <v>178</v>
      </c>
      <c r="AE99" t="s">
        <v>178</v>
      </c>
      <c r="AF99">
        <v>190</v>
      </c>
      <c r="AG99">
        <v>0</v>
      </c>
      <c r="AH99" t="s">
        <v>178</v>
      </c>
      <c r="AI99" t="s">
        <v>178</v>
      </c>
      <c r="AJ99">
        <v>0</v>
      </c>
      <c r="AK99" t="s">
        <v>178</v>
      </c>
      <c r="AL99" t="s">
        <v>178</v>
      </c>
      <c r="AM99">
        <f t="shared" si="1"/>
        <v>0</v>
      </c>
      <c r="AN99" t="s">
        <v>535</v>
      </c>
    </row>
    <row r="100" spans="1:40" x14ac:dyDescent="0.25">
      <c r="A100">
        <v>180</v>
      </c>
      <c r="B100">
        <v>4.5</v>
      </c>
      <c r="C100" t="s">
        <v>337</v>
      </c>
      <c r="D100" t="s">
        <v>358</v>
      </c>
      <c r="E100" t="s">
        <v>394</v>
      </c>
      <c r="F100" t="s">
        <v>178</v>
      </c>
      <c r="G100" t="s">
        <v>178</v>
      </c>
      <c r="H100">
        <v>2011</v>
      </c>
      <c r="I100" t="s">
        <v>178</v>
      </c>
      <c r="J100" t="s">
        <v>178</v>
      </c>
      <c r="K100" t="s">
        <v>11</v>
      </c>
      <c r="L100" t="s">
        <v>178</v>
      </c>
      <c r="M100" t="s">
        <v>178</v>
      </c>
      <c r="N100">
        <v>12</v>
      </c>
      <c r="O100" t="s">
        <v>178</v>
      </c>
      <c r="P100" t="s">
        <v>178</v>
      </c>
      <c r="Q100">
        <v>2</v>
      </c>
      <c r="R100" t="s">
        <v>178</v>
      </c>
      <c r="S100" t="s">
        <v>178</v>
      </c>
      <c r="T100">
        <v>2</v>
      </c>
      <c r="U100" t="s">
        <v>178</v>
      </c>
      <c r="V100" t="s">
        <v>178</v>
      </c>
      <c r="W100">
        <v>1.5120846537148649</v>
      </c>
      <c r="X100" t="s">
        <v>178</v>
      </c>
      <c r="Y100">
        <v>0</v>
      </c>
      <c r="Z100" t="s">
        <v>178</v>
      </c>
      <c r="AA100" t="s">
        <v>178</v>
      </c>
      <c r="AB100">
        <v>0</v>
      </c>
      <c r="AC100">
        <v>0</v>
      </c>
      <c r="AD100" t="s">
        <v>178</v>
      </c>
      <c r="AE100">
        <v>36</v>
      </c>
      <c r="AF100">
        <v>208</v>
      </c>
      <c r="AG100">
        <v>5.5752620000000003E-2</v>
      </c>
      <c r="AH100" t="s">
        <v>178</v>
      </c>
      <c r="AI100" t="s">
        <v>178</v>
      </c>
      <c r="AJ100">
        <v>8.4116875000000008E-2</v>
      </c>
      <c r="AK100" t="s">
        <v>178</v>
      </c>
      <c r="AL100" t="s">
        <v>178</v>
      </c>
      <c r="AM100">
        <f t="shared" si="1"/>
        <v>8.4116875000000008E-2</v>
      </c>
      <c r="AN100" t="s">
        <v>535</v>
      </c>
    </row>
    <row r="101" spans="1:40" x14ac:dyDescent="0.25">
      <c r="A101">
        <v>184</v>
      </c>
      <c r="B101">
        <v>4.7</v>
      </c>
      <c r="C101" t="s">
        <v>337</v>
      </c>
      <c r="D101" t="s">
        <v>358</v>
      </c>
      <c r="E101" t="s">
        <v>394</v>
      </c>
      <c r="F101" t="s">
        <v>178</v>
      </c>
      <c r="G101" t="s">
        <v>178</v>
      </c>
      <c r="H101">
        <v>2011</v>
      </c>
      <c r="I101" t="s">
        <v>178</v>
      </c>
      <c r="J101" t="s">
        <v>178</v>
      </c>
      <c r="K101" t="s">
        <v>48</v>
      </c>
      <c r="L101" t="s">
        <v>178</v>
      </c>
      <c r="M101" t="s">
        <v>178</v>
      </c>
      <c r="N101">
        <v>5</v>
      </c>
      <c r="O101" t="s">
        <v>178</v>
      </c>
      <c r="P101" t="s">
        <v>178</v>
      </c>
      <c r="Q101">
        <v>2</v>
      </c>
      <c r="R101" t="s">
        <v>178</v>
      </c>
      <c r="S101" t="s">
        <v>178</v>
      </c>
      <c r="T101">
        <v>0</v>
      </c>
      <c r="U101" t="s">
        <v>178</v>
      </c>
      <c r="V101" t="s">
        <v>178</v>
      </c>
      <c r="W101">
        <v>1.4632839779072275</v>
      </c>
      <c r="X101" t="s">
        <v>178</v>
      </c>
      <c r="Y101">
        <v>0</v>
      </c>
      <c r="Z101" t="s">
        <v>178</v>
      </c>
      <c r="AA101" t="s">
        <v>178</v>
      </c>
      <c r="AB101">
        <v>2</v>
      </c>
      <c r="AC101">
        <v>1</v>
      </c>
      <c r="AD101" t="s">
        <v>178</v>
      </c>
      <c r="AE101">
        <v>142</v>
      </c>
      <c r="AF101">
        <v>166</v>
      </c>
      <c r="AG101">
        <v>0</v>
      </c>
      <c r="AH101" t="s">
        <v>178</v>
      </c>
      <c r="AI101" t="s">
        <v>178</v>
      </c>
      <c r="AJ101">
        <v>0</v>
      </c>
      <c r="AK101" t="s">
        <v>178</v>
      </c>
      <c r="AL101" t="s">
        <v>178</v>
      </c>
      <c r="AM101">
        <f t="shared" si="1"/>
        <v>0</v>
      </c>
      <c r="AN101" t="s">
        <v>535</v>
      </c>
    </row>
    <row r="102" spans="1:40" x14ac:dyDescent="0.25">
      <c r="A102">
        <v>185</v>
      </c>
      <c r="B102">
        <v>4.5</v>
      </c>
      <c r="C102" t="s">
        <v>337</v>
      </c>
      <c r="D102" t="s">
        <v>358</v>
      </c>
      <c r="E102" t="s">
        <v>394</v>
      </c>
      <c r="F102" t="s">
        <v>178</v>
      </c>
      <c r="G102" t="s">
        <v>178</v>
      </c>
      <c r="H102">
        <v>2011</v>
      </c>
      <c r="I102" t="s">
        <v>178</v>
      </c>
      <c r="J102" t="s">
        <v>178</v>
      </c>
      <c r="K102" t="s">
        <v>49</v>
      </c>
      <c r="L102" t="s">
        <v>178</v>
      </c>
      <c r="M102" t="s">
        <v>178</v>
      </c>
      <c r="N102">
        <v>7</v>
      </c>
      <c r="O102" t="s">
        <v>178</v>
      </c>
      <c r="P102" t="s">
        <v>178</v>
      </c>
      <c r="Q102">
        <v>0</v>
      </c>
      <c r="R102" t="s">
        <v>178</v>
      </c>
      <c r="S102" t="s">
        <v>178</v>
      </c>
      <c r="T102">
        <v>1</v>
      </c>
      <c r="U102" t="s">
        <v>178</v>
      </c>
      <c r="V102" t="s">
        <v>178</v>
      </c>
      <c r="W102">
        <v>2.6086203249994049</v>
      </c>
      <c r="X102" t="s">
        <v>178</v>
      </c>
      <c r="Y102">
        <v>0</v>
      </c>
      <c r="Z102" t="s">
        <v>178</v>
      </c>
      <c r="AA102" t="s">
        <v>178</v>
      </c>
      <c r="AB102">
        <v>0</v>
      </c>
      <c r="AC102">
        <v>0</v>
      </c>
      <c r="AD102" t="s">
        <v>178</v>
      </c>
      <c r="AE102">
        <v>43</v>
      </c>
      <c r="AF102" t="s">
        <v>178</v>
      </c>
      <c r="AG102">
        <v>2.9523689999999998E-2</v>
      </c>
      <c r="AH102" t="s">
        <v>178</v>
      </c>
      <c r="AI102" t="s">
        <v>178</v>
      </c>
      <c r="AJ102">
        <v>2.0441562499999996E-2</v>
      </c>
      <c r="AK102" t="s">
        <v>178</v>
      </c>
      <c r="AL102" t="s">
        <v>178</v>
      </c>
      <c r="AM102">
        <f t="shared" si="1"/>
        <v>2.0441562499999996E-2</v>
      </c>
      <c r="AN102" t="s">
        <v>535</v>
      </c>
    </row>
    <row r="103" spans="1:40" x14ac:dyDescent="0.25">
      <c r="A103">
        <v>187</v>
      </c>
      <c r="B103">
        <v>5.0999999999999996</v>
      </c>
      <c r="C103" t="s">
        <v>337</v>
      </c>
      <c r="D103" t="s">
        <v>358</v>
      </c>
      <c r="E103" t="s">
        <v>394</v>
      </c>
      <c r="F103" t="s">
        <v>178</v>
      </c>
      <c r="G103" t="s">
        <v>178</v>
      </c>
      <c r="H103">
        <v>2011</v>
      </c>
      <c r="I103" t="s">
        <v>178</v>
      </c>
      <c r="J103" t="s">
        <v>178</v>
      </c>
      <c r="K103" t="s">
        <v>50</v>
      </c>
      <c r="L103" t="s">
        <v>178</v>
      </c>
      <c r="M103" t="s">
        <v>178</v>
      </c>
      <c r="N103">
        <v>9</v>
      </c>
      <c r="O103" t="s">
        <v>178</v>
      </c>
      <c r="P103" t="s">
        <v>178</v>
      </c>
      <c r="Q103">
        <v>2</v>
      </c>
      <c r="R103" t="s">
        <v>178</v>
      </c>
      <c r="S103" t="s">
        <v>178</v>
      </c>
      <c r="T103">
        <v>0</v>
      </c>
      <c r="U103" t="s">
        <v>178</v>
      </c>
      <c r="V103" t="s">
        <v>178</v>
      </c>
      <c r="W103">
        <v>1.0683164325236223</v>
      </c>
      <c r="X103" t="s">
        <v>178</v>
      </c>
      <c r="Y103">
        <v>0</v>
      </c>
      <c r="Z103" t="s">
        <v>178</v>
      </c>
      <c r="AA103" t="s">
        <v>178</v>
      </c>
      <c r="AB103">
        <v>3</v>
      </c>
      <c r="AC103">
        <v>3</v>
      </c>
      <c r="AD103" t="s">
        <v>178</v>
      </c>
      <c r="AE103" t="s">
        <v>178</v>
      </c>
      <c r="AF103" t="s">
        <v>178</v>
      </c>
      <c r="AG103">
        <v>0</v>
      </c>
      <c r="AH103" t="s">
        <v>178</v>
      </c>
      <c r="AI103" t="s">
        <v>178</v>
      </c>
      <c r="AJ103">
        <v>0</v>
      </c>
      <c r="AK103" t="s">
        <v>178</v>
      </c>
      <c r="AL103" t="s">
        <v>178</v>
      </c>
      <c r="AM103">
        <f t="shared" si="1"/>
        <v>0</v>
      </c>
      <c r="AN103" t="s">
        <v>535</v>
      </c>
    </row>
    <row r="104" spans="1:40" x14ac:dyDescent="0.25">
      <c r="A104">
        <v>189</v>
      </c>
      <c r="B104">
        <v>4.4000000000000004</v>
      </c>
      <c r="C104" t="s">
        <v>337</v>
      </c>
      <c r="D104" t="s">
        <v>358</v>
      </c>
      <c r="E104" t="s">
        <v>394</v>
      </c>
      <c r="F104" t="s">
        <v>178</v>
      </c>
      <c r="G104" t="s">
        <v>178</v>
      </c>
      <c r="H104">
        <v>2011</v>
      </c>
      <c r="I104" t="s">
        <v>178</v>
      </c>
      <c r="J104" t="s">
        <v>178</v>
      </c>
      <c r="K104" t="s">
        <v>13</v>
      </c>
      <c r="L104" t="s">
        <v>178</v>
      </c>
      <c r="M104" t="s">
        <v>178</v>
      </c>
      <c r="N104">
        <v>9</v>
      </c>
      <c r="O104" t="s">
        <v>178</v>
      </c>
      <c r="P104" t="s">
        <v>178</v>
      </c>
      <c r="Q104">
        <v>2</v>
      </c>
      <c r="R104" t="s">
        <v>178</v>
      </c>
      <c r="S104" t="s">
        <v>178</v>
      </c>
      <c r="T104">
        <v>5</v>
      </c>
      <c r="U104" t="s">
        <v>178</v>
      </c>
      <c r="V104" t="s">
        <v>178</v>
      </c>
      <c r="W104">
        <v>0.63134776470658449</v>
      </c>
      <c r="X104" t="s">
        <v>178</v>
      </c>
      <c r="Y104">
        <v>0</v>
      </c>
      <c r="Z104" t="s">
        <v>178</v>
      </c>
      <c r="AA104" t="s">
        <v>178</v>
      </c>
      <c r="AB104">
        <v>0</v>
      </c>
      <c r="AC104">
        <v>3</v>
      </c>
      <c r="AD104" t="s">
        <v>178</v>
      </c>
      <c r="AE104">
        <v>191</v>
      </c>
      <c r="AF104">
        <v>210</v>
      </c>
      <c r="AG104">
        <v>0.13938154999999999</v>
      </c>
      <c r="AH104" t="s">
        <v>178</v>
      </c>
      <c r="AI104" t="s">
        <v>178</v>
      </c>
      <c r="AJ104">
        <v>0.21029218750000001</v>
      </c>
      <c r="AK104" t="s">
        <v>178</v>
      </c>
      <c r="AL104" t="s">
        <v>178</v>
      </c>
      <c r="AM104">
        <f t="shared" si="1"/>
        <v>0.21029218750000001</v>
      </c>
      <c r="AN104" t="s">
        <v>535</v>
      </c>
    </row>
    <row r="105" spans="1:40" x14ac:dyDescent="0.25">
      <c r="A105">
        <v>192</v>
      </c>
      <c r="B105">
        <v>4.5999999999999996</v>
      </c>
      <c r="C105" t="s">
        <v>337</v>
      </c>
      <c r="D105" t="s">
        <v>358</v>
      </c>
      <c r="E105" t="s">
        <v>394</v>
      </c>
      <c r="F105" t="s">
        <v>178</v>
      </c>
      <c r="G105" t="s">
        <v>178</v>
      </c>
      <c r="H105">
        <v>2011</v>
      </c>
      <c r="I105" t="s">
        <v>178</v>
      </c>
      <c r="J105" t="s">
        <v>178</v>
      </c>
      <c r="K105" t="s">
        <v>121</v>
      </c>
      <c r="L105" t="s">
        <v>178</v>
      </c>
      <c r="M105" t="s">
        <v>178</v>
      </c>
      <c r="N105">
        <v>7</v>
      </c>
      <c r="O105" t="s">
        <v>178</v>
      </c>
      <c r="P105" t="s">
        <v>178</v>
      </c>
      <c r="Q105">
        <v>1</v>
      </c>
      <c r="R105" t="s">
        <v>178</v>
      </c>
      <c r="S105" t="s">
        <v>178</v>
      </c>
      <c r="T105">
        <v>0</v>
      </c>
      <c r="U105" t="s">
        <v>178</v>
      </c>
      <c r="V105" t="s">
        <v>178</v>
      </c>
      <c r="W105">
        <v>1.4020698984002196</v>
      </c>
      <c r="X105" t="s">
        <v>178</v>
      </c>
      <c r="Y105">
        <v>0</v>
      </c>
      <c r="Z105" t="s">
        <v>178</v>
      </c>
      <c r="AA105" t="s">
        <v>178</v>
      </c>
      <c r="AB105">
        <v>0</v>
      </c>
      <c r="AC105">
        <v>0</v>
      </c>
      <c r="AD105" t="s">
        <v>178</v>
      </c>
      <c r="AE105" t="s">
        <v>178</v>
      </c>
      <c r="AF105" t="s">
        <v>178</v>
      </c>
      <c r="AG105">
        <v>0</v>
      </c>
      <c r="AH105" t="s">
        <v>178</v>
      </c>
      <c r="AI105" t="s">
        <v>178</v>
      </c>
      <c r="AJ105">
        <v>0</v>
      </c>
      <c r="AK105" t="s">
        <v>178</v>
      </c>
      <c r="AL105" t="s">
        <v>178</v>
      </c>
      <c r="AM105">
        <f t="shared" si="1"/>
        <v>0</v>
      </c>
      <c r="AN105" t="s">
        <v>535</v>
      </c>
    </row>
    <row r="106" spans="1:40" x14ac:dyDescent="0.25">
      <c r="A106">
        <v>200</v>
      </c>
      <c r="B106">
        <v>4.4000000000000004</v>
      </c>
      <c r="C106" t="s">
        <v>337</v>
      </c>
      <c r="D106" t="s">
        <v>358</v>
      </c>
      <c r="E106" t="s">
        <v>394</v>
      </c>
      <c r="F106" t="s">
        <v>178</v>
      </c>
      <c r="G106" t="s">
        <v>178</v>
      </c>
      <c r="H106">
        <v>2011</v>
      </c>
      <c r="I106" t="s">
        <v>178</v>
      </c>
      <c r="J106" t="s">
        <v>178</v>
      </c>
      <c r="K106" t="s">
        <v>82</v>
      </c>
      <c r="L106" t="s">
        <v>178</v>
      </c>
      <c r="M106" t="s">
        <v>178</v>
      </c>
      <c r="N106">
        <v>9</v>
      </c>
      <c r="O106" t="s">
        <v>178</v>
      </c>
      <c r="P106" t="s">
        <v>178</v>
      </c>
      <c r="Q106">
        <v>4</v>
      </c>
      <c r="R106" t="s">
        <v>178</v>
      </c>
      <c r="S106" t="s">
        <v>178</v>
      </c>
      <c r="T106">
        <v>0</v>
      </c>
      <c r="U106" t="s">
        <v>178</v>
      </c>
      <c r="V106" t="s">
        <v>178</v>
      </c>
      <c r="W106">
        <v>0.16124515496597305</v>
      </c>
      <c r="X106" t="s">
        <v>178</v>
      </c>
      <c r="Y106">
        <v>0</v>
      </c>
      <c r="Z106" t="s">
        <v>178</v>
      </c>
      <c r="AA106" t="s">
        <v>178</v>
      </c>
      <c r="AB106">
        <v>11</v>
      </c>
      <c r="AC106">
        <v>6</v>
      </c>
      <c r="AD106" t="s">
        <v>178</v>
      </c>
      <c r="AE106">
        <v>156</v>
      </c>
      <c r="AF106" t="s">
        <v>178</v>
      </c>
      <c r="AG106">
        <v>0</v>
      </c>
      <c r="AH106" t="s">
        <v>178</v>
      </c>
      <c r="AI106" t="s">
        <v>178</v>
      </c>
      <c r="AJ106">
        <v>0</v>
      </c>
      <c r="AK106" t="s">
        <v>178</v>
      </c>
      <c r="AL106" t="s">
        <v>178</v>
      </c>
      <c r="AM106">
        <f t="shared" si="1"/>
        <v>0</v>
      </c>
      <c r="AN106" t="s">
        <v>535</v>
      </c>
    </row>
    <row r="107" spans="1:40" x14ac:dyDescent="0.25">
      <c r="A107">
        <v>201</v>
      </c>
      <c r="B107">
        <v>3.2</v>
      </c>
      <c r="C107" t="s">
        <v>337</v>
      </c>
      <c r="D107" t="s">
        <v>358</v>
      </c>
      <c r="E107" t="s">
        <v>394</v>
      </c>
      <c r="F107" t="s">
        <v>178</v>
      </c>
      <c r="G107" t="s">
        <v>178</v>
      </c>
      <c r="H107">
        <v>2011</v>
      </c>
      <c r="I107" t="s">
        <v>178</v>
      </c>
      <c r="J107" t="s">
        <v>178</v>
      </c>
      <c r="K107" t="s">
        <v>84</v>
      </c>
      <c r="L107" t="s">
        <v>178</v>
      </c>
      <c r="M107" t="s">
        <v>178</v>
      </c>
      <c r="N107">
        <v>5</v>
      </c>
      <c r="O107" t="s">
        <v>178</v>
      </c>
      <c r="P107" t="s">
        <v>178</v>
      </c>
      <c r="Q107">
        <v>3</v>
      </c>
      <c r="R107" t="s">
        <v>178</v>
      </c>
      <c r="S107" t="s">
        <v>178</v>
      </c>
      <c r="T107">
        <v>0</v>
      </c>
      <c r="U107" t="s">
        <v>178</v>
      </c>
      <c r="V107" t="s">
        <v>178</v>
      </c>
      <c r="W107">
        <v>0.62769419305900898</v>
      </c>
      <c r="X107" t="s">
        <v>178</v>
      </c>
      <c r="Y107">
        <v>0</v>
      </c>
      <c r="Z107" t="s">
        <v>178</v>
      </c>
      <c r="AA107" t="s">
        <v>178</v>
      </c>
      <c r="AB107">
        <v>2</v>
      </c>
      <c r="AC107">
        <v>2</v>
      </c>
      <c r="AD107" t="s">
        <v>178</v>
      </c>
      <c r="AE107">
        <v>156</v>
      </c>
      <c r="AF107" t="s">
        <v>178</v>
      </c>
      <c r="AG107">
        <v>0</v>
      </c>
      <c r="AH107" t="s">
        <v>178</v>
      </c>
      <c r="AI107" t="s">
        <v>178</v>
      </c>
      <c r="AJ107">
        <v>0</v>
      </c>
      <c r="AK107" t="s">
        <v>178</v>
      </c>
      <c r="AL107" t="s">
        <v>178</v>
      </c>
      <c r="AM107">
        <f t="shared" si="1"/>
        <v>0</v>
      </c>
      <c r="AN107" t="s">
        <v>535</v>
      </c>
    </row>
    <row r="108" spans="1:40" x14ac:dyDescent="0.25">
      <c r="A108">
        <v>203</v>
      </c>
      <c r="B108">
        <v>3.9</v>
      </c>
      <c r="C108" t="s">
        <v>337</v>
      </c>
      <c r="D108" t="s">
        <v>358</v>
      </c>
      <c r="E108" t="s">
        <v>394</v>
      </c>
      <c r="F108" t="s">
        <v>178</v>
      </c>
      <c r="G108" t="s">
        <v>178</v>
      </c>
      <c r="H108">
        <v>2011</v>
      </c>
      <c r="I108" t="s">
        <v>178</v>
      </c>
      <c r="J108" t="s">
        <v>178</v>
      </c>
      <c r="K108" t="s">
        <v>63</v>
      </c>
      <c r="L108" t="s">
        <v>178</v>
      </c>
      <c r="M108" t="s">
        <v>178</v>
      </c>
      <c r="N108">
        <v>5</v>
      </c>
      <c r="O108" t="s">
        <v>178</v>
      </c>
      <c r="P108" t="s">
        <v>178</v>
      </c>
      <c r="Q108">
        <v>1</v>
      </c>
      <c r="R108" t="s">
        <v>178</v>
      </c>
      <c r="S108" t="s">
        <v>178</v>
      </c>
      <c r="T108">
        <v>2</v>
      </c>
      <c r="U108" t="s">
        <v>178</v>
      </c>
      <c r="V108" t="s">
        <v>178</v>
      </c>
      <c r="W108">
        <v>0.69921384425653443</v>
      </c>
      <c r="X108" t="s">
        <v>178</v>
      </c>
      <c r="Y108">
        <v>0</v>
      </c>
      <c r="Z108" t="s">
        <v>178</v>
      </c>
      <c r="AA108" t="s">
        <v>178</v>
      </c>
      <c r="AB108">
        <v>0</v>
      </c>
      <c r="AC108">
        <v>1</v>
      </c>
      <c r="AD108" t="s">
        <v>178</v>
      </c>
      <c r="AE108">
        <v>20</v>
      </c>
      <c r="AF108" t="s">
        <v>178</v>
      </c>
      <c r="AG108">
        <v>5.74E-2</v>
      </c>
      <c r="AH108" t="s">
        <v>178</v>
      </c>
      <c r="AI108" t="s">
        <v>178</v>
      </c>
      <c r="AJ108">
        <v>6.25E-2</v>
      </c>
      <c r="AK108" t="s">
        <v>178</v>
      </c>
      <c r="AL108" t="s">
        <v>178</v>
      </c>
      <c r="AM108">
        <f t="shared" si="1"/>
        <v>6.25E-2</v>
      </c>
      <c r="AN108" t="s">
        <v>535</v>
      </c>
    </row>
    <row r="109" spans="1:40" x14ac:dyDescent="0.25">
      <c r="A109">
        <v>204</v>
      </c>
      <c r="B109">
        <v>4.9000000000000004</v>
      </c>
      <c r="C109" t="s">
        <v>337</v>
      </c>
      <c r="D109" t="s">
        <v>358</v>
      </c>
      <c r="E109" t="s">
        <v>394</v>
      </c>
      <c r="F109" t="s">
        <v>178</v>
      </c>
      <c r="G109" t="s">
        <v>178</v>
      </c>
      <c r="H109">
        <v>2011</v>
      </c>
      <c r="I109" t="s">
        <v>178</v>
      </c>
      <c r="J109" t="s">
        <v>178</v>
      </c>
      <c r="K109" t="s">
        <v>87</v>
      </c>
      <c r="L109" t="s">
        <v>178</v>
      </c>
      <c r="M109" t="s">
        <v>178</v>
      </c>
      <c r="N109">
        <v>5</v>
      </c>
      <c r="O109" t="s">
        <v>178</v>
      </c>
      <c r="P109" t="s">
        <v>178</v>
      </c>
      <c r="Q109">
        <v>2</v>
      </c>
      <c r="R109" t="s">
        <v>178</v>
      </c>
      <c r="S109" t="s">
        <v>178</v>
      </c>
      <c r="T109">
        <v>0</v>
      </c>
      <c r="U109" t="s">
        <v>178</v>
      </c>
      <c r="V109" t="s">
        <v>178</v>
      </c>
      <c r="W109">
        <v>0.34058772731852577</v>
      </c>
      <c r="X109" t="s">
        <v>178</v>
      </c>
      <c r="Y109">
        <v>0</v>
      </c>
      <c r="Z109" t="s">
        <v>178</v>
      </c>
      <c r="AA109" t="s">
        <v>178</v>
      </c>
      <c r="AB109">
        <v>36</v>
      </c>
      <c r="AC109">
        <v>9</v>
      </c>
      <c r="AD109" t="s">
        <v>178</v>
      </c>
      <c r="AE109">
        <v>156</v>
      </c>
      <c r="AF109" t="s">
        <v>178</v>
      </c>
      <c r="AG109">
        <v>0</v>
      </c>
      <c r="AH109" t="s">
        <v>178</v>
      </c>
      <c r="AI109" t="s">
        <v>178</v>
      </c>
      <c r="AJ109">
        <v>0</v>
      </c>
      <c r="AK109" t="s">
        <v>178</v>
      </c>
      <c r="AL109" t="s">
        <v>178</v>
      </c>
      <c r="AM109">
        <f t="shared" si="1"/>
        <v>0</v>
      </c>
      <c r="AN109" t="s">
        <v>535</v>
      </c>
    </row>
    <row r="110" spans="1:40" x14ac:dyDescent="0.25">
      <c r="A110">
        <v>205</v>
      </c>
      <c r="B110">
        <v>4.0999999999999996</v>
      </c>
      <c r="C110" t="s">
        <v>337</v>
      </c>
      <c r="D110" t="s">
        <v>358</v>
      </c>
      <c r="E110" t="s">
        <v>394</v>
      </c>
      <c r="F110" t="s">
        <v>178</v>
      </c>
      <c r="G110" t="s">
        <v>178</v>
      </c>
      <c r="H110">
        <v>2011</v>
      </c>
      <c r="I110" t="s">
        <v>178</v>
      </c>
      <c r="J110" t="s">
        <v>178</v>
      </c>
      <c r="K110" t="s">
        <v>82</v>
      </c>
      <c r="L110" t="s">
        <v>178</v>
      </c>
      <c r="M110" t="s">
        <v>178</v>
      </c>
      <c r="N110">
        <v>9</v>
      </c>
      <c r="O110" t="s">
        <v>178</v>
      </c>
      <c r="P110" t="s">
        <v>178</v>
      </c>
      <c r="Q110">
        <v>4</v>
      </c>
      <c r="R110" t="s">
        <v>178</v>
      </c>
      <c r="S110" t="s">
        <v>178</v>
      </c>
      <c r="T110">
        <v>0</v>
      </c>
      <c r="U110" t="s">
        <v>178</v>
      </c>
      <c r="V110" t="s">
        <v>178</v>
      </c>
      <c r="W110">
        <v>0.16124515496597305</v>
      </c>
      <c r="X110" t="s">
        <v>178</v>
      </c>
      <c r="Y110">
        <v>0</v>
      </c>
      <c r="Z110" t="s">
        <v>178</v>
      </c>
      <c r="AA110" t="s">
        <v>178</v>
      </c>
      <c r="AB110">
        <v>0</v>
      </c>
      <c r="AC110">
        <v>2</v>
      </c>
      <c r="AD110" t="s">
        <v>178</v>
      </c>
      <c r="AE110">
        <v>156</v>
      </c>
      <c r="AF110" t="s">
        <v>178</v>
      </c>
      <c r="AG110">
        <v>0</v>
      </c>
      <c r="AH110" t="s">
        <v>178</v>
      </c>
      <c r="AI110" t="s">
        <v>178</v>
      </c>
      <c r="AJ110">
        <v>0</v>
      </c>
      <c r="AK110" t="s">
        <v>178</v>
      </c>
      <c r="AL110" t="s">
        <v>178</v>
      </c>
      <c r="AM110">
        <f t="shared" si="1"/>
        <v>0</v>
      </c>
      <c r="AN110" t="s">
        <v>535</v>
      </c>
    </row>
    <row r="111" spans="1:40" x14ac:dyDescent="0.25">
      <c r="A111">
        <v>206</v>
      </c>
      <c r="B111">
        <v>3.8</v>
      </c>
      <c r="C111" t="s">
        <v>337</v>
      </c>
      <c r="D111" t="s">
        <v>358</v>
      </c>
      <c r="E111" t="s">
        <v>394</v>
      </c>
      <c r="F111" t="s">
        <v>178</v>
      </c>
      <c r="G111" t="s">
        <v>178</v>
      </c>
      <c r="H111">
        <v>2011</v>
      </c>
      <c r="I111" t="s">
        <v>178</v>
      </c>
      <c r="J111" t="s">
        <v>178</v>
      </c>
      <c r="K111" t="s">
        <v>84</v>
      </c>
      <c r="L111" t="s">
        <v>178</v>
      </c>
      <c r="M111" t="s">
        <v>178</v>
      </c>
      <c r="N111">
        <v>5</v>
      </c>
      <c r="O111" t="s">
        <v>178</v>
      </c>
      <c r="P111" t="s">
        <v>178</v>
      </c>
      <c r="Q111">
        <v>3</v>
      </c>
      <c r="R111" t="s">
        <v>178</v>
      </c>
      <c r="S111" t="s">
        <v>178</v>
      </c>
      <c r="T111">
        <v>0</v>
      </c>
      <c r="U111" t="s">
        <v>178</v>
      </c>
      <c r="V111" t="s">
        <v>178</v>
      </c>
      <c r="W111">
        <v>0.62769419305900898</v>
      </c>
      <c r="X111" t="s">
        <v>178</v>
      </c>
      <c r="Y111">
        <v>0</v>
      </c>
      <c r="Z111" t="s">
        <v>178</v>
      </c>
      <c r="AA111" t="s">
        <v>178</v>
      </c>
      <c r="AB111">
        <v>5</v>
      </c>
      <c r="AC111">
        <v>2</v>
      </c>
      <c r="AD111" t="s">
        <v>178</v>
      </c>
      <c r="AE111">
        <v>156</v>
      </c>
      <c r="AF111" t="s">
        <v>178</v>
      </c>
      <c r="AG111">
        <v>0</v>
      </c>
      <c r="AH111" t="s">
        <v>178</v>
      </c>
      <c r="AI111" t="s">
        <v>178</v>
      </c>
      <c r="AJ111">
        <v>0</v>
      </c>
      <c r="AK111" t="s">
        <v>178</v>
      </c>
      <c r="AL111" t="s">
        <v>178</v>
      </c>
      <c r="AM111">
        <f t="shared" si="1"/>
        <v>0</v>
      </c>
      <c r="AN111" t="s">
        <v>535</v>
      </c>
    </row>
    <row r="112" spans="1:40" x14ac:dyDescent="0.25">
      <c r="A112">
        <v>215</v>
      </c>
      <c r="B112">
        <v>3.9</v>
      </c>
      <c r="C112" t="s">
        <v>337</v>
      </c>
      <c r="D112" t="s">
        <v>358</v>
      </c>
      <c r="E112" t="s">
        <v>394</v>
      </c>
      <c r="F112" t="s">
        <v>178</v>
      </c>
      <c r="G112" t="s">
        <v>178</v>
      </c>
      <c r="H112">
        <v>2011</v>
      </c>
      <c r="I112" t="s">
        <v>178</v>
      </c>
      <c r="J112" t="s">
        <v>178</v>
      </c>
      <c r="K112" t="s">
        <v>58</v>
      </c>
      <c r="L112" t="s">
        <v>178</v>
      </c>
      <c r="M112" t="s">
        <v>178</v>
      </c>
      <c r="N112">
        <v>4</v>
      </c>
      <c r="O112" t="s">
        <v>178</v>
      </c>
      <c r="P112" t="s">
        <v>178</v>
      </c>
      <c r="Q112">
        <v>0</v>
      </c>
      <c r="R112" t="s">
        <v>178</v>
      </c>
      <c r="S112" t="s">
        <v>178</v>
      </c>
      <c r="T112">
        <v>1</v>
      </c>
      <c r="U112" t="s">
        <v>178</v>
      </c>
      <c r="V112" t="s">
        <v>178</v>
      </c>
      <c r="W112">
        <v>0.63071388124885897</v>
      </c>
      <c r="X112" t="s">
        <v>178</v>
      </c>
      <c r="Y112">
        <v>0</v>
      </c>
      <c r="Z112" t="s">
        <v>178</v>
      </c>
      <c r="AA112" t="s">
        <v>178</v>
      </c>
      <c r="AB112">
        <v>0</v>
      </c>
      <c r="AC112">
        <v>0</v>
      </c>
      <c r="AD112" t="s">
        <v>178</v>
      </c>
      <c r="AE112" t="s">
        <v>178</v>
      </c>
      <c r="AF112">
        <v>193</v>
      </c>
      <c r="AG112">
        <v>2.9523689999999998E-2</v>
      </c>
      <c r="AH112" t="s">
        <v>178</v>
      </c>
      <c r="AI112" t="s">
        <v>178</v>
      </c>
      <c r="AJ112">
        <v>2.0441562499999996E-2</v>
      </c>
      <c r="AK112" t="s">
        <v>178</v>
      </c>
      <c r="AL112" t="s">
        <v>178</v>
      </c>
      <c r="AM112">
        <f t="shared" si="1"/>
        <v>2.0441562499999996E-2</v>
      </c>
      <c r="AN112" t="s">
        <v>535</v>
      </c>
    </row>
    <row r="113" spans="1:40" x14ac:dyDescent="0.25">
      <c r="A113">
        <v>219</v>
      </c>
      <c r="B113">
        <v>5.3</v>
      </c>
      <c r="C113" t="s">
        <v>337</v>
      </c>
      <c r="D113" t="s">
        <v>358</v>
      </c>
      <c r="E113" t="s">
        <v>394</v>
      </c>
      <c r="F113" t="s">
        <v>178</v>
      </c>
      <c r="G113" t="s">
        <v>178</v>
      </c>
      <c r="H113">
        <v>2011</v>
      </c>
      <c r="I113" t="s">
        <v>178</v>
      </c>
      <c r="J113" t="s">
        <v>178</v>
      </c>
      <c r="K113" t="s">
        <v>102</v>
      </c>
      <c r="L113" t="s">
        <v>178</v>
      </c>
      <c r="M113" t="s">
        <v>178</v>
      </c>
      <c r="N113">
        <v>7</v>
      </c>
      <c r="O113" t="s">
        <v>178</v>
      </c>
      <c r="P113" t="s">
        <v>178</v>
      </c>
      <c r="Q113">
        <v>2</v>
      </c>
      <c r="R113" t="s">
        <v>178</v>
      </c>
      <c r="S113" t="s">
        <v>178</v>
      </c>
      <c r="T113">
        <v>1</v>
      </c>
      <c r="U113" t="s">
        <v>178</v>
      </c>
      <c r="V113" t="s">
        <v>178</v>
      </c>
      <c r="W113">
        <v>1.1808894952534725</v>
      </c>
      <c r="X113" t="s">
        <v>178</v>
      </c>
      <c r="Y113">
        <v>0</v>
      </c>
      <c r="Z113" t="s">
        <v>178</v>
      </c>
      <c r="AA113" t="s">
        <v>178</v>
      </c>
      <c r="AB113">
        <v>13</v>
      </c>
      <c r="AC113">
        <v>13</v>
      </c>
      <c r="AD113" t="s">
        <v>178</v>
      </c>
      <c r="AE113" t="s">
        <v>178</v>
      </c>
      <c r="AF113">
        <v>58</v>
      </c>
      <c r="AG113">
        <v>2.7876310000000001E-2</v>
      </c>
      <c r="AH113" t="s">
        <v>178</v>
      </c>
      <c r="AI113" t="s">
        <v>178</v>
      </c>
      <c r="AJ113">
        <v>4.2058437500000004E-2</v>
      </c>
      <c r="AK113" t="s">
        <v>178</v>
      </c>
      <c r="AL113" t="s">
        <v>178</v>
      </c>
      <c r="AM113">
        <f t="shared" si="1"/>
        <v>4.2058437500000004E-2</v>
      </c>
      <c r="AN113" t="s">
        <v>535</v>
      </c>
    </row>
    <row r="114" spans="1:40" x14ac:dyDescent="0.25">
      <c r="A114">
        <v>221</v>
      </c>
      <c r="B114">
        <v>5.9</v>
      </c>
      <c r="C114" t="s">
        <v>337</v>
      </c>
      <c r="D114" t="s">
        <v>358</v>
      </c>
      <c r="E114" t="s">
        <v>394</v>
      </c>
      <c r="F114" t="s">
        <v>178</v>
      </c>
      <c r="G114" t="s">
        <v>178</v>
      </c>
      <c r="H114">
        <v>2011</v>
      </c>
      <c r="I114" t="s">
        <v>178</v>
      </c>
      <c r="J114" t="s">
        <v>178</v>
      </c>
      <c r="K114" t="s">
        <v>103</v>
      </c>
      <c r="L114" t="s">
        <v>178</v>
      </c>
      <c r="M114" t="s">
        <v>178</v>
      </c>
      <c r="N114">
        <v>6</v>
      </c>
      <c r="O114" t="s">
        <v>178</v>
      </c>
      <c r="P114" t="s">
        <v>178</v>
      </c>
      <c r="Q114">
        <v>2</v>
      </c>
      <c r="R114" t="s">
        <v>178</v>
      </c>
      <c r="S114" t="s">
        <v>178</v>
      </c>
      <c r="T114">
        <v>1</v>
      </c>
      <c r="U114" t="s">
        <v>178</v>
      </c>
      <c r="V114" t="s">
        <v>178</v>
      </c>
      <c r="W114">
        <v>0.66483080554378604</v>
      </c>
      <c r="X114" t="s">
        <v>178</v>
      </c>
      <c r="Y114">
        <v>0</v>
      </c>
      <c r="Z114" t="s">
        <v>178</v>
      </c>
      <c r="AA114" t="s">
        <v>178</v>
      </c>
      <c r="AB114">
        <v>16</v>
      </c>
      <c r="AC114">
        <v>11</v>
      </c>
      <c r="AD114" t="s">
        <v>178</v>
      </c>
      <c r="AE114" t="s">
        <v>178</v>
      </c>
      <c r="AF114" t="s">
        <v>178</v>
      </c>
      <c r="AG114">
        <v>2.7876310000000001E-2</v>
      </c>
      <c r="AH114" t="s">
        <v>178</v>
      </c>
      <c r="AI114" t="s">
        <v>178</v>
      </c>
      <c r="AJ114">
        <v>4.2058437500000004E-2</v>
      </c>
      <c r="AK114" t="s">
        <v>178</v>
      </c>
      <c r="AL114" t="s">
        <v>178</v>
      </c>
      <c r="AM114">
        <f t="shared" si="1"/>
        <v>4.2058437500000004E-2</v>
      </c>
      <c r="AN114" t="s">
        <v>535</v>
      </c>
    </row>
    <row r="115" spans="1:40" x14ac:dyDescent="0.25">
      <c r="A115">
        <v>224</v>
      </c>
      <c r="B115">
        <v>4.9000000000000004</v>
      </c>
      <c r="C115" t="s">
        <v>337</v>
      </c>
      <c r="D115" t="s">
        <v>358</v>
      </c>
      <c r="E115" t="s">
        <v>394</v>
      </c>
      <c r="F115" t="s">
        <v>178</v>
      </c>
      <c r="G115" t="s">
        <v>178</v>
      </c>
      <c r="H115">
        <v>2011</v>
      </c>
      <c r="I115" t="s">
        <v>178</v>
      </c>
      <c r="J115" t="s">
        <v>178</v>
      </c>
      <c r="K115" t="s">
        <v>7</v>
      </c>
      <c r="L115" t="s">
        <v>178</v>
      </c>
      <c r="M115" t="s">
        <v>178</v>
      </c>
      <c r="N115">
        <v>9</v>
      </c>
      <c r="O115" t="s">
        <v>178</v>
      </c>
      <c r="P115" t="s">
        <v>178</v>
      </c>
      <c r="Q115">
        <v>2</v>
      </c>
      <c r="R115" t="s">
        <v>178</v>
      </c>
      <c r="S115" t="s">
        <v>178</v>
      </c>
      <c r="T115">
        <v>0</v>
      </c>
      <c r="U115" t="s">
        <v>178</v>
      </c>
      <c r="V115" t="s">
        <v>178</v>
      </c>
      <c r="W115">
        <v>0.83934498270973201</v>
      </c>
      <c r="X115" t="s">
        <v>178</v>
      </c>
      <c r="Y115">
        <v>0</v>
      </c>
      <c r="Z115" t="s">
        <v>178</v>
      </c>
      <c r="AA115" t="s">
        <v>178</v>
      </c>
      <c r="AB115" t="s">
        <v>178</v>
      </c>
      <c r="AC115" t="s">
        <v>178</v>
      </c>
      <c r="AD115" t="s">
        <v>178</v>
      </c>
      <c r="AE115" t="s">
        <v>178</v>
      </c>
      <c r="AF115">
        <v>10</v>
      </c>
      <c r="AG115">
        <v>0</v>
      </c>
      <c r="AH115" t="s">
        <v>178</v>
      </c>
      <c r="AI115" t="s">
        <v>178</v>
      </c>
      <c r="AJ115">
        <v>0</v>
      </c>
      <c r="AK115" t="s">
        <v>178</v>
      </c>
      <c r="AL115" t="s">
        <v>178</v>
      </c>
      <c r="AM115">
        <f t="shared" si="1"/>
        <v>0</v>
      </c>
      <c r="AN115" t="s">
        <v>535</v>
      </c>
    </row>
    <row r="116" spans="1:40" x14ac:dyDescent="0.25">
      <c r="A116">
        <v>225</v>
      </c>
      <c r="B116">
        <v>5.4</v>
      </c>
      <c r="C116" t="s">
        <v>337</v>
      </c>
      <c r="D116" t="s">
        <v>358</v>
      </c>
      <c r="E116" t="s">
        <v>394</v>
      </c>
      <c r="F116" t="s">
        <v>178</v>
      </c>
      <c r="G116" t="s">
        <v>178</v>
      </c>
      <c r="H116">
        <v>2011</v>
      </c>
      <c r="I116" t="s">
        <v>178</v>
      </c>
      <c r="J116" t="s">
        <v>178</v>
      </c>
      <c r="K116" t="s">
        <v>30</v>
      </c>
      <c r="L116" t="s">
        <v>178</v>
      </c>
      <c r="M116" t="s">
        <v>178</v>
      </c>
      <c r="N116">
        <v>6</v>
      </c>
      <c r="O116" t="s">
        <v>178</v>
      </c>
      <c r="P116" t="s">
        <v>178</v>
      </c>
      <c r="Q116">
        <v>3</v>
      </c>
      <c r="R116" t="s">
        <v>178</v>
      </c>
      <c r="S116" t="s">
        <v>178</v>
      </c>
      <c r="T116">
        <v>0</v>
      </c>
      <c r="U116" t="s">
        <v>178</v>
      </c>
      <c r="V116" t="s">
        <v>178</v>
      </c>
      <c r="W116">
        <v>1.4020698984002196</v>
      </c>
      <c r="X116" t="s">
        <v>178</v>
      </c>
      <c r="Y116">
        <v>0</v>
      </c>
      <c r="Z116" t="s">
        <v>178</v>
      </c>
      <c r="AA116" t="s">
        <v>178</v>
      </c>
      <c r="AB116" t="s">
        <v>178</v>
      </c>
      <c r="AC116" t="s">
        <v>178</v>
      </c>
      <c r="AD116" t="s">
        <v>178</v>
      </c>
      <c r="AE116" t="s">
        <v>178</v>
      </c>
      <c r="AF116" t="s">
        <v>178</v>
      </c>
      <c r="AG116">
        <v>0</v>
      </c>
      <c r="AH116" t="s">
        <v>178</v>
      </c>
      <c r="AI116" t="s">
        <v>178</v>
      </c>
      <c r="AJ116">
        <v>0</v>
      </c>
      <c r="AK116" t="s">
        <v>178</v>
      </c>
      <c r="AL116" t="s">
        <v>178</v>
      </c>
      <c r="AM116">
        <f t="shared" si="1"/>
        <v>0</v>
      </c>
      <c r="AN116" t="s">
        <v>535</v>
      </c>
    </row>
    <row r="117" spans="1:40" x14ac:dyDescent="0.25">
      <c r="A117">
        <v>255</v>
      </c>
      <c r="B117">
        <v>5.6</v>
      </c>
      <c r="C117" t="s">
        <v>337</v>
      </c>
      <c r="D117" t="s">
        <v>358</v>
      </c>
      <c r="E117" t="s">
        <v>394</v>
      </c>
      <c r="F117" t="s">
        <v>178</v>
      </c>
      <c r="G117" t="s">
        <v>178</v>
      </c>
      <c r="H117">
        <v>2012</v>
      </c>
      <c r="I117" t="s">
        <v>178</v>
      </c>
      <c r="J117" t="s">
        <v>178</v>
      </c>
      <c r="K117" t="s">
        <v>6</v>
      </c>
      <c r="L117" t="s">
        <v>178</v>
      </c>
      <c r="M117" t="s">
        <v>178</v>
      </c>
      <c r="N117">
        <v>8</v>
      </c>
      <c r="O117" t="s">
        <v>178</v>
      </c>
      <c r="P117" t="s">
        <v>178</v>
      </c>
      <c r="Q117">
        <v>2</v>
      </c>
      <c r="R117" t="s">
        <v>178</v>
      </c>
      <c r="S117" t="s">
        <v>178</v>
      </c>
      <c r="T117">
        <v>3</v>
      </c>
      <c r="U117" t="s">
        <v>178</v>
      </c>
      <c r="V117" t="s">
        <v>178</v>
      </c>
      <c r="W117">
        <v>0.83934498270973201</v>
      </c>
      <c r="X117" t="s">
        <v>178</v>
      </c>
      <c r="Y117">
        <v>0</v>
      </c>
      <c r="Z117" t="s">
        <v>178</v>
      </c>
      <c r="AA117" t="s">
        <v>178</v>
      </c>
      <c r="AB117" t="s">
        <v>178</v>
      </c>
      <c r="AC117" t="s">
        <v>178</v>
      </c>
      <c r="AD117" t="s">
        <v>178</v>
      </c>
      <c r="AE117">
        <v>79</v>
      </c>
      <c r="AF117">
        <v>120</v>
      </c>
      <c r="AG117">
        <v>8.3628930000000004E-2</v>
      </c>
      <c r="AH117" t="s">
        <v>178</v>
      </c>
      <c r="AI117" t="s">
        <v>178</v>
      </c>
      <c r="AJ117">
        <v>0.1261753125</v>
      </c>
      <c r="AK117" t="s">
        <v>178</v>
      </c>
      <c r="AL117" t="s">
        <v>178</v>
      </c>
      <c r="AM117">
        <f t="shared" si="1"/>
        <v>0.1261753125</v>
      </c>
      <c r="AN117" t="s">
        <v>535</v>
      </c>
    </row>
    <row r="118" spans="1:40" x14ac:dyDescent="0.25">
      <c r="A118">
        <v>256</v>
      </c>
      <c r="B118">
        <v>5.3</v>
      </c>
      <c r="C118" t="s">
        <v>337</v>
      </c>
      <c r="D118" t="s">
        <v>358</v>
      </c>
      <c r="E118" t="s">
        <v>394</v>
      </c>
      <c r="F118" t="s">
        <v>178</v>
      </c>
      <c r="G118" t="s">
        <v>178</v>
      </c>
      <c r="H118">
        <v>2012</v>
      </c>
      <c r="I118" t="s">
        <v>178</v>
      </c>
      <c r="J118" t="s">
        <v>178</v>
      </c>
      <c r="K118" t="s">
        <v>56</v>
      </c>
      <c r="L118" t="s">
        <v>178</v>
      </c>
      <c r="M118" t="s">
        <v>178</v>
      </c>
      <c r="N118">
        <v>4</v>
      </c>
      <c r="O118" t="s">
        <v>178</v>
      </c>
      <c r="P118" t="s">
        <v>178</v>
      </c>
      <c r="Q118">
        <v>1</v>
      </c>
      <c r="R118" t="s">
        <v>178</v>
      </c>
      <c r="S118" t="s">
        <v>178</v>
      </c>
      <c r="T118">
        <v>1</v>
      </c>
      <c r="U118" t="s">
        <v>178</v>
      </c>
      <c r="V118" t="s">
        <v>178</v>
      </c>
      <c r="W118">
        <v>0.50606323715519996</v>
      </c>
      <c r="X118" t="s">
        <v>178</v>
      </c>
      <c r="Y118">
        <v>0</v>
      </c>
      <c r="Z118" t="s">
        <v>178</v>
      </c>
      <c r="AA118" t="s">
        <v>178</v>
      </c>
      <c r="AB118" t="s">
        <v>178</v>
      </c>
      <c r="AC118" t="s">
        <v>178</v>
      </c>
      <c r="AD118" t="s">
        <v>178</v>
      </c>
      <c r="AE118" t="s">
        <v>178</v>
      </c>
      <c r="AF118" t="s">
        <v>178</v>
      </c>
      <c r="AG118">
        <v>2.87E-2</v>
      </c>
      <c r="AH118" t="s">
        <v>178</v>
      </c>
      <c r="AI118" t="s">
        <v>178</v>
      </c>
      <c r="AJ118">
        <v>3.125E-2</v>
      </c>
      <c r="AK118" t="s">
        <v>178</v>
      </c>
      <c r="AL118" t="s">
        <v>178</v>
      </c>
      <c r="AM118">
        <f t="shared" si="1"/>
        <v>3.125E-2</v>
      </c>
      <c r="AN118" t="s">
        <v>535</v>
      </c>
    </row>
    <row r="119" spans="1:40" x14ac:dyDescent="0.25">
      <c r="A119">
        <v>261</v>
      </c>
      <c r="B119">
        <v>5.0999999999999996</v>
      </c>
      <c r="C119" t="s">
        <v>337</v>
      </c>
      <c r="D119" t="s">
        <v>358</v>
      </c>
      <c r="E119" t="s">
        <v>394</v>
      </c>
      <c r="F119" t="s">
        <v>178</v>
      </c>
      <c r="G119" t="s">
        <v>178</v>
      </c>
      <c r="H119">
        <v>2012</v>
      </c>
      <c r="I119" t="s">
        <v>178</v>
      </c>
      <c r="J119" t="s">
        <v>178</v>
      </c>
      <c r="K119" t="s">
        <v>48</v>
      </c>
      <c r="L119" t="s">
        <v>178</v>
      </c>
      <c r="M119" t="s">
        <v>178</v>
      </c>
      <c r="N119">
        <v>6</v>
      </c>
      <c r="O119" t="s">
        <v>178</v>
      </c>
      <c r="P119" t="s">
        <v>178</v>
      </c>
      <c r="Q119">
        <v>2</v>
      </c>
      <c r="R119" t="s">
        <v>178</v>
      </c>
      <c r="S119" t="s">
        <v>178</v>
      </c>
      <c r="T119">
        <v>4</v>
      </c>
      <c r="U119" t="s">
        <v>178</v>
      </c>
      <c r="V119" t="s">
        <v>178</v>
      </c>
      <c r="W119">
        <v>2.6086203249994049</v>
      </c>
      <c r="X119" t="s">
        <v>178</v>
      </c>
      <c r="Y119">
        <v>0</v>
      </c>
      <c r="Z119" t="s">
        <v>178</v>
      </c>
      <c r="AA119" t="s">
        <v>178</v>
      </c>
      <c r="AB119" t="s">
        <v>178</v>
      </c>
      <c r="AC119" t="s">
        <v>178</v>
      </c>
      <c r="AD119" t="s">
        <v>178</v>
      </c>
      <c r="AE119">
        <v>258</v>
      </c>
      <c r="AF119">
        <v>262</v>
      </c>
      <c r="AG119">
        <v>0.11150524000000001</v>
      </c>
      <c r="AH119" t="s">
        <v>178</v>
      </c>
      <c r="AI119" t="s">
        <v>178</v>
      </c>
      <c r="AJ119">
        <v>0.16823375000000002</v>
      </c>
      <c r="AK119" t="s">
        <v>178</v>
      </c>
      <c r="AL119" t="s">
        <v>178</v>
      </c>
      <c r="AM119">
        <f t="shared" si="1"/>
        <v>0.16823375000000002</v>
      </c>
      <c r="AN119" t="s">
        <v>535</v>
      </c>
    </row>
    <row r="120" spans="1:40" x14ac:dyDescent="0.25">
      <c r="A120">
        <v>1</v>
      </c>
      <c r="B120">
        <v>5.3</v>
      </c>
      <c r="C120" t="s">
        <v>330</v>
      </c>
      <c r="D120" t="s">
        <v>358</v>
      </c>
      <c r="E120" t="s">
        <v>392</v>
      </c>
      <c r="F120" t="s">
        <v>395</v>
      </c>
      <c r="G120" t="s">
        <v>395</v>
      </c>
      <c r="H120">
        <v>2011</v>
      </c>
      <c r="I120">
        <v>2</v>
      </c>
      <c r="J120">
        <v>2012</v>
      </c>
      <c r="K120" t="s">
        <v>84</v>
      </c>
      <c r="L120" t="s">
        <v>84</v>
      </c>
      <c r="M120" t="s">
        <v>84</v>
      </c>
      <c r="N120">
        <v>5</v>
      </c>
      <c r="O120">
        <v>5</v>
      </c>
      <c r="P120">
        <v>8</v>
      </c>
      <c r="Q120">
        <v>3</v>
      </c>
      <c r="R120">
        <v>1</v>
      </c>
      <c r="S120">
        <v>1</v>
      </c>
      <c r="T120">
        <v>0</v>
      </c>
      <c r="U120">
        <v>0</v>
      </c>
      <c r="V120">
        <v>2</v>
      </c>
      <c r="W120">
        <v>0.62769419305900898</v>
      </c>
      <c r="X120" t="s">
        <v>177</v>
      </c>
      <c r="Y120">
        <v>1</v>
      </c>
      <c r="Z120">
        <v>1</v>
      </c>
      <c r="AA120">
        <v>0</v>
      </c>
      <c r="AB120">
        <v>0</v>
      </c>
      <c r="AC120">
        <v>2</v>
      </c>
      <c r="AD120" t="s">
        <v>178</v>
      </c>
      <c r="AE120">
        <v>156</v>
      </c>
      <c r="AF120" t="s">
        <v>178</v>
      </c>
      <c r="AG120">
        <v>0</v>
      </c>
      <c r="AH120">
        <v>0</v>
      </c>
      <c r="AI120">
        <v>0.96465000000000001</v>
      </c>
      <c r="AJ120">
        <v>0</v>
      </c>
      <c r="AK120">
        <v>0</v>
      </c>
      <c r="AL120">
        <v>2.562E-2</v>
      </c>
      <c r="AM120">
        <f t="shared" si="1"/>
        <v>0.96465000000000001</v>
      </c>
      <c r="AN120" t="s">
        <v>533</v>
      </c>
    </row>
    <row r="121" spans="1:40" x14ac:dyDescent="0.25">
      <c r="A121">
        <v>4</v>
      </c>
      <c r="B121">
        <v>3.8</v>
      </c>
      <c r="C121" t="s">
        <v>330</v>
      </c>
      <c r="D121" t="s">
        <v>358</v>
      </c>
      <c r="E121" t="s">
        <v>392</v>
      </c>
      <c r="F121" t="s">
        <v>392</v>
      </c>
      <c r="G121" t="s">
        <v>395</v>
      </c>
      <c r="H121">
        <v>2011</v>
      </c>
      <c r="I121">
        <v>2</v>
      </c>
      <c r="J121">
        <v>2013</v>
      </c>
      <c r="K121" t="s">
        <v>2</v>
      </c>
      <c r="L121" t="s">
        <v>2</v>
      </c>
      <c r="M121" t="s">
        <v>157</v>
      </c>
      <c r="N121">
        <v>4</v>
      </c>
      <c r="O121">
        <v>7</v>
      </c>
      <c r="P121">
        <v>6</v>
      </c>
      <c r="Q121">
        <v>0</v>
      </c>
      <c r="R121">
        <v>1</v>
      </c>
      <c r="S121">
        <v>2</v>
      </c>
      <c r="T121">
        <v>0</v>
      </c>
      <c r="U121">
        <v>2</v>
      </c>
      <c r="V121">
        <v>6</v>
      </c>
      <c r="W121">
        <v>1.4878844041120944</v>
      </c>
      <c r="X121" t="s">
        <v>176</v>
      </c>
      <c r="Y121">
        <v>1</v>
      </c>
      <c r="Z121">
        <v>0</v>
      </c>
      <c r="AA121" t="s">
        <v>178</v>
      </c>
      <c r="AB121">
        <v>1</v>
      </c>
      <c r="AC121">
        <v>1</v>
      </c>
      <c r="AD121">
        <v>1.6429546554911358</v>
      </c>
      <c r="AE121">
        <v>141</v>
      </c>
      <c r="AF121">
        <v>13</v>
      </c>
      <c r="AG121">
        <v>0</v>
      </c>
      <c r="AH121">
        <v>5.74E-2</v>
      </c>
      <c r="AI121">
        <v>2.7879</v>
      </c>
      <c r="AJ121">
        <v>0</v>
      </c>
      <c r="AK121">
        <v>6.25E-2</v>
      </c>
      <c r="AL121">
        <v>0.15372</v>
      </c>
      <c r="AM121">
        <f t="shared" si="1"/>
        <v>2.8452999999999999</v>
      </c>
      <c r="AN121" t="s">
        <v>533</v>
      </c>
    </row>
    <row r="122" spans="1:40" x14ac:dyDescent="0.25">
      <c r="A122">
        <v>5</v>
      </c>
      <c r="B122">
        <v>4.7</v>
      </c>
      <c r="C122" t="s">
        <v>330</v>
      </c>
      <c r="D122" t="s">
        <v>358</v>
      </c>
      <c r="E122" t="s">
        <v>392</v>
      </c>
      <c r="F122" t="s">
        <v>395</v>
      </c>
      <c r="G122" t="s">
        <v>395</v>
      </c>
      <c r="H122">
        <v>2011</v>
      </c>
      <c r="I122">
        <v>2</v>
      </c>
      <c r="J122">
        <v>2012</v>
      </c>
      <c r="K122" t="s">
        <v>63</v>
      </c>
      <c r="L122" t="s">
        <v>63</v>
      </c>
      <c r="M122" t="s">
        <v>63</v>
      </c>
      <c r="N122">
        <v>5</v>
      </c>
      <c r="O122">
        <v>6</v>
      </c>
      <c r="P122">
        <v>6</v>
      </c>
      <c r="Q122">
        <v>1</v>
      </c>
      <c r="R122">
        <v>0</v>
      </c>
      <c r="S122">
        <v>1</v>
      </c>
      <c r="T122">
        <v>2</v>
      </c>
      <c r="U122">
        <v>3</v>
      </c>
      <c r="V122">
        <v>3</v>
      </c>
      <c r="W122">
        <v>0.69921384425653443</v>
      </c>
      <c r="X122" t="s">
        <v>177</v>
      </c>
      <c r="Y122">
        <v>1</v>
      </c>
      <c r="Z122">
        <v>1</v>
      </c>
      <c r="AA122">
        <v>0</v>
      </c>
      <c r="AB122">
        <v>23</v>
      </c>
      <c r="AC122">
        <v>9</v>
      </c>
      <c r="AD122" t="s">
        <v>178</v>
      </c>
      <c r="AE122">
        <v>20</v>
      </c>
      <c r="AF122" t="s">
        <v>178</v>
      </c>
      <c r="AG122">
        <v>5.74E-2</v>
      </c>
      <c r="AH122">
        <v>1.5</v>
      </c>
      <c r="AI122">
        <v>1.4469749999999999</v>
      </c>
      <c r="AJ122">
        <v>6.25E-2</v>
      </c>
      <c r="AK122">
        <v>0</v>
      </c>
      <c r="AL122">
        <v>3.8429999999999999E-2</v>
      </c>
      <c r="AM122">
        <f t="shared" si="1"/>
        <v>3.0043749999999996</v>
      </c>
      <c r="AN122" t="s">
        <v>533</v>
      </c>
    </row>
    <row r="123" spans="1:40" x14ac:dyDescent="0.25">
      <c r="A123">
        <v>7</v>
      </c>
      <c r="B123">
        <v>4.3</v>
      </c>
      <c r="C123" t="s">
        <v>330</v>
      </c>
      <c r="D123" t="s">
        <v>358</v>
      </c>
      <c r="E123" t="s">
        <v>392</v>
      </c>
      <c r="F123" t="s">
        <v>395</v>
      </c>
      <c r="G123" t="s">
        <v>395</v>
      </c>
      <c r="H123">
        <v>2011</v>
      </c>
      <c r="I123">
        <v>2</v>
      </c>
      <c r="J123">
        <v>2012</v>
      </c>
      <c r="K123" t="s">
        <v>88</v>
      </c>
      <c r="L123" t="s">
        <v>89</v>
      </c>
      <c r="M123" t="s">
        <v>4</v>
      </c>
      <c r="N123">
        <v>4</v>
      </c>
      <c r="O123">
        <v>8</v>
      </c>
      <c r="P123">
        <v>6</v>
      </c>
      <c r="Q123">
        <v>1</v>
      </c>
      <c r="R123">
        <v>1</v>
      </c>
      <c r="S123">
        <v>2</v>
      </c>
      <c r="T123">
        <v>0</v>
      </c>
      <c r="U123">
        <v>2</v>
      </c>
      <c r="V123">
        <v>3</v>
      </c>
      <c r="W123">
        <v>0.75690157880665054</v>
      </c>
      <c r="X123" t="s">
        <v>176</v>
      </c>
      <c r="Y123">
        <v>1</v>
      </c>
      <c r="Z123">
        <v>1</v>
      </c>
      <c r="AA123">
        <v>1</v>
      </c>
      <c r="AB123">
        <v>2</v>
      </c>
      <c r="AC123">
        <v>5</v>
      </c>
      <c r="AD123">
        <v>3.9894928827608651</v>
      </c>
      <c r="AE123" t="s">
        <v>178</v>
      </c>
      <c r="AF123" t="s">
        <v>178</v>
      </c>
      <c r="AG123">
        <v>0</v>
      </c>
      <c r="AH123">
        <v>0.96465000000000001</v>
      </c>
      <c r="AI123">
        <v>1.39395</v>
      </c>
      <c r="AJ123">
        <v>0</v>
      </c>
      <c r="AK123">
        <v>2.562E-2</v>
      </c>
      <c r="AL123">
        <v>7.6859999999999998E-2</v>
      </c>
      <c r="AM123">
        <f t="shared" si="1"/>
        <v>2.3586</v>
      </c>
      <c r="AN123" t="s">
        <v>533</v>
      </c>
    </row>
    <row r="124" spans="1:40" x14ac:dyDescent="0.25">
      <c r="A124">
        <v>12</v>
      </c>
      <c r="B124">
        <v>4.3</v>
      </c>
      <c r="C124" t="s">
        <v>330</v>
      </c>
      <c r="D124" t="s">
        <v>358</v>
      </c>
      <c r="E124" t="s">
        <v>392</v>
      </c>
      <c r="F124" t="s">
        <v>395</v>
      </c>
      <c r="G124" t="s">
        <v>178</v>
      </c>
      <c r="H124">
        <v>2011</v>
      </c>
      <c r="I124">
        <v>1</v>
      </c>
      <c r="J124">
        <v>2012</v>
      </c>
      <c r="K124" t="s">
        <v>93</v>
      </c>
      <c r="L124" t="s">
        <v>91</v>
      </c>
      <c r="M124" t="s">
        <v>178</v>
      </c>
      <c r="N124">
        <v>5</v>
      </c>
      <c r="O124">
        <v>5</v>
      </c>
      <c r="P124" t="s">
        <v>178</v>
      </c>
      <c r="Q124">
        <v>2</v>
      </c>
      <c r="R124">
        <v>1</v>
      </c>
      <c r="S124" t="s">
        <v>178</v>
      </c>
      <c r="T124">
        <v>0</v>
      </c>
      <c r="U124">
        <v>0</v>
      </c>
      <c r="V124" t="s">
        <v>178</v>
      </c>
      <c r="W124">
        <v>0.9217917335277005</v>
      </c>
      <c r="X124" t="s">
        <v>176</v>
      </c>
      <c r="Y124">
        <v>1</v>
      </c>
      <c r="Z124">
        <v>1</v>
      </c>
      <c r="AA124">
        <v>1</v>
      </c>
      <c r="AB124">
        <v>1</v>
      </c>
      <c r="AC124">
        <v>1</v>
      </c>
      <c r="AD124">
        <v>4.9496752426344273</v>
      </c>
      <c r="AE124">
        <v>47</v>
      </c>
      <c r="AF124">
        <v>46</v>
      </c>
      <c r="AG124">
        <v>0</v>
      </c>
      <c r="AH124">
        <v>0</v>
      </c>
      <c r="AI124" t="s">
        <v>178</v>
      </c>
      <c r="AJ124">
        <v>0</v>
      </c>
      <c r="AK124">
        <v>0</v>
      </c>
      <c r="AL124" t="s">
        <v>178</v>
      </c>
      <c r="AM124">
        <f t="shared" si="1"/>
        <v>0</v>
      </c>
      <c r="AN124" t="s">
        <v>533</v>
      </c>
    </row>
    <row r="125" spans="1:40" x14ac:dyDescent="0.25">
      <c r="A125">
        <v>14</v>
      </c>
      <c r="B125">
        <v>4.9000000000000004</v>
      </c>
      <c r="C125" t="s">
        <v>330</v>
      </c>
      <c r="D125" t="s">
        <v>358</v>
      </c>
      <c r="E125" t="s">
        <v>392</v>
      </c>
      <c r="F125" t="s">
        <v>392</v>
      </c>
      <c r="G125" t="s">
        <v>395</v>
      </c>
      <c r="H125">
        <v>2011</v>
      </c>
      <c r="I125">
        <v>2</v>
      </c>
      <c r="J125">
        <v>2013</v>
      </c>
      <c r="K125" t="s">
        <v>82</v>
      </c>
      <c r="L125" t="s">
        <v>82</v>
      </c>
      <c r="M125" t="s">
        <v>82</v>
      </c>
      <c r="N125">
        <v>9</v>
      </c>
      <c r="O125">
        <v>12</v>
      </c>
      <c r="P125">
        <v>7</v>
      </c>
      <c r="Q125">
        <v>4</v>
      </c>
      <c r="R125">
        <v>5</v>
      </c>
      <c r="S125">
        <v>1</v>
      </c>
      <c r="T125">
        <v>0</v>
      </c>
      <c r="U125">
        <v>0</v>
      </c>
      <c r="V125">
        <v>12</v>
      </c>
      <c r="W125">
        <v>0.16124515496597305</v>
      </c>
      <c r="X125" t="s">
        <v>177</v>
      </c>
      <c r="Y125">
        <v>1</v>
      </c>
      <c r="Z125">
        <v>0</v>
      </c>
      <c r="AA125" t="s">
        <v>178</v>
      </c>
      <c r="AB125">
        <v>22</v>
      </c>
      <c r="AC125">
        <v>6</v>
      </c>
      <c r="AD125" t="s">
        <v>178</v>
      </c>
      <c r="AE125">
        <v>156</v>
      </c>
      <c r="AF125" t="s">
        <v>178</v>
      </c>
      <c r="AG125">
        <v>0</v>
      </c>
      <c r="AH125">
        <v>0</v>
      </c>
      <c r="AI125">
        <v>5.7878999999999996</v>
      </c>
      <c r="AJ125">
        <v>0</v>
      </c>
      <c r="AK125">
        <v>0</v>
      </c>
      <c r="AL125">
        <v>0.15372</v>
      </c>
      <c r="AM125">
        <f t="shared" si="1"/>
        <v>5.7878999999999996</v>
      </c>
      <c r="AN125" t="s">
        <v>533</v>
      </c>
    </row>
    <row r="126" spans="1:40" x14ac:dyDescent="0.25">
      <c r="A126">
        <v>16</v>
      </c>
      <c r="B126">
        <v>3.8</v>
      </c>
      <c r="C126" t="s">
        <v>330</v>
      </c>
      <c r="D126" t="s">
        <v>358</v>
      </c>
      <c r="E126" t="s">
        <v>392</v>
      </c>
      <c r="F126" t="s">
        <v>392</v>
      </c>
      <c r="G126" t="s">
        <v>395</v>
      </c>
      <c r="H126">
        <v>2011</v>
      </c>
      <c r="I126">
        <v>2</v>
      </c>
      <c r="J126">
        <v>2013</v>
      </c>
      <c r="K126" t="s">
        <v>76</v>
      </c>
      <c r="L126" t="s">
        <v>76</v>
      </c>
      <c r="M126" t="s">
        <v>88</v>
      </c>
      <c r="N126">
        <v>4</v>
      </c>
      <c r="O126">
        <v>5</v>
      </c>
      <c r="P126">
        <v>6</v>
      </c>
      <c r="Q126">
        <v>2</v>
      </c>
      <c r="R126">
        <v>1</v>
      </c>
      <c r="S126">
        <v>1</v>
      </c>
      <c r="T126">
        <v>0</v>
      </c>
      <c r="U126">
        <v>2</v>
      </c>
      <c r="V126">
        <v>3</v>
      </c>
      <c r="W126">
        <v>1.6559287424282489</v>
      </c>
      <c r="X126" t="s">
        <v>176</v>
      </c>
      <c r="Y126">
        <v>1</v>
      </c>
      <c r="Z126">
        <v>0</v>
      </c>
      <c r="AA126" t="s">
        <v>178</v>
      </c>
      <c r="AB126">
        <v>0</v>
      </c>
      <c r="AC126">
        <v>0</v>
      </c>
      <c r="AD126">
        <v>7.1289059469178024</v>
      </c>
      <c r="AE126">
        <v>183</v>
      </c>
      <c r="AF126" t="s">
        <v>178</v>
      </c>
      <c r="AG126">
        <v>0</v>
      </c>
      <c r="AH126">
        <v>5.74E-2</v>
      </c>
      <c r="AI126">
        <v>1.4469749999999999</v>
      </c>
      <c r="AJ126">
        <v>0</v>
      </c>
      <c r="AK126">
        <v>6.25E-2</v>
      </c>
      <c r="AL126">
        <v>3.8429999999999999E-2</v>
      </c>
      <c r="AM126">
        <f t="shared" si="1"/>
        <v>1.5043749999999998</v>
      </c>
      <c r="AN126" t="s">
        <v>533</v>
      </c>
    </row>
    <row r="127" spans="1:40" x14ac:dyDescent="0.25">
      <c r="A127">
        <v>19</v>
      </c>
      <c r="B127">
        <v>3.5</v>
      </c>
      <c r="C127" t="s">
        <v>330</v>
      </c>
      <c r="D127" t="s">
        <v>358</v>
      </c>
      <c r="E127" t="s">
        <v>392</v>
      </c>
      <c r="F127" t="s">
        <v>392</v>
      </c>
      <c r="G127" t="s">
        <v>178</v>
      </c>
      <c r="H127">
        <v>2011</v>
      </c>
      <c r="I127">
        <v>1</v>
      </c>
      <c r="J127" t="s">
        <v>178</v>
      </c>
      <c r="K127" t="s">
        <v>3</v>
      </c>
      <c r="L127" t="s">
        <v>3</v>
      </c>
      <c r="M127" t="s">
        <v>178</v>
      </c>
      <c r="N127">
        <v>6</v>
      </c>
      <c r="O127">
        <v>7</v>
      </c>
      <c r="P127" t="s">
        <v>178</v>
      </c>
      <c r="Q127">
        <v>1</v>
      </c>
      <c r="R127">
        <v>2</v>
      </c>
      <c r="S127" t="s">
        <v>178</v>
      </c>
      <c r="T127">
        <v>0</v>
      </c>
      <c r="U127">
        <v>4</v>
      </c>
      <c r="V127" t="s">
        <v>178</v>
      </c>
      <c r="W127">
        <v>1.0771258050942794</v>
      </c>
      <c r="X127" t="s">
        <v>177</v>
      </c>
      <c r="Y127">
        <v>1</v>
      </c>
      <c r="Z127">
        <v>0</v>
      </c>
      <c r="AA127" t="s">
        <v>178</v>
      </c>
      <c r="AB127">
        <v>0</v>
      </c>
      <c r="AC127">
        <v>0</v>
      </c>
      <c r="AD127" t="s">
        <v>178</v>
      </c>
      <c r="AE127">
        <v>141</v>
      </c>
      <c r="AF127">
        <v>6</v>
      </c>
      <c r="AG127">
        <v>0</v>
      </c>
      <c r="AH127">
        <v>0.11150524000000001</v>
      </c>
      <c r="AI127" t="s">
        <v>178</v>
      </c>
      <c r="AJ127">
        <v>0</v>
      </c>
      <c r="AK127">
        <v>0.16823375000000002</v>
      </c>
      <c r="AL127" t="s">
        <v>178</v>
      </c>
      <c r="AM127">
        <f t="shared" si="1"/>
        <v>0.11150524000000001</v>
      </c>
      <c r="AN127" t="s">
        <v>533</v>
      </c>
    </row>
    <row r="128" spans="1:40" x14ac:dyDescent="0.25">
      <c r="A128">
        <v>21</v>
      </c>
      <c r="B128">
        <v>4.5999999999999996</v>
      </c>
      <c r="C128" t="s">
        <v>330</v>
      </c>
      <c r="D128" t="s">
        <v>358</v>
      </c>
      <c r="E128" t="s">
        <v>392</v>
      </c>
      <c r="F128" t="s">
        <v>395</v>
      </c>
      <c r="G128" t="s">
        <v>178</v>
      </c>
      <c r="H128">
        <v>2011</v>
      </c>
      <c r="I128">
        <v>1</v>
      </c>
      <c r="J128">
        <v>2012</v>
      </c>
      <c r="K128" t="s">
        <v>69</v>
      </c>
      <c r="L128" t="s">
        <v>69</v>
      </c>
      <c r="M128" t="s">
        <v>178</v>
      </c>
      <c r="N128">
        <v>8</v>
      </c>
      <c r="O128">
        <v>4</v>
      </c>
      <c r="P128" t="s">
        <v>178</v>
      </c>
      <c r="Q128">
        <v>2</v>
      </c>
      <c r="R128">
        <v>1</v>
      </c>
      <c r="S128" t="s">
        <v>178</v>
      </c>
      <c r="T128">
        <v>0</v>
      </c>
      <c r="U128">
        <v>6</v>
      </c>
      <c r="V128" t="s">
        <v>178</v>
      </c>
      <c r="W128">
        <v>1.0700000000000003</v>
      </c>
      <c r="X128" t="s">
        <v>177</v>
      </c>
      <c r="Y128">
        <v>1</v>
      </c>
      <c r="Z128">
        <v>1</v>
      </c>
      <c r="AA128">
        <v>0</v>
      </c>
      <c r="AB128">
        <v>4</v>
      </c>
      <c r="AC128">
        <v>1</v>
      </c>
      <c r="AD128" t="s">
        <v>178</v>
      </c>
      <c r="AE128">
        <v>17</v>
      </c>
      <c r="AF128">
        <v>55</v>
      </c>
      <c r="AG128">
        <v>0</v>
      </c>
      <c r="AH128">
        <v>2.8939499999999998</v>
      </c>
      <c r="AI128" t="s">
        <v>178</v>
      </c>
      <c r="AJ128">
        <v>0</v>
      </c>
      <c r="AK128">
        <v>7.6859999999999998E-2</v>
      </c>
      <c r="AL128" t="s">
        <v>178</v>
      </c>
      <c r="AM128">
        <f t="shared" si="1"/>
        <v>2.8939499999999998</v>
      </c>
      <c r="AN128" t="s">
        <v>533</v>
      </c>
    </row>
    <row r="129" spans="1:40" x14ac:dyDescent="0.25">
      <c r="A129">
        <v>26</v>
      </c>
      <c r="B129">
        <v>4.0999999999999996</v>
      </c>
      <c r="C129" t="s">
        <v>330</v>
      </c>
      <c r="D129" t="s">
        <v>358</v>
      </c>
      <c r="E129" t="s">
        <v>392</v>
      </c>
      <c r="F129" t="s">
        <v>395</v>
      </c>
      <c r="G129" t="s">
        <v>395</v>
      </c>
      <c r="H129">
        <v>2011</v>
      </c>
      <c r="I129">
        <v>2</v>
      </c>
      <c r="J129">
        <v>2012</v>
      </c>
      <c r="K129" t="s">
        <v>56</v>
      </c>
      <c r="L129" t="s">
        <v>49</v>
      </c>
      <c r="M129" t="s">
        <v>49</v>
      </c>
      <c r="N129">
        <v>5</v>
      </c>
      <c r="O129">
        <v>4</v>
      </c>
      <c r="P129">
        <v>3</v>
      </c>
      <c r="Q129">
        <v>1</v>
      </c>
      <c r="R129">
        <v>2</v>
      </c>
      <c r="S129">
        <v>0</v>
      </c>
      <c r="T129">
        <v>0</v>
      </c>
      <c r="U129">
        <v>2</v>
      </c>
      <c r="V129">
        <v>1</v>
      </c>
      <c r="W129">
        <v>0.50606323715519996</v>
      </c>
      <c r="X129" t="s">
        <v>176</v>
      </c>
      <c r="Y129">
        <v>1</v>
      </c>
      <c r="Z129">
        <v>1</v>
      </c>
      <c r="AA129">
        <v>1</v>
      </c>
      <c r="AB129">
        <v>2</v>
      </c>
      <c r="AC129">
        <v>2</v>
      </c>
      <c r="AD129">
        <v>3.8281718874679589</v>
      </c>
      <c r="AE129" t="s">
        <v>178</v>
      </c>
      <c r="AF129" t="s">
        <v>178</v>
      </c>
      <c r="AG129">
        <v>0</v>
      </c>
      <c r="AH129">
        <v>0.92930000000000001</v>
      </c>
      <c r="AI129">
        <v>0.5</v>
      </c>
      <c r="AJ129">
        <v>0</v>
      </c>
      <c r="AK129">
        <v>5.1240000000000001E-2</v>
      </c>
      <c r="AL129">
        <v>0</v>
      </c>
      <c r="AM129">
        <f t="shared" si="1"/>
        <v>1.4293</v>
      </c>
      <c r="AN129" t="s">
        <v>533</v>
      </c>
    </row>
    <row r="130" spans="1:40" x14ac:dyDescent="0.25">
      <c r="A130">
        <v>27</v>
      </c>
      <c r="B130">
        <v>4.2</v>
      </c>
      <c r="C130" t="s">
        <v>330</v>
      </c>
      <c r="D130" t="s">
        <v>358</v>
      </c>
      <c r="E130" t="s">
        <v>392</v>
      </c>
      <c r="F130" t="s">
        <v>395</v>
      </c>
      <c r="G130" t="s">
        <v>395</v>
      </c>
      <c r="H130">
        <v>2011</v>
      </c>
      <c r="I130">
        <v>2</v>
      </c>
      <c r="J130">
        <v>2011</v>
      </c>
      <c r="K130" t="s">
        <v>55</v>
      </c>
      <c r="L130" t="s">
        <v>55</v>
      </c>
      <c r="M130" t="s">
        <v>48</v>
      </c>
      <c r="N130">
        <v>4</v>
      </c>
      <c r="O130">
        <v>3</v>
      </c>
      <c r="P130">
        <v>5</v>
      </c>
      <c r="Q130">
        <v>1</v>
      </c>
      <c r="R130">
        <v>0</v>
      </c>
      <c r="S130">
        <v>1</v>
      </c>
      <c r="T130">
        <v>0</v>
      </c>
      <c r="U130">
        <v>0</v>
      </c>
      <c r="V130">
        <v>1</v>
      </c>
      <c r="W130">
        <v>0.50606323715519996</v>
      </c>
      <c r="X130" t="s">
        <v>176</v>
      </c>
      <c r="Y130">
        <v>1</v>
      </c>
      <c r="Z130">
        <v>1</v>
      </c>
      <c r="AA130">
        <v>0</v>
      </c>
      <c r="AB130">
        <v>2</v>
      </c>
      <c r="AC130">
        <v>3</v>
      </c>
      <c r="AD130">
        <v>6.2423793540604366</v>
      </c>
      <c r="AE130" t="s">
        <v>178</v>
      </c>
      <c r="AF130" t="s">
        <v>178</v>
      </c>
      <c r="AG130">
        <v>0</v>
      </c>
      <c r="AH130">
        <v>0</v>
      </c>
      <c r="AI130">
        <v>0.482325</v>
      </c>
      <c r="AJ130">
        <v>0</v>
      </c>
      <c r="AK130">
        <v>0</v>
      </c>
      <c r="AL130">
        <v>1.281E-2</v>
      </c>
      <c r="AM130">
        <f t="shared" si="1"/>
        <v>0.482325</v>
      </c>
      <c r="AN130" t="s">
        <v>533</v>
      </c>
    </row>
    <row r="131" spans="1:40" x14ac:dyDescent="0.25">
      <c r="A131">
        <v>35</v>
      </c>
      <c r="B131">
        <v>4.5999999999999996</v>
      </c>
      <c r="C131" t="s">
        <v>330</v>
      </c>
      <c r="D131" t="s">
        <v>358</v>
      </c>
      <c r="E131" t="s">
        <v>392</v>
      </c>
      <c r="F131" t="s">
        <v>392</v>
      </c>
      <c r="G131" t="s">
        <v>178</v>
      </c>
      <c r="H131">
        <v>2011</v>
      </c>
      <c r="I131">
        <v>1</v>
      </c>
      <c r="J131" t="s">
        <v>178</v>
      </c>
      <c r="K131" t="s">
        <v>45</v>
      </c>
      <c r="L131" t="s">
        <v>45</v>
      </c>
      <c r="M131" t="s">
        <v>178</v>
      </c>
      <c r="N131">
        <v>14</v>
      </c>
      <c r="O131">
        <v>9</v>
      </c>
      <c r="P131" t="s">
        <v>178</v>
      </c>
      <c r="Q131">
        <v>3</v>
      </c>
      <c r="R131">
        <v>2</v>
      </c>
      <c r="S131" t="s">
        <v>178</v>
      </c>
      <c r="T131">
        <v>0</v>
      </c>
      <c r="U131">
        <v>5</v>
      </c>
      <c r="V131" t="s">
        <v>178</v>
      </c>
      <c r="W131">
        <v>0.33837848631377254</v>
      </c>
      <c r="X131" t="s">
        <v>177</v>
      </c>
      <c r="Y131">
        <v>1</v>
      </c>
      <c r="Z131">
        <v>0</v>
      </c>
      <c r="AA131" t="s">
        <v>178</v>
      </c>
      <c r="AB131">
        <v>0</v>
      </c>
      <c r="AC131">
        <v>3</v>
      </c>
      <c r="AD131" t="s">
        <v>178</v>
      </c>
      <c r="AE131" t="s">
        <v>178</v>
      </c>
      <c r="AF131" t="s">
        <v>178</v>
      </c>
      <c r="AG131">
        <v>0</v>
      </c>
      <c r="AH131">
        <v>0.13938154999999999</v>
      </c>
      <c r="AI131" t="s">
        <v>178</v>
      </c>
      <c r="AJ131">
        <v>0</v>
      </c>
      <c r="AK131">
        <v>0.21029218750000001</v>
      </c>
      <c r="AL131" t="s">
        <v>178</v>
      </c>
      <c r="AM131">
        <f t="shared" ref="AM131:AM194" si="2">IF(AN131="Dir",SUM(AG131:AI131),SUM(AJ131:AL131))</f>
        <v>0.13938154999999999</v>
      </c>
      <c r="AN131" t="s">
        <v>533</v>
      </c>
    </row>
    <row r="132" spans="1:40" x14ac:dyDescent="0.25">
      <c r="A132">
        <v>37</v>
      </c>
      <c r="B132">
        <v>4.8</v>
      </c>
      <c r="C132" t="s">
        <v>330</v>
      </c>
      <c r="D132" t="s">
        <v>358</v>
      </c>
      <c r="E132" t="s">
        <v>392</v>
      </c>
      <c r="F132" t="s">
        <v>395</v>
      </c>
      <c r="G132" t="s">
        <v>395</v>
      </c>
      <c r="H132">
        <v>2011</v>
      </c>
      <c r="I132">
        <v>2</v>
      </c>
      <c r="J132">
        <v>2012</v>
      </c>
      <c r="K132" t="s">
        <v>22</v>
      </c>
      <c r="L132" t="s">
        <v>22</v>
      </c>
      <c r="M132" t="s">
        <v>22</v>
      </c>
      <c r="N132">
        <v>8</v>
      </c>
      <c r="O132">
        <v>6</v>
      </c>
      <c r="P132">
        <v>5</v>
      </c>
      <c r="Q132">
        <v>1</v>
      </c>
      <c r="R132">
        <v>0</v>
      </c>
      <c r="S132">
        <v>0</v>
      </c>
      <c r="T132">
        <v>0</v>
      </c>
      <c r="U132">
        <v>1</v>
      </c>
      <c r="V132">
        <v>3</v>
      </c>
      <c r="W132">
        <v>0.46690470119715033</v>
      </c>
      <c r="X132" t="s">
        <v>177</v>
      </c>
      <c r="Y132">
        <v>1</v>
      </c>
      <c r="Z132">
        <v>1</v>
      </c>
      <c r="AA132">
        <v>0</v>
      </c>
      <c r="AB132">
        <v>2</v>
      </c>
      <c r="AC132">
        <v>1</v>
      </c>
      <c r="AD132" t="s">
        <v>178</v>
      </c>
      <c r="AE132" t="s">
        <v>178</v>
      </c>
      <c r="AF132">
        <v>217</v>
      </c>
      <c r="AG132">
        <v>0</v>
      </c>
      <c r="AH132">
        <v>0.5</v>
      </c>
      <c r="AI132">
        <v>1.5</v>
      </c>
      <c r="AJ132">
        <v>0</v>
      </c>
      <c r="AK132">
        <v>0</v>
      </c>
      <c r="AL132">
        <v>0</v>
      </c>
      <c r="AM132">
        <f t="shared" si="2"/>
        <v>2</v>
      </c>
      <c r="AN132" t="s">
        <v>533</v>
      </c>
    </row>
    <row r="133" spans="1:40" x14ac:dyDescent="0.25">
      <c r="A133">
        <v>39</v>
      </c>
      <c r="B133">
        <v>4.9000000000000004</v>
      </c>
      <c r="C133" t="s">
        <v>330</v>
      </c>
      <c r="D133" t="s">
        <v>358</v>
      </c>
      <c r="E133" t="s">
        <v>392</v>
      </c>
      <c r="F133" t="s">
        <v>395</v>
      </c>
      <c r="G133" t="s">
        <v>178</v>
      </c>
      <c r="H133">
        <v>2011</v>
      </c>
      <c r="I133">
        <v>1</v>
      </c>
      <c r="J133">
        <v>2011</v>
      </c>
      <c r="K133" t="s">
        <v>52</v>
      </c>
      <c r="L133" t="s">
        <v>52</v>
      </c>
      <c r="M133" t="s">
        <v>178</v>
      </c>
      <c r="N133">
        <v>8</v>
      </c>
      <c r="O133">
        <v>6</v>
      </c>
      <c r="P133" t="s">
        <v>178</v>
      </c>
      <c r="Q133">
        <v>4</v>
      </c>
      <c r="R133">
        <v>1</v>
      </c>
      <c r="S133" t="s">
        <v>178</v>
      </c>
      <c r="T133">
        <v>0</v>
      </c>
      <c r="U133">
        <v>3</v>
      </c>
      <c r="V133" t="s">
        <v>178</v>
      </c>
      <c r="W133">
        <v>0.87091905479211973</v>
      </c>
      <c r="X133" t="s">
        <v>177</v>
      </c>
      <c r="Y133">
        <v>1</v>
      </c>
      <c r="Z133">
        <v>1</v>
      </c>
      <c r="AA133">
        <v>0</v>
      </c>
      <c r="AB133">
        <v>4</v>
      </c>
      <c r="AC133">
        <v>3</v>
      </c>
      <c r="AD133" t="s">
        <v>178</v>
      </c>
      <c r="AE133" t="s">
        <v>178</v>
      </c>
      <c r="AF133" t="s">
        <v>178</v>
      </c>
      <c r="AG133">
        <v>0</v>
      </c>
      <c r="AH133">
        <v>1.4469749999999999</v>
      </c>
      <c r="AI133" t="s">
        <v>178</v>
      </c>
      <c r="AJ133">
        <v>0</v>
      </c>
      <c r="AK133">
        <v>3.8429999999999999E-2</v>
      </c>
      <c r="AL133" t="s">
        <v>178</v>
      </c>
      <c r="AM133">
        <f t="shared" si="2"/>
        <v>1.4469749999999999</v>
      </c>
      <c r="AN133" t="s">
        <v>533</v>
      </c>
    </row>
    <row r="134" spans="1:40" x14ac:dyDescent="0.25">
      <c r="A134">
        <v>40</v>
      </c>
      <c r="B134">
        <v>4.4000000000000004</v>
      </c>
      <c r="C134" t="s">
        <v>330</v>
      </c>
      <c r="D134" t="s">
        <v>358</v>
      </c>
      <c r="E134" t="s">
        <v>392</v>
      </c>
      <c r="F134" t="s">
        <v>395</v>
      </c>
      <c r="G134" t="s">
        <v>395</v>
      </c>
      <c r="H134">
        <v>2011</v>
      </c>
      <c r="I134">
        <v>2</v>
      </c>
      <c r="J134">
        <v>2012</v>
      </c>
      <c r="K134" t="s">
        <v>59</v>
      </c>
      <c r="L134" t="s">
        <v>50</v>
      </c>
      <c r="M134" t="s">
        <v>50</v>
      </c>
      <c r="N134">
        <v>8</v>
      </c>
      <c r="O134">
        <v>7</v>
      </c>
      <c r="P134">
        <v>6</v>
      </c>
      <c r="Q134">
        <v>3</v>
      </c>
      <c r="R134">
        <v>2</v>
      </c>
      <c r="S134">
        <v>1</v>
      </c>
      <c r="T134">
        <v>1</v>
      </c>
      <c r="U134">
        <v>6</v>
      </c>
      <c r="V134">
        <v>6</v>
      </c>
      <c r="W134">
        <v>0.63071388124885897</v>
      </c>
      <c r="X134" t="s">
        <v>176</v>
      </c>
      <c r="Y134">
        <v>1</v>
      </c>
      <c r="Z134">
        <v>1</v>
      </c>
      <c r="AA134">
        <v>1</v>
      </c>
      <c r="AB134">
        <v>0</v>
      </c>
      <c r="AC134">
        <v>5</v>
      </c>
      <c r="AD134">
        <v>1.7404022523543228</v>
      </c>
      <c r="AE134" t="s">
        <v>178</v>
      </c>
      <c r="AF134">
        <v>228</v>
      </c>
      <c r="AG134">
        <v>2.7052619999999999E-2</v>
      </c>
      <c r="AH134">
        <v>2.7879</v>
      </c>
      <c r="AI134">
        <v>2.8939499999999998</v>
      </c>
      <c r="AJ134">
        <v>5.2866875000000001E-2</v>
      </c>
      <c r="AK134">
        <v>0.15372</v>
      </c>
      <c r="AL134">
        <v>7.6859999999999998E-2</v>
      </c>
      <c r="AM134">
        <f t="shared" si="2"/>
        <v>5.7089026199999999</v>
      </c>
      <c r="AN134" t="s">
        <v>533</v>
      </c>
    </row>
    <row r="135" spans="1:40" x14ac:dyDescent="0.25">
      <c r="A135">
        <v>45</v>
      </c>
      <c r="B135">
        <v>3.8</v>
      </c>
      <c r="C135" t="s">
        <v>330</v>
      </c>
      <c r="D135" t="s">
        <v>358</v>
      </c>
      <c r="E135" t="s">
        <v>392</v>
      </c>
      <c r="F135" t="s">
        <v>395</v>
      </c>
      <c r="G135" t="s">
        <v>178</v>
      </c>
      <c r="H135">
        <v>2011</v>
      </c>
      <c r="I135">
        <v>1</v>
      </c>
      <c r="J135">
        <v>2012</v>
      </c>
      <c r="K135" t="s">
        <v>95</v>
      </c>
      <c r="L135" t="s">
        <v>95</v>
      </c>
      <c r="M135" t="s">
        <v>178</v>
      </c>
      <c r="N135">
        <v>3</v>
      </c>
      <c r="O135">
        <v>4</v>
      </c>
      <c r="P135" t="s">
        <v>178</v>
      </c>
      <c r="Q135">
        <v>1</v>
      </c>
      <c r="R135">
        <v>0</v>
      </c>
      <c r="S135" t="s">
        <v>178</v>
      </c>
      <c r="T135">
        <v>0</v>
      </c>
      <c r="U135">
        <v>0</v>
      </c>
      <c r="V135" t="s">
        <v>178</v>
      </c>
      <c r="W135">
        <v>1.279413928328123</v>
      </c>
      <c r="X135" t="s">
        <v>177</v>
      </c>
      <c r="Y135">
        <v>1</v>
      </c>
      <c r="Z135">
        <v>1</v>
      </c>
      <c r="AA135">
        <v>0</v>
      </c>
      <c r="AB135">
        <v>2</v>
      </c>
      <c r="AC135">
        <v>2</v>
      </c>
      <c r="AD135" t="s">
        <v>178</v>
      </c>
      <c r="AE135" t="s">
        <v>178</v>
      </c>
      <c r="AF135" t="s">
        <v>178</v>
      </c>
      <c r="AG135">
        <v>0</v>
      </c>
      <c r="AH135">
        <v>0</v>
      </c>
      <c r="AI135" t="s">
        <v>178</v>
      </c>
      <c r="AJ135">
        <v>0</v>
      </c>
      <c r="AK135">
        <v>0</v>
      </c>
      <c r="AL135" t="s">
        <v>178</v>
      </c>
      <c r="AM135">
        <f t="shared" si="2"/>
        <v>0</v>
      </c>
      <c r="AN135" t="s">
        <v>533</v>
      </c>
    </row>
    <row r="136" spans="1:40" x14ac:dyDescent="0.25">
      <c r="A136">
        <v>48</v>
      </c>
      <c r="B136">
        <v>4.5</v>
      </c>
      <c r="C136" t="s">
        <v>330</v>
      </c>
      <c r="D136" t="s">
        <v>358</v>
      </c>
      <c r="E136" t="s">
        <v>392</v>
      </c>
      <c r="F136" t="s">
        <v>395</v>
      </c>
      <c r="G136" t="s">
        <v>395</v>
      </c>
      <c r="H136">
        <v>2011</v>
      </c>
      <c r="I136">
        <v>2</v>
      </c>
      <c r="J136">
        <v>2012</v>
      </c>
      <c r="K136" t="s">
        <v>14</v>
      </c>
      <c r="L136" t="s">
        <v>14</v>
      </c>
      <c r="M136" t="s">
        <v>14</v>
      </c>
      <c r="N136">
        <v>10</v>
      </c>
      <c r="O136">
        <v>5</v>
      </c>
      <c r="P136">
        <v>6</v>
      </c>
      <c r="Q136">
        <v>2</v>
      </c>
      <c r="R136">
        <v>0</v>
      </c>
      <c r="S136">
        <v>1</v>
      </c>
      <c r="T136">
        <v>3</v>
      </c>
      <c r="U136">
        <v>4</v>
      </c>
      <c r="V136">
        <v>0</v>
      </c>
      <c r="W136">
        <v>0.87132083643168035</v>
      </c>
      <c r="X136" t="s">
        <v>177</v>
      </c>
      <c r="Y136">
        <v>1</v>
      </c>
      <c r="Z136">
        <v>1</v>
      </c>
      <c r="AA136">
        <v>0</v>
      </c>
      <c r="AB136">
        <v>2</v>
      </c>
      <c r="AC136">
        <v>1</v>
      </c>
      <c r="AD136" t="s">
        <v>178</v>
      </c>
      <c r="AE136">
        <v>191</v>
      </c>
      <c r="AF136" t="s">
        <v>178</v>
      </c>
      <c r="AG136">
        <v>8.3628930000000004E-2</v>
      </c>
      <c r="AH136">
        <v>2</v>
      </c>
      <c r="AI136">
        <v>0</v>
      </c>
      <c r="AJ136">
        <v>0.1261753125</v>
      </c>
      <c r="AK136">
        <v>0</v>
      </c>
      <c r="AL136">
        <v>0</v>
      </c>
      <c r="AM136">
        <f t="shared" si="2"/>
        <v>2.0836289300000002</v>
      </c>
      <c r="AN136" t="s">
        <v>533</v>
      </c>
    </row>
    <row r="137" spans="1:40" x14ac:dyDescent="0.25">
      <c r="A137">
        <v>57</v>
      </c>
      <c r="B137">
        <v>4.9000000000000004</v>
      </c>
      <c r="C137" t="s">
        <v>330</v>
      </c>
      <c r="D137" t="s">
        <v>358</v>
      </c>
      <c r="E137" t="s">
        <v>392</v>
      </c>
      <c r="F137" t="s">
        <v>395</v>
      </c>
      <c r="G137" t="s">
        <v>178</v>
      </c>
      <c r="H137">
        <v>2011</v>
      </c>
      <c r="I137">
        <v>1</v>
      </c>
      <c r="J137">
        <v>2012</v>
      </c>
      <c r="K137" t="s">
        <v>66</v>
      </c>
      <c r="L137" t="s">
        <v>73</v>
      </c>
      <c r="M137" t="s">
        <v>178</v>
      </c>
      <c r="N137">
        <v>11</v>
      </c>
      <c r="O137">
        <v>5</v>
      </c>
      <c r="P137" t="s">
        <v>178</v>
      </c>
      <c r="Q137">
        <v>3</v>
      </c>
      <c r="R137">
        <v>0</v>
      </c>
      <c r="S137" t="s">
        <v>178</v>
      </c>
      <c r="T137">
        <v>8</v>
      </c>
      <c r="U137">
        <v>0</v>
      </c>
      <c r="V137" t="s">
        <v>178</v>
      </c>
      <c r="W137">
        <v>0.82024386617639533</v>
      </c>
      <c r="X137" t="s">
        <v>176</v>
      </c>
      <c r="Y137">
        <v>1</v>
      </c>
      <c r="Z137">
        <v>1</v>
      </c>
      <c r="AA137">
        <v>1</v>
      </c>
      <c r="AB137">
        <v>6</v>
      </c>
      <c r="AC137">
        <v>9</v>
      </c>
      <c r="AD137">
        <v>7.8928638655433563</v>
      </c>
      <c r="AE137" t="s">
        <v>178</v>
      </c>
      <c r="AF137" t="s">
        <v>178</v>
      </c>
      <c r="AG137">
        <v>0.21642096</v>
      </c>
      <c r="AH137">
        <v>0</v>
      </c>
      <c r="AI137" t="s">
        <v>178</v>
      </c>
      <c r="AJ137">
        <v>0</v>
      </c>
      <c r="AK137">
        <v>0</v>
      </c>
      <c r="AL137" t="s">
        <v>178</v>
      </c>
      <c r="AM137">
        <f t="shared" si="2"/>
        <v>0.21642096</v>
      </c>
      <c r="AN137" t="s">
        <v>533</v>
      </c>
    </row>
    <row r="138" spans="1:40" x14ac:dyDescent="0.25">
      <c r="A138">
        <v>59</v>
      </c>
      <c r="B138">
        <v>4.3</v>
      </c>
      <c r="C138" t="s">
        <v>330</v>
      </c>
      <c r="D138" t="s">
        <v>358</v>
      </c>
      <c r="E138" t="s">
        <v>392</v>
      </c>
      <c r="F138" t="s">
        <v>395</v>
      </c>
      <c r="G138" t="s">
        <v>178</v>
      </c>
      <c r="H138">
        <v>2011</v>
      </c>
      <c r="I138">
        <v>1</v>
      </c>
      <c r="J138">
        <v>2012</v>
      </c>
      <c r="K138" t="s">
        <v>20</v>
      </c>
      <c r="L138" t="s">
        <v>128</v>
      </c>
      <c r="M138" t="s">
        <v>178</v>
      </c>
      <c r="N138">
        <v>8</v>
      </c>
      <c r="O138">
        <v>4</v>
      </c>
      <c r="P138" t="s">
        <v>178</v>
      </c>
      <c r="Q138">
        <v>2</v>
      </c>
      <c r="R138">
        <v>0</v>
      </c>
      <c r="S138" t="s">
        <v>178</v>
      </c>
      <c r="T138">
        <v>6</v>
      </c>
      <c r="U138">
        <v>0</v>
      </c>
      <c r="V138" t="s">
        <v>178</v>
      </c>
      <c r="W138">
        <v>0.52038447325030746</v>
      </c>
      <c r="X138" t="s">
        <v>176</v>
      </c>
      <c r="Y138">
        <v>1</v>
      </c>
      <c r="Z138">
        <v>1</v>
      </c>
      <c r="AA138">
        <v>1</v>
      </c>
      <c r="AB138">
        <v>0</v>
      </c>
      <c r="AC138">
        <v>0</v>
      </c>
      <c r="AD138">
        <v>0.87726848797845269</v>
      </c>
      <c r="AE138" t="s">
        <v>178</v>
      </c>
      <c r="AF138">
        <v>70</v>
      </c>
      <c r="AG138">
        <v>0.16725786000000001</v>
      </c>
      <c r="AH138">
        <v>0</v>
      </c>
      <c r="AI138" t="s">
        <v>178</v>
      </c>
      <c r="AJ138">
        <v>0</v>
      </c>
      <c r="AK138">
        <v>0</v>
      </c>
      <c r="AL138" t="s">
        <v>178</v>
      </c>
      <c r="AM138">
        <f t="shared" si="2"/>
        <v>0.16725786000000001</v>
      </c>
      <c r="AN138" t="s">
        <v>533</v>
      </c>
    </row>
    <row r="139" spans="1:40" x14ac:dyDescent="0.25">
      <c r="A139">
        <v>61</v>
      </c>
      <c r="B139">
        <v>4.4000000000000004</v>
      </c>
      <c r="C139" t="s">
        <v>330</v>
      </c>
      <c r="D139" t="s">
        <v>358</v>
      </c>
      <c r="E139" t="s">
        <v>392</v>
      </c>
      <c r="F139" t="s">
        <v>395</v>
      </c>
      <c r="G139" t="s">
        <v>178</v>
      </c>
      <c r="H139">
        <v>2011</v>
      </c>
      <c r="I139">
        <v>1</v>
      </c>
      <c r="J139">
        <v>2012</v>
      </c>
      <c r="K139" t="s">
        <v>21</v>
      </c>
      <c r="L139" t="s">
        <v>11</v>
      </c>
      <c r="M139" t="s">
        <v>178</v>
      </c>
      <c r="N139">
        <v>8</v>
      </c>
      <c r="O139">
        <v>6</v>
      </c>
      <c r="P139" t="s">
        <v>178</v>
      </c>
      <c r="Q139">
        <v>1</v>
      </c>
      <c r="R139">
        <v>0</v>
      </c>
      <c r="S139" t="s">
        <v>178</v>
      </c>
      <c r="T139">
        <v>0</v>
      </c>
      <c r="U139">
        <v>0</v>
      </c>
      <c r="V139" t="s">
        <v>178</v>
      </c>
      <c r="W139">
        <v>0.46690470119715033</v>
      </c>
      <c r="X139" t="s">
        <v>176</v>
      </c>
      <c r="Y139">
        <v>1</v>
      </c>
      <c r="Z139">
        <v>1</v>
      </c>
      <c r="AA139">
        <v>1</v>
      </c>
      <c r="AB139">
        <v>0</v>
      </c>
      <c r="AC139">
        <v>1</v>
      </c>
      <c r="AD139">
        <v>3.4375863625514937</v>
      </c>
      <c r="AE139" t="s">
        <v>178</v>
      </c>
      <c r="AF139" t="s">
        <v>178</v>
      </c>
      <c r="AG139">
        <v>0</v>
      </c>
      <c r="AH139">
        <v>0</v>
      </c>
      <c r="AI139" t="s">
        <v>178</v>
      </c>
      <c r="AJ139">
        <v>0</v>
      </c>
      <c r="AK139">
        <v>0</v>
      </c>
      <c r="AL139" t="s">
        <v>178</v>
      </c>
      <c r="AM139">
        <f t="shared" si="2"/>
        <v>0</v>
      </c>
      <c r="AN139" t="s">
        <v>533</v>
      </c>
    </row>
    <row r="140" spans="1:40" x14ac:dyDescent="0.25">
      <c r="A140">
        <v>66</v>
      </c>
      <c r="B140">
        <v>4.7</v>
      </c>
      <c r="C140" t="s">
        <v>330</v>
      </c>
      <c r="D140" t="s">
        <v>358</v>
      </c>
      <c r="E140" t="s">
        <v>392</v>
      </c>
      <c r="F140" t="s">
        <v>395</v>
      </c>
      <c r="G140" t="s">
        <v>178</v>
      </c>
      <c r="H140">
        <v>2011</v>
      </c>
      <c r="I140">
        <v>1</v>
      </c>
      <c r="J140">
        <v>2011</v>
      </c>
      <c r="K140" t="s">
        <v>86</v>
      </c>
      <c r="L140" t="s">
        <v>86</v>
      </c>
      <c r="M140" t="s">
        <v>178</v>
      </c>
      <c r="N140">
        <v>5</v>
      </c>
      <c r="O140">
        <v>6</v>
      </c>
      <c r="P140" t="s">
        <v>178</v>
      </c>
      <c r="Q140">
        <v>2</v>
      </c>
      <c r="R140">
        <v>2</v>
      </c>
      <c r="S140" t="s">
        <v>178</v>
      </c>
      <c r="T140">
        <v>0</v>
      </c>
      <c r="U140">
        <v>1</v>
      </c>
      <c r="V140" t="s">
        <v>178</v>
      </c>
      <c r="W140">
        <v>0.34058772731852577</v>
      </c>
      <c r="X140" t="s">
        <v>177</v>
      </c>
      <c r="Y140">
        <v>1</v>
      </c>
      <c r="Z140">
        <v>1</v>
      </c>
      <c r="AA140">
        <v>0</v>
      </c>
      <c r="AB140">
        <v>17</v>
      </c>
      <c r="AC140">
        <v>3</v>
      </c>
      <c r="AD140" t="s">
        <v>178</v>
      </c>
      <c r="AE140">
        <v>156</v>
      </c>
      <c r="AF140" t="s">
        <v>178</v>
      </c>
      <c r="AG140">
        <v>0</v>
      </c>
      <c r="AH140">
        <v>0.46465000000000001</v>
      </c>
      <c r="AI140" t="s">
        <v>178</v>
      </c>
      <c r="AJ140">
        <v>0</v>
      </c>
      <c r="AK140">
        <v>2.562E-2</v>
      </c>
      <c r="AL140" t="s">
        <v>178</v>
      </c>
      <c r="AM140">
        <f t="shared" si="2"/>
        <v>0.46465000000000001</v>
      </c>
      <c r="AN140" t="s">
        <v>533</v>
      </c>
    </row>
    <row r="141" spans="1:40" x14ac:dyDescent="0.25">
      <c r="A141">
        <v>68</v>
      </c>
      <c r="B141">
        <v>4.5999999999999996</v>
      </c>
      <c r="C141" t="s">
        <v>330</v>
      </c>
      <c r="D141" t="s">
        <v>358</v>
      </c>
      <c r="E141" t="s">
        <v>392</v>
      </c>
      <c r="F141" t="s">
        <v>395</v>
      </c>
      <c r="G141" t="s">
        <v>395</v>
      </c>
      <c r="H141">
        <v>2011</v>
      </c>
      <c r="I141">
        <v>2</v>
      </c>
      <c r="J141">
        <v>2012</v>
      </c>
      <c r="K141" t="s">
        <v>45</v>
      </c>
      <c r="L141" t="s">
        <v>38</v>
      </c>
      <c r="M141" t="s">
        <v>38</v>
      </c>
      <c r="N141">
        <v>14</v>
      </c>
      <c r="O141">
        <v>7</v>
      </c>
      <c r="P141">
        <v>5</v>
      </c>
      <c r="Q141">
        <v>3</v>
      </c>
      <c r="R141">
        <v>2</v>
      </c>
      <c r="S141">
        <v>1</v>
      </c>
      <c r="T141">
        <v>0</v>
      </c>
      <c r="U141">
        <v>0</v>
      </c>
      <c r="V141">
        <v>0</v>
      </c>
      <c r="W141">
        <v>0.33837848631377254</v>
      </c>
      <c r="X141" t="s">
        <v>176</v>
      </c>
      <c r="Y141">
        <v>1</v>
      </c>
      <c r="Z141">
        <v>1</v>
      </c>
      <c r="AA141">
        <v>1</v>
      </c>
      <c r="AB141">
        <v>0</v>
      </c>
      <c r="AC141">
        <v>2</v>
      </c>
      <c r="AD141">
        <v>1.5565346125287403</v>
      </c>
      <c r="AE141" t="s">
        <v>178</v>
      </c>
      <c r="AF141" t="s">
        <v>178</v>
      </c>
      <c r="AG141">
        <v>0</v>
      </c>
      <c r="AH141">
        <v>0</v>
      </c>
      <c r="AI141">
        <v>0</v>
      </c>
      <c r="AJ141">
        <v>0</v>
      </c>
      <c r="AK141">
        <v>0</v>
      </c>
      <c r="AL141">
        <v>0</v>
      </c>
      <c r="AM141">
        <f t="shared" si="2"/>
        <v>0</v>
      </c>
      <c r="AN141" t="s">
        <v>533</v>
      </c>
    </row>
    <row r="142" spans="1:40" x14ac:dyDescent="0.25">
      <c r="A142">
        <v>71</v>
      </c>
      <c r="B142">
        <v>4.9000000000000004</v>
      </c>
      <c r="C142" t="s">
        <v>330</v>
      </c>
      <c r="D142" t="s">
        <v>358</v>
      </c>
      <c r="E142" t="s">
        <v>392</v>
      </c>
      <c r="F142" t="s">
        <v>395</v>
      </c>
      <c r="G142" t="s">
        <v>395</v>
      </c>
      <c r="H142">
        <v>2011</v>
      </c>
      <c r="I142">
        <v>2</v>
      </c>
      <c r="J142">
        <v>2012</v>
      </c>
      <c r="K142" t="s">
        <v>12</v>
      </c>
      <c r="L142" t="s">
        <v>12</v>
      </c>
      <c r="M142" t="s">
        <v>12</v>
      </c>
      <c r="N142">
        <v>11</v>
      </c>
      <c r="O142">
        <v>7</v>
      </c>
      <c r="P142">
        <v>8</v>
      </c>
      <c r="Q142">
        <v>4</v>
      </c>
      <c r="R142">
        <v>2</v>
      </c>
      <c r="S142">
        <v>1</v>
      </c>
      <c r="T142">
        <v>0</v>
      </c>
      <c r="U142">
        <v>3</v>
      </c>
      <c r="V142">
        <v>7</v>
      </c>
      <c r="W142">
        <v>0.46097722286464166</v>
      </c>
      <c r="X142" t="s">
        <v>177</v>
      </c>
      <c r="Y142">
        <v>1</v>
      </c>
      <c r="Z142">
        <v>1</v>
      </c>
      <c r="AA142">
        <v>0</v>
      </c>
      <c r="AB142">
        <v>2</v>
      </c>
      <c r="AC142">
        <v>5</v>
      </c>
      <c r="AD142" t="s">
        <v>178</v>
      </c>
      <c r="AE142" t="s">
        <v>178</v>
      </c>
      <c r="AF142" t="s">
        <v>178</v>
      </c>
      <c r="AG142">
        <v>0</v>
      </c>
      <c r="AH142">
        <v>1.39395</v>
      </c>
      <c r="AI142">
        <v>3.3762750000000001</v>
      </c>
      <c r="AJ142">
        <v>0</v>
      </c>
      <c r="AK142">
        <v>7.6859999999999998E-2</v>
      </c>
      <c r="AL142">
        <v>8.967E-2</v>
      </c>
      <c r="AM142">
        <f t="shared" si="2"/>
        <v>4.7702249999999999</v>
      </c>
      <c r="AN142" t="s">
        <v>533</v>
      </c>
    </row>
    <row r="143" spans="1:40" x14ac:dyDescent="0.25">
      <c r="A143">
        <v>73</v>
      </c>
      <c r="B143">
        <v>4.7</v>
      </c>
      <c r="C143" t="s">
        <v>330</v>
      </c>
      <c r="D143" t="s">
        <v>358</v>
      </c>
      <c r="E143" t="s">
        <v>392</v>
      </c>
      <c r="F143" t="s">
        <v>395</v>
      </c>
      <c r="G143" t="s">
        <v>178</v>
      </c>
      <c r="H143">
        <v>2012</v>
      </c>
      <c r="I143">
        <v>1</v>
      </c>
      <c r="J143">
        <v>2013</v>
      </c>
      <c r="K143" t="s">
        <v>22</v>
      </c>
      <c r="L143" t="s">
        <v>131</v>
      </c>
      <c r="M143" t="s">
        <v>178</v>
      </c>
      <c r="N143">
        <v>6</v>
      </c>
      <c r="O143">
        <v>7</v>
      </c>
      <c r="P143" t="s">
        <v>178</v>
      </c>
      <c r="Q143">
        <v>0</v>
      </c>
      <c r="R143">
        <v>1</v>
      </c>
      <c r="S143" t="s">
        <v>178</v>
      </c>
      <c r="T143">
        <v>1</v>
      </c>
      <c r="U143">
        <v>1</v>
      </c>
      <c r="V143" t="s">
        <v>178</v>
      </c>
      <c r="W143">
        <v>0.46690470119715033</v>
      </c>
      <c r="X143" t="s">
        <v>176</v>
      </c>
      <c r="Y143">
        <v>1</v>
      </c>
      <c r="Z143">
        <v>1</v>
      </c>
      <c r="AA143" t="s">
        <v>470</v>
      </c>
      <c r="AB143" t="s">
        <v>178</v>
      </c>
      <c r="AC143" t="s">
        <v>178</v>
      </c>
      <c r="AD143">
        <v>0.56859475903318213</v>
      </c>
      <c r="AE143" t="s">
        <v>178</v>
      </c>
      <c r="AF143" t="s">
        <v>178</v>
      </c>
      <c r="AG143">
        <v>2.9523689999999998E-2</v>
      </c>
      <c r="AH143">
        <v>0.482325</v>
      </c>
      <c r="AI143" t="s">
        <v>178</v>
      </c>
      <c r="AJ143">
        <v>2.0441562499999996E-2</v>
      </c>
      <c r="AK143">
        <v>1.281E-2</v>
      </c>
      <c r="AL143" t="s">
        <v>178</v>
      </c>
      <c r="AM143">
        <f t="shared" si="2"/>
        <v>0.51184869</v>
      </c>
      <c r="AN143" t="s">
        <v>533</v>
      </c>
    </row>
    <row r="144" spans="1:40" x14ac:dyDescent="0.25">
      <c r="A144">
        <v>103</v>
      </c>
      <c r="B144">
        <v>5.0999999999999996</v>
      </c>
      <c r="C144" t="s">
        <v>330</v>
      </c>
      <c r="D144" t="s">
        <v>358</v>
      </c>
      <c r="E144" t="s">
        <v>392</v>
      </c>
      <c r="F144" t="s">
        <v>395</v>
      </c>
      <c r="G144" t="s">
        <v>178</v>
      </c>
      <c r="H144">
        <v>2011</v>
      </c>
      <c r="I144">
        <v>1</v>
      </c>
      <c r="J144">
        <v>2012</v>
      </c>
      <c r="K144" t="s">
        <v>69</v>
      </c>
      <c r="L144" t="s">
        <v>69</v>
      </c>
      <c r="M144" t="s">
        <v>178</v>
      </c>
      <c r="N144">
        <v>8</v>
      </c>
      <c r="O144">
        <v>4</v>
      </c>
      <c r="P144" t="s">
        <v>178</v>
      </c>
      <c r="Q144">
        <v>2</v>
      </c>
      <c r="R144">
        <v>1</v>
      </c>
      <c r="S144" t="s">
        <v>178</v>
      </c>
      <c r="T144">
        <v>0</v>
      </c>
      <c r="U144">
        <v>6</v>
      </c>
      <c r="V144" t="s">
        <v>178</v>
      </c>
      <c r="W144">
        <v>1.0700000000000003</v>
      </c>
      <c r="X144" t="s">
        <v>177</v>
      </c>
      <c r="Y144">
        <v>1</v>
      </c>
      <c r="Z144">
        <v>1</v>
      </c>
      <c r="AA144">
        <v>0</v>
      </c>
      <c r="AB144" t="s">
        <v>178</v>
      </c>
      <c r="AC144" t="s">
        <v>178</v>
      </c>
      <c r="AD144" t="s">
        <v>178</v>
      </c>
      <c r="AE144">
        <v>17</v>
      </c>
      <c r="AF144">
        <v>55</v>
      </c>
      <c r="AG144">
        <v>0</v>
      </c>
      <c r="AH144">
        <v>2.8939499999999998</v>
      </c>
      <c r="AI144" t="s">
        <v>178</v>
      </c>
      <c r="AJ144">
        <v>0</v>
      </c>
      <c r="AK144">
        <v>7.6859999999999998E-2</v>
      </c>
      <c r="AL144" t="s">
        <v>178</v>
      </c>
      <c r="AM144">
        <f t="shared" si="2"/>
        <v>2.8939499999999998</v>
      </c>
      <c r="AN144" t="s">
        <v>533</v>
      </c>
    </row>
    <row r="145" spans="1:40" x14ac:dyDescent="0.25">
      <c r="A145">
        <v>126</v>
      </c>
      <c r="B145">
        <v>4.9000000000000004</v>
      </c>
      <c r="C145" t="s">
        <v>330</v>
      </c>
      <c r="D145" t="s">
        <v>358</v>
      </c>
      <c r="E145" t="s">
        <v>392</v>
      </c>
      <c r="F145" t="s">
        <v>395</v>
      </c>
      <c r="G145" t="s">
        <v>178</v>
      </c>
      <c r="H145">
        <v>2012</v>
      </c>
      <c r="I145">
        <v>1</v>
      </c>
      <c r="J145">
        <v>2013</v>
      </c>
      <c r="K145" t="s">
        <v>16</v>
      </c>
      <c r="L145" t="s">
        <v>158</v>
      </c>
      <c r="M145" t="s">
        <v>178</v>
      </c>
      <c r="N145">
        <v>14</v>
      </c>
      <c r="O145">
        <v>5</v>
      </c>
      <c r="P145" t="s">
        <v>178</v>
      </c>
      <c r="Q145">
        <v>2</v>
      </c>
      <c r="R145">
        <v>1</v>
      </c>
      <c r="S145" t="s">
        <v>178</v>
      </c>
      <c r="T145">
        <v>3</v>
      </c>
      <c r="U145">
        <v>1</v>
      </c>
      <c r="V145" t="s">
        <v>178</v>
      </c>
      <c r="W145">
        <v>0.53450912059571232</v>
      </c>
      <c r="X145" t="s">
        <v>176</v>
      </c>
      <c r="Y145">
        <v>1</v>
      </c>
      <c r="Z145">
        <v>1</v>
      </c>
      <c r="AA145">
        <v>1</v>
      </c>
      <c r="AB145" t="s">
        <v>178</v>
      </c>
      <c r="AC145" t="s">
        <v>178</v>
      </c>
      <c r="AD145">
        <v>2.1631458573105973</v>
      </c>
      <c r="AE145" t="s">
        <v>178</v>
      </c>
      <c r="AF145">
        <v>122</v>
      </c>
      <c r="AG145">
        <v>8.3628930000000004E-2</v>
      </c>
      <c r="AH145">
        <v>0.482325</v>
      </c>
      <c r="AI145" t="s">
        <v>178</v>
      </c>
      <c r="AJ145">
        <v>0.1261753125</v>
      </c>
      <c r="AK145">
        <v>1.281E-2</v>
      </c>
      <c r="AL145" t="s">
        <v>178</v>
      </c>
      <c r="AM145">
        <f t="shared" si="2"/>
        <v>0.56595393000000005</v>
      </c>
      <c r="AN145" t="s">
        <v>533</v>
      </c>
    </row>
    <row r="146" spans="1:40" x14ac:dyDescent="0.25">
      <c r="A146">
        <v>143</v>
      </c>
      <c r="B146">
        <v>4.8</v>
      </c>
      <c r="C146" t="s">
        <v>330</v>
      </c>
      <c r="D146" t="s">
        <v>358</v>
      </c>
      <c r="E146" t="s">
        <v>392</v>
      </c>
      <c r="F146" t="s">
        <v>178</v>
      </c>
      <c r="G146" t="s">
        <v>178</v>
      </c>
      <c r="H146">
        <v>2011</v>
      </c>
      <c r="I146" t="s">
        <v>178</v>
      </c>
      <c r="J146" t="s">
        <v>178</v>
      </c>
      <c r="K146" t="s">
        <v>4</v>
      </c>
      <c r="L146" t="s">
        <v>178</v>
      </c>
      <c r="M146" t="s">
        <v>178</v>
      </c>
      <c r="N146">
        <v>4</v>
      </c>
      <c r="O146" t="s">
        <v>178</v>
      </c>
      <c r="P146" t="s">
        <v>178</v>
      </c>
      <c r="Q146">
        <v>1</v>
      </c>
      <c r="R146" t="s">
        <v>178</v>
      </c>
      <c r="S146" t="s">
        <v>178</v>
      </c>
      <c r="T146">
        <v>1</v>
      </c>
      <c r="U146" t="s">
        <v>178</v>
      </c>
      <c r="V146" t="s">
        <v>178</v>
      </c>
      <c r="W146">
        <v>1.0771258050942794</v>
      </c>
      <c r="X146" t="s">
        <v>178</v>
      </c>
      <c r="Y146">
        <v>0</v>
      </c>
      <c r="Z146" t="s">
        <v>178</v>
      </c>
      <c r="AA146" t="s">
        <v>178</v>
      </c>
      <c r="AB146">
        <v>1</v>
      </c>
      <c r="AC146">
        <v>15</v>
      </c>
      <c r="AD146" t="s">
        <v>178</v>
      </c>
      <c r="AE146">
        <v>141</v>
      </c>
      <c r="AF146">
        <v>18</v>
      </c>
      <c r="AG146">
        <v>2.87E-2</v>
      </c>
      <c r="AH146" t="s">
        <v>178</v>
      </c>
      <c r="AI146" t="s">
        <v>178</v>
      </c>
      <c r="AJ146">
        <v>3.125E-2</v>
      </c>
      <c r="AK146" t="s">
        <v>178</v>
      </c>
      <c r="AL146" t="s">
        <v>178</v>
      </c>
      <c r="AM146">
        <f t="shared" si="2"/>
        <v>2.87E-2</v>
      </c>
      <c r="AN146" t="s">
        <v>533</v>
      </c>
    </row>
    <row r="147" spans="1:40" x14ac:dyDescent="0.25">
      <c r="A147">
        <v>144</v>
      </c>
      <c r="B147">
        <v>4.4000000000000004</v>
      </c>
      <c r="C147" t="s">
        <v>330</v>
      </c>
      <c r="D147" t="s">
        <v>358</v>
      </c>
      <c r="E147" t="s">
        <v>392</v>
      </c>
      <c r="F147" t="s">
        <v>178</v>
      </c>
      <c r="G147" t="s">
        <v>178</v>
      </c>
      <c r="H147">
        <v>2011</v>
      </c>
      <c r="I147" t="s">
        <v>178</v>
      </c>
      <c r="J147" t="s">
        <v>178</v>
      </c>
      <c r="K147" t="s">
        <v>56</v>
      </c>
      <c r="L147" t="s">
        <v>178</v>
      </c>
      <c r="M147" t="s">
        <v>178</v>
      </c>
      <c r="N147">
        <v>5</v>
      </c>
      <c r="O147" t="s">
        <v>178</v>
      </c>
      <c r="P147" t="s">
        <v>178</v>
      </c>
      <c r="Q147">
        <v>1</v>
      </c>
      <c r="R147" t="s">
        <v>178</v>
      </c>
      <c r="S147" t="s">
        <v>178</v>
      </c>
      <c r="T147">
        <v>0</v>
      </c>
      <c r="U147" t="s">
        <v>178</v>
      </c>
      <c r="V147" t="s">
        <v>178</v>
      </c>
      <c r="W147">
        <v>0.50606323715519996</v>
      </c>
      <c r="X147" t="s">
        <v>178</v>
      </c>
      <c r="Y147">
        <v>0</v>
      </c>
      <c r="Z147" t="s">
        <v>178</v>
      </c>
      <c r="AA147" t="s">
        <v>178</v>
      </c>
      <c r="AB147">
        <v>0</v>
      </c>
      <c r="AC147">
        <v>2</v>
      </c>
      <c r="AD147" t="s">
        <v>178</v>
      </c>
      <c r="AE147" t="s">
        <v>178</v>
      </c>
      <c r="AF147" t="s">
        <v>178</v>
      </c>
      <c r="AG147">
        <v>0</v>
      </c>
      <c r="AH147" t="s">
        <v>178</v>
      </c>
      <c r="AI147" t="s">
        <v>178</v>
      </c>
      <c r="AJ147">
        <v>0</v>
      </c>
      <c r="AK147" t="s">
        <v>178</v>
      </c>
      <c r="AL147" t="s">
        <v>178</v>
      </c>
      <c r="AM147">
        <f t="shared" si="2"/>
        <v>0</v>
      </c>
      <c r="AN147" t="s">
        <v>533</v>
      </c>
    </row>
    <row r="148" spans="1:40" x14ac:dyDescent="0.25">
      <c r="A148">
        <v>145</v>
      </c>
      <c r="B148">
        <v>4.5</v>
      </c>
      <c r="C148" t="s">
        <v>330</v>
      </c>
      <c r="D148" t="s">
        <v>358</v>
      </c>
      <c r="E148" t="s">
        <v>392</v>
      </c>
      <c r="F148" t="s">
        <v>178</v>
      </c>
      <c r="G148" t="s">
        <v>178</v>
      </c>
      <c r="H148">
        <v>2011</v>
      </c>
      <c r="I148" t="s">
        <v>178</v>
      </c>
      <c r="J148" t="s">
        <v>178</v>
      </c>
      <c r="K148" t="s">
        <v>79</v>
      </c>
      <c r="L148" t="s">
        <v>178</v>
      </c>
      <c r="M148" t="s">
        <v>178</v>
      </c>
      <c r="N148">
        <v>5</v>
      </c>
      <c r="O148" t="s">
        <v>178</v>
      </c>
      <c r="P148" t="s">
        <v>178</v>
      </c>
      <c r="Q148">
        <v>3</v>
      </c>
      <c r="R148" t="s">
        <v>178</v>
      </c>
      <c r="S148" t="s">
        <v>178</v>
      </c>
      <c r="T148">
        <v>0</v>
      </c>
      <c r="U148" t="s">
        <v>178</v>
      </c>
      <c r="V148" t="s">
        <v>178</v>
      </c>
      <c r="W148">
        <v>1.0107423014794645</v>
      </c>
      <c r="X148" t="s">
        <v>178</v>
      </c>
      <c r="Y148">
        <v>0</v>
      </c>
      <c r="Z148" t="s">
        <v>178</v>
      </c>
      <c r="AA148" t="s">
        <v>178</v>
      </c>
      <c r="AB148">
        <v>0</v>
      </c>
      <c r="AC148">
        <v>0</v>
      </c>
      <c r="AD148" t="s">
        <v>178</v>
      </c>
      <c r="AE148">
        <v>2</v>
      </c>
      <c r="AF148" t="s">
        <v>178</v>
      </c>
      <c r="AG148">
        <v>0</v>
      </c>
      <c r="AH148" t="s">
        <v>178</v>
      </c>
      <c r="AI148" t="s">
        <v>178</v>
      </c>
      <c r="AJ148">
        <v>0</v>
      </c>
      <c r="AK148" t="s">
        <v>178</v>
      </c>
      <c r="AL148" t="s">
        <v>178</v>
      </c>
      <c r="AM148">
        <f t="shared" si="2"/>
        <v>0</v>
      </c>
      <c r="AN148" t="s">
        <v>533</v>
      </c>
    </row>
    <row r="149" spans="1:40" x14ac:dyDescent="0.25">
      <c r="A149">
        <v>148</v>
      </c>
      <c r="B149">
        <v>4.0999999999999996</v>
      </c>
      <c r="C149" t="s">
        <v>330</v>
      </c>
      <c r="D149" t="s">
        <v>358</v>
      </c>
      <c r="E149" t="s">
        <v>392</v>
      </c>
      <c r="F149" t="s">
        <v>178</v>
      </c>
      <c r="G149" t="s">
        <v>178</v>
      </c>
      <c r="H149">
        <v>2011</v>
      </c>
      <c r="I149" t="s">
        <v>178</v>
      </c>
      <c r="J149" t="s">
        <v>178</v>
      </c>
      <c r="K149" t="s">
        <v>94</v>
      </c>
      <c r="L149" t="s">
        <v>178</v>
      </c>
      <c r="M149" t="s">
        <v>178</v>
      </c>
      <c r="N149">
        <v>4</v>
      </c>
      <c r="O149" t="s">
        <v>178</v>
      </c>
      <c r="P149" t="s">
        <v>178</v>
      </c>
      <c r="Q149">
        <v>1</v>
      </c>
      <c r="R149" t="s">
        <v>178</v>
      </c>
      <c r="S149" t="s">
        <v>178</v>
      </c>
      <c r="T149">
        <v>0</v>
      </c>
      <c r="U149" t="s">
        <v>178</v>
      </c>
      <c r="V149" t="s">
        <v>178</v>
      </c>
      <c r="W149">
        <v>1.5646085772486358</v>
      </c>
      <c r="X149" t="s">
        <v>178</v>
      </c>
      <c r="Y149">
        <v>0</v>
      </c>
      <c r="Z149" t="s">
        <v>178</v>
      </c>
      <c r="AA149" t="s">
        <v>178</v>
      </c>
      <c r="AB149">
        <v>0</v>
      </c>
      <c r="AC149">
        <v>1</v>
      </c>
      <c r="AD149" t="s">
        <v>178</v>
      </c>
      <c r="AE149">
        <v>30</v>
      </c>
      <c r="AF149" t="s">
        <v>178</v>
      </c>
      <c r="AG149">
        <v>0</v>
      </c>
      <c r="AH149" t="s">
        <v>178</v>
      </c>
      <c r="AI149" t="s">
        <v>178</v>
      </c>
      <c r="AJ149">
        <v>0</v>
      </c>
      <c r="AK149" t="s">
        <v>178</v>
      </c>
      <c r="AL149" t="s">
        <v>178</v>
      </c>
      <c r="AM149">
        <f t="shared" si="2"/>
        <v>0</v>
      </c>
      <c r="AN149" t="s">
        <v>533</v>
      </c>
    </row>
    <row r="150" spans="1:40" x14ac:dyDescent="0.25">
      <c r="A150">
        <v>153</v>
      </c>
      <c r="B150">
        <v>4.0999999999999996</v>
      </c>
      <c r="C150" t="s">
        <v>330</v>
      </c>
      <c r="D150" t="s">
        <v>358</v>
      </c>
      <c r="E150" t="s">
        <v>392</v>
      </c>
      <c r="F150" t="s">
        <v>178</v>
      </c>
      <c r="G150" t="s">
        <v>178</v>
      </c>
      <c r="H150">
        <v>2011</v>
      </c>
      <c r="I150" t="s">
        <v>178</v>
      </c>
      <c r="J150" t="s">
        <v>178</v>
      </c>
      <c r="K150" t="s">
        <v>78</v>
      </c>
      <c r="L150" t="s">
        <v>178</v>
      </c>
      <c r="M150" t="s">
        <v>178</v>
      </c>
      <c r="N150">
        <v>8</v>
      </c>
      <c r="O150" t="s">
        <v>178</v>
      </c>
      <c r="P150" t="s">
        <v>178</v>
      </c>
      <c r="Q150">
        <v>2</v>
      </c>
      <c r="R150" t="s">
        <v>178</v>
      </c>
      <c r="S150" t="s">
        <v>178</v>
      </c>
      <c r="T150">
        <v>2</v>
      </c>
      <c r="U150" t="s">
        <v>178</v>
      </c>
      <c r="V150" t="s">
        <v>178</v>
      </c>
      <c r="W150">
        <v>0.40199502484483624</v>
      </c>
      <c r="X150" t="s">
        <v>178</v>
      </c>
      <c r="Y150">
        <v>0</v>
      </c>
      <c r="Z150" t="s">
        <v>178</v>
      </c>
      <c r="AA150" t="s">
        <v>178</v>
      </c>
      <c r="AB150">
        <v>0</v>
      </c>
      <c r="AC150">
        <v>1</v>
      </c>
      <c r="AD150" t="s">
        <v>178</v>
      </c>
      <c r="AE150">
        <v>2</v>
      </c>
      <c r="AF150">
        <v>33</v>
      </c>
      <c r="AG150">
        <v>5.5752620000000003E-2</v>
      </c>
      <c r="AH150" t="s">
        <v>178</v>
      </c>
      <c r="AI150" t="s">
        <v>178</v>
      </c>
      <c r="AJ150">
        <v>8.4116875000000008E-2</v>
      </c>
      <c r="AK150" t="s">
        <v>178</v>
      </c>
      <c r="AL150" t="s">
        <v>178</v>
      </c>
      <c r="AM150">
        <f t="shared" si="2"/>
        <v>5.5752620000000003E-2</v>
      </c>
      <c r="AN150" t="s">
        <v>533</v>
      </c>
    </row>
    <row r="151" spans="1:40" x14ac:dyDescent="0.25">
      <c r="A151">
        <v>154</v>
      </c>
      <c r="B151">
        <v>3.4</v>
      </c>
      <c r="C151" t="s">
        <v>330</v>
      </c>
      <c r="D151" t="s">
        <v>358</v>
      </c>
      <c r="E151" t="s">
        <v>392</v>
      </c>
      <c r="F151" t="s">
        <v>178</v>
      </c>
      <c r="G151" t="s">
        <v>178</v>
      </c>
      <c r="H151">
        <v>2011</v>
      </c>
      <c r="I151" t="s">
        <v>178</v>
      </c>
      <c r="J151" t="s">
        <v>178</v>
      </c>
      <c r="K151" t="s">
        <v>3</v>
      </c>
      <c r="L151" t="s">
        <v>178</v>
      </c>
      <c r="M151" t="s">
        <v>178</v>
      </c>
      <c r="N151">
        <v>6</v>
      </c>
      <c r="O151" t="s">
        <v>178</v>
      </c>
      <c r="P151" t="s">
        <v>178</v>
      </c>
      <c r="Q151">
        <v>1</v>
      </c>
      <c r="R151" t="s">
        <v>178</v>
      </c>
      <c r="S151" t="s">
        <v>178</v>
      </c>
      <c r="T151">
        <v>0</v>
      </c>
      <c r="U151" t="s">
        <v>178</v>
      </c>
      <c r="V151" t="s">
        <v>178</v>
      </c>
      <c r="W151">
        <v>1.0771258050942794</v>
      </c>
      <c r="X151" t="s">
        <v>178</v>
      </c>
      <c r="Y151">
        <v>0</v>
      </c>
      <c r="Z151" t="s">
        <v>178</v>
      </c>
      <c r="AA151" t="s">
        <v>178</v>
      </c>
      <c r="AB151">
        <v>0</v>
      </c>
      <c r="AC151">
        <v>0</v>
      </c>
      <c r="AD151" t="s">
        <v>178</v>
      </c>
      <c r="AE151">
        <v>141</v>
      </c>
      <c r="AF151">
        <v>6</v>
      </c>
      <c r="AG151">
        <v>0</v>
      </c>
      <c r="AH151" t="s">
        <v>178</v>
      </c>
      <c r="AI151" t="s">
        <v>178</v>
      </c>
      <c r="AJ151">
        <v>0</v>
      </c>
      <c r="AK151" t="s">
        <v>178</v>
      </c>
      <c r="AL151" t="s">
        <v>178</v>
      </c>
      <c r="AM151">
        <f t="shared" si="2"/>
        <v>0</v>
      </c>
      <c r="AN151" t="s">
        <v>533</v>
      </c>
    </row>
    <row r="152" spans="1:40" x14ac:dyDescent="0.25">
      <c r="A152">
        <v>157</v>
      </c>
      <c r="B152">
        <v>3.9</v>
      </c>
      <c r="C152" t="s">
        <v>330</v>
      </c>
      <c r="D152" t="s">
        <v>358</v>
      </c>
      <c r="E152" t="s">
        <v>392</v>
      </c>
      <c r="F152" t="s">
        <v>178</v>
      </c>
      <c r="G152" t="s">
        <v>178</v>
      </c>
      <c r="H152">
        <v>2011</v>
      </c>
      <c r="I152" t="s">
        <v>178</v>
      </c>
      <c r="J152" t="s">
        <v>178</v>
      </c>
      <c r="K152" t="s">
        <v>83</v>
      </c>
      <c r="L152" t="s">
        <v>178</v>
      </c>
      <c r="M152" t="s">
        <v>178</v>
      </c>
      <c r="N152">
        <v>9</v>
      </c>
      <c r="O152" t="s">
        <v>178</v>
      </c>
      <c r="P152" t="s">
        <v>178</v>
      </c>
      <c r="Q152">
        <v>3</v>
      </c>
      <c r="R152" t="s">
        <v>178</v>
      </c>
      <c r="S152" t="s">
        <v>178</v>
      </c>
      <c r="T152">
        <v>3</v>
      </c>
      <c r="U152" t="s">
        <v>178</v>
      </c>
      <c r="V152" t="s">
        <v>178</v>
      </c>
      <c r="W152">
        <v>0.16124515496597305</v>
      </c>
      <c r="X152" t="s">
        <v>178</v>
      </c>
      <c r="Y152">
        <v>0</v>
      </c>
      <c r="Z152" t="s">
        <v>178</v>
      </c>
      <c r="AA152" t="s">
        <v>178</v>
      </c>
      <c r="AB152">
        <v>1</v>
      </c>
      <c r="AC152">
        <v>1</v>
      </c>
      <c r="AD152" t="s">
        <v>178</v>
      </c>
      <c r="AE152">
        <v>156</v>
      </c>
      <c r="AF152">
        <v>202</v>
      </c>
      <c r="AG152">
        <v>8.1157859999999998E-2</v>
      </c>
      <c r="AH152" t="s">
        <v>178</v>
      </c>
      <c r="AI152" t="s">
        <v>178</v>
      </c>
      <c r="AJ152">
        <v>0.158600625</v>
      </c>
      <c r="AK152" t="s">
        <v>178</v>
      </c>
      <c r="AL152" t="s">
        <v>178</v>
      </c>
      <c r="AM152">
        <f t="shared" si="2"/>
        <v>8.1157859999999998E-2</v>
      </c>
      <c r="AN152" t="s">
        <v>533</v>
      </c>
    </row>
    <row r="153" spans="1:40" x14ac:dyDescent="0.25">
      <c r="A153">
        <v>160</v>
      </c>
      <c r="B153">
        <v>4.8</v>
      </c>
      <c r="C153" t="s">
        <v>330</v>
      </c>
      <c r="D153" t="s">
        <v>358</v>
      </c>
      <c r="E153" t="s">
        <v>392</v>
      </c>
      <c r="F153" t="s">
        <v>178</v>
      </c>
      <c r="G153" t="s">
        <v>178</v>
      </c>
      <c r="H153">
        <v>2011</v>
      </c>
      <c r="I153" t="s">
        <v>178</v>
      </c>
      <c r="J153" t="s">
        <v>178</v>
      </c>
      <c r="K153" t="s">
        <v>66</v>
      </c>
      <c r="L153" t="s">
        <v>178</v>
      </c>
      <c r="M153" t="s">
        <v>178</v>
      </c>
      <c r="N153">
        <v>11</v>
      </c>
      <c r="O153" t="s">
        <v>178</v>
      </c>
      <c r="P153" t="s">
        <v>178</v>
      </c>
      <c r="Q153">
        <v>3</v>
      </c>
      <c r="R153" t="s">
        <v>178</v>
      </c>
      <c r="S153" t="s">
        <v>178</v>
      </c>
      <c r="T153">
        <v>8</v>
      </c>
      <c r="U153" t="s">
        <v>178</v>
      </c>
      <c r="V153" t="s">
        <v>178</v>
      </c>
      <c r="W153">
        <v>0.82024386617639533</v>
      </c>
      <c r="X153" t="s">
        <v>178</v>
      </c>
      <c r="Y153">
        <v>0</v>
      </c>
      <c r="Z153" t="s">
        <v>178</v>
      </c>
      <c r="AA153" t="s">
        <v>178</v>
      </c>
      <c r="AB153">
        <v>4</v>
      </c>
      <c r="AC153">
        <v>2</v>
      </c>
      <c r="AD153" t="s">
        <v>178</v>
      </c>
      <c r="AE153" t="s">
        <v>178</v>
      </c>
      <c r="AF153" t="s">
        <v>178</v>
      </c>
      <c r="AG153">
        <v>0.21642096</v>
      </c>
      <c r="AH153" t="s">
        <v>178</v>
      </c>
      <c r="AI153" t="s">
        <v>178</v>
      </c>
      <c r="AJ153">
        <v>0.42293500000000001</v>
      </c>
      <c r="AK153" t="s">
        <v>178</v>
      </c>
      <c r="AL153" t="s">
        <v>178</v>
      </c>
      <c r="AM153">
        <f t="shared" si="2"/>
        <v>0.21642096</v>
      </c>
      <c r="AN153" t="s">
        <v>533</v>
      </c>
    </row>
    <row r="154" spans="1:40" x14ac:dyDescent="0.25">
      <c r="A154">
        <v>161</v>
      </c>
      <c r="B154">
        <v>4.7</v>
      </c>
      <c r="C154" t="s">
        <v>330</v>
      </c>
      <c r="D154" t="s">
        <v>358</v>
      </c>
      <c r="E154" t="s">
        <v>392</v>
      </c>
      <c r="F154" t="s">
        <v>178</v>
      </c>
      <c r="G154" t="s">
        <v>178</v>
      </c>
      <c r="H154">
        <v>2011</v>
      </c>
      <c r="I154" t="s">
        <v>178</v>
      </c>
      <c r="J154" t="s">
        <v>178</v>
      </c>
      <c r="K154" t="s">
        <v>25</v>
      </c>
      <c r="L154" t="s">
        <v>178</v>
      </c>
      <c r="M154" t="s">
        <v>178</v>
      </c>
      <c r="N154">
        <v>14</v>
      </c>
      <c r="O154" t="s">
        <v>178</v>
      </c>
      <c r="P154" t="s">
        <v>178</v>
      </c>
      <c r="Q154">
        <v>3</v>
      </c>
      <c r="R154" t="s">
        <v>178</v>
      </c>
      <c r="S154" t="s">
        <v>178</v>
      </c>
      <c r="T154">
        <v>1</v>
      </c>
      <c r="U154" t="s">
        <v>178</v>
      </c>
      <c r="V154" t="s">
        <v>178</v>
      </c>
      <c r="W154">
        <v>0.68249542123006379</v>
      </c>
      <c r="X154" t="s">
        <v>178</v>
      </c>
      <c r="Y154">
        <v>0</v>
      </c>
      <c r="Z154" t="s">
        <v>178</v>
      </c>
      <c r="AA154" t="s">
        <v>178</v>
      </c>
      <c r="AB154">
        <v>1</v>
      </c>
      <c r="AC154">
        <v>1</v>
      </c>
      <c r="AD154" t="s">
        <v>178</v>
      </c>
      <c r="AE154" t="s">
        <v>178</v>
      </c>
      <c r="AF154" t="s">
        <v>178</v>
      </c>
      <c r="AG154">
        <v>2.7052619999999999E-2</v>
      </c>
      <c r="AH154" t="s">
        <v>178</v>
      </c>
      <c r="AI154" t="s">
        <v>178</v>
      </c>
      <c r="AJ154">
        <v>5.2866875000000001E-2</v>
      </c>
      <c r="AK154" t="s">
        <v>178</v>
      </c>
      <c r="AL154" t="s">
        <v>178</v>
      </c>
      <c r="AM154">
        <f t="shared" si="2"/>
        <v>2.7052619999999999E-2</v>
      </c>
      <c r="AN154" t="s">
        <v>533</v>
      </c>
    </row>
    <row r="155" spans="1:40" x14ac:dyDescent="0.25">
      <c r="A155">
        <v>162</v>
      </c>
      <c r="B155">
        <v>4.7</v>
      </c>
      <c r="C155" t="s">
        <v>330</v>
      </c>
      <c r="D155" t="s">
        <v>358</v>
      </c>
      <c r="E155" t="s">
        <v>392</v>
      </c>
      <c r="F155" t="s">
        <v>178</v>
      </c>
      <c r="G155" t="s">
        <v>178</v>
      </c>
      <c r="H155">
        <v>2011</v>
      </c>
      <c r="I155" t="s">
        <v>178</v>
      </c>
      <c r="J155" t="s">
        <v>178</v>
      </c>
      <c r="K155" t="s">
        <v>73</v>
      </c>
      <c r="L155" t="s">
        <v>178</v>
      </c>
      <c r="M155" t="s">
        <v>178</v>
      </c>
      <c r="N155">
        <v>5</v>
      </c>
      <c r="O155" t="s">
        <v>178</v>
      </c>
      <c r="P155" t="s">
        <v>178</v>
      </c>
      <c r="Q155">
        <v>2</v>
      </c>
      <c r="R155" t="s">
        <v>178</v>
      </c>
      <c r="S155" t="s">
        <v>178</v>
      </c>
      <c r="T155">
        <v>0</v>
      </c>
      <c r="U155" t="s">
        <v>178</v>
      </c>
      <c r="V155" t="s">
        <v>178</v>
      </c>
      <c r="W155">
        <v>0.65741919655574388</v>
      </c>
      <c r="X155" t="s">
        <v>178</v>
      </c>
      <c r="Y155">
        <v>0</v>
      </c>
      <c r="Z155" t="s">
        <v>178</v>
      </c>
      <c r="AA155" t="s">
        <v>178</v>
      </c>
      <c r="AB155">
        <v>3</v>
      </c>
      <c r="AC155">
        <v>4</v>
      </c>
      <c r="AD155" t="s">
        <v>178</v>
      </c>
      <c r="AE155" t="s">
        <v>178</v>
      </c>
      <c r="AF155" t="s">
        <v>178</v>
      </c>
      <c r="AG155">
        <v>0</v>
      </c>
      <c r="AH155" t="s">
        <v>178</v>
      </c>
      <c r="AI155" t="s">
        <v>178</v>
      </c>
      <c r="AJ155">
        <v>0</v>
      </c>
      <c r="AK155" t="s">
        <v>178</v>
      </c>
      <c r="AL155" t="s">
        <v>178</v>
      </c>
      <c r="AM155">
        <f t="shared" si="2"/>
        <v>0</v>
      </c>
      <c r="AN155" t="s">
        <v>533</v>
      </c>
    </row>
    <row r="156" spans="1:40" x14ac:dyDescent="0.25">
      <c r="A156">
        <v>163</v>
      </c>
      <c r="B156">
        <v>4.5999999999999996</v>
      </c>
      <c r="C156" t="s">
        <v>330</v>
      </c>
      <c r="D156" t="s">
        <v>358</v>
      </c>
      <c r="E156" t="s">
        <v>392</v>
      </c>
      <c r="F156" t="s">
        <v>178</v>
      </c>
      <c r="G156" t="s">
        <v>178</v>
      </c>
      <c r="H156">
        <v>2011</v>
      </c>
      <c r="I156" t="s">
        <v>178</v>
      </c>
      <c r="J156" t="s">
        <v>178</v>
      </c>
      <c r="K156" t="s">
        <v>77</v>
      </c>
      <c r="L156" t="s">
        <v>178</v>
      </c>
      <c r="M156" t="s">
        <v>178</v>
      </c>
      <c r="N156">
        <v>8</v>
      </c>
      <c r="O156" t="s">
        <v>178</v>
      </c>
      <c r="P156" t="s">
        <v>178</v>
      </c>
      <c r="Q156">
        <v>2</v>
      </c>
      <c r="R156" t="s">
        <v>178</v>
      </c>
      <c r="S156" t="s">
        <v>178</v>
      </c>
      <c r="T156">
        <v>1</v>
      </c>
      <c r="U156" t="s">
        <v>178</v>
      </c>
      <c r="V156" t="s">
        <v>178</v>
      </c>
      <c r="W156">
        <v>0.90210864090751197</v>
      </c>
      <c r="X156" t="s">
        <v>178</v>
      </c>
      <c r="Y156">
        <v>0</v>
      </c>
      <c r="Z156" t="s">
        <v>178</v>
      </c>
      <c r="AA156" t="s">
        <v>178</v>
      </c>
      <c r="AB156">
        <v>0</v>
      </c>
      <c r="AC156">
        <v>10</v>
      </c>
      <c r="AD156" t="s">
        <v>178</v>
      </c>
      <c r="AE156" t="s">
        <v>178</v>
      </c>
      <c r="AF156" t="s">
        <v>178</v>
      </c>
      <c r="AG156">
        <v>2.7876310000000001E-2</v>
      </c>
      <c r="AH156" t="s">
        <v>178</v>
      </c>
      <c r="AI156" t="s">
        <v>178</v>
      </c>
      <c r="AJ156">
        <v>4.2058437500000004E-2</v>
      </c>
      <c r="AK156" t="s">
        <v>178</v>
      </c>
      <c r="AL156" t="s">
        <v>178</v>
      </c>
      <c r="AM156">
        <f t="shared" si="2"/>
        <v>2.7876310000000001E-2</v>
      </c>
      <c r="AN156" t="s">
        <v>533</v>
      </c>
    </row>
    <row r="157" spans="1:40" x14ac:dyDescent="0.25">
      <c r="A157">
        <v>168</v>
      </c>
      <c r="B157">
        <v>4.0999999999999996</v>
      </c>
      <c r="C157" t="s">
        <v>330</v>
      </c>
      <c r="D157" t="s">
        <v>358</v>
      </c>
      <c r="E157" t="s">
        <v>392</v>
      </c>
      <c r="F157" t="s">
        <v>178</v>
      </c>
      <c r="G157" t="s">
        <v>178</v>
      </c>
      <c r="H157">
        <v>2011</v>
      </c>
      <c r="I157" t="s">
        <v>178</v>
      </c>
      <c r="J157" t="s">
        <v>178</v>
      </c>
      <c r="K157" t="s">
        <v>102</v>
      </c>
      <c r="L157" t="s">
        <v>178</v>
      </c>
      <c r="M157" t="s">
        <v>178</v>
      </c>
      <c r="N157">
        <v>7</v>
      </c>
      <c r="O157" t="s">
        <v>178</v>
      </c>
      <c r="P157" t="s">
        <v>178</v>
      </c>
      <c r="Q157">
        <v>2</v>
      </c>
      <c r="R157" t="s">
        <v>178</v>
      </c>
      <c r="S157" t="s">
        <v>178</v>
      </c>
      <c r="T157">
        <v>1</v>
      </c>
      <c r="U157" t="s">
        <v>178</v>
      </c>
      <c r="V157" t="s">
        <v>178</v>
      </c>
      <c r="W157">
        <v>1.1808894952534725</v>
      </c>
      <c r="X157" t="s">
        <v>178</v>
      </c>
      <c r="Y157">
        <v>0</v>
      </c>
      <c r="Z157" t="s">
        <v>178</v>
      </c>
      <c r="AA157" t="s">
        <v>178</v>
      </c>
      <c r="AB157">
        <v>6</v>
      </c>
      <c r="AC157">
        <v>3</v>
      </c>
      <c r="AD157" t="s">
        <v>178</v>
      </c>
      <c r="AE157" t="s">
        <v>178</v>
      </c>
      <c r="AF157">
        <v>58</v>
      </c>
      <c r="AG157">
        <v>2.7876310000000001E-2</v>
      </c>
      <c r="AH157" t="s">
        <v>178</v>
      </c>
      <c r="AI157" t="s">
        <v>178</v>
      </c>
      <c r="AJ157">
        <v>4.2058437500000004E-2</v>
      </c>
      <c r="AK157" t="s">
        <v>178</v>
      </c>
      <c r="AL157" t="s">
        <v>178</v>
      </c>
      <c r="AM157">
        <f t="shared" si="2"/>
        <v>2.7876310000000001E-2</v>
      </c>
      <c r="AN157" t="s">
        <v>533</v>
      </c>
    </row>
    <row r="158" spans="1:40" x14ac:dyDescent="0.25">
      <c r="A158">
        <v>171</v>
      </c>
      <c r="B158">
        <v>4</v>
      </c>
      <c r="C158" t="s">
        <v>330</v>
      </c>
      <c r="D158" t="s">
        <v>358</v>
      </c>
      <c r="E158" t="s">
        <v>392</v>
      </c>
      <c r="F158" t="s">
        <v>178</v>
      </c>
      <c r="G158" t="s">
        <v>178</v>
      </c>
      <c r="H158">
        <v>2011</v>
      </c>
      <c r="I158" t="s">
        <v>178</v>
      </c>
      <c r="J158" t="s">
        <v>178</v>
      </c>
      <c r="K158" t="s">
        <v>93</v>
      </c>
      <c r="L158" t="s">
        <v>178</v>
      </c>
      <c r="M158" t="s">
        <v>178</v>
      </c>
      <c r="N158">
        <v>5</v>
      </c>
      <c r="O158" t="s">
        <v>178</v>
      </c>
      <c r="P158" t="s">
        <v>178</v>
      </c>
      <c r="Q158">
        <v>2</v>
      </c>
      <c r="R158" t="s">
        <v>178</v>
      </c>
      <c r="S158" t="s">
        <v>178</v>
      </c>
      <c r="T158">
        <v>0</v>
      </c>
      <c r="U158" t="s">
        <v>178</v>
      </c>
      <c r="V158" t="s">
        <v>178</v>
      </c>
      <c r="W158">
        <v>0.9217917335277005</v>
      </c>
      <c r="X158" t="s">
        <v>178</v>
      </c>
      <c r="Y158">
        <v>0</v>
      </c>
      <c r="Z158" t="s">
        <v>178</v>
      </c>
      <c r="AA158" t="s">
        <v>178</v>
      </c>
      <c r="AB158">
        <v>5</v>
      </c>
      <c r="AC158">
        <v>4</v>
      </c>
      <c r="AD158" t="s">
        <v>178</v>
      </c>
      <c r="AE158">
        <v>47</v>
      </c>
      <c r="AF158">
        <v>46</v>
      </c>
      <c r="AG158">
        <v>0</v>
      </c>
      <c r="AH158" t="s">
        <v>178</v>
      </c>
      <c r="AI158" t="s">
        <v>178</v>
      </c>
      <c r="AJ158">
        <v>0</v>
      </c>
      <c r="AK158" t="s">
        <v>178</v>
      </c>
      <c r="AL158" t="s">
        <v>178</v>
      </c>
      <c r="AM158">
        <f t="shared" si="2"/>
        <v>0</v>
      </c>
      <c r="AN158" t="s">
        <v>533</v>
      </c>
    </row>
    <row r="159" spans="1:40" x14ac:dyDescent="0.25">
      <c r="A159">
        <v>173</v>
      </c>
      <c r="B159">
        <v>4.9000000000000004</v>
      </c>
      <c r="C159" t="s">
        <v>330</v>
      </c>
      <c r="D159" t="s">
        <v>358</v>
      </c>
      <c r="E159" t="s">
        <v>392</v>
      </c>
      <c r="F159" t="s">
        <v>178</v>
      </c>
      <c r="G159" t="s">
        <v>178</v>
      </c>
      <c r="H159">
        <v>2011</v>
      </c>
      <c r="I159" t="s">
        <v>178</v>
      </c>
      <c r="J159" t="s">
        <v>178</v>
      </c>
      <c r="K159" t="s">
        <v>82</v>
      </c>
      <c r="L159" t="s">
        <v>178</v>
      </c>
      <c r="M159" t="s">
        <v>178</v>
      </c>
      <c r="N159">
        <v>9</v>
      </c>
      <c r="O159" t="s">
        <v>178</v>
      </c>
      <c r="P159" t="s">
        <v>178</v>
      </c>
      <c r="Q159">
        <v>4</v>
      </c>
      <c r="R159" t="s">
        <v>178</v>
      </c>
      <c r="S159" t="s">
        <v>178</v>
      </c>
      <c r="T159">
        <v>0</v>
      </c>
      <c r="U159" t="s">
        <v>178</v>
      </c>
      <c r="V159" t="s">
        <v>178</v>
      </c>
      <c r="W159">
        <v>0.16124515496597305</v>
      </c>
      <c r="X159" t="s">
        <v>178</v>
      </c>
      <c r="Y159">
        <v>0</v>
      </c>
      <c r="Z159" t="s">
        <v>178</v>
      </c>
      <c r="AA159" t="s">
        <v>178</v>
      </c>
      <c r="AB159">
        <v>0</v>
      </c>
      <c r="AC159">
        <v>0</v>
      </c>
      <c r="AD159" t="s">
        <v>178</v>
      </c>
      <c r="AE159">
        <v>156</v>
      </c>
      <c r="AF159" t="s">
        <v>178</v>
      </c>
      <c r="AG159">
        <v>0</v>
      </c>
      <c r="AH159" t="s">
        <v>178</v>
      </c>
      <c r="AI159" t="s">
        <v>178</v>
      </c>
      <c r="AJ159">
        <v>0</v>
      </c>
      <c r="AK159" t="s">
        <v>178</v>
      </c>
      <c r="AL159" t="s">
        <v>178</v>
      </c>
      <c r="AM159">
        <f t="shared" si="2"/>
        <v>0</v>
      </c>
      <c r="AN159" t="s">
        <v>533</v>
      </c>
    </row>
    <row r="160" spans="1:40" x14ac:dyDescent="0.25">
      <c r="A160">
        <v>177</v>
      </c>
      <c r="B160">
        <v>5</v>
      </c>
      <c r="C160" t="s">
        <v>330</v>
      </c>
      <c r="D160" t="s">
        <v>358</v>
      </c>
      <c r="E160" t="s">
        <v>392</v>
      </c>
      <c r="F160" t="s">
        <v>178</v>
      </c>
      <c r="G160" t="s">
        <v>178</v>
      </c>
      <c r="H160">
        <v>2011</v>
      </c>
      <c r="I160" t="s">
        <v>178</v>
      </c>
      <c r="J160" t="s">
        <v>178</v>
      </c>
      <c r="K160" t="s">
        <v>14</v>
      </c>
      <c r="L160" t="s">
        <v>178</v>
      </c>
      <c r="M160" t="s">
        <v>178</v>
      </c>
      <c r="N160">
        <v>10</v>
      </c>
      <c r="O160" t="s">
        <v>178</v>
      </c>
      <c r="P160" t="s">
        <v>178</v>
      </c>
      <c r="Q160">
        <v>2</v>
      </c>
      <c r="R160" t="s">
        <v>178</v>
      </c>
      <c r="S160" t="s">
        <v>178</v>
      </c>
      <c r="T160">
        <v>3</v>
      </c>
      <c r="U160" t="s">
        <v>178</v>
      </c>
      <c r="V160" t="s">
        <v>178</v>
      </c>
      <c r="W160">
        <v>0.87132083643168035</v>
      </c>
      <c r="X160" t="s">
        <v>178</v>
      </c>
      <c r="Y160">
        <v>0</v>
      </c>
      <c r="Z160" t="s">
        <v>178</v>
      </c>
      <c r="AA160" t="s">
        <v>178</v>
      </c>
      <c r="AB160">
        <v>1</v>
      </c>
      <c r="AC160">
        <v>3</v>
      </c>
      <c r="AD160" t="s">
        <v>178</v>
      </c>
      <c r="AE160">
        <v>191</v>
      </c>
      <c r="AF160" t="s">
        <v>178</v>
      </c>
      <c r="AG160">
        <v>8.3628930000000004E-2</v>
      </c>
      <c r="AH160" t="s">
        <v>178</v>
      </c>
      <c r="AI160" t="s">
        <v>178</v>
      </c>
      <c r="AJ160">
        <v>0.1261753125</v>
      </c>
      <c r="AK160" t="s">
        <v>178</v>
      </c>
      <c r="AL160" t="s">
        <v>178</v>
      </c>
      <c r="AM160">
        <f t="shared" si="2"/>
        <v>8.3628930000000004E-2</v>
      </c>
      <c r="AN160" t="s">
        <v>533</v>
      </c>
    </row>
    <row r="161" spans="1:40" x14ac:dyDescent="0.25">
      <c r="A161">
        <v>178</v>
      </c>
      <c r="B161">
        <v>4.7</v>
      </c>
      <c r="C161" t="s">
        <v>330</v>
      </c>
      <c r="D161" t="s">
        <v>358</v>
      </c>
      <c r="E161" t="s">
        <v>392</v>
      </c>
      <c r="F161" t="s">
        <v>178</v>
      </c>
      <c r="G161" t="s">
        <v>178</v>
      </c>
      <c r="H161">
        <v>2011</v>
      </c>
      <c r="I161" t="s">
        <v>178</v>
      </c>
      <c r="J161" t="s">
        <v>178</v>
      </c>
      <c r="K161" t="s">
        <v>25</v>
      </c>
      <c r="L161" t="s">
        <v>178</v>
      </c>
      <c r="M161" t="s">
        <v>178</v>
      </c>
      <c r="N161">
        <v>14</v>
      </c>
      <c r="O161" t="s">
        <v>178</v>
      </c>
      <c r="P161" t="s">
        <v>178</v>
      </c>
      <c r="Q161">
        <v>3</v>
      </c>
      <c r="R161" t="s">
        <v>178</v>
      </c>
      <c r="S161" t="s">
        <v>178</v>
      </c>
      <c r="T161">
        <v>1</v>
      </c>
      <c r="U161" t="s">
        <v>178</v>
      </c>
      <c r="V161" t="s">
        <v>178</v>
      </c>
      <c r="W161">
        <v>0.68249542123006379</v>
      </c>
      <c r="X161" t="s">
        <v>178</v>
      </c>
      <c r="Y161">
        <v>0</v>
      </c>
      <c r="Z161" t="s">
        <v>178</v>
      </c>
      <c r="AA161" t="s">
        <v>178</v>
      </c>
      <c r="AB161">
        <v>0</v>
      </c>
      <c r="AC161">
        <v>0</v>
      </c>
      <c r="AD161" t="s">
        <v>178</v>
      </c>
      <c r="AE161" t="s">
        <v>178</v>
      </c>
      <c r="AF161" t="s">
        <v>178</v>
      </c>
      <c r="AG161">
        <v>2.7052619999999999E-2</v>
      </c>
      <c r="AH161" t="s">
        <v>178</v>
      </c>
      <c r="AI161" t="s">
        <v>178</v>
      </c>
      <c r="AJ161">
        <v>5.2866875000000001E-2</v>
      </c>
      <c r="AK161" t="s">
        <v>178</v>
      </c>
      <c r="AL161" t="s">
        <v>178</v>
      </c>
      <c r="AM161">
        <f t="shared" si="2"/>
        <v>2.7052619999999999E-2</v>
      </c>
      <c r="AN161" t="s">
        <v>533</v>
      </c>
    </row>
    <row r="162" spans="1:40" x14ac:dyDescent="0.25">
      <c r="A162">
        <v>181</v>
      </c>
      <c r="B162">
        <v>4.8</v>
      </c>
      <c r="C162" t="s">
        <v>330</v>
      </c>
      <c r="D162" t="s">
        <v>358</v>
      </c>
      <c r="E162" t="s">
        <v>392</v>
      </c>
      <c r="F162" t="s">
        <v>178</v>
      </c>
      <c r="G162" t="s">
        <v>178</v>
      </c>
      <c r="H162">
        <v>2011</v>
      </c>
      <c r="I162" t="s">
        <v>178</v>
      </c>
      <c r="J162" t="s">
        <v>178</v>
      </c>
      <c r="K162" t="s">
        <v>77</v>
      </c>
      <c r="L162" t="s">
        <v>178</v>
      </c>
      <c r="M162" t="s">
        <v>178</v>
      </c>
      <c r="N162">
        <v>8</v>
      </c>
      <c r="O162" t="s">
        <v>178</v>
      </c>
      <c r="P162" t="s">
        <v>178</v>
      </c>
      <c r="Q162">
        <v>2</v>
      </c>
      <c r="R162" t="s">
        <v>178</v>
      </c>
      <c r="S162" t="s">
        <v>178</v>
      </c>
      <c r="T162">
        <v>1</v>
      </c>
      <c r="U162" t="s">
        <v>178</v>
      </c>
      <c r="V162" t="s">
        <v>178</v>
      </c>
      <c r="W162">
        <v>0.90210864090751197</v>
      </c>
      <c r="X162" t="s">
        <v>178</v>
      </c>
      <c r="Y162">
        <v>0</v>
      </c>
      <c r="Z162" t="s">
        <v>178</v>
      </c>
      <c r="AA162" t="s">
        <v>178</v>
      </c>
      <c r="AB162">
        <v>0</v>
      </c>
      <c r="AC162">
        <v>1</v>
      </c>
      <c r="AD162" t="s">
        <v>178</v>
      </c>
      <c r="AE162" t="s">
        <v>178</v>
      </c>
      <c r="AF162" t="s">
        <v>178</v>
      </c>
      <c r="AG162">
        <v>2.7876310000000001E-2</v>
      </c>
      <c r="AH162" t="s">
        <v>178</v>
      </c>
      <c r="AI162" t="s">
        <v>178</v>
      </c>
      <c r="AJ162">
        <v>4.2058437500000004E-2</v>
      </c>
      <c r="AK162" t="s">
        <v>178</v>
      </c>
      <c r="AL162" t="s">
        <v>178</v>
      </c>
      <c r="AM162">
        <f t="shared" si="2"/>
        <v>2.7876310000000001E-2</v>
      </c>
      <c r="AN162" t="s">
        <v>533</v>
      </c>
    </row>
    <row r="163" spans="1:40" x14ac:dyDescent="0.25">
      <c r="A163">
        <v>182</v>
      </c>
      <c r="B163">
        <v>4.5999999999999996</v>
      </c>
      <c r="C163" t="s">
        <v>330</v>
      </c>
      <c r="D163" t="s">
        <v>358</v>
      </c>
      <c r="E163" t="s">
        <v>392</v>
      </c>
      <c r="F163" t="s">
        <v>178</v>
      </c>
      <c r="G163" t="s">
        <v>178</v>
      </c>
      <c r="H163">
        <v>2011</v>
      </c>
      <c r="I163" t="s">
        <v>178</v>
      </c>
      <c r="J163" t="s">
        <v>178</v>
      </c>
      <c r="K163" t="s">
        <v>75</v>
      </c>
      <c r="L163" t="s">
        <v>178</v>
      </c>
      <c r="M163" t="s">
        <v>178</v>
      </c>
      <c r="N163">
        <v>6</v>
      </c>
      <c r="O163" t="s">
        <v>178</v>
      </c>
      <c r="P163" t="s">
        <v>178</v>
      </c>
      <c r="Q163">
        <v>2</v>
      </c>
      <c r="R163" t="s">
        <v>178</v>
      </c>
      <c r="S163" t="s">
        <v>178</v>
      </c>
      <c r="T163">
        <v>0</v>
      </c>
      <c r="U163" t="s">
        <v>178</v>
      </c>
      <c r="V163" t="s">
        <v>178</v>
      </c>
      <c r="W163">
        <v>0.65741919655574388</v>
      </c>
      <c r="X163" t="s">
        <v>178</v>
      </c>
      <c r="Y163">
        <v>0</v>
      </c>
      <c r="Z163" t="s">
        <v>178</v>
      </c>
      <c r="AA163" t="s">
        <v>178</v>
      </c>
      <c r="AB163">
        <v>3</v>
      </c>
      <c r="AC163">
        <v>8</v>
      </c>
      <c r="AD163" t="s">
        <v>178</v>
      </c>
      <c r="AE163" t="s">
        <v>178</v>
      </c>
      <c r="AF163" t="s">
        <v>178</v>
      </c>
      <c r="AG163">
        <v>0</v>
      </c>
      <c r="AH163" t="s">
        <v>178</v>
      </c>
      <c r="AI163" t="s">
        <v>178</v>
      </c>
      <c r="AJ163">
        <v>0</v>
      </c>
      <c r="AK163" t="s">
        <v>178</v>
      </c>
      <c r="AL163" t="s">
        <v>178</v>
      </c>
      <c r="AM163">
        <f t="shared" si="2"/>
        <v>0</v>
      </c>
      <c r="AN163" t="s">
        <v>533</v>
      </c>
    </row>
    <row r="164" spans="1:40" x14ac:dyDescent="0.25">
      <c r="A164">
        <v>188</v>
      </c>
      <c r="B164">
        <v>4.5999999999999996</v>
      </c>
      <c r="C164" t="s">
        <v>330</v>
      </c>
      <c r="D164" t="s">
        <v>358</v>
      </c>
      <c r="E164" t="s">
        <v>392</v>
      </c>
      <c r="F164" t="s">
        <v>178</v>
      </c>
      <c r="G164" t="s">
        <v>178</v>
      </c>
      <c r="H164">
        <v>2011</v>
      </c>
      <c r="I164" t="s">
        <v>178</v>
      </c>
      <c r="J164" t="s">
        <v>178</v>
      </c>
      <c r="K164" t="s">
        <v>44</v>
      </c>
      <c r="L164" t="s">
        <v>178</v>
      </c>
      <c r="M164" t="s">
        <v>178</v>
      </c>
      <c r="N164">
        <v>7</v>
      </c>
      <c r="O164" t="s">
        <v>178</v>
      </c>
      <c r="P164" t="s">
        <v>178</v>
      </c>
      <c r="Q164">
        <v>1</v>
      </c>
      <c r="R164" t="s">
        <v>178</v>
      </c>
      <c r="S164" t="s">
        <v>178</v>
      </c>
      <c r="T164">
        <v>0</v>
      </c>
      <c r="U164" t="s">
        <v>178</v>
      </c>
      <c r="V164" t="s">
        <v>178</v>
      </c>
      <c r="W164">
        <v>0.86884981440983278</v>
      </c>
      <c r="X164" t="s">
        <v>178</v>
      </c>
      <c r="Y164">
        <v>0</v>
      </c>
      <c r="Z164" t="s">
        <v>178</v>
      </c>
      <c r="AA164" t="s">
        <v>178</v>
      </c>
      <c r="AB164">
        <v>0</v>
      </c>
      <c r="AC164">
        <v>0</v>
      </c>
      <c r="AD164" t="s">
        <v>178</v>
      </c>
      <c r="AE164" t="s">
        <v>178</v>
      </c>
      <c r="AF164" t="s">
        <v>178</v>
      </c>
      <c r="AG164">
        <v>0</v>
      </c>
      <c r="AH164" t="s">
        <v>178</v>
      </c>
      <c r="AI164" t="s">
        <v>178</v>
      </c>
      <c r="AJ164">
        <v>0</v>
      </c>
      <c r="AK164" t="s">
        <v>178</v>
      </c>
      <c r="AL164" t="s">
        <v>178</v>
      </c>
      <c r="AM164">
        <f t="shared" si="2"/>
        <v>0</v>
      </c>
      <c r="AN164" t="s">
        <v>533</v>
      </c>
    </row>
    <row r="165" spans="1:40" x14ac:dyDescent="0.25">
      <c r="A165">
        <v>194</v>
      </c>
      <c r="B165">
        <v>3.9</v>
      </c>
      <c r="C165" t="s">
        <v>330</v>
      </c>
      <c r="D165" t="s">
        <v>358</v>
      </c>
      <c r="E165" t="s">
        <v>392</v>
      </c>
      <c r="F165" t="s">
        <v>178</v>
      </c>
      <c r="G165" t="s">
        <v>178</v>
      </c>
      <c r="H165">
        <v>2011</v>
      </c>
      <c r="I165" t="s">
        <v>178</v>
      </c>
      <c r="J165" t="s">
        <v>178</v>
      </c>
      <c r="K165" t="s">
        <v>51</v>
      </c>
      <c r="L165" t="s">
        <v>178</v>
      </c>
      <c r="M165" t="s">
        <v>178</v>
      </c>
      <c r="N165">
        <v>5</v>
      </c>
      <c r="O165" t="s">
        <v>178</v>
      </c>
      <c r="P165" t="s">
        <v>178</v>
      </c>
      <c r="Q165">
        <v>1</v>
      </c>
      <c r="R165" t="s">
        <v>178</v>
      </c>
      <c r="S165" t="s">
        <v>178</v>
      </c>
      <c r="T165">
        <v>0</v>
      </c>
      <c r="U165" t="s">
        <v>178</v>
      </c>
      <c r="V165" t="s">
        <v>178</v>
      </c>
      <c r="W165">
        <v>1.0683164325236223</v>
      </c>
      <c r="X165" t="s">
        <v>178</v>
      </c>
      <c r="Y165">
        <v>0</v>
      </c>
      <c r="Z165" t="s">
        <v>178</v>
      </c>
      <c r="AA165" t="s">
        <v>178</v>
      </c>
      <c r="AB165">
        <v>0</v>
      </c>
      <c r="AC165">
        <v>0</v>
      </c>
      <c r="AD165" t="s">
        <v>178</v>
      </c>
      <c r="AE165" t="s">
        <v>178</v>
      </c>
      <c r="AF165" t="s">
        <v>178</v>
      </c>
      <c r="AG165">
        <v>0</v>
      </c>
      <c r="AH165" t="s">
        <v>178</v>
      </c>
      <c r="AI165" t="s">
        <v>178</v>
      </c>
      <c r="AJ165">
        <v>0</v>
      </c>
      <c r="AK165" t="s">
        <v>178</v>
      </c>
      <c r="AL165" t="s">
        <v>178</v>
      </c>
      <c r="AM165">
        <f t="shared" si="2"/>
        <v>0</v>
      </c>
      <c r="AN165" t="s">
        <v>533</v>
      </c>
    </row>
    <row r="166" spans="1:40" x14ac:dyDescent="0.25">
      <c r="A166">
        <v>196</v>
      </c>
      <c r="B166">
        <v>4.9000000000000004</v>
      </c>
      <c r="C166" t="s">
        <v>330</v>
      </c>
      <c r="D166" t="s">
        <v>358</v>
      </c>
      <c r="E166" t="s">
        <v>392</v>
      </c>
      <c r="F166" t="s">
        <v>178</v>
      </c>
      <c r="G166" t="s">
        <v>178</v>
      </c>
      <c r="H166">
        <v>2011</v>
      </c>
      <c r="I166" t="s">
        <v>178</v>
      </c>
      <c r="J166" t="s">
        <v>178</v>
      </c>
      <c r="K166" t="s">
        <v>33</v>
      </c>
      <c r="L166" t="s">
        <v>178</v>
      </c>
      <c r="M166" t="s">
        <v>178</v>
      </c>
      <c r="N166">
        <v>7</v>
      </c>
      <c r="O166" t="s">
        <v>178</v>
      </c>
      <c r="P166" t="s">
        <v>178</v>
      </c>
      <c r="Q166">
        <v>2</v>
      </c>
      <c r="R166" t="s">
        <v>178</v>
      </c>
      <c r="S166" t="s">
        <v>178</v>
      </c>
      <c r="T166">
        <v>0</v>
      </c>
      <c r="U166" t="s">
        <v>178</v>
      </c>
      <c r="V166" t="s">
        <v>178</v>
      </c>
      <c r="W166">
        <v>0.74330343736592619</v>
      </c>
      <c r="X166" t="s">
        <v>178</v>
      </c>
      <c r="Y166">
        <v>0</v>
      </c>
      <c r="Z166" t="s">
        <v>178</v>
      </c>
      <c r="AA166" t="s">
        <v>178</v>
      </c>
      <c r="AB166">
        <v>3</v>
      </c>
      <c r="AC166">
        <v>3</v>
      </c>
      <c r="AD166" t="s">
        <v>178</v>
      </c>
      <c r="AE166" t="s">
        <v>178</v>
      </c>
      <c r="AF166" t="s">
        <v>178</v>
      </c>
      <c r="AG166">
        <v>0</v>
      </c>
      <c r="AH166" t="s">
        <v>178</v>
      </c>
      <c r="AI166" t="s">
        <v>178</v>
      </c>
      <c r="AJ166">
        <v>0</v>
      </c>
      <c r="AK166" t="s">
        <v>178</v>
      </c>
      <c r="AL166" t="s">
        <v>178</v>
      </c>
      <c r="AM166">
        <f t="shared" si="2"/>
        <v>0</v>
      </c>
      <c r="AN166" t="s">
        <v>533</v>
      </c>
    </row>
    <row r="167" spans="1:40" x14ac:dyDescent="0.25">
      <c r="A167">
        <v>207</v>
      </c>
      <c r="B167">
        <v>4.9000000000000004</v>
      </c>
      <c r="C167" t="s">
        <v>330</v>
      </c>
      <c r="D167" t="s">
        <v>358</v>
      </c>
      <c r="E167" t="s">
        <v>392</v>
      </c>
      <c r="F167" t="s">
        <v>178</v>
      </c>
      <c r="G167" t="s">
        <v>178</v>
      </c>
      <c r="H167">
        <v>2011</v>
      </c>
      <c r="I167" t="s">
        <v>178</v>
      </c>
      <c r="J167" t="s">
        <v>178</v>
      </c>
      <c r="K167" t="s">
        <v>13</v>
      </c>
      <c r="L167" t="s">
        <v>178</v>
      </c>
      <c r="M167" t="s">
        <v>178</v>
      </c>
      <c r="N167">
        <v>9</v>
      </c>
      <c r="O167" t="s">
        <v>178</v>
      </c>
      <c r="P167" t="s">
        <v>178</v>
      </c>
      <c r="Q167">
        <v>2</v>
      </c>
      <c r="R167" t="s">
        <v>178</v>
      </c>
      <c r="S167" t="s">
        <v>178</v>
      </c>
      <c r="T167">
        <v>5</v>
      </c>
      <c r="U167" t="s">
        <v>178</v>
      </c>
      <c r="V167" t="s">
        <v>178</v>
      </c>
      <c r="W167">
        <v>0.63134776470658449</v>
      </c>
      <c r="X167" t="s">
        <v>178</v>
      </c>
      <c r="Y167">
        <v>0</v>
      </c>
      <c r="Z167" t="s">
        <v>178</v>
      </c>
      <c r="AA167" t="s">
        <v>178</v>
      </c>
      <c r="AB167">
        <v>0</v>
      </c>
      <c r="AC167">
        <v>1</v>
      </c>
      <c r="AD167" t="s">
        <v>178</v>
      </c>
      <c r="AE167">
        <v>191</v>
      </c>
      <c r="AF167">
        <v>210</v>
      </c>
      <c r="AG167">
        <v>0.13938154999999999</v>
      </c>
      <c r="AH167" t="s">
        <v>178</v>
      </c>
      <c r="AI167" t="s">
        <v>178</v>
      </c>
      <c r="AJ167">
        <v>0.21029218750000001</v>
      </c>
      <c r="AK167" t="s">
        <v>178</v>
      </c>
      <c r="AL167" t="s">
        <v>178</v>
      </c>
      <c r="AM167">
        <f t="shared" si="2"/>
        <v>0.13938154999999999</v>
      </c>
      <c r="AN167" t="s">
        <v>533</v>
      </c>
    </row>
    <row r="168" spans="1:40" x14ac:dyDescent="0.25">
      <c r="A168">
        <v>209</v>
      </c>
      <c r="B168">
        <v>4.5</v>
      </c>
      <c r="C168" t="s">
        <v>330</v>
      </c>
      <c r="D168" t="s">
        <v>358</v>
      </c>
      <c r="E168" t="s">
        <v>392</v>
      </c>
      <c r="F168" t="s">
        <v>178</v>
      </c>
      <c r="G168" t="s">
        <v>178</v>
      </c>
      <c r="H168">
        <v>2011</v>
      </c>
      <c r="I168" t="s">
        <v>178</v>
      </c>
      <c r="J168" t="s">
        <v>178</v>
      </c>
      <c r="K168" t="s">
        <v>16</v>
      </c>
      <c r="L168" t="s">
        <v>178</v>
      </c>
      <c r="M168" t="s">
        <v>178</v>
      </c>
      <c r="N168">
        <v>18</v>
      </c>
      <c r="O168" t="s">
        <v>178</v>
      </c>
      <c r="P168" t="s">
        <v>178</v>
      </c>
      <c r="Q168">
        <v>2</v>
      </c>
      <c r="R168" t="s">
        <v>178</v>
      </c>
      <c r="S168" t="s">
        <v>178</v>
      </c>
      <c r="T168">
        <v>1</v>
      </c>
      <c r="U168" t="s">
        <v>178</v>
      </c>
      <c r="V168" t="s">
        <v>178</v>
      </c>
      <c r="W168">
        <v>0.53450912059571232</v>
      </c>
      <c r="X168" t="s">
        <v>178</v>
      </c>
      <c r="Y168">
        <v>0</v>
      </c>
      <c r="Z168" t="s">
        <v>178</v>
      </c>
      <c r="AA168" t="s">
        <v>178</v>
      </c>
      <c r="AB168">
        <v>1</v>
      </c>
      <c r="AC168">
        <v>3</v>
      </c>
      <c r="AD168" t="s">
        <v>178</v>
      </c>
      <c r="AE168" t="s">
        <v>470</v>
      </c>
      <c r="AF168" t="s">
        <v>470</v>
      </c>
      <c r="AG168">
        <v>2.7876310000000001E-2</v>
      </c>
      <c r="AH168" t="s">
        <v>178</v>
      </c>
      <c r="AI168" t="s">
        <v>178</v>
      </c>
      <c r="AJ168">
        <v>4.2058437500000004E-2</v>
      </c>
      <c r="AK168" t="s">
        <v>178</v>
      </c>
      <c r="AL168" t="s">
        <v>178</v>
      </c>
      <c r="AM168">
        <f t="shared" si="2"/>
        <v>2.7876310000000001E-2</v>
      </c>
      <c r="AN168" t="s">
        <v>533</v>
      </c>
    </row>
    <row r="169" spans="1:40" x14ac:dyDescent="0.25">
      <c r="A169">
        <v>211</v>
      </c>
      <c r="B169">
        <v>3.9</v>
      </c>
      <c r="C169" t="s">
        <v>330</v>
      </c>
      <c r="D169" t="s">
        <v>358</v>
      </c>
      <c r="E169" t="s">
        <v>392</v>
      </c>
      <c r="F169" t="s">
        <v>178</v>
      </c>
      <c r="G169" t="s">
        <v>178</v>
      </c>
      <c r="H169">
        <v>2011</v>
      </c>
      <c r="I169" t="s">
        <v>178</v>
      </c>
      <c r="J169" t="s">
        <v>178</v>
      </c>
      <c r="K169" t="s">
        <v>15</v>
      </c>
      <c r="L169" t="s">
        <v>178</v>
      </c>
      <c r="M169" t="s">
        <v>178</v>
      </c>
      <c r="N169">
        <v>11</v>
      </c>
      <c r="O169" t="s">
        <v>178</v>
      </c>
      <c r="P169" t="s">
        <v>178</v>
      </c>
      <c r="Q169">
        <v>3</v>
      </c>
      <c r="R169" t="s">
        <v>178</v>
      </c>
      <c r="S169" t="s">
        <v>178</v>
      </c>
      <c r="T169">
        <v>0</v>
      </c>
      <c r="U169" t="s">
        <v>178</v>
      </c>
      <c r="V169" t="s">
        <v>178</v>
      </c>
      <c r="W169">
        <v>0.44407206622348988</v>
      </c>
      <c r="X169" t="s">
        <v>178</v>
      </c>
      <c r="Y169">
        <v>0</v>
      </c>
      <c r="Z169" t="s">
        <v>178</v>
      </c>
      <c r="AA169" t="s">
        <v>178</v>
      </c>
      <c r="AB169">
        <v>17</v>
      </c>
      <c r="AC169">
        <v>5</v>
      </c>
      <c r="AD169" t="s">
        <v>178</v>
      </c>
      <c r="AE169" t="s">
        <v>178</v>
      </c>
      <c r="AF169">
        <v>190</v>
      </c>
      <c r="AG169">
        <v>0</v>
      </c>
      <c r="AH169" t="s">
        <v>178</v>
      </c>
      <c r="AI169" t="s">
        <v>178</v>
      </c>
      <c r="AJ169">
        <v>0</v>
      </c>
      <c r="AK169" t="s">
        <v>178</v>
      </c>
      <c r="AL169" t="s">
        <v>178</v>
      </c>
      <c r="AM169">
        <f t="shared" si="2"/>
        <v>0</v>
      </c>
      <c r="AN169" t="s">
        <v>533</v>
      </c>
    </row>
    <row r="170" spans="1:40" x14ac:dyDescent="0.25">
      <c r="A170">
        <v>212</v>
      </c>
      <c r="B170">
        <v>4.4000000000000004</v>
      </c>
      <c r="C170" t="s">
        <v>330</v>
      </c>
      <c r="D170" t="s">
        <v>358</v>
      </c>
      <c r="E170" t="s">
        <v>392</v>
      </c>
      <c r="F170" t="s">
        <v>178</v>
      </c>
      <c r="G170" t="s">
        <v>178</v>
      </c>
      <c r="H170">
        <v>2011</v>
      </c>
      <c r="I170" t="s">
        <v>178</v>
      </c>
      <c r="J170" t="s">
        <v>178</v>
      </c>
      <c r="K170" t="s">
        <v>12</v>
      </c>
      <c r="L170" t="s">
        <v>178</v>
      </c>
      <c r="M170" t="s">
        <v>178</v>
      </c>
      <c r="N170">
        <v>11</v>
      </c>
      <c r="O170" t="s">
        <v>178</v>
      </c>
      <c r="P170" t="s">
        <v>178</v>
      </c>
      <c r="Q170">
        <v>4</v>
      </c>
      <c r="R170" t="s">
        <v>178</v>
      </c>
      <c r="S170" t="s">
        <v>178</v>
      </c>
      <c r="T170">
        <v>0</v>
      </c>
      <c r="U170" t="s">
        <v>178</v>
      </c>
      <c r="V170" t="s">
        <v>178</v>
      </c>
      <c r="W170">
        <v>0.46097722286464166</v>
      </c>
      <c r="X170" t="s">
        <v>178</v>
      </c>
      <c r="Y170">
        <v>0</v>
      </c>
      <c r="Z170" t="s">
        <v>178</v>
      </c>
      <c r="AA170" t="s">
        <v>178</v>
      </c>
      <c r="AB170">
        <v>1</v>
      </c>
      <c r="AC170">
        <v>3</v>
      </c>
      <c r="AD170" t="s">
        <v>178</v>
      </c>
      <c r="AE170" t="s">
        <v>178</v>
      </c>
      <c r="AF170" t="s">
        <v>178</v>
      </c>
      <c r="AG170">
        <v>0</v>
      </c>
      <c r="AH170" t="s">
        <v>178</v>
      </c>
      <c r="AI170" t="s">
        <v>178</v>
      </c>
      <c r="AJ170">
        <v>0</v>
      </c>
      <c r="AK170" t="s">
        <v>178</v>
      </c>
      <c r="AL170" t="s">
        <v>178</v>
      </c>
      <c r="AM170">
        <f t="shared" si="2"/>
        <v>0</v>
      </c>
      <c r="AN170" t="s">
        <v>533</v>
      </c>
    </row>
    <row r="171" spans="1:40" x14ac:dyDescent="0.25">
      <c r="A171">
        <v>213</v>
      </c>
      <c r="B171">
        <v>4.5</v>
      </c>
      <c r="C171" t="s">
        <v>330</v>
      </c>
      <c r="D171" t="s">
        <v>358</v>
      </c>
      <c r="E171" t="s">
        <v>392</v>
      </c>
      <c r="F171" t="s">
        <v>178</v>
      </c>
      <c r="G171" t="s">
        <v>178</v>
      </c>
      <c r="H171">
        <v>2011</v>
      </c>
      <c r="I171" t="s">
        <v>178</v>
      </c>
      <c r="J171" t="s">
        <v>178</v>
      </c>
      <c r="K171" t="s">
        <v>129</v>
      </c>
      <c r="L171" t="s">
        <v>178</v>
      </c>
      <c r="M171" t="s">
        <v>178</v>
      </c>
      <c r="N171">
        <v>9</v>
      </c>
      <c r="O171" t="s">
        <v>178</v>
      </c>
      <c r="P171" t="s">
        <v>178</v>
      </c>
      <c r="Q171">
        <v>3</v>
      </c>
      <c r="R171" t="s">
        <v>178</v>
      </c>
      <c r="S171" t="s">
        <v>178</v>
      </c>
      <c r="T171">
        <v>1</v>
      </c>
      <c r="U171" t="s">
        <v>178</v>
      </c>
      <c r="V171" t="s">
        <v>178</v>
      </c>
      <c r="W171">
        <v>0.44045431091090476</v>
      </c>
      <c r="X171" t="s">
        <v>178</v>
      </c>
      <c r="Y171">
        <v>0</v>
      </c>
      <c r="Z171" t="s">
        <v>178</v>
      </c>
      <c r="AA171" t="s">
        <v>178</v>
      </c>
      <c r="AB171">
        <v>2</v>
      </c>
      <c r="AC171">
        <v>2</v>
      </c>
      <c r="AD171" t="s">
        <v>178</v>
      </c>
      <c r="AE171" t="s">
        <v>178</v>
      </c>
      <c r="AF171">
        <v>52</v>
      </c>
      <c r="AG171">
        <v>2.7052619999999999E-2</v>
      </c>
      <c r="AH171" t="s">
        <v>178</v>
      </c>
      <c r="AI171" t="s">
        <v>178</v>
      </c>
      <c r="AJ171">
        <v>5.2866875000000001E-2</v>
      </c>
      <c r="AK171" t="s">
        <v>178</v>
      </c>
      <c r="AL171" t="s">
        <v>178</v>
      </c>
      <c r="AM171">
        <f t="shared" si="2"/>
        <v>2.7052619999999999E-2</v>
      </c>
      <c r="AN171" t="s">
        <v>533</v>
      </c>
    </row>
    <row r="172" spans="1:40" x14ac:dyDescent="0.25">
      <c r="A172">
        <v>216</v>
      </c>
      <c r="B172">
        <v>4.2</v>
      </c>
      <c r="C172" t="s">
        <v>330</v>
      </c>
      <c r="D172" t="s">
        <v>358</v>
      </c>
      <c r="E172" t="s">
        <v>392</v>
      </c>
      <c r="F172" t="s">
        <v>178</v>
      </c>
      <c r="G172" t="s">
        <v>178</v>
      </c>
      <c r="H172">
        <v>2011</v>
      </c>
      <c r="I172" t="s">
        <v>178</v>
      </c>
      <c r="J172" t="s">
        <v>178</v>
      </c>
      <c r="K172" t="s">
        <v>128</v>
      </c>
      <c r="L172" t="s">
        <v>178</v>
      </c>
      <c r="M172" t="s">
        <v>178</v>
      </c>
      <c r="N172">
        <v>6</v>
      </c>
      <c r="O172" t="s">
        <v>178</v>
      </c>
      <c r="P172" t="s">
        <v>178</v>
      </c>
      <c r="Q172">
        <v>1</v>
      </c>
      <c r="R172" t="s">
        <v>178</v>
      </c>
      <c r="S172" t="s">
        <v>178</v>
      </c>
      <c r="T172">
        <v>0</v>
      </c>
      <c r="U172" t="s">
        <v>178</v>
      </c>
      <c r="V172" t="s">
        <v>178</v>
      </c>
      <c r="W172">
        <v>0.44407206622348988</v>
      </c>
      <c r="X172" t="s">
        <v>178</v>
      </c>
      <c r="Y172">
        <v>0</v>
      </c>
      <c r="Z172" t="s">
        <v>178</v>
      </c>
      <c r="AA172" t="s">
        <v>178</v>
      </c>
      <c r="AB172">
        <v>2</v>
      </c>
      <c r="AC172">
        <v>2</v>
      </c>
      <c r="AD172" t="s">
        <v>178</v>
      </c>
      <c r="AE172" t="s">
        <v>178</v>
      </c>
      <c r="AF172" t="s">
        <v>178</v>
      </c>
      <c r="AG172">
        <v>0</v>
      </c>
      <c r="AH172" t="s">
        <v>178</v>
      </c>
      <c r="AI172" t="s">
        <v>178</v>
      </c>
      <c r="AJ172">
        <v>0</v>
      </c>
      <c r="AK172" t="s">
        <v>178</v>
      </c>
      <c r="AL172" t="s">
        <v>178</v>
      </c>
      <c r="AM172">
        <f t="shared" si="2"/>
        <v>0</v>
      </c>
      <c r="AN172" t="s">
        <v>533</v>
      </c>
    </row>
    <row r="173" spans="1:40" x14ac:dyDescent="0.25">
      <c r="A173">
        <v>218</v>
      </c>
      <c r="B173">
        <v>4.4000000000000004</v>
      </c>
      <c r="C173" t="s">
        <v>330</v>
      </c>
      <c r="D173" t="s">
        <v>358</v>
      </c>
      <c r="E173" t="s">
        <v>392</v>
      </c>
      <c r="F173" t="s">
        <v>178</v>
      </c>
      <c r="G173" t="s">
        <v>178</v>
      </c>
      <c r="H173">
        <v>2011</v>
      </c>
      <c r="I173" t="s">
        <v>178</v>
      </c>
      <c r="J173" t="s">
        <v>178</v>
      </c>
      <c r="K173" t="s">
        <v>23</v>
      </c>
      <c r="L173" t="s">
        <v>178</v>
      </c>
      <c r="M173" t="s">
        <v>178</v>
      </c>
      <c r="N173">
        <v>4</v>
      </c>
      <c r="O173" t="s">
        <v>178</v>
      </c>
      <c r="P173" t="s">
        <v>178</v>
      </c>
      <c r="Q173">
        <v>2</v>
      </c>
      <c r="R173" t="s">
        <v>178</v>
      </c>
      <c r="S173" t="s">
        <v>178</v>
      </c>
      <c r="T173">
        <v>0</v>
      </c>
      <c r="U173" t="s">
        <v>178</v>
      </c>
      <c r="V173" t="s">
        <v>178</v>
      </c>
      <c r="W173">
        <v>1.9617339269126184</v>
      </c>
      <c r="X173" t="s">
        <v>178</v>
      </c>
      <c r="Y173">
        <v>0</v>
      </c>
      <c r="Z173" t="s">
        <v>178</v>
      </c>
      <c r="AA173" t="s">
        <v>178</v>
      </c>
      <c r="AB173">
        <v>1</v>
      </c>
      <c r="AC173">
        <v>4</v>
      </c>
      <c r="AD173" t="s">
        <v>178</v>
      </c>
      <c r="AE173" t="s">
        <v>178</v>
      </c>
      <c r="AF173" t="s">
        <v>178</v>
      </c>
      <c r="AG173">
        <v>0</v>
      </c>
      <c r="AH173" t="s">
        <v>178</v>
      </c>
      <c r="AI173" t="s">
        <v>178</v>
      </c>
      <c r="AJ173">
        <v>0</v>
      </c>
      <c r="AK173" t="s">
        <v>178</v>
      </c>
      <c r="AL173" t="s">
        <v>178</v>
      </c>
      <c r="AM173">
        <f t="shared" si="2"/>
        <v>0</v>
      </c>
      <c r="AN173" t="s">
        <v>533</v>
      </c>
    </row>
    <row r="174" spans="1:40" x14ac:dyDescent="0.25">
      <c r="A174">
        <v>220</v>
      </c>
      <c r="B174">
        <v>4.2</v>
      </c>
      <c r="C174" t="s">
        <v>330</v>
      </c>
      <c r="D174" t="s">
        <v>358</v>
      </c>
      <c r="E174" t="s">
        <v>392</v>
      </c>
      <c r="F174" t="s">
        <v>178</v>
      </c>
      <c r="G174" t="s">
        <v>178</v>
      </c>
      <c r="H174">
        <v>2011</v>
      </c>
      <c r="I174" t="s">
        <v>178</v>
      </c>
      <c r="J174" t="s">
        <v>178</v>
      </c>
      <c r="K174" t="s">
        <v>26</v>
      </c>
      <c r="L174" t="s">
        <v>178</v>
      </c>
      <c r="M174" t="s">
        <v>178</v>
      </c>
      <c r="N174">
        <v>6</v>
      </c>
      <c r="O174" t="s">
        <v>178</v>
      </c>
      <c r="P174" t="s">
        <v>178</v>
      </c>
      <c r="Q174">
        <v>1</v>
      </c>
      <c r="R174" t="s">
        <v>178</v>
      </c>
      <c r="S174" t="s">
        <v>178</v>
      </c>
      <c r="T174">
        <v>3</v>
      </c>
      <c r="U174" t="s">
        <v>178</v>
      </c>
      <c r="V174" t="s">
        <v>178</v>
      </c>
      <c r="W174">
        <v>0.3584689665786987</v>
      </c>
      <c r="X174" t="s">
        <v>178</v>
      </c>
      <c r="Y174">
        <v>0</v>
      </c>
      <c r="Z174" t="s">
        <v>178</v>
      </c>
      <c r="AA174" t="s">
        <v>178</v>
      </c>
      <c r="AB174">
        <v>9</v>
      </c>
      <c r="AC174">
        <v>3</v>
      </c>
      <c r="AD174" t="s">
        <v>178</v>
      </c>
      <c r="AE174" t="s">
        <v>178</v>
      </c>
      <c r="AF174" t="s">
        <v>178</v>
      </c>
      <c r="AG174">
        <v>8.6099999999999996E-2</v>
      </c>
      <c r="AH174" t="s">
        <v>178</v>
      </c>
      <c r="AI174" t="s">
        <v>178</v>
      </c>
      <c r="AJ174">
        <v>9.375E-2</v>
      </c>
      <c r="AK174" t="s">
        <v>178</v>
      </c>
      <c r="AL174" t="s">
        <v>178</v>
      </c>
      <c r="AM174">
        <f t="shared" si="2"/>
        <v>8.6099999999999996E-2</v>
      </c>
      <c r="AN174" t="s">
        <v>533</v>
      </c>
    </row>
    <row r="175" spans="1:40" x14ac:dyDescent="0.25">
      <c r="A175">
        <v>222</v>
      </c>
      <c r="B175">
        <v>4.0999999999999996</v>
      </c>
      <c r="C175" t="s">
        <v>330</v>
      </c>
      <c r="D175" t="s">
        <v>358</v>
      </c>
      <c r="E175" t="s">
        <v>392</v>
      </c>
      <c r="F175" t="s">
        <v>178</v>
      </c>
      <c r="G175" t="s">
        <v>178</v>
      </c>
      <c r="H175">
        <v>2011</v>
      </c>
      <c r="I175" t="s">
        <v>178</v>
      </c>
      <c r="J175" t="s">
        <v>178</v>
      </c>
      <c r="K175" t="s">
        <v>27</v>
      </c>
      <c r="L175" t="s">
        <v>178</v>
      </c>
      <c r="M175" t="s">
        <v>178</v>
      </c>
      <c r="N175">
        <v>8</v>
      </c>
      <c r="O175" t="s">
        <v>178</v>
      </c>
      <c r="P175" t="s">
        <v>178</v>
      </c>
      <c r="Q175">
        <v>2</v>
      </c>
      <c r="R175" t="s">
        <v>178</v>
      </c>
      <c r="S175" t="s">
        <v>178</v>
      </c>
      <c r="T175">
        <v>0</v>
      </c>
      <c r="U175" t="s">
        <v>178</v>
      </c>
      <c r="V175" t="s">
        <v>178</v>
      </c>
      <c r="W175">
        <v>0.33060550509632908</v>
      </c>
      <c r="X175" t="s">
        <v>178</v>
      </c>
      <c r="Y175">
        <v>0</v>
      </c>
      <c r="Z175" t="s">
        <v>178</v>
      </c>
      <c r="AA175" t="s">
        <v>178</v>
      </c>
      <c r="AB175">
        <v>11</v>
      </c>
      <c r="AC175">
        <v>4</v>
      </c>
      <c r="AD175" t="s">
        <v>178</v>
      </c>
      <c r="AE175" t="s">
        <v>178</v>
      </c>
      <c r="AF175" t="s">
        <v>178</v>
      </c>
      <c r="AG175">
        <v>0</v>
      </c>
      <c r="AH175" t="s">
        <v>178</v>
      </c>
      <c r="AI175" t="s">
        <v>178</v>
      </c>
      <c r="AJ175">
        <v>0</v>
      </c>
      <c r="AK175" t="s">
        <v>178</v>
      </c>
      <c r="AL175" t="s">
        <v>178</v>
      </c>
      <c r="AM175">
        <f t="shared" si="2"/>
        <v>0</v>
      </c>
      <c r="AN175" t="s">
        <v>533</v>
      </c>
    </row>
    <row r="176" spans="1:40" x14ac:dyDescent="0.25">
      <c r="A176">
        <v>226</v>
      </c>
      <c r="B176">
        <v>4.9000000000000004</v>
      </c>
      <c r="C176" t="s">
        <v>330</v>
      </c>
      <c r="D176" t="s">
        <v>358</v>
      </c>
      <c r="E176" t="s">
        <v>392</v>
      </c>
      <c r="F176" t="s">
        <v>178</v>
      </c>
      <c r="G176" t="s">
        <v>178</v>
      </c>
      <c r="H176">
        <v>2011</v>
      </c>
      <c r="I176" t="s">
        <v>178</v>
      </c>
      <c r="J176" t="s">
        <v>178</v>
      </c>
      <c r="K176" t="s">
        <v>8</v>
      </c>
      <c r="L176" t="s">
        <v>178</v>
      </c>
      <c r="M176" t="s">
        <v>178</v>
      </c>
      <c r="N176">
        <v>9</v>
      </c>
      <c r="O176" t="s">
        <v>178</v>
      </c>
      <c r="P176" t="s">
        <v>178</v>
      </c>
      <c r="Q176">
        <v>1</v>
      </c>
      <c r="R176" t="s">
        <v>178</v>
      </c>
      <c r="S176" t="s">
        <v>178</v>
      </c>
      <c r="T176">
        <v>0</v>
      </c>
      <c r="U176" t="s">
        <v>178</v>
      </c>
      <c r="V176" t="s">
        <v>178</v>
      </c>
      <c r="W176">
        <v>0.89560035730229537</v>
      </c>
      <c r="X176" t="s">
        <v>178</v>
      </c>
      <c r="Y176">
        <v>0</v>
      </c>
      <c r="Z176" t="s">
        <v>178</v>
      </c>
      <c r="AA176" t="s">
        <v>178</v>
      </c>
      <c r="AB176">
        <v>0</v>
      </c>
      <c r="AC176">
        <v>1</v>
      </c>
      <c r="AD176" t="s">
        <v>178</v>
      </c>
      <c r="AE176">
        <v>9</v>
      </c>
      <c r="AF176" t="s">
        <v>178</v>
      </c>
      <c r="AG176">
        <v>0</v>
      </c>
      <c r="AH176" t="s">
        <v>178</v>
      </c>
      <c r="AI176" t="s">
        <v>178</v>
      </c>
      <c r="AJ176">
        <v>0</v>
      </c>
      <c r="AK176" t="s">
        <v>178</v>
      </c>
      <c r="AL176" t="s">
        <v>178</v>
      </c>
      <c r="AM176">
        <f t="shared" si="2"/>
        <v>0</v>
      </c>
      <c r="AN176" t="s">
        <v>533</v>
      </c>
    </row>
    <row r="177" spans="1:40" x14ac:dyDescent="0.25">
      <c r="A177">
        <v>227</v>
      </c>
      <c r="B177">
        <v>4.9000000000000004</v>
      </c>
      <c r="C177" t="s">
        <v>330</v>
      </c>
      <c r="D177" t="s">
        <v>358</v>
      </c>
      <c r="E177" t="s">
        <v>392</v>
      </c>
      <c r="F177" t="s">
        <v>178</v>
      </c>
      <c r="G177" t="s">
        <v>178</v>
      </c>
      <c r="H177">
        <v>2011</v>
      </c>
      <c r="I177" t="s">
        <v>178</v>
      </c>
      <c r="J177" t="s">
        <v>178</v>
      </c>
      <c r="K177" t="s">
        <v>31</v>
      </c>
      <c r="L177" t="s">
        <v>178</v>
      </c>
      <c r="M177" t="s">
        <v>178</v>
      </c>
      <c r="N177">
        <v>11</v>
      </c>
      <c r="O177" t="s">
        <v>178</v>
      </c>
      <c r="P177" t="s">
        <v>178</v>
      </c>
      <c r="Q177">
        <v>4</v>
      </c>
      <c r="R177" t="s">
        <v>178</v>
      </c>
      <c r="S177" t="s">
        <v>178</v>
      </c>
      <c r="T177">
        <v>0</v>
      </c>
      <c r="U177" t="s">
        <v>178</v>
      </c>
      <c r="V177" t="s">
        <v>178</v>
      </c>
      <c r="W177">
        <v>0.74330343736592619</v>
      </c>
      <c r="X177" t="s">
        <v>178</v>
      </c>
      <c r="Y177">
        <v>0</v>
      </c>
      <c r="Z177" t="s">
        <v>178</v>
      </c>
      <c r="AA177" t="s">
        <v>178</v>
      </c>
      <c r="AB177">
        <v>0</v>
      </c>
      <c r="AC177">
        <v>2</v>
      </c>
      <c r="AD177" t="s">
        <v>178</v>
      </c>
      <c r="AE177" t="s">
        <v>178</v>
      </c>
      <c r="AF177">
        <v>195</v>
      </c>
      <c r="AG177">
        <v>0</v>
      </c>
      <c r="AH177" t="s">
        <v>178</v>
      </c>
      <c r="AI177" t="s">
        <v>178</v>
      </c>
      <c r="AJ177">
        <v>0</v>
      </c>
      <c r="AK177" t="s">
        <v>178</v>
      </c>
      <c r="AL177" t="s">
        <v>178</v>
      </c>
      <c r="AM177">
        <f t="shared" si="2"/>
        <v>0</v>
      </c>
      <c r="AN177" t="s">
        <v>533</v>
      </c>
    </row>
    <row r="178" spans="1:40" x14ac:dyDescent="0.25">
      <c r="A178">
        <v>1</v>
      </c>
      <c r="B178">
        <v>5.3</v>
      </c>
      <c r="C178" t="s">
        <v>330</v>
      </c>
      <c r="D178" t="s">
        <v>358</v>
      </c>
      <c r="E178" t="s">
        <v>392</v>
      </c>
      <c r="F178" t="s">
        <v>395</v>
      </c>
      <c r="G178" t="s">
        <v>395</v>
      </c>
      <c r="H178">
        <v>2011</v>
      </c>
      <c r="I178">
        <v>2</v>
      </c>
      <c r="J178">
        <v>2012</v>
      </c>
      <c r="K178" t="s">
        <v>84</v>
      </c>
      <c r="L178" t="s">
        <v>84</v>
      </c>
      <c r="M178" t="s">
        <v>84</v>
      </c>
      <c r="N178">
        <v>5</v>
      </c>
      <c r="O178">
        <v>5</v>
      </c>
      <c r="P178">
        <v>8</v>
      </c>
      <c r="Q178">
        <v>3</v>
      </c>
      <c r="R178">
        <v>1</v>
      </c>
      <c r="S178">
        <v>1</v>
      </c>
      <c r="T178">
        <v>0</v>
      </c>
      <c r="U178">
        <v>0</v>
      </c>
      <c r="V178">
        <v>2</v>
      </c>
      <c r="W178">
        <v>0.62769419305900898</v>
      </c>
      <c r="X178" t="s">
        <v>177</v>
      </c>
      <c r="Y178">
        <v>1</v>
      </c>
      <c r="Z178">
        <v>1</v>
      </c>
      <c r="AA178">
        <v>0</v>
      </c>
      <c r="AB178">
        <v>0</v>
      </c>
      <c r="AC178">
        <v>2</v>
      </c>
      <c r="AD178" t="s">
        <v>178</v>
      </c>
      <c r="AE178">
        <v>156</v>
      </c>
      <c r="AF178" t="s">
        <v>178</v>
      </c>
      <c r="AG178">
        <v>0</v>
      </c>
      <c r="AH178">
        <v>0</v>
      </c>
      <c r="AI178">
        <v>0.96465000000000001</v>
      </c>
      <c r="AJ178">
        <v>0</v>
      </c>
      <c r="AK178">
        <v>0</v>
      </c>
      <c r="AL178">
        <v>2.562E-2</v>
      </c>
      <c r="AM178">
        <f t="shared" si="2"/>
        <v>2.562E-2</v>
      </c>
      <c r="AN178" t="s">
        <v>535</v>
      </c>
    </row>
    <row r="179" spans="1:40" x14ac:dyDescent="0.25">
      <c r="A179">
        <v>4</v>
      </c>
      <c r="B179">
        <v>3.8</v>
      </c>
      <c r="C179" t="s">
        <v>330</v>
      </c>
      <c r="D179" t="s">
        <v>358</v>
      </c>
      <c r="E179" t="s">
        <v>392</v>
      </c>
      <c r="F179" t="s">
        <v>392</v>
      </c>
      <c r="G179" t="s">
        <v>395</v>
      </c>
      <c r="H179">
        <v>2011</v>
      </c>
      <c r="I179">
        <v>2</v>
      </c>
      <c r="J179">
        <v>2013</v>
      </c>
      <c r="K179" t="s">
        <v>2</v>
      </c>
      <c r="L179" t="s">
        <v>2</v>
      </c>
      <c r="M179" t="s">
        <v>157</v>
      </c>
      <c r="N179">
        <v>4</v>
      </c>
      <c r="O179">
        <v>7</v>
      </c>
      <c r="P179">
        <v>6</v>
      </c>
      <c r="Q179">
        <v>0</v>
      </c>
      <c r="R179">
        <v>1</v>
      </c>
      <c r="S179">
        <v>2</v>
      </c>
      <c r="T179">
        <v>0</v>
      </c>
      <c r="U179">
        <v>2</v>
      </c>
      <c r="V179">
        <v>6</v>
      </c>
      <c r="W179">
        <v>1.4878844041120944</v>
      </c>
      <c r="X179" t="s">
        <v>176</v>
      </c>
      <c r="Y179">
        <v>1</v>
      </c>
      <c r="Z179">
        <v>0</v>
      </c>
      <c r="AA179" t="s">
        <v>178</v>
      </c>
      <c r="AB179">
        <v>1</v>
      </c>
      <c r="AC179">
        <v>1</v>
      </c>
      <c r="AD179">
        <v>1.6429546554911358</v>
      </c>
      <c r="AE179">
        <v>141</v>
      </c>
      <c r="AF179">
        <v>13</v>
      </c>
      <c r="AG179">
        <v>0</v>
      </c>
      <c r="AH179">
        <v>5.74E-2</v>
      </c>
      <c r="AI179">
        <v>2.7879</v>
      </c>
      <c r="AJ179">
        <v>0</v>
      </c>
      <c r="AK179">
        <v>6.25E-2</v>
      </c>
      <c r="AL179">
        <v>0.15372</v>
      </c>
      <c r="AM179">
        <f t="shared" si="2"/>
        <v>0.21622</v>
      </c>
      <c r="AN179" t="s">
        <v>535</v>
      </c>
    </row>
    <row r="180" spans="1:40" x14ac:dyDescent="0.25">
      <c r="A180">
        <v>5</v>
      </c>
      <c r="B180">
        <v>4.7</v>
      </c>
      <c r="C180" t="s">
        <v>330</v>
      </c>
      <c r="D180" t="s">
        <v>358</v>
      </c>
      <c r="E180" t="s">
        <v>392</v>
      </c>
      <c r="F180" t="s">
        <v>395</v>
      </c>
      <c r="G180" t="s">
        <v>395</v>
      </c>
      <c r="H180">
        <v>2011</v>
      </c>
      <c r="I180">
        <v>2</v>
      </c>
      <c r="J180">
        <v>2012</v>
      </c>
      <c r="K180" t="s">
        <v>63</v>
      </c>
      <c r="L180" t="s">
        <v>63</v>
      </c>
      <c r="M180" t="s">
        <v>63</v>
      </c>
      <c r="N180">
        <v>5</v>
      </c>
      <c r="O180">
        <v>6</v>
      </c>
      <c r="P180">
        <v>6</v>
      </c>
      <c r="Q180">
        <v>1</v>
      </c>
      <c r="R180">
        <v>0</v>
      </c>
      <c r="S180">
        <v>1</v>
      </c>
      <c r="T180">
        <v>2</v>
      </c>
      <c r="U180">
        <v>3</v>
      </c>
      <c r="V180">
        <v>3</v>
      </c>
      <c r="W180">
        <v>0.69921384425653443</v>
      </c>
      <c r="X180" t="s">
        <v>177</v>
      </c>
      <c r="Y180">
        <v>1</v>
      </c>
      <c r="Z180">
        <v>1</v>
      </c>
      <c r="AA180">
        <v>0</v>
      </c>
      <c r="AB180">
        <v>23</v>
      </c>
      <c r="AC180">
        <v>9</v>
      </c>
      <c r="AD180" t="s">
        <v>178</v>
      </c>
      <c r="AE180">
        <v>20</v>
      </c>
      <c r="AF180" t="s">
        <v>178</v>
      </c>
      <c r="AG180">
        <v>5.74E-2</v>
      </c>
      <c r="AH180">
        <v>1.5</v>
      </c>
      <c r="AI180">
        <v>1.4469749999999999</v>
      </c>
      <c r="AJ180">
        <v>6.25E-2</v>
      </c>
      <c r="AK180">
        <v>0</v>
      </c>
      <c r="AL180">
        <v>3.8429999999999999E-2</v>
      </c>
      <c r="AM180">
        <f t="shared" si="2"/>
        <v>0.10092999999999999</v>
      </c>
      <c r="AN180" t="s">
        <v>535</v>
      </c>
    </row>
    <row r="181" spans="1:40" x14ac:dyDescent="0.25">
      <c r="A181">
        <v>7</v>
      </c>
      <c r="B181">
        <v>4.3</v>
      </c>
      <c r="C181" t="s">
        <v>330</v>
      </c>
      <c r="D181" t="s">
        <v>358</v>
      </c>
      <c r="E181" t="s">
        <v>392</v>
      </c>
      <c r="F181" t="s">
        <v>395</v>
      </c>
      <c r="G181" t="s">
        <v>395</v>
      </c>
      <c r="H181">
        <v>2011</v>
      </c>
      <c r="I181">
        <v>2</v>
      </c>
      <c r="J181">
        <v>2012</v>
      </c>
      <c r="K181" t="s">
        <v>88</v>
      </c>
      <c r="L181" t="s">
        <v>89</v>
      </c>
      <c r="M181" t="s">
        <v>4</v>
      </c>
      <c r="N181">
        <v>4</v>
      </c>
      <c r="O181">
        <v>8</v>
      </c>
      <c r="P181">
        <v>6</v>
      </c>
      <c r="Q181">
        <v>1</v>
      </c>
      <c r="R181">
        <v>1</v>
      </c>
      <c r="S181">
        <v>2</v>
      </c>
      <c r="T181">
        <v>0</v>
      </c>
      <c r="U181">
        <v>2</v>
      </c>
      <c r="V181">
        <v>3</v>
      </c>
      <c r="W181">
        <v>0.75690157880665054</v>
      </c>
      <c r="X181" t="s">
        <v>176</v>
      </c>
      <c r="Y181">
        <v>1</v>
      </c>
      <c r="Z181">
        <v>1</v>
      </c>
      <c r="AA181">
        <v>1</v>
      </c>
      <c r="AB181">
        <v>2</v>
      </c>
      <c r="AC181">
        <v>5</v>
      </c>
      <c r="AD181">
        <v>3.9894928827608651</v>
      </c>
      <c r="AE181" t="s">
        <v>178</v>
      </c>
      <c r="AF181" t="s">
        <v>178</v>
      </c>
      <c r="AG181">
        <v>0</v>
      </c>
      <c r="AH181">
        <v>0.96465000000000001</v>
      </c>
      <c r="AI181">
        <v>1.39395</v>
      </c>
      <c r="AJ181">
        <v>0</v>
      </c>
      <c r="AK181">
        <v>2.562E-2</v>
      </c>
      <c r="AL181">
        <v>7.6859999999999998E-2</v>
      </c>
      <c r="AM181">
        <f t="shared" si="2"/>
        <v>0.10248</v>
      </c>
      <c r="AN181" t="s">
        <v>535</v>
      </c>
    </row>
    <row r="182" spans="1:40" x14ac:dyDescent="0.25">
      <c r="A182">
        <v>12</v>
      </c>
      <c r="B182">
        <v>4.3</v>
      </c>
      <c r="C182" t="s">
        <v>330</v>
      </c>
      <c r="D182" t="s">
        <v>358</v>
      </c>
      <c r="E182" t="s">
        <v>392</v>
      </c>
      <c r="F182" t="s">
        <v>395</v>
      </c>
      <c r="G182" t="s">
        <v>178</v>
      </c>
      <c r="H182">
        <v>2011</v>
      </c>
      <c r="I182">
        <v>1</v>
      </c>
      <c r="J182">
        <v>2012</v>
      </c>
      <c r="K182" t="s">
        <v>93</v>
      </c>
      <c r="L182" t="s">
        <v>91</v>
      </c>
      <c r="M182" t="s">
        <v>178</v>
      </c>
      <c r="N182">
        <v>5</v>
      </c>
      <c r="O182">
        <v>5</v>
      </c>
      <c r="P182" t="s">
        <v>178</v>
      </c>
      <c r="Q182">
        <v>2</v>
      </c>
      <c r="R182">
        <v>1</v>
      </c>
      <c r="S182" t="s">
        <v>178</v>
      </c>
      <c r="T182">
        <v>0</v>
      </c>
      <c r="U182">
        <v>0</v>
      </c>
      <c r="V182" t="s">
        <v>178</v>
      </c>
      <c r="W182">
        <v>0.9217917335277005</v>
      </c>
      <c r="X182" t="s">
        <v>176</v>
      </c>
      <c r="Y182">
        <v>1</v>
      </c>
      <c r="Z182">
        <v>1</v>
      </c>
      <c r="AA182">
        <v>1</v>
      </c>
      <c r="AB182">
        <v>1</v>
      </c>
      <c r="AC182">
        <v>1</v>
      </c>
      <c r="AD182">
        <v>4.9496752426344273</v>
      </c>
      <c r="AE182">
        <v>47</v>
      </c>
      <c r="AF182">
        <v>46</v>
      </c>
      <c r="AG182">
        <v>0</v>
      </c>
      <c r="AH182">
        <v>0</v>
      </c>
      <c r="AI182" t="s">
        <v>178</v>
      </c>
      <c r="AJ182">
        <v>0</v>
      </c>
      <c r="AK182">
        <v>0</v>
      </c>
      <c r="AL182" t="s">
        <v>178</v>
      </c>
      <c r="AM182">
        <f t="shared" si="2"/>
        <v>0</v>
      </c>
      <c r="AN182" t="s">
        <v>535</v>
      </c>
    </row>
    <row r="183" spans="1:40" x14ac:dyDescent="0.25">
      <c r="A183">
        <v>14</v>
      </c>
      <c r="B183">
        <v>4.9000000000000004</v>
      </c>
      <c r="C183" t="s">
        <v>330</v>
      </c>
      <c r="D183" t="s">
        <v>358</v>
      </c>
      <c r="E183" t="s">
        <v>392</v>
      </c>
      <c r="F183" t="s">
        <v>392</v>
      </c>
      <c r="G183" t="s">
        <v>395</v>
      </c>
      <c r="H183">
        <v>2011</v>
      </c>
      <c r="I183">
        <v>2</v>
      </c>
      <c r="J183">
        <v>2013</v>
      </c>
      <c r="K183" t="s">
        <v>82</v>
      </c>
      <c r="L183" t="s">
        <v>82</v>
      </c>
      <c r="M183" t="s">
        <v>82</v>
      </c>
      <c r="N183">
        <v>9</v>
      </c>
      <c r="O183">
        <v>12</v>
      </c>
      <c r="P183">
        <v>7</v>
      </c>
      <c r="Q183">
        <v>4</v>
      </c>
      <c r="R183">
        <v>5</v>
      </c>
      <c r="S183">
        <v>1</v>
      </c>
      <c r="T183">
        <v>0</v>
      </c>
      <c r="U183">
        <v>0</v>
      </c>
      <c r="V183">
        <v>12</v>
      </c>
      <c r="W183">
        <v>0.16124515496597305</v>
      </c>
      <c r="X183" t="s">
        <v>177</v>
      </c>
      <c r="Y183">
        <v>1</v>
      </c>
      <c r="Z183">
        <v>0</v>
      </c>
      <c r="AA183" t="s">
        <v>178</v>
      </c>
      <c r="AB183">
        <v>22</v>
      </c>
      <c r="AC183">
        <v>6</v>
      </c>
      <c r="AD183" t="s">
        <v>178</v>
      </c>
      <c r="AE183">
        <v>156</v>
      </c>
      <c r="AF183" t="s">
        <v>178</v>
      </c>
      <c r="AG183">
        <v>0</v>
      </c>
      <c r="AH183">
        <v>0</v>
      </c>
      <c r="AI183">
        <v>5.7878999999999996</v>
      </c>
      <c r="AJ183">
        <v>0</v>
      </c>
      <c r="AK183">
        <v>0</v>
      </c>
      <c r="AL183">
        <v>0.15372</v>
      </c>
      <c r="AM183">
        <f t="shared" si="2"/>
        <v>0.15372</v>
      </c>
      <c r="AN183" t="s">
        <v>535</v>
      </c>
    </row>
    <row r="184" spans="1:40" x14ac:dyDescent="0.25">
      <c r="A184">
        <v>16</v>
      </c>
      <c r="B184">
        <v>3.8</v>
      </c>
      <c r="C184" t="s">
        <v>330</v>
      </c>
      <c r="D184" t="s">
        <v>358</v>
      </c>
      <c r="E184" t="s">
        <v>392</v>
      </c>
      <c r="F184" t="s">
        <v>392</v>
      </c>
      <c r="G184" t="s">
        <v>395</v>
      </c>
      <c r="H184">
        <v>2011</v>
      </c>
      <c r="I184">
        <v>2</v>
      </c>
      <c r="J184">
        <v>2013</v>
      </c>
      <c r="K184" t="s">
        <v>76</v>
      </c>
      <c r="L184" t="s">
        <v>76</v>
      </c>
      <c r="M184" t="s">
        <v>88</v>
      </c>
      <c r="N184">
        <v>4</v>
      </c>
      <c r="O184">
        <v>5</v>
      </c>
      <c r="P184">
        <v>6</v>
      </c>
      <c r="Q184">
        <v>2</v>
      </c>
      <c r="R184">
        <v>1</v>
      </c>
      <c r="S184">
        <v>1</v>
      </c>
      <c r="T184">
        <v>0</v>
      </c>
      <c r="U184">
        <v>2</v>
      </c>
      <c r="V184">
        <v>3</v>
      </c>
      <c r="W184">
        <v>1.6559287424282489</v>
      </c>
      <c r="X184" t="s">
        <v>176</v>
      </c>
      <c r="Y184">
        <v>1</v>
      </c>
      <c r="Z184">
        <v>0</v>
      </c>
      <c r="AA184" t="s">
        <v>178</v>
      </c>
      <c r="AB184">
        <v>0</v>
      </c>
      <c r="AC184">
        <v>0</v>
      </c>
      <c r="AD184">
        <v>7.1289059469178024</v>
      </c>
      <c r="AE184">
        <v>183</v>
      </c>
      <c r="AF184" t="s">
        <v>178</v>
      </c>
      <c r="AG184">
        <v>0</v>
      </c>
      <c r="AH184">
        <v>5.74E-2</v>
      </c>
      <c r="AI184">
        <v>1.4469749999999999</v>
      </c>
      <c r="AJ184">
        <v>0</v>
      </c>
      <c r="AK184">
        <v>6.25E-2</v>
      </c>
      <c r="AL184">
        <v>3.8429999999999999E-2</v>
      </c>
      <c r="AM184">
        <f t="shared" si="2"/>
        <v>0.10092999999999999</v>
      </c>
      <c r="AN184" t="s">
        <v>535</v>
      </c>
    </row>
    <row r="185" spans="1:40" x14ac:dyDescent="0.25">
      <c r="A185">
        <v>19</v>
      </c>
      <c r="B185">
        <v>3.5</v>
      </c>
      <c r="C185" t="s">
        <v>330</v>
      </c>
      <c r="D185" t="s">
        <v>358</v>
      </c>
      <c r="E185" t="s">
        <v>392</v>
      </c>
      <c r="F185" t="s">
        <v>392</v>
      </c>
      <c r="G185" t="s">
        <v>178</v>
      </c>
      <c r="H185">
        <v>2011</v>
      </c>
      <c r="I185">
        <v>1</v>
      </c>
      <c r="J185" t="s">
        <v>178</v>
      </c>
      <c r="K185" t="s">
        <v>3</v>
      </c>
      <c r="L185" t="s">
        <v>3</v>
      </c>
      <c r="M185" t="s">
        <v>178</v>
      </c>
      <c r="N185">
        <v>6</v>
      </c>
      <c r="O185">
        <v>7</v>
      </c>
      <c r="P185" t="s">
        <v>178</v>
      </c>
      <c r="Q185">
        <v>1</v>
      </c>
      <c r="R185">
        <v>2</v>
      </c>
      <c r="S185" t="s">
        <v>178</v>
      </c>
      <c r="T185">
        <v>0</v>
      </c>
      <c r="U185">
        <v>4</v>
      </c>
      <c r="V185" t="s">
        <v>178</v>
      </c>
      <c r="W185">
        <v>1.0771258050942794</v>
      </c>
      <c r="X185" t="s">
        <v>177</v>
      </c>
      <c r="Y185">
        <v>1</v>
      </c>
      <c r="Z185">
        <v>0</v>
      </c>
      <c r="AA185" t="s">
        <v>178</v>
      </c>
      <c r="AB185">
        <v>0</v>
      </c>
      <c r="AC185">
        <v>0</v>
      </c>
      <c r="AD185" t="s">
        <v>178</v>
      </c>
      <c r="AE185">
        <v>141</v>
      </c>
      <c r="AF185">
        <v>6</v>
      </c>
      <c r="AG185">
        <v>0</v>
      </c>
      <c r="AH185">
        <v>0.11150524000000001</v>
      </c>
      <c r="AI185" t="s">
        <v>178</v>
      </c>
      <c r="AJ185">
        <v>0</v>
      </c>
      <c r="AK185">
        <v>0.16823375000000002</v>
      </c>
      <c r="AL185" t="s">
        <v>178</v>
      </c>
      <c r="AM185">
        <f t="shared" si="2"/>
        <v>0.16823375000000002</v>
      </c>
      <c r="AN185" t="s">
        <v>535</v>
      </c>
    </row>
    <row r="186" spans="1:40" x14ac:dyDescent="0.25">
      <c r="A186">
        <v>21</v>
      </c>
      <c r="B186">
        <v>4.5999999999999996</v>
      </c>
      <c r="C186" t="s">
        <v>330</v>
      </c>
      <c r="D186" t="s">
        <v>358</v>
      </c>
      <c r="E186" t="s">
        <v>392</v>
      </c>
      <c r="F186" t="s">
        <v>395</v>
      </c>
      <c r="G186" t="s">
        <v>178</v>
      </c>
      <c r="H186">
        <v>2011</v>
      </c>
      <c r="I186">
        <v>1</v>
      </c>
      <c r="J186">
        <v>2012</v>
      </c>
      <c r="K186" t="s">
        <v>69</v>
      </c>
      <c r="L186" t="s">
        <v>69</v>
      </c>
      <c r="M186" t="s">
        <v>178</v>
      </c>
      <c r="N186">
        <v>8</v>
      </c>
      <c r="O186">
        <v>4</v>
      </c>
      <c r="P186" t="s">
        <v>178</v>
      </c>
      <c r="Q186">
        <v>2</v>
      </c>
      <c r="R186">
        <v>1</v>
      </c>
      <c r="S186" t="s">
        <v>178</v>
      </c>
      <c r="T186">
        <v>0</v>
      </c>
      <c r="U186">
        <v>6</v>
      </c>
      <c r="V186" t="s">
        <v>178</v>
      </c>
      <c r="W186">
        <v>1.0700000000000003</v>
      </c>
      <c r="X186" t="s">
        <v>177</v>
      </c>
      <c r="Y186">
        <v>1</v>
      </c>
      <c r="Z186">
        <v>1</v>
      </c>
      <c r="AA186">
        <v>0</v>
      </c>
      <c r="AB186">
        <v>4</v>
      </c>
      <c r="AC186">
        <v>1</v>
      </c>
      <c r="AD186" t="s">
        <v>178</v>
      </c>
      <c r="AE186">
        <v>17</v>
      </c>
      <c r="AF186">
        <v>55</v>
      </c>
      <c r="AG186">
        <v>0</v>
      </c>
      <c r="AH186">
        <v>2.8939499999999998</v>
      </c>
      <c r="AI186" t="s">
        <v>178</v>
      </c>
      <c r="AJ186">
        <v>0</v>
      </c>
      <c r="AK186">
        <v>7.6859999999999998E-2</v>
      </c>
      <c r="AL186" t="s">
        <v>178</v>
      </c>
      <c r="AM186">
        <f t="shared" si="2"/>
        <v>7.6859999999999998E-2</v>
      </c>
      <c r="AN186" t="s">
        <v>535</v>
      </c>
    </row>
    <row r="187" spans="1:40" x14ac:dyDescent="0.25">
      <c r="A187">
        <v>26</v>
      </c>
      <c r="B187">
        <v>4.0999999999999996</v>
      </c>
      <c r="C187" t="s">
        <v>330</v>
      </c>
      <c r="D187" t="s">
        <v>358</v>
      </c>
      <c r="E187" t="s">
        <v>392</v>
      </c>
      <c r="F187" t="s">
        <v>395</v>
      </c>
      <c r="G187" t="s">
        <v>395</v>
      </c>
      <c r="H187">
        <v>2011</v>
      </c>
      <c r="I187">
        <v>2</v>
      </c>
      <c r="J187">
        <v>2012</v>
      </c>
      <c r="K187" t="s">
        <v>56</v>
      </c>
      <c r="L187" t="s">
        <v>49</v>
      </c>
      <c r="M187" t="s">
        <v>49</v>
      </c>
      <c r="N187">
        <v>5</v>
      </c>
      <c r="O187">
        <v>4</v>
      </c>
      <c r="P187">
        <v>3</v>
      </c>
      <c r="Q187">
        <v>1</v>
      </c>
      <c r="R187">
        <v>2</v>
      </c>
      <c r="S187">
        <v>0</v>
      </c>
      <c r="T187">
        <v>0</v>
      </c>
      <c r="U187">
        <v>2</v>
      </c>
      <c r="V187">
        <v>1</v>
      </c>
      <c r="W187">
        <v>0.50606323715519996</v>
      </c>
      <c r="X187" t="s">
        <v>176</v>
      </c>
      <c r="Y187">
        <v>1</v>
      </c>
      <c r="Z187">
        <v>1</v>
      </c>
      <c r="AA187">
        <v>1</v>
      </c>
      <c r="AB187">
        <v>2</v>
      </c>
      <c r="AC187">
        <v>2</v>
      </c>
      <c r="AD187">
        <v>3.8281718874679589</v>
      </c>
      <c r="AE187" t="s">
        <v>178</v>
      </c>
      <c r="AF187" t="s">
        <v>178</v>
      </c>
      <c r="AG187">
        <v>0</v>
      </c>
      <c r="AH187">
        <v>0.92930000000000001</v>
      </c>
      <c r="AI187">
        <v>0.5</v>
      </c>
      <c r="AJ187">
        <v>0</v>
      </c>
      <c r="AK187">
        <v>5.1240000000000001E-2</v>
      </c>
      <c r="AL187">
        <v>0</v>
      </c>
      <c r="AM187">
        <f t="shared" si="2"/>
        <v>5.1240000000000001E-2</v>
      </c>
      <c r="AN187" t="s">
        <v>535</v>
      </c>
    </row>
    <row r="188" spans="1:40" x14ac:dyDescent="0.25">
      <c r="A188">
        <v>27</v>
      </c>
      <c r="B188">
        <v>4.2</v>
      </c>
      <c r="C188" t="s">
        <v>330</v>
      </c>
      <c r="D188" t="s">
        <v>358</v>
      </c>
      <c r="E188" t="s">
        <v>392</v>
      </c>
      <c r="F188" t="s">
        <v>395</v>
      </c>
      <c r="G188" t="s">
        <v>395</v>
      </c>
      <c r="H188">
        <v>2011</v>
      </c>
      <c r="I188">
        <v>2</v>
      </c>
      <c r="J188">
        <v>2011</v>
      </c>
      <c r="K188" t="s">
        <v>55</v>
      </c>
      <c r="L188" t="s">
        <v>55</v>
      </c>
      <c r="M188" t="s">
        <v>48</v>
      </c>
      <c r="N188">
        <v>4</v>
      </c>
      <c r="O188">
        <v>3</v>
      </c>
      <c r="P188">
        <v>5</v>
      </c>
      <c r="Q188">
        <v>1</v>
      </c>
      <c r="R188">
        <v>0</v>
      </c>
      <c r="S188">
        <v>1</v>
      </c>
      <c r="T188">
        <v>0</v>
      </c>
      <c r="U188">
        <v>0</v>
      </c>
      <c r="V188">
        <v>1</v>
      </c>
      <c r="W188">
        <v>0.50606323715519996</v>
      </c>
      <c r="X188" t="s">
        <v>176</v>
      </c>
      <c r="Y188">
        <v>1</v>
      </c>
      <c r="Z188">
        <v>1</v>
      </c>
      <c r="AA188">
        <v>0</v>
      </c>
      <c r="AB188">
        <v>2</v>
      </c>
      <c r="AC188">
        <v>3</v>
      </c>
      <c r="AD188">
        <v>6.2423793540604366</v>
      </c>
      <c r="AE188" t="s">
        <v>178</v>
      </c>
      <c r="AF188" t="s">
        <v>178</v>
      </c>
      <c r="AG188">
        <v>0</v>
      </c>
      <c r="AH188">
        <v>0</v>
      </c>
      <c r="AI188">
        <v>0.482325</v>
      </c>
      <c r="AJ188">
        <v>0</v>
      </c>
      <c r="AK188">
        <v>0</v>
      </c>
      <c r="AL188">
        <v>1.281E-2</v>
      </c>
      <c r="AM188">
        <f t="shared" si="2"/>
        <v>1.281E-2</v>
      </c>
      <c r="AN188" t="s">
        <v>535</v>
      </c>
    </row>
    <row r="189" spans="1:40" x14ac:dyDescent="0.25">
      <c r="A189">
        <v>35</v>
      </c>
      <c r="B189">
        <v>4.5999999999999996</v>
      </c>
      <c r="C189" t="s">
        <v>330</v>
      </c>
      <c r="D189" t="s">
        <v>358</v>
      </c>
      <c r="E189" t="s">
        <v>392</v>
      </c>
      <c r="F189" t="s">
        <v>392</v>
      </c>
      <c r="G189" t="s">
        <v>178</v>
      </c>
      <c r="H189">
        <v>2011</v>
      </c>
      <c r="I189">
        <v>1</v>
      </c>
      <c r="J189" t="s">
        <v>178</v>
      </c>
      <c r="K189" t="s">
        <v>45</v>
      </c>
      <c r="L189" t="s">
        <v>45</v>
      </c>
      <c r="M189" t="s">
        <v>178</v>
      </c>
      <c r="N189">
        <v>14</v>
      </c>
      <c r="O189">
        <v>9</v>
      </c>
      <c r="P189" t="s">
        <v>178</v>
      </c>
      <c r="Q189">
        <v>3</v>
      </c>
      <c r="R189">
        <v>2</v>
      </c>
      <c r="S189" t="s">
        <v>178</v>
      </c>
      <c r="T189">
        <v>0</v>
      </c>
      <c r="U189">
        <v>5</v>
      </c>
      <c r="V189" t="s">
        <v>178</v>
      </c>
      <c r="W189">
        <v>0.33837848631377254</v>
      </c>
      <c r="X189" t="s">
        <v>177</v>
      </c>
      <c r="Y189">
        <v>1</v>
      </c>
      <c r="Z189">
        <v>0</v>
      </c>
      <c r="AA189" t="s">
        <v>178</v>
      </c>
      <c r="AB189">
        <v>0</v>
      </c>
      <c r="AC189">
        <v>3</v>
      </c>
      <c r="AD189" t="s">
        <v>178</v>
      </c>
      <c r="AE189" t="s">
        <v>178</v>
      </c>
      <c r="AF189" t="s">
        <v>178</v>
      </c>
      <c r="AG189">
        <v>0</v>
      </c>
      <c r="AH189">
        <v>0.13938154999999999</v>
      </c>
      <c r="AI189" t="s">
        <v>178</v>
      </c>
      <c r="AJ189">
        <v>0</v>
      </c>
      <c r="AK189">
        <v>0.21029218750000001</v>
      </c>
      <c r="AL189" t="s">
        <v>178</v>
      </c>
      <c r="AM189">
        <f t="shared" si="2"/>
        <v>0.21029218750000001</v>
      </c>
      <c r="AN189" t="s">
        <v>535</v>
      </c>
    </row>
    <row r="190" spans="1:40" x14ac:dyDescent="0.25">
      <c r="A190">
        <v>37</v>
      </c>
      <c r="B190">
        <v>4.8</v>
      </c>
      <c r="C190" t="s">
        <v>330</v>
      </c>
      <c r="D190" t="s">
        <v>358</v>
      </c>
      <c r="E190" t="s">
        <v>392</v>
      </c>
      <c r="F190" t="s">
        <v>395</v>
      </c>
      <c r="G190" t="s">
        <v>395</v>
      </c>
      <c r="H190">
        <v>2011</v>
      </c>
      <c r="I190">
        <v>2</v>
      </c>
      <c r="J190">
        <v>2012</v>
      </c>
      <c r="K190" t="s">
        <v>22</v>
      </c>
      <c r="L190" t="s">
        <v>22</v>
      </c>
      <c r="M190" t="s">
        <v>22</v>
      </c>
      <c r="N190">
        <v>8</v>
      </c>
      <c r="O190">
        <v>6</v>
      </c>
      <c r="P190">
        <v>5</v>
      </c>
      <c r="Q190">
        <v>1</v>
      </c>
      <c r="R190">
        <v>0</v>
      </c>
      <c r="S190">
        <v>0</v>
      </c>
      <c r="T190">
        <v>0</v>
      </c>
      <c r="U190">
        <v>1</v>
      </c>
      <c r="V190">
        <v>3</v>
      </c>
      <c r="W190">
        <v>0.46690470119715033</v>
      </c>
      <c r="X190" t="s">
        <v>177</v>
      </c>
      <c r="Y190">
        <v>1</v>
      </c>
      <c r="Z190">
        <v>1</v>
      </c>
      <c r="AA190">
        <v>0</v>
      </c>
      <c r="AB190">
        <v>2</v>
      </c>
      <c r="AC190">
        <v>1</v>
      </c>
      <c r="AD190" t="s">
        <v>178</v>
      </c>
      <c r="AE190" t="s">
        <v>178</v>
      </c>
      <c r="AF190">
        <v>217</v>
      </c>
      <c r="AG190">
        <v>0</v>
      </c>
      <c r="AH190">
        <v>0.5</v>
      </c>
      <c r="AI190">
        <v>1.5</v>
      </c>
      <c r="AJ190">
        <v>0</v>
      </c>
      <c r="AK190">
        <v>0</v>
      </c>
      <c r="AL190">
        <v>0</v>
      </c>
      <c r="AM190">
        <f t="shared" si="2"/>
        <v>0</v>
      </c>
      <c r="AN190" t="s">
        <v>535</v>
      </c>
    </row>
    <row r="191" spans="1:40" x14ac:dyDescent="0.25">
      <c r="A191">
        <v>39</v>
      </c>
      <c r="B191">
        <v>4.9000000000000004</v>
      </c>
      <c r="C191" t="s">
        <v>330</v>
      </c>
      <c r="D191" t="s">
        <v>358</v>
      </c>
      <c r="E191" t="s">
        <v>392</v>
      </c>
      <c r="F191" t="s">
        <v>395</v>
      </c>
      <c r="G191" t="s">
        <v>178</v>
      </c>
      <c r="H191">
        <v>2011</v>
      </c>
      <c r="I191">
        <v>1</v>
      </c>
      <c r="J191">
        <v>2011</v>
      </c>
      <c r="K191" t="s">
        <v>52</v>
      </c>
      <c r="L191" t="s">
        <v>52</v>
      </c>
      <c r="M191" t="s">
        <v>178</v>
      </c>
      <c r="N191">
        <v>8</v>
      </c>
      <c r="O191">
        <v>6</v>
      </c>
      <c r="P191" t="s">
        <v>178</v>
      </c>
      <c r="Q191">
        <v>4</v>
      </c>
      <c r="R191">
        <v>1</v>
      </c>
      <c r="S191" t="s">
        <v>178</v>
      </c>
      <c r="T191">
        <v>0</v>
      </c>
      <c r="U191">
        <v>3</v>
      </c>
      <c r="V191" t="s">
        <v>178</v>
      </c>
      <c r="W191">
        <v>0.87091905479211973</v>
      </c>
      <c r="X191" t="s">
        <v>177</v>
      </c>
      <c r="Y191">
        <v>1</v>
      </c>
      <c r="Z191">
        <v>1</v>
      </c>
      <c r="AA191">
        <v>0</v>
      </c>
      <c r="AB191">
        <v>4</v>
      </c>
      <c r="AC191">
        <v>3</v>
      </c>
      <c r="AD191" t="s">
        <v>178</v>
      </c>
      <c r="AE191" t="s">
        <v>178</v>
      </c>
      <c r="AF191" t="s">
        <v>178</v>
      </c>
      <c r="AG191">
        <v>0</v>
      </c>
      <c r="AH191">
        <v>1.4469749999999999</v>
      </c>
      <c r="AI191" t="s">
        <v>178</v>
      </c>
      <c r="AJ191">
        <v>0</v>
      </c>
      <c r="AK191">
        <v>3.8429999999999999E-2</v>
      </c>
      <c r="AL191" t="s">
        <v>178</v>
      </c>
      <c r="AM191">
        <f t="shared" si="2"/>
        <v>3.8429999999999999E-2</v>
      </c>
      <c r="AN191" t="s">
        <v>535</v>
      </c>
    </row>
    <row r="192" spans="1:40" x14ac:dyDescent="0.25">
      <c r="A192">
        <v>40</v>
      </c>
      <c r="B192">
        <v>4.4000000000000004</v>
      </c>
      <c r="C192" t="s">
        <v>330</v>
      </c>
      <c r="D192" t="s">
        <v>358</v>
      </c>
      <c r="E192" t="s">
        <v>392</v>
      </c>
      <c r="F192" t="s">
        <v>395</v>
      </c>
      <c r="G192" t="s">
        <v>395</v>
      </c>
      <c r="H192">
        <v>2011</v>
      </c>
      <c r="I192">
        <v>2</v>
      </c>
      <c r="J192">
        <v>2012</v>
      </c>
      <c r="K192" t="s">
        <v>59</v>
      </c>
      <c r="L192" t="s">
        <v>50</v>
      </c>
      <c r="M192" t="s">
        <v>50</v>
      </c>
      <c r="N192">
        <v>8</v>
      </c>
      <c r="O192">
        <v>7</v>
      </c>
      <c r="P192">
        <v>6</v>
      </c>
      <c r="Q192">
        <v>3</v>
      </c>
      <c r="R192">
        <v>2</v>
      </c>
      <c r="S192">
        <v>1</v>
      </c>
      <c r="T192">
        <v>1</v>
      </c>
      <c r="U192">
        <v>6</v>
      </c>
      <c r="V192">
        <v>6</v>
      </c>
      <c r="W192">
        <v>0.63071388124885897</v>
      </c>
      <c r="X192" t="s">
        <v>176</v>
      </c>
      <c r="Y192">
        <v>1</v>
      </c>
      <c r="Z192">
        <v>1</v>
      </c>
      <c r="AA192">
        <v>1</v>
      </c>
      <c r="AB192">
        <v>0</v>
      </c>
      <c r="AC192">
        <v>5</v>
      </c>
      <c r="AD192">
        <v>1.7404022523543228</v>
      </c>
      <c r="AE192" t="s">
        <v>178</v>
      </c>
      <c r="AF192">
        <v>228</v>
      </c>
      <c r="AG192">
        <v>2.7052619999999999E-2</v>
      </c>
      <c r="AH192">
        <v>2.7879</v>
      </c>
      <c r="AI192">
        <v>2.8939499999999998</v>
      </c>
      <c r="AJ192">
        <v>5.2866875000000001E-2</v>
      </c>
      <c r="AK192">
        <v>0.15372</v>
      </c>
      <c r="AL192">
        <v>7.6859999999999998E-2</v>
      </c>
      <c r="AM192">
        <f t="shared" si="2"/>
        <v>0.28344687499999999</v>
      </c>
      <c r="AN192" t="s">
        <v>535</v>
      </c>
    </row>
    <row r="193" spans="1:40" x14ac:dyDescent="0.25">
      <c r="A193">
        <v>45</v>
      </c>
      <c r="B193">
        <v>3.8</v>
      </c>
      <c r="C193" t="s">
        <v>330</v>
      </c>
      <c r="D193" t="s">
        <v>358</v>
      </c>
      <c r="E193" t="s">
        <v>392</v>
      </c>
      <c r="F193" t="s">
        <v>395</v>
      </c>
      <c r="G193" t="s">
        <v>178</v>
      </c>
      <c r="H193">
        <v>2011</v>
      </c>
      <c r="I193">
        <v>1</v>
      </c>
      <c r="J193">
        <v>2012</v>
      </c>
      <c r="K193" t="s">
        <v>95</v>
      </c>
      <c r="L193" t="s">
        <v>95</v>
      </c>
      <c r="M193" t="s">
        <v>178</v>
      </c>
      <c r="N193">
        <v>3</v>
      </c>
      <c r="O193">
        <v>4</v>
      </c>
      <c r="P193" t="s">
        <v>178</v>
      </c>
      <c r="Q193">
        <v>1</v>
      </c>
      <c r="R193">
        <v>0</v>
      </c>
      <c r="S193" t="s">
        <v>178</v>
      </c>
      <c r="T193">
        <v>0</v>
      </c>
      <c r="U193">
        <v>0</v>
      </c>
      <c r="V193" t="s">
        <v>178</v>
      </c>
      <c r="W193">
        <v>1.279413928328123</v>
      </c>
      <c r="X193" t="s">
        <v>177</v>
      </c>
      <c r="Y193">
        <v>1</v>
      </c>
      <c r="Z193">
        <v>1</v>
      </c>
      <c r="AA193">
        <v>0</v>
      </c>
      <c r="AB193">
        <v>2</v>
      </c>
      <c r="AC193">
        <v>2</v>
      </c>
      <c r="AD193" t="s">
        <v>178</v>
      </c>
      <c r="AE193" t="s">
        <v>178</v>
      </c>
      <c r="AF193" t="s">
        <v>178</v>
      </c>
      <c r="AG193">
        <v>0</v>
      </c>
      <c r="AH193">
        <v>0</v>
      </c>
      <c r="AI193" t="s">
        <v>178</v>
      </c>
      <c r="AJ193">
        <v>0</v>
      </c>
      <c r="AK193">
        <v>0</v>
      </c>
      <c r="AL193" t="s">
        <v>178</v>
      </c>
      <c r="AM193">
        <f t="shared" si="2"/>
        <v>0</v>
      </c>
      <c r="AN193" t="s">
        <v>535</v>
      </c>
    </row>
    <row r="194" spans="1:40" x14ac:dyDescent="0.25">
      <c r="A194">
        <v>48</v>
      </c>
      <c r="B194">
        <v>4.5</v>
      </c>
      <c r="C194" t="s">
        <v>330</v>
      </c>
      <c r="D194" t="s">
        <v>358</v>
      </c>
      <c r="E194" t="s">
        <v>392</v>
      </c>
      <c r="F194" t="s">
        <v>395</v>
      </c>
      <c r="G194" t="s">
        <v>395</v>
      </c>
      <c r="H194">
        <v>2011</v>
      </c>
      <c r="I194">
        <v>2</v>
      </c>
      <c r="J194">
        <v>2012</v>
      </c>
      <c r="K194" t="s">
        <v>14</v>
      </c>
      <c r="L194" t="s">
        <v>14</v>
      </c>
      <c r="M194" t="s">
        <v>14</v>
      </c>
      <c r="N194">
        <v>10</v>
      </c>
      <c r="O194">
        <v>5</v>
      </c>
      <c r="P194">
        <v>6</v>
      </c>
      <c r="Q194">
        <v>2</v>
      </c>
      <c r="R194">
        <v>0</v>
      </c>
      <c r="S194">
        <v>1</v>
      </c>
      <c r="T194">
        <v>3</v>
      </c>
      <c r="U194">
        <v>4</v>
      </c>
      <c r="V194">
        <v>0</v>
      </c>
      <c r="W194">
        <v>0.87132083643168035</v>
      </c>
      <c r="X194" t="s">
        <v>177</v>
      </c>
      <c r="Y194">
        <v>1</v>
      </c>
      <c r="Z194">
        <v>1</v>
      </c>
      <c r="AA194">
        <v>0</v>
      </c>
      <c r="AB194">
        <v>2</v>
      </c>
      <c r="AC194">
        <v>1</v>
      </c>
      <c r="AD194" t="s">
        <v>178</v>
      </c>
      <c r="AE194">
        <v>191</v>
      </c>
      <c r="AF194" t="s">
        <v>178</v>
      </c>
      <c r="AG194">
        <v>8.3628930000000004E-2</v>
      </c>
      <c r="AH194">
        <v>2</v>
      </c>
      <c r="AI194">
        <v>0</v>
      </c>
      <c r="AJ194">
        <v>0.1261753125</v>
      </c>
      <c r="AK194">
        <v>0</v>
      </c>
      <c r="AL194">
        <v>0</v>
      </c>
      <c r="AM194">
        <f t="shared" si="2"/>
        <v>0.1261753125</v>
      </c>
      <c r="AN194" t="s">
        <v>535</v>
      </c>
    </row>
    <row r="195" spans="1:40" x14ac:dyDescent="0.25">
      <c r="A195">
        <v>57</v>
      </c>
      <c r="B195">
        <v>4.9000000000000004</v>
      </c>
      <c r="C195" t="s">
        <v>330</v>
      </c>
      <c r="D195" t="s">
        <v>358</v>
      </c>
      <c r="E195" t="s">
        <v>392</v>
      </c>
      <c r="F195" t="s">
        <v>395</v>
      </c>
      <c r="G195" t="s">
        <v>178</v>
      </c>
      <c r="H195">
        <v>2011</v>
      </c>
      <c r="I195">
        <v>1</v>
      </c>
      <c r="J195">
        <v>2012</v>
      </c>
      <c r="K195" t="s">
        <v>66</v>
      </c>
      <c r="L195" t="s">
        <v>73</v>
      </c>
      <c r="M195" t="s">
        <v>178</v>
      </c>
      <c r="N195">
        <v>11</v>
      </c>
      <c r="O195">
        <v>5</v>
      </c>
      <c r="P195" t="s">
        <v>178</v>
      </c>
      <c r="Q195">
        <v>3</v>
      </c>
      <c r="R195">
        <v>0</v>
      </c>
      <c r="S195" t="s">
        <v>178</v>
      </c>
      <c r="T195">
        <v>8</v>
      </c>
      <c r="U195">
        <v>0</v>
      </c>
      <c r="V195" t="s">
        <v>178</v>
      </c>
      <c r="W195">
        <v>0.82024386617639533</v>
      </c>
      <c r="X195" t="s">
        <v>176</v>
      </c>
      <c r="Y195">
        <v>1</v>
      </c>
      <c r="Z195">
        <v>1</v>
      </c>
      <c r="AA195">
        <v>1</v>
      </c>
      <c r="AB195">
        <v>6</v>
      </c>
      <c r="AC195">
        <v>9</v>
      </c>
      <c r="AD195">
        <v>7.8928638655433563</v>
      </c>
      <c r="AE195" t="s">
        <v>178</v>
      </c>
      <c r="AF195" t="s">
        <v>178</v>
      </c>
      <c r="AG195">
        <v>0.21642096</v>
      </c>
      <c r="AH195">
        <v>0</v>
      </c>
      <c r="AI195" t="s">
        <v>178</v>
      </c>
      <c r="AJ195">
        <v>0</v>
      </c>
      <c r="AK195">
        <v>0</v>
      </c>
      <c r="AL195" t="s">
        <v>178</v>
      </c>
      <c r="AM195">
        <f t="shared" ref="AM195:AM258" si="3">IF(AN195="Dir",SUM(AG195:AI195),SUM(AJ195:AL195))</f>
        <v>0</v>
      </c>
      <c r="AN195" t="s">
        <v>535</v>
      </c>
    </row>
    <row r="196" spans="1:40" x14ac:dyDescent="0.25">
      <c r="A196">
        <v>59</v>
      </c>
      <c r="B196">
        <v>4.3</v>
      </c>
      <c r="C196" t="s">
        <v>330</v>
      </c>
      <c r="D196" t="s">
        <v>358</v>
      </c>
      <c r="E196" t="s">
        <v>392</v>
      </c>
      <c r="F196" t="s">
        <v>395</v>
      </c>
      <c r="G196" t="s">
        <v>178</v>
      </c>
      <c r="H196">
        <v>2011</v>
      </c>
      <c r="I196">
        <v>1</v>
      </c>
      <c r="J196">
        <v>2012</v>
      </c>
      <c r="K196" t="s">
        <v>20</v>
      </c>
      <c r="L196" t="s">
        <v>128</v>
      </c>
      <c r="M196" t="s">
        <v>178</v>
      </c>
      <c r="N196">
        <v>8</v>
      </c>
      <c r="O196">
        <v>4</v>
      </c>
      <c r="P196" t="s">
        <v>178</v>
      </c>
      <c r="Q196">
        <v>2</v>
      </c>
      <c r="R196">
        <v>0</v>
      </c>
      <c r="S196" t="s">
        <v>178</v>
      </c>
      <c r="T196">
        <v>6</v>
      </c>
      <c r="U196">
        <v>0</v>
      </c>
      <c r="V196" t="s">
        <v>178</v>
      </c>
      <c r="W196">
        <v>0.52038447325030746</v>
      </c>
      <c r="X196" t="s">
        <v>176</v>
      </c>
      <c r="Y196">
        <v>1</v>
      </c>
      <c r="Z196">
        <v>1</v>
      </c>
      <c r="AA196">
        <v>1</v>
      </c>
      <c r="AB196">
        <v>0</v>
      </c>
      <c r="AC196">
        <v>0</v>
      </c>
      <c r="AD196">
        <v>0.87726848797845269</v>
      </c>
      <c r="AE196" t="s">
        <v>178</v>
      </c>
      <c r="AF196">
        <v>70</v>
      </c>
      <c r="AG196">
        <v>0.16725786000000001</v>
      </c>
      <c r="AH196">
        <v>0</v>
      </c>
      <c r="AI196" t="s">
        <v>178</v>
      </c>
      <c r="AJ196">
        <v>0</v>
      </c>
      <c r="AK196">
        <v>0</v>
      </c>
      <c r="AL196" t="s">
        <v>178</v>
      </c>
      <c r="AM196">
        <f t="shared" si="3"/>
        <v>0</v>
      </c>
      <c r="AN196" t="s">
        <v>535</v>
      </c>
    </row>
    <row r="197" spans="1:40" x14ac:dyDescent="0.25">
      <c r="A197">
        <v>61</v>
      </c>
      <c r="B197">
        <v>4.4000000000000004</v>
      </c>
      <c r="C197" t="s">
        <v>330</v>
      </c>
      <c r="D197" t="s">
        <v>358</v>
      </c>
      <c r="E197" t="s">
        <v>392</v>
      </c>
      <c r="F197" t="s">
        <v>395</v>
      </c>
      <c r="G197" t="s">
        <v>178</v>
      </c>
      <c r="H197">
        <v>2011</v>
      </c>
      <c r="I197">
        <v>1</v>
      </c>
      <c r="J197">
        <v>2012</v>
      </c>
      <c r="K197" t="s">
        <v>21</v>
      </c>
      <c r="L197" t="s">
        <v>11</v>
      </c>
      <c r="M197" t="s">
        <v>178</v>
      </c>
      <c r="N197">
        <v>8</v>
      </c>
      <c r="O197">
        <v>6</v>
      </c>
      <c r="P197" t="s">
        <v>178</v>
      </c>
      <c r="Q197">
        <v>1</v>
      </c>
      <c r="R197">
        <v>0</v>
      </c>
      <c r="S197" t="s">
        <v>178</v>
      </c>
      <c r="T197">
        <v>0</v>
      </c>
      <c r="U197">
        <v>0</v>
      </c>
      <c r="V197" t="s">
        <v>178</v>
      </c>
      <c r="W197">
        <v>0.46690470119715033</v>
      </c>
      <c r="X197" t="s">
        <v>176</v>
      </c>
      <c r="Y197">
        <v>1</v>
      </c>
      <c r="Z197">
        <v>1</v>
      </c>
      <c r="AA197">
        <v>1</v>
      </c>
      <c r="AB197">
        <v>0</v>
      </c>
      <c r="AC197">
        <v>1</v>
      </c>
      <c r="AD197">
        <v>3.4375863625514937</v>
      </c>
      <c r="AE197" t="s">
        <v>178</v>
      </c>
      <c r="AF197" t="s">
        <v>178</v>
      </c>
      <c r="AG197">
        <v>0</v>
      </c>
      <c r="AH197">
        <v>0</v>
      </c>
      <c r="AI197" t="s">
        <v>178</v>
      </c>
      <c r="AJ197">
        <v>0</v>
      </c>
      <c r="AK197">
        <v>0</v>
      </c>
      <c r="AL197" t="s">
        <v>178</v>
      </c>
      <c r="AM197">
        <f t="shared" si="3"/>
        <v>0</v>
      </c>
      <c r="AN197" t="s">
        <v>535</v>
      </c>
    </row>
    <row r="198" spans="1:40" x14ac:dyDescent="0.25">
      <c r="A198">
        <v>66</v>
      </c>
      <c r="B198">
        <v>4.7</v>
      </c>
      <c r="C198" t="s">
        <v>330</v>
      </c>
      <c r="D198" t="s">
        <v>358</v>
      </c>
      <c r="E198" t="s">
        <v>392</v>
      </c>
      <c r="F198" t="s">
        <v>395</v>
      </c>
      <c r="G198" t="s">
        <v>178</v>
      </c>
      <c r="H198">
        <v>2011</v>
      </c>
      <c r="I198">
        <v>1</v>
      </c>
      <c r="J198">
        <v>2011</v>
      </c>
      <c r="K198" t="s">
        <v>86</v>
      </c>
      <c r="L198" t="s">
        <v>86</v>
      </c>
      <c r="M198" t="s">
        <v>178</v>
      </c>
      <c r="N198">
        <v>5</v>
      </c>
      <c r="O198">
        <v>6</v>
      </c>
      <c r="P198" t="s">
        <v>178</v>
      </c>
      <c r="Q198">
        <v>2</v>
      </c>
      <c r="R198">
        <v>2</v>
      </c>
      <c r="S198" t="s">
        <v>178</v>
      </c>
      <c r="T198">
        <v>0</v>
      </c>
      <c r="U198">
        <v>1</v>
      </c>
      <c r="V198" t="s">
        <v>178</v>
      </c>
      <c r="W198">
        <v>0.34058772731852577</v>
      </c>
      <c r="X198" t="s">
        <v>177</v>
      </c>
      <c r="Y198">
        <v>1</v>
      </c>
      <c r="Z198">
        <v>1</v>
      </c>
      <c r="AA198">
        <v>0</v>
      </c>
      <c r="AB198">
        <v>17</v>
      </c>
      <c r="AC198">
        <v>3</v>
      </c>
      <c r="AD198" t="s">
        <v>178</v>
      </c>
      <c r="AE198">
        <v>156</v>
      </c>
      <c r="AF198" t="s">
        <v>178</v>
      </c>
      <c r="AG198">
        <v>0</v>
      </c>
      <c r="AH198">
        <v>0.46465000000000001</v>
      </c>
      <c r="AI198" t="s">
        <v>178</v>
      </c>
      <c r="AJ198">
        <v>0</v>
      </c>
      <c r="AK198">
        <v>2.562E-2</v>
      </c>
      <c r="AL198" t="s">
        <v>178</v>
      </c>
      <c r="AM198">
        <f t="shared" si="3"/>
        <v>2.562E-2</v>
      </c>
      <c r="AN198" t="s">
        <v>535</v>
      </c>
    </row>
    <row r="199" spans="1:40" x14ac:dyDescent="0.25">
      <c r="A199">
        <v>68</v>
      </c>
      <c r="B199">
        <v>4.5999999999999996</v>
      </c>
      <c r="C199" t="s">
        <v>330</v>
      </c>
      <c r="D199" t="s">
        <v>358</v>
      </c>
      <c r="E199" t="s">
        <v>392</v>
      </c>
      <c r="F199" t="s">
        <v>395</v>
      </c>
      <c r="G199" t="s">
        <v>395</v>
      </c>
      <c r="H199">
        <v>2011</v>
      </c>
      <c r="I199">
        <v>2</v>
      </c>
      <c r="J199">
        <v>2012</v>
      </c>
      <c r="K199" t="s">
        <v>45</v>
      </c>
      <c r="L199" t="s">
        <v>38</v>
      </c>
      <c r="M199" t="s">
        <v>38</v>
      </c>
      <c r="N199">
        <v>14</v>
      </c>
      <c r="O199">
        <v>7</v>
      </c>
      <c r="P199">
        <v>5</v>
      </c>
      <c r="Q199">
        <v>3</v>
      </c>
      <c r="R199">
        <v>2</v>
      </c>
      <c r="S199">
        <v>1</v>
      </c>
      <c r="T199">
        <v>0</v>
      </c>
      <c r="U199">
        <v>0</v>
      </c>
      <c r="V199">
        <v>0</v>
      </c>
      <c r="W199">
        <v>0.33837848631377254</v>
      </c>
      <c r="X199" t="s">
        <v>176</v>
      </c>
      <c r="Y199">
        <v>1</v>
      </c>
      <c r="Z199">
        <v>1</v>
      </c>
      <c r="AA199">
        <v>1</v>
      </c>
      <c r="AB199">
        <v>0</v>
      </c>
      <c r="AC199">
        <v>2</v>
      </c>
      <c r="AD199">
        <v>1.5565346125287403</v>
      </c>
      <c r="AE199" t="s">
        <v>178</v>
      </c>
      <c r="AF199" t="s">
        <v>178</v>
      </c>
      <c r="AG199">
        <v>0</v>
      </c>
      <c r="AH199">
        <v>0</v>
      </c>
      <c r="AI199">
        <v>0</v>
      </c>
      <c r="AJ199">
        <v>0</v>
      </c>
      <c r="AK199">
        <v>0</v>
      </c>
      <c r="AL199">
        <v>0</v>
      </c>
      <c r="AM199">
        <f t="shared" si="3"/>
        <v>0</v>
      </c>
      <c r="AN199" t="s">
        <v>535</v>
      </c>
    </row>
    <row r="200" spans="1:40" x14ac:dyDescent="0.25">
      <c r="A200">
        <v>71</v>
      </c>
      <c r="B200">
        <v>4.9000000000000004</v>
      </c>
      <c r="C200" t="s">
        <v>330</v>
      </c>
      <c r="D200" t="s">
        <v>358</v>
      </c>
      <c r="E200" t="s">
        <v>392</v>
      </c>
      <c r="F200" t="s">
        <v>395</v>
      </c>
      <c r="G200" t="s">
        <v>395</v>
      </c>
      <c r="H200">
        <v>2011</v>
      </c>
      <c r="I200">
        <v>2</v>
      </c>
      <c r="J200">
        <v>2012</v>
      </c>
      <c r="K200" t="s">
        <v>12</v>
      </c>
      <c r="L200" t="s">
        <v>12</v>
      </c>
      <c r="M200" t="s">
        <v>12</v>
      </c>
      <c r="N200">
        <v>11</v>
      </c>
      <c r="O200">
        <v>7</v>
      </c>
      <c r="P200">
        <v>8</v>
      </c>
      <c r="Q200">
        <v>4</v>
      </c>
      <c r="R200">
        <v>2</v>
      </c>
      <c r="S200">
        <v>1</v>
      </c>
      <c r="T200">
        <v>0</v>
      </c>
      <c r="U200">
        <v>3</v>
      </c>
      <c r="V200">
        <v>7</v>
      </c>
      <c r="W200">
        <v>0.46097722286464166</v>
      </c>
      <c r="X200" t="s">
        <v>177</v>
      </c>
      <c r="Y200">
        <v>1</v>
      </c>
      <c r="Z200">
        <v>1</v>
      </c>
      <c r="AA200">
        <v>0</v>
      </c>
      <c r="AB200">
        <v>2</v>
      </c>
      <c r="AC200">
        <v>5</v>
      </c>
      <c r="AD200" t="s">
        <v>178</v>
      </c>
      <c r="AE200" t="s">
        <v>178</v>
      </c>
      <c r="AF200" t="s">
        <v>178</v>
      </c>
      <c r="AG200">
        <v>0</v>
      </c>
      <c r="AH200">
        <v>1.39395</v>
      </c>
      <c r="AI200">
        <v>3.3762750000000001</v>
      </c>
      <c r="AJ200">
        <v>0</v>
      </c>
      <c r="AK200">
        <v>7.6859999999999998E-2</v>
      </c>
      <c r="AL200">
        <v>8.967E-2</v>
      </c>
      <c r="AM200">
        <f t="shared" si="3"/>
        <v>0.16653000000000001</v>
      </c>
      <c r="AN200" t="s">
        <v>535</v>
      </c>
    </row>
    <row r="201" spans="1:40" x14ac:dyDescent="0.25">
      <c r="A201">
        <v>73</v>
      </c>
      <c r="B201">
        <v>4.7</v>
      </c>
      <c r="C201" t="s">
        <v>330</v>
      </c>
      <c r="D201" t="s">
        <v>358</v>
      </c>
      <c r="E201" t="s">
        <v>392</v>
      </c>
      <c r="F201" t="s">
        <v>395</v>
      </c>
      <c r="G201" t="s">
        <v>178</v>
      </c>
      <c r="H201">
        <v>2012</v>
      </c>
      <c r="I201">
        <v>1</v>
      </c>
      <c r="J201">
        <v>2013</v>
      </c>
      <c r="K201" t="s">
        <v>22</v>
      </c>
      <c r="L201" t="s">
        <v>131</v>
      </c>
      <c r="M201" t="s">
        <v>178</v>
      </c>
      <c r="N201">
        <v>6</v>
      </c>
      <c r="O201">
        <v>7</v>
      </c>
      <c r="P201" t="s">
        <v>178</v>
      </c>
      <c r="Q201">
        <v>0</v>
      </c>
      <c r="R201">
        <v>1</v>
      </c>
      <c r="S201" t="s">
        <v>178</v>
      </c>
      <c r="T201">
        <v>1</v>
      </c>
      <c r="U201">
        <v>1</v>
      </c>
      <c r="V201" t="s">
        <v>178</v>
      </c>
      <c r="W201">
        <v>0.46690470119715033</v>
      </c>
      <c r="X201" t="s">
        <v>176</v>
      </c>
      <c r="Y201">
        <v>1</v>
      </c>
      <c r="Z201">
        <v>1</v>
      </c>
      <c r="AA201" t="s">
        <v>470</v>
      </c>
      <c r="AB201" t="s">
        <v>178</v>
      </c>
      <c r="AC201" t="s">
        <v>178</v>
      </c>
      <c r="AD201">
        <v>0.56859475903318213</v>
      </c>
      <c r="AE201" t="s">
        <v>178</v>
      </c>
      <c r="AF201" t="s">
        <v>178</v>
      </c>
      <c r="AG201">
        <v>2.9523689999999998E-2</v>
      </c>
      <c r="AH201">
        <v>0.482325</v>
      </c>
      <c r="AI201" t="s">
        <v>178</v>
      </c>
      <c r="AJ201">
        <v>2.0441562499999996E-2</v>
      </c>
      <c r="AK201">
        <v>1.281E-2</v>
      </c>
      <c r="AL201" t="s">
        <v>178</v>
      </c>
      <c r="AM201">
        <f t="shared" si="3"/>
        <v>3.3251562499999998E-2</v>
      </c>
      <c r="AN201" t="s">
        <v>535</v>
      </c>
    </row>
    <row r="202" spans="1:40" x14ac:dyDescent="0.25">
      <c r="A202">
        <v>103</v>
      </c>
      <c r="B202">
        <v>5.0999999999999996</v>
      </c>
      <c r="C202" t="s">
        <v>330</v>
      </c>
      <c r="D202" t="s">
        <v>358</v>
      </c>
      <c r="E202" t="s">
        <v>392</v>
      </c>
      <c r="F202" t="s">
        <v>395</v>
      </c>
      <c r="G202" t="s">
        <v>178</v>
      </c>
      <c r="H202">
        <v>2011</v>
      </c>
      <c r="I202">
        <v>1</v>
      </c>
      <c r="J202">
        <v>2012</v>
      </c>
      <c r="K202" t="s">
        <v>69</v>
      </c>
      <c r="L202" t="s">
        <v>69</v>
      </c>
      <c r="M202" t="s">
        <v>178</v>
      </c>
      <c r="N202">
        <v>8</v>
      </c>
      <c r="O202">
        <v>4</v>
      </c>
      <c r="P202" t="s">
        <v>178</v>
      </c>
      <c r="Q202">
        <v>2</v>
      </c>
      <c r="R202">
        <v>1</v>
      </c>
      <c r="S202" t="s">
        <v>178</v>
      </c>
      <c r="T202">
        <v>0</v>
      </c>
      <c r="U202">
        <v>6</v>
      </c>
      <c r="V202" t="s">
        <v>178</v>
      </c>
      <c r="W202">
        <v>1.0700000000000003</v>
      </c>
      <c r="X202" t="s">
        <v>177</v>
      </c>
      <c r="Y202">
        <v>1</v>
      </c>
      <c r="Z202">
        <v>1</v>
      </c>
      <c r="AA202">
        <v>0</v>
      </c>
      <c r="AB202" t="s">
        <v>178</v>
      </c>
      <c r="AC202" t="s">
        <v>178</v>
      </c>
      <c r="AD202" t="s">
        <v>178</v>
      </c>
      <c r="AE202">
        <v>17</v>
      </c>
      <c r="AF202">
        <v>55</v>
      </c>
      <c r="AG202">
        <v>0</v>
      </c>
      <c r="AH202">
        <v>2.8939499999999998</v>
      </c>
      <c r="AI202" t="s">
        <v>178</v>
      </c>
      <c r="AJ202">
        <v>0</v>
      </c>
      <c r="AK202">
        <v>7.6859999999999998E-2</v>
      </c>
      <c r="AL202" t="s">
        <v>178</v>
      </c>
      <c r="AM202">
        <f t="shared" si="3"/>
        <v>7.6859999999999998E-2</v>
      </c>
      <c r="AN202" t="s">
        <v>535</v>
      </c>
    </row>
    <row r="203" spans="1:40" x14ac:dyDescent="0.25">
      <c r="A203">
        <v>126</v>
      </c>
      <c r="B203">
        <v>4.9000000000000004</v>
      </c>
      <c r="C203" t="s">
        <v>330</v>
      </c>
      <c r="D203" t="s">
        <v>358</v>
      </c>
      <c r="E203" t="s">
        <v>392</v>
      </c>
      <c r="F203" t="s">
        <v>395</v>
      </c>
      <c r="G203" t="s">
        <v>178</v>
      </c>
      <c r="H203">
        <v>2012</v>
      </c>
      <c r="I203">
        <v>1</v>
      </c>
      <c r="J203">
        <v>2013</v>
      </c>
      <c r="K203" t="s">
        <v>16</v>
      </c>
      <c r="L203" t="s">
        <v>158</v>
      </c>
      <c r="M203" t="s">
        <v>178</v>
      </c>
      <c r="N203">
        <v>14</v>
      </c>
      <c r="O203">
        <v>5</v>
      </c>
      <c r="P203" t="s">
        <v>178</v>
      </c>
      <c r="Q203">
        <v>2</v>
      </c>
      <c r="R203">
        <v>1</v>
      </c>
      <c r="S203" t="s">
        <v>178</v>
      </c>
      <c r="T203">
        <v>3</v>
      </c>
      <c r="U203">
        <v>1</v>
      </c>
      <c r="V203" t="s">
        <v>178</v>
      </c>
      <c r="W203">
        <v>0.53450912059571232</v>
      </c>
      <c r="X203" t="s">
        <v>176</v>
      </c>
      <c r="Y203">
        <v>1</v>
      </c>
      <c r="Z203">
        <v>1</v>
      </c>
      <c r="AA203">
        <v>1</v>
      </c>
      <c r="AB203" t="s">
        <v>178</v>
      </c>
      <c r="AC203" t="s">
        <v>178</v>
      </c>
      <c r="AD203">
        <v>2.1631458573105973</v>
      </c>
      <c r="AE203" t="s">
        <v>178</v>
      </c>
      <c r="AF203">
        <v>122</v>
      </c>
      <c r="AG203">
        <v>8.3628930000000004E-2</v>
      </c>
      <c r="AH203">
        <v>0.482325</v>
      </c>
      <c r="AI203" t="s">
        <v>178</v>
      </c>
      <c r="AJ203">
        <v>0.1261753125</v>
      </c>
      <c r="AK203">
        <v>1.281E-2</v>
      </c>
      <c r="AL203" t="s">
        <v>178</v>
      </c>
      <c r="AM203">
        <f t="shared" si="3"/>
        <v>0.13898531249999999</v>
      </c>
      <c r="AN203" t="s">
        <v>535</v>
      </c>
    </row>
    <row r="204" spans="1:40" x14ac:dyDescent="0.25">
      <c r="A204">
        <v>143</v>
      </c>
      <c r="B204">
        <v>4.8</v>
      </c>
      <c r="C204" t="s">
        <v>330</v>
      </c>
      <c r="D204" t="s">
        <v>358</v>
      </c>
      <c r="E204" t="s">
        <v>392</v>
      </c>
      <c r="F204" t="s">
        <v>178</v>
      </c>
      <c r="G204" t="s">
        <v>178</v>
      </c>
      <c r="H204">
        <v>2011</v>
      </c>
      <c r="I204" t="s">
        <v>178</v>
      </c>
      <c r="J204" t="s">
        <v>178</v>
      </c>
      <c r="K204" t="s">
        <v>4</v>
      </c>
      <c r="L204" t="s">
        <v>178</v>
      </c>
      <c r="M204" t="s">
        <v>178</v>
      </c>
      <c r="N204">
        <v>4</v>
      </c>
      <c r="O204" t="s">
        <v>178</v>
      </c>
      <c r="P204" t="s">
        <v>178</v>
      </c>
      <c r="Q204">
        <v>1</v>
      </c>
      <c r="R204" t="s">
        <v>178</v>
      </c>
      <c r="S204" t="s">
        <v>178</v>
      </c>
      <c r="T204">
        <v>1</v>
      </c>
      <c r="U204" t="s">
        <v>178</v>
      </c>
      <c r="V204" t="s">
        <v>178</v>
      </c>
      <c r="W204">
        <v>1.0771258050942794</v>
      </c>
      <c r="X204" t="s">
        <v>178</v>
      </c>
      <c r="Y204">
        <v>0</v>
      </c>
      <c r="Z204" t="s">
        <v>178</v>
      </c>
      <c r="AA204" t="s">
        <v>178</v>
      </c>
      <c r="AB204">
        <v>1</v>
      </c>
      <c r="AC204">
        <v>15</v>
      </c>
      <c r="AD204" t="s">
        <v>178</v>
      </c>
      <c r="AE204">
        <v>141</v>
      </c>
      <c r="AF204">
        <v>18</v>
      </c>
      <c r="AG204">
        <v>2.87E-2</v>
      </c>
      <c r="AH204" t="s">
        <v>178</v>
      </c>
      <c r="AI204" t="s">
        <v>178</v>
      </c>
      <c r="AJ204">
        <v>3.125E-2</v>
      </c>
      <c r="AK204" t="s">
        <v>178</v>
      </c>
      <c r="AL204" t="s">
        <v>178</v>
      </c>
      <c r="AM204">
        <f t="shared" si="3"/>
        <v>3.125E-2</v>
      </c>
      <c r="AN204" t="s">
        <v>535</v>
      </c>
    </row>
    <row r="205" spans="1:40" x14ac:dyDescent="0.25">
      <c r="A205">
        <v>144</v>
      </c>
      <c r="B205">
        <v>4.4000000000000004</v>
      </c>
      <c r="C205" t="s">
        <v>330</v>
      </c>
      <c r="D205" t="s">
        <v>358</v>
      </c>
      <c r="E205" t="s">
        <v>392</v>
      </c>
      <c r="F205" t="s">
        <v>178</v>
      </c>
      <c r="G205" t="s">
        <v>178</v>
      </c>
      <c r="H205">
        <v>2011</v>
      </c>
      <c r="I205" t="s">
        <v>178</v>
      </c>
      <c r="J205" t="s">
        <v>178</v>
      </c>
      <c r="K205" t="s">
        <v>56</v>
      </c>
      <c r="L205" t="s">
        <v>178</v>
      </c>
      <c r="M205" t="s">
        <v>178</v>
      </c>
      <c r="N205">
        <v>5</v>
      </c>
      <c r="O205" t="s">
        <v>178</v>
      </c>
      <c r="P205" t="s">
        <v>178</v>
      </c>
      <c r="Q205">
        <v>1</v>
      </c>
      <c r="R205" t="s">
        <v>178</v>
      </c>
      <c r="S205" t="s">
        <v>178</v>
      </c>
      <c r="T205">
        <v>0</v>
      </c>
      <c r="U205" t="s">
        <v>178</v>
      </c>
      <c r="V205" t="s">
        <v>178</v>
      </c>
      <c r="W205">
        <v>0.50606323715519996</v>
      </c>
      <c r="X205" t="s">
        <v>178</v>
      </c>
      <c r="Y205">
        <v>0</v>
      </c>
      <c r="Z205" t="s">
        <v>178</v>
      </c>
      <c r="AA205" t="s">
        <v>178</v>
      </c>
      <c r="AB205">
        <v>0</v>
      </c>
      <c r="AC205">
        <v>2</v>
      </c>
      <c r="AD205" t="s">
        <v>178</v>
      </c>
      <c r="AE205" t="s">
        <v>178</v>
      </c>
      <c r="AF205" t="s">
        <v>178</v>
      </c>
      <c r="AG205">
        <v>0</v>
      </c>
      <c r="AH205" t="s">
        <v>178</v>
      </c>
      <c r="AI205" t="s">
        <v>178</v>
      </c>
      <c r="AJ205">
        <v>0</v>
      </c>
      <c r="AK205" t="s">
        <v>178</v>
      </c>
      <c r="AL205" t="s">
        <v>178</v>
      </c>
      <c r="AM205">
        <f t="shared" si="3"/>
        <v>0</v>
      </c>
      <c r="AN205" t="s">
        <v>535</v>
      </c>
    </row>
    <row r="206" spans="1:40" x14ac:dyDescent="0.25">
      <c r="A206">
        <v>145</v>
      </c>
      <c r="B206">
        <v>4.5</v>
      </c>
      <c r="C206" t="s">
        <v>330</v>
      </c>
      <c r="D206" t="s">
        <v>358</v>
      </c>
      <c r="E206" t="s">
        <v>392</v>
      </c>
      <c r="F206" t="s">
        <v>178</v>
      </c>
      <c r="G206" t="s">
        <v>178</v>
      </c>
      <c r="H206">
        <v>2011</v>
      </c>
      <c r="I206" t="s">
        <v>178</v>
      </c>
      <c r="J206" t="s">
        <v>178</v>
      </c>
      <c r="K206" t="s">
        <v>79</v>
      </c>
      <c r="L206" t="s">
        <v>178</v>
      </c>
      <c r="M206" t="s">
        <v>178</v>
      </c>
      <c r="N206">
        <v>5</v>
      </c>
      <c r="O206" t="s">
        <v>178</v>
      </c>
      <c r="P206" t="s">
        <v>178</v>
      </c>
      <c r="Q206">
        <v>3</v>
      </c>
      <c r="R206" t="s">
        <v>178</v>
      </c>
      <c r="S206" t="s">
        <v>178</v>
      </c>
      <c r="T206">
        <v>0</v>
      </c>
      <c r="U206" t="s">
        <v>178</v>
      </c>
      <c r="V206" t="s">
        <v>178</v>
      </c>
      <c r="W206">
        <v>1.0107423014794645</v>
      </c>
      <c r="X206" t="s">
        <v>178</v>
      </c>
      <c r="Y206">
        <v>0</v>
      </c>
      <c r="Z206" t="s">
        <v>178</v>
      </c>
      <c r="AA206" t="s">
        <v>178</v>
      </c>
      <c r="AB206">
        <v>0</v>
      </c>
      <c r="AC206">
        <v>0</v>
      </c>
      <c r="AD206" t="s">
        <v>178</v>
      </c>
      <c r="AE206">
        <v>2</v>
      </c>
      <c r="AF206" t="s">
        <v>178</v>
      </c>
      <c r="AG206">
        <v>0</v>
      </c>
      <c r="AH206" t="s">
        <v>178</v>
      </c>
      <c r="AI206" t="s">
        <v>178</v>
      </c>
      <c r="AJ206">
        <v>0</v>
      </c>
      <c r="AK206" t="s">
        <v>178</v>
      </c>
      <c r="AL206" t="s">
        <v>178</v>
      </c>
      <c r="AM206">
        <f t="shared" si="3"/>
        <v>0</v>
      </c>
      <c r="AN206" t="s">
        <v>535</v>
      </c>
    </row>
    <row r="207" spans="1:40" x14ac:dyDescent="0.25">
      <c r="A207">
        <v>148</v>
      </c>
      <c r="B207">
        <v>4.0999999999999996</v>
      </c>
      <c r="C207" t="s">
        <v>330</v>
      </c>
      <c r="D207" t="s">
        <v>358</v>
      </c>
      <c r="E207" t="s">
        <v>392</v>
      </c>
      <c r="F207" t="s">
        <v>178</v>
      </c>
      <c r="G207" t="s">
        <v>178</v>
      </c>
      <c r="H207">
        <v>2011</v>
      </c>
      <c r="I207" t="s">
        <v>178</v>
      </c>
      <c r="J207" t="s">
        <v>178</v>
      </c>
      <c r="K207" t="s">
        <v>94</v>
      </c>
      <c r="L207" t="s">
        <v>178</v>
      </c>
      <c r="M207" t="s">
        <v>178</v>
      </c>
      <c r="N207">
        <v>4</v>
      </c>
      <c r="O207" t="s">
        <v>178</v>
      </c>
      <c r="P207" t="s">
        <v>178</v>
      </c>
      <c r="Q207">
        <v>1</v>
      </c>
      <c r="R207" t="s">
        <v>178</v>
      </c>
      <c r="S207" t="s">
        <v>178</v>
      </c>
      <c r="T207">
        <v>0</v>
      </c>
      <c r="U207" t="s">
        <v>178</v>
      </c>
      <c r="V207" t="s">
        <v>178</v>
      </c>
      <c r="W207">
        <v>1.5646085772486358</v>
      </c>
      <c r="X207" t="s">
        <v>178</v>
      </c>
      <c r="Y207">
        <v>0</v>
      </c>
      <c r="Z207" t="s">
        <v>178</v>
      </c>
      <c r="AA207" t="s">
        <v>178</v>
      </c>
      <c r="AB207">
        <v>0</v>
      </c>
      <c r="AC207">
        <v>1</v>
      </c>
      <c r="AD207" t="s">
        <v>178</v>
      </c>
      <c r="AE207">
        <v>30</v>
      </c>
      <c r="AF207" t="s">
        <v>178</v>
      </c>
      <c r="AG207">
        <v>0</v>
      </c>
      <c r="AH207" t="s">
        <v>178</v>
      </c>
      <c r="AI207" t="s">
        <v>178</v>
      </c>
      <c r="AJ207">
        <v>0</v>
      </c>
      <c r="AK207" t="s">
        <v>178</v>
      </c>
      <c r="AL207" t="s">
        <v>178</v>
      </c>
      <c r="AM207">
        <f t="shared" si="3"/>
        <v>0</v>
      </c>
      <c r="AN207" t="s">
        <v>535</v>
      </c>
    </row>
    <row r="208" spans="1:40" x14ac:dyDescent="0.25">
      <c r="A208">
        <v>153</v>
      </c>
      <c r="B208">
        <v>4.0999999999999996</v>
      </c>
      <c r="C208" t="s">
        <v>330</v>
      </c>
      <c r="D208" t="s">
        <v>358</v>
      </c>
      <c r="E208" t="s">
        <v>392</v>
      </c>
      <c r="F208" t="s">
        <v>178</v>
      </c>
      <c r="G208" t="s">
        <v>178</v>
      </c>
      <c r="H208">
        <v>2011</v>
      </c>
      <c r="I208" t="s">
        <v>178</v>
      </c>
      <c r="J208" t="s">
        <v>178</v>
      </c>
      <c r="K208" t="s">
        <v>78</v>
      </c>
      <c r="L208" t="s">
        <v>178</v>
      </c>
      <c r="M208" t="s">
        <v>178</v>
      </c>
      <c r="N208">
        <v>8</v>
      </c>
      <c r="O208" t="s">
        <v>178</v>
      </c>
      <c r="P208" t="s">
        <v>178</v>
      </c>
      <c r="Q208">
        <v>2</v>
      </c>
      <c r="R208" t="s">
        <v>178</v>
      </c>
      <c r="S208" t="s">
        <v>178</v>
      </c>
      <c r="T208">
        <v>2</v>
      </c>
      <c r="U208" t="s">
        <v>178</v>
      </c>
      <c r="V208" t="s">
        <v>178</v>
      </c>
      <c r="W208">
        <v>0.40199502484483624</v>
      </c>
      <c r="X208" t="s">
        <v>178</v>
      </c>
      <c r="Y208">
        <v>0</v>
      </c>
      <c r="Z208" t="s">
        <v>178</v>
      </c>
      <c r="AA208" t="s">
        <v>178</v>
      </c>
      <c r="AB208">
        <v>0</v>
      </c>
      <c r="AC208">
        <v>1</v>
      </c>
      <c r="AD208" t="s">
        <v>178</v>
      </c>
      <c r="AE208">
        <v>2</v>
      </c>
      <c r="AF208">
        <v>33</v>
      </c>
      <c r="AG208">
        <v>5.5752620000000003E-2</v>
      </c>
      <c r="AH208" t="s">
        <v>178</v>
      </c>
      <c r="AI208" t="s">
        <v>178</v>
      </c>
      <c r="AJ208">
        <v>8.4116875000000008E-2</v>
      </c>
      <c r="AK208" t="s">
        <v>178</v>
      </c>
      <c r="AL208" t="s">
        <v>178</v>
      </c>
      <c r="AM208">
        <f t="shared" si="3"/>
        <v>8.4116875000000008E-2</v>
      </c>
      <c r="AN208" t="s">
        <v>535</v>
      </c>
    </row>
    <row r="209" spans="1:40" x14ac:dyDescent="0.25">
      <c r="A209">
        <v>154</v>
      </c>
      <c r="B209">
        <v>3.4</v>
      </c>
      <c r="C209" t="s">
        <v>330</v>
      </c>
      <c r="D209" t="s">
        <v>358</v>
      </c>
      <c r="E209" t="s">
        <v>392</v>
      </c>
      <c r="F209" t="s">
        <v>178</v>
      </c>
      <c r="G209" t="s">
        <v>178</v>
      </c>
      <c r="H209">
        <v>2011</v>
      </c>
      <c r="I209" t="s">
        <v>178</v>
      </c>
      <c r="J209" t="s">
        <v>178</v>
      </c>
      <c r="K209" t="s">
        <v>3</v>
      </c>
      <c r="L209" t="s">
        <v>178</v>
      </c>
      <c r="M209" t="s">
        <v>178</v>
      </c>
      <c r="N209">
        <v>6</v>
      </c>
      <c r="O209" t="s">
        <v>178</v>
      </c>
      <c r="P209" t="s">
        <v>178</v>
      </c>
      <c r="Q209">
        <v>1</v>
      </c>
      <c r="R209" t="s">
        <v>178</v>
      </c>
      <c r="S209" t="s">
        <v>178</v>
      </c>
      <c r="T209">
        <v>0</v>
      </c>
      <c r="U209" t="s">
        <v>178</v>
      </c>
      <c r="V209" t="s">
        <v>178</v>
      </c>
      <c r="W209">
        <v>1.0771258050942794</v>
      </c>
      <c r="X209" t="s">
        <v>178</v>
      </c>
      <c r="Y209">
        <v>0</v>
      </c>
      <c r="Z209" t="s">
        <v>178</v>
      </c>
      <c r="AA209" t="s">
        <v>178</v>
      </c>
      <c r="AB209">
        <v>0</v>
      </c>
      <c r="AC209">
        <v>0</v>
      </c>
      <c r="AD209" t="s">
        <v>178</v>
      </c>
      <c r="AE209">
        <v>141</v>
      </c>
      <c r="AF209">
        <v>6</v>
      </c>
      <c r="AG209">
        <v>0</v>
      </c>
      <c r="AH209" t="s">
        <v>178</v>
      </c>
      <c r="AI209" t="s">
        <v>178</v>
      </c>
      <c r="AJ209">
        <v>0</v>
      </c>
      <c r="AK209" t="s">
        <v>178</v>
      </c>
      <c r="AL209" t="s">
        <v>178</v>
      </c>
      <c r="AM209">
        <f t="shared" si="3"/>
        <v>0</v>
      </c>
      <c r="AN209" t="s">
        <v>535</v>
      </c>
    </row>
    <row r="210" spans="1:40" x14ac:dyDescent="0.25">
      <c r="A210">
        <v>157</v>
      </c>
      <c r="B210">
        <v>3.9</v>
      </c>
      <c r="C210" t="s">
        <v>330</v>
      </c>
      <c r="D210" t="s">
        <v>358</v>
      </c>
      <c r="E210" t="s">
        <v>392</v>
      </c>
      <c r="F210" t="s">
        <v>178</v>
      </c>
      <c r="G210" t="s">
        <v>178</v>
      </c>
      <c r="H210">
        <v>2011</v>
      </c>
      <c r="I210" t="s">
        <v>178</v>
      </c>
      <c r="J210" t="s">
        <v>178</v>
      </c>
      <c r="K210" t="s">
        <v>83</v>
      </c>
      <c r="L210" t="s">
        <v>178</v>
      </c>
      <c r="M210" t="s">
        <v>178</v>
      </c>
      <c r="N210">
        <v>9</v>
      </c>
      <c r="O210" t="s">
        <v>178</v>
      </c>
      <c r="P210" t="s">
        <v>178</v>
      </c>
      <c r="Q210">
        <v>3</v>
      </c>
      <c r="R210" t="s">
        <v>178</v>
      </c>
      <c r="S210" t="s">
        <v>178</v>
      </c>
      <c r="T210">
        <v>3</v>
      </c>
      <c r="U210" t="s">
        <v>178</v>
      </c>
      <c r="V210" t="s">
        <v>178</v>
      </c>
      <c r="W210">
        <v>0.16124515496597305</v>
      </c>
      <c r="X210" t="s">
        <v>178</v>
      </c>
      <c r="Y210">
        <v>0</v>
      </c>
      <c r="Z210" t="s">
        <v>178</v>
      </c>
      <c r="AA210" t="s">
        <v>178</v>
      </c>
      <c r="AB210">
        <v>1</v>
      </c>
      <c r="AC210">
        <v>1</v>
      </c>
      <c r="AD210" t="s">
        <v>178</v>
      </c>
      <c r="AE210">
        <v>156</v>
      </c>
      <c r="AF210">
        <v>202</v>
      </c>
      <c r="AG210">
        <v>8.1157859999999998E-2</v>
      </c>
      <c r="AH210" t="s">
        <v>178</v>
      </c>
      <c r="AI210" t="s">
        <v>178</v>
      </c>
      <c r="AJ210">
        <v>0.158600625</v>
      </c>
      <c r="AK210" t="s">
        <v>178</v>
      </c>
      <c r="AL210" t="s">
        <v>178</v>
      </c>
      <c r="AM210">
        <f t="shared" si="3"/>
        <v>0.158600625</v>
      </c>
      <c r="AN210" t="s">
        <v>535</v>
      </c>
    </row>
    <row r="211" spans="1:40" x14ac:dyDescent="0.25">
      <c r="A211">
        <v>160</v>
      </c>
      <c r="B211">
        <v>4.8</v>
      </c>
      <c r="C211" t="s">
        <v>330</v>
      </c>
      <c r="D211" t="s">
        <v>358</v>
      </c>
      <c r="E211" t="s">
        <v>392</v>
      </c>
      <c r="F211" t="s">
        <v>178</v>
      </c>
      <c r="G211" t="s">
        <v>178</v>
      </c>
      <c r="H211">
        <v>2011</v>
      </c>
      <c r="I211" t="s">
        <v>178</v>
      </c>
      <c r="J211" t="s">
        <v>178</v>
      </c>
      <c r="K211" t="s">
        <v>66</v>
      </c>
      <c r="L211" t="s">
        <v>178</v>
      </c>
      <c r="M211" t="s">
        <v>178</v>
      </c>
      <c r="N211">
        <v>11</v>
      </c>
      <c r="O211" t="s">
        <v>178</v>
      </c>
      <c r="P211" t="s">
        <v>178</v>
      </c>
      <c r="Q211">
        <v>3</v>
      </c>
      <c r="R211" t="s">
        <v>178</v>
      </c>
      <c r="S211" t="s">
        <v>178</v>
      </c>
      <c r="T211">
        <v>8</v>
      </c>
      <c r="U211" t="s">
        <v>178</v>
      </c>
      <c r="V211" t="s">
        <v>178</v>
      </c>
      <c r="W211">
        <v>0.82024386617639533</v>
      </c>
      <c r="X211" t="s">
        <v>178</v>
      </c>
      <c r="Y211">
        <v>0</v>
      </c>
      <c r="Z211" t="s">
        <v>178</v>
      </c>
      <c r="AA211" t="s">
        <v>178</v>
      </c>
      <c r="AB211">
        <v>4</v>
      </c>
      <c r="AC211">
        <v>2</v>
      </c>
      <c r="AD211" t="s">
        <v>178</v>
      </c>
      <c r="AE211" t="s">
        <v>178</v>
      </c>
      <c r="AF211" t="s">
        <v>178</v>
      </c>
      <c r="AG211">
        <v>0.21642096</v>
      </c>
      <c r="AH211" t="s">
        <v>178</v>
      </c>
      <c r="AI211" t="s">
        <v>178</v>
      </c>
      <c r="AJ211">
        <v>0.42293500000000001</v>
      </c>
      <c r="AK211" t="s">
        <v>178</v>
      </c>
      <c r="AL211" t="s">
        <v>178</v>
      </c>
      <c r="AM211">
        <f t="shared" si="3"/>
        <v>0.42293500000000001</v>
      </c>
      <c r="AN211" t="s">
        <v>535</v>
      </c>
    </row>
    <row r="212" spans="1:40" x14ac:dyDescent="0.25">
      <c r="A212">
        <v>161</v>
      </c>
      <c r="B212">
        <v>4.7</v>
      </c>
      <c r="C212" t="s">
        <v>330</v>
      </c>
      <c r="D212" t="s">
        <v>358</v>
      </c>
      <c r="E212" t="s">
        <v>392</v>
      </c>
      <c r="F212" t="s">
        <v>178</v>
      </c>
      <c r="G212" t="s">
        <v>178</v>
      </c>
      <c r="H212">
        <v>2011</v>
      </c>
      <c r="I212" t="s">
        <v>178</v>
      </c>
      <c r="J212" t="s">
        <v>178</v>
      </c>
      <c r="K212" t="s">
        <v>25</v>
      </c>
      <c r="L212" t="s">
        <v>178</v>
      </c>
      <c r="M212" t="s">
        <v>178</v>
      </c>
      <c r="N212">
        <v>14</v>
      </c>
      <c r="O212" t="s">
        <v>178</v>
      </c>
      <c r="P212" t="s">
        <v>178</v>
      </c>
      <c r="Q212">
        <v>3</v>
      </c>
      <c r="R212" t="s">
        <v>178</v>
      </c>
      <c r="S212" t="s">
        <v>178</v>
      </c>
      <c r="T212">
        <v>1</v>
      </c>
      <c r="U212" t="s">
        <v>178</v>
      </c>
      <c r="V212" t="s">
        <v>178</v>
      </c>
      <c r="W212">
        <v>0.68249542123006379</v>
      </c>
      <c r="X212" t="s">
        <v>178</v>
      </c>
      <c r="Y212">
        <v>0</v>
      </c>
      <c r="Z212" t="s">
        <v>178</v>
      </c>
      <c r="AA212" t="s">
        <v>178</v>
      </c>
      <c r="AB212">
        <v>1</v>
      </c>
      <c r="AC212">
        <v>1</v>
      </c>
      <c r="AD212" t="s">
        <v>178</v>
      </c>
      <c r="AE212" t="s">
        <v>178</v>
      </c>
      <c r="AF212" t="s">
        <v>178</v>
      </c>
      <c r="AG212">
        <v>2.7052619999999999E-2</v>
      </c>
      <c r="AH212" t="s">
        <v>178</v>
      </c>
      <c r="AI212" t="s">
        <v>178</v>
      </c>
      <c r="AJ212">
        <v>5.2866875000000001E-2</v>
      </c>
      <c r="AK212" t="s">
        <v>178</v>
      </c>
      <c r="AL212" t="s">
        <v>178</v>
      </c>
      <c r="AM212">
        <f t="shared" si="3"/>
        <v>5.2866875000000001E-2</v>
      </c>
      <c r="AN212" t="s">
        <v>535</v>
      </c>
    </row>
    <row r="213" spans="1:40" x14ac:dyDescent="0.25">
      <c r="A213">
        <v>162</v>
      </c>
      <c r="B213">
        <v>4.7</v>
      </c>
      <c r="C213" t="s">
        <v>330</v>
      </c>
      <c r="D213" t="s">
        <v>358</v>
      </c>
      <c r="E213" t="s">
        <v>392</v>
      </c>
      <c r="F213" t="s">
        <v>178</v>
      </c>
      <c r="G213" t="s">
        <v>178</v>
      </c>
      <c r="H213">
        <v>2011</v>
      </c>
      <c r="I213" t="s">
        <v>178</v>
      </c>
      <c r="J213" t="s">
        <v>178</v>
      </c>
      <c r="K213" t="s">
        <v>73</v>
      </c>
      <c r="L213" t="s">
        <v>178</v>
      </c>
      <c r="M213" t="s">
        <v>178</v>
      </c>
      <c r="N213">
        <v>5</v>
      </c>
      <c r="O213" t="s">
        <v>178</v>
      </c>
      <c r="P213" t="s">
        <v>178</v>
      </c>
      <c r="Q213">
        <v>2</v>
      </c>
      <c r="R213" t="s">
        <v>178</v>
      </c>
      <c r="S213" t="s">
        <v>178</v>
      </c>
      <c r="T213">
        <v>0</v>
      </c>
      <c r="U213" t="s">
        <v>178</v>
      </c>
      <c r="V213" t="s">
        <v>178</v>
      </c>
      <c r="W213">
        <v>0.65741919655574388</v>
      </c>
      <c r="X213" t="s">
        <v>178</v>
      </c>
      <c r="Y213">
        <v>0</v>
      </c>
      <c r="Z213" t="s">
        <v>178</v>
      </c>
      <c r="AA213" t="s">
        <v>178</v>
      </c>
      <c r="AB213">
        <v>3</v>
      </c>
      <c r="AC213">
        <v>4</v>
      </c>
      <c r="AD213" t="s">
        <v>178</v>
      </c>
      <c r="AE213" t="s">
        <v>178</v>
      </c>
      <c r="AF213" t="s">
        <v>178</v>
      </c>
      <c r="AG213">
        <v>0</v>
      </c>
      <c r="AH213" t="s">
        <v>178</v>
      </c>
      <c r="AI213" t="s">
        <v>178</v>
      </c>
      <c r="AJ213">
        <v>0</v>
      </c>
      <c r="AK213" t="s">
        <v>178</v>
      </c>
      <c r="AL213" t="s">
        <v>178</v>
      </c>
      <c r="AM213">
        <f t="shared" si="3"/>
        <v>0</v>
      </c>
      <c r="AN213" t="s">
        <v>535</v>
      </c>
    </row>
    <row r="214" spans="1:40" x14ac:dyDescent="0.25">
      <c r="A214">
        <v>163</v>
      </c>
      <c r="B214">
        <v>4.5999999999999996</v>
      </c>
      <c r="C214" t="s">
        <v>330</v>
      </c>
      <c r="D214" t="s">
        <v>358</v>
      </c>
      <c r="E214" t="s">
        <v>392</v>
      </c>
      <c r="F214" t="s">
        <v>178</v>
      </c>
      <c r="G214" t="s">
        <v>178</v>
      </c>
      <c r="H214">
        <v>2011</v>
      </c>
      <c r="I214" t="s">
        <v>178</v>
      </c>
      <c r="J214" t="s">
        <v>178</v>
      </c>
      <c r="K214" t="s">
        <v>77</v>
      </c>
      <c r="L214" t="s">
        <v>178</v>
      </c>
      <c r="M214" t="s">
        <v>178</v>
      </c>
      <c r="N214">
        <v>8</v>
      </c>
      <c r="O214" t="s">
        <v>178</v>
      </c>
      <c r="P214" t="s">
        <v>178</v>
      </c>
      <c r="Q214">
        <v>2</v>
      </c>
      <c r="R214" t="s">
        <v>178</v>
      </c>
      <c r="S214" t="s">
        <v>178</v>
      </c>
      <c r="T214">
        <v>1</v>
      </c>
      <c r="U214" t="s">
        <v>178</v>
      </c>
      <c r="V214" t="s">
        <v>178</v>
      </c>
      <c r="W214">
        <v>0.90210864090751197</v>
      </c>
      <c r="X214" t="s">
        <v>178</v>
      </c>
      <c r="Y214">
        <v>0</v>
      </c>
      <c r="Z214" t="s">
        <v>178</v>
      </c>
      <c r="AA214" t="s">
        <v>178</v>
      </c>
      <c r="AB214">
        <v>0</v>
      </c>
      <c r="AC214">
        <v>10</v>
      </c>
      <c r="AD214" t="s">
        <v>178</v>
      </c>
      <c r="AE214" t="s">
        <v>178</v>
      </c>
      <c r="AF214" t="s">
        <v>178</v>
      </c>
      <c r="AG214">
        <v>2.7876310000000001E-2</v>
      </c>
      <c r="AH214" t="s">
        <v>178</v>
      </c>
      <c r="AI214" t="s">
        <v>178</v>
      </c>
      <c r="AJ214">
        <v>4.2058437500000004E-2</v>
      </c>
      <c r="AK214" t="s">
        <v>178</v>
      </c>
      <c r="AL214" t="s">
        <v>178</v>
      </c>
      <c r="AM214">
        <f t="shared" si="3"/>
        <v>4.2058437500000004E-2</v>
      </c>
      <c r="AN214" t="s">
        <v>535</v>
      </c>
    </row>
    <row r="215" spans="1:40" x14ac:dyDescent="0.25">
      <c r="A215">
        <v>168</v>
      </c>
      <c r="B215">
        <v>4.0999999999999996</v>
      </c>
      <c r="C215" t="s">
        <v>330</v>
      </c>
      <c r="D215" t="s">
        <v>358</v>
      </c>
      <c r="E215" t="s">
        <v>392</v>
      </c>
      <c r="F215" t="s">
        <v>178</v>
      </c>
      <c r="G215" t="s">
        <v>178</v>
      </c>
      <c r="H215">
        <v>2011</v>
      </c>
      <c r="I215" t="s">
        <v>178</v>
      </c>
      <c r="J215" t="s">
        <v>178</v>
      </c>
      <c r="K215" t="s">
        <v>102</v>
      </c>
      <c r="L215" t="s">
        <v>178</v>
      </c>
      <c r="M215" t="s">
        <v>178</v>
      </c>
      <c r="N215">
        <v>7</v>
      </c>
      <c r="O215" t="s">
        <v>178</v>
      </c>
      <c r="P215" t="s">
        <v>178</v>
      </c>
      <c r="Q215">
        <v>2</v>
      </c>
      <c r="R215" t="s">
        <v>178</v>
      </c>
      <c r="S215" t="s">
        <v>178</v>
      </c>
      <c r="T215">
        <v>1</v>
      </c>
      <c r="U215" t="s">
        <v>178</v>
      </c>
      <c r="V215" t="s">
        <v>178</v>
      </c>
      <c r="W215">
        <v>1.1808894952534725</v>
      </c>
      <c r="X215" t="s">
        <v>178</v>
      </c>
      <c r="Y215">
        <v>0</v>
      </c>
      <c r="Z215" t="s">
        <v>178</v>
      </c>
      <c r="AA215" t="s">
        <v>178</v>
      </c>
      <c r="AB215">
        <v>6</v>
      </c>
      <c r="AC215">
        <v>3</v>
      </c>
      <c r="AD215" t="s">
        <v>178</v>
      </c>
      <c r="AE215" t="s">
        <v>178</v>
      </c>
      <c r="AF215">
        <v>58</v>
      </c>
      <c r="AG215">
        <v>2.7876310000000001E-2</v>
      </c>
      <c r="AH215" t="s">
        <v>178</v>
      </c>
      <c r="AI215" t="s">
        <v>178</v>
      </c>
      <c r="AJ215">
        <v>4.2058437500000004E-2</v>
      </c>
      <c r="AK215" t="s">
        <v>178</v>
      </c>
      <c r="AL215" t="s">
        <v>178</v>
      </c>
      <c r="AM215">
        <f t="shared" si="3"/>
        <v>4.2058437500000004E-2</v>
      </c>
      <c r="AN215" t="s">
        <v>535</v>
      </c>
    </row>
    <row r="216" spans="1:40" x14ac:dyDescent="0.25">
      <c r="A216">
        <v>171</v>
      </c>
      <c r="B216">
        <v>4</v>
      </c>
      <c r="C216" t="s">
        <v>330</v>
      </c>
      <c r="D216" t="s">
        <v>358</v>
      </c>
      <c r="E216" t="s">
        <v>392</v>
      </c>
      <c r="F216" t="s">
        <v>178</v>
      </c>
      <c r="G216" t="s">
        <v>178</v>
      </c>
      <c r="H216">
        <v>2011</v>
      </c>
      <c r="I216" t="s">
        <v>178</v>
      </c>
      <c r="J216" t="s">
        <v>178</v>
      </c>
      <c r="K216" t="s">
        <v>93</v>
      </c>
      <c r="L216" t="s">
        <v>178</v>
      </c>
      <c r="M216" t="s">
        <v>178</v>
      </c>
      <c r="N216">
        <v>5</v>
      </c>
      <c r="O216" t="s">
        <v>178</v>
      </c>
      <c r="P216" t="s">
        <v>178</v>
      </c>
      <c r="Q216">
        <v>2</v>
      </c>
      <c r="R216" t="s">
        <v>178</v>
      </c>
      <c r="S216" t="s">
        <v>178</v>
      </c>
      <c r="T216">
        <v>0</v>
      </c>
      <c r="U216" t="s">
        <v>178</v>
      </c>
      <c r="V216" t="s">
        <v>178</v>
      </c>
      <c r="W216">
        <v>0.9217917335277005</v>
      </c>
      <c r="X216" t="s">
        <v>178</v>
      </c>
      <c r="Y216">
        <v>0</v>
      </c>
      <c r="Z216" t="s">
        <v>178</v>
      </c>
      <c r="AA216" t="s">
        <v>178</v>
      </c>
      <c r="AB216">
        <v>5</v>
      </c>
      <c r="AC216">
        <v>4</v>
      </c>
      <c r="AD216" t="s">
        <v>178</v>
      </c>
      <c r="AE216">
        <v>47</v>
      </c>
      <c r="AF216">
        <v>46</v>
      </c>
      <c r="AG216">
        <v>0</v>
      </c>
      <c r="AH216" t="s">
        <v>178</v>
      </c>
      <c r="AI216" t="s">
        <v>178</v>
      </c>
      <c r="AJ216">
        <v>0</v>
      </c>
      <c r="AK216" t="s">
        <v>178</v>
      </c>
      <c r="AL216" t="s">
        <v>178</v>
      </c>
      <c r="AM216">
        <f t="shared" si="3"/>
        <v>0</v>
      </c>
      <c r="AN216" t="s">
        <v>535</v>
      </c>
    </row>
    <row r="217" spans="1:40" x14ac:dyDescent="0.25">
      <c r="A217">
        <v>173</v>
      </c>
      <c r="B217">
        <v>4.9000000000000004</v>
      </c>
      <c r="C217" t="s">
        <v>330</v>
      </c>
      <c r="D217" t="s">
        <v>358</v>
      </c>
      <c r="E217" t="s">
        <v>392</v>
      </c>
      <c r="F217" t="s">
        <v>178</v>
      </c>
      <c r="G217" t="s">
        <v>178</v>
      </c>
      <c r="H217">
        <v>2011</v>
      </c>
      <c r="I217" t="s">
        <v>178</v>
      </c>
      <c r="J217" t="s">
        <v>178</v>
      </c>
      <c r="K217" t="s">
        <v>82</v>
      </c>
      <c r="L217" t="s">
        <v>178</v>
      </c>
      <c r="M217" t="s">
        <v>178</v>
      </c>
      <c r="N217">
        <v>9</v>
      </c>
      <c r="O217" t="s">
        <v>178</v>
      </c>
      <c r="P217" t="s">
        <v>178</v>
      </c>
      <c r="Q217">
        <v>4</v>
      </c>
      <c r="R217" t="s">
        <v>178</v>
      </c>
      <c r="S217" t="s">
        <v>178</v>
      </c>
      <c r="T217">
        <v>0</v>
      </c>
      <c r="U217" t="s">
        <v>178</v>
      </c>
      <c r="V217" t="s">
        <v>178</v>
      </c>
      <c r="W217">
        <v>0.16124515496597305</v>
      </c>
      <c r="X217" t="s">
        <v>178</v>
      </c>
      <c r="Y217">
        <v>0</v>
      </c>
      <c r="Z217" t="s">
        <v>178</v>
      </c>
      <c r="AA217" t="s">
        <v>178</v>
      </c>
      <c r="AB217">
        <v>0</v>
      </c>
      <c r="AC217">
        <v>0</v>
      </c>
      <c r="AD217" t="s">
        <v>178</v>
      </c>
      <c r="AE217">
        <v>156</v>
      </c>
      <c r="AF217" t="s">
        <v>178</v>
      </c>
      <c r="AG217">
        <v>0</v>
      </c>
      <c r="AH217" t="s">
        <v>178</v>
      </c>
      <c r="AI217" t="s">
        <v>178</v>
      </c>
      <c r="AJ217">
        <v>0</v>
      </c>
      <c r="AK217" t="s">
        <v>178</v>
      </c>
      <c r="AL217" t="s">
        <v>178</v>
      </c>
      <c r="AM217">
        <f t="shared" si="3"/>
        <v>0</v>
      </c>
      <c r="AN217" t="s">
        <v>535</v>
      </c>
    </row>
    <row r="218" spans="1:40" x14ac:dyDescent="0.25">
      <c r="A218">
        <v>177</v>
      </c>
      <c r="B218">
        <v>5</v>
      </c>
      <c r="C218" t="s">
        <v>330</v>
      </c>
      <c r="D218" t="s">
        <v>358</v>
      </c>
      <c r="E218" t="s">
        <v>392</v>
      </c>
      <c r="F218" t="s">
        <v>178</v>
      </c>
      <c r="G218" t="s">
        <v>178</v>
      </c>
      <c r="H218">
        <v>2011</v>
      </c>
      <c r="I218" t="s">
        <v>178</v>
      </c>
      <c r="J218" t="s">
        <v>178</v>
      </c>
      <c r="K218" t="s">
        <v>14</v>
      </c>
      <c r="L218" t="s">
        <v>178</v>
      </c>
      <c r="M218" t="s">
        <v>178</v>
      </c>
      <c r="N218">
        <v>10</v>
      </c>
      <c r="O218" t="s">
        <v>178</v>
      </c>
      <c r="P218" t="s">
        <v>178</v>
      </c>
      <c r="Q218">
        <v>2</v>
      </c>
      <c r="R218" t="s">
        <v>178</v>
      </c>
      <c r="S218" t="s">
        <v>178</v>
      </c>
      <c r="T218">
        <v>3</v>
      </c>
      <c r="U218" t="s">
        <v>178</v>
      </c>
      <c r="V218" t="s">
        <v>178</v>
      </c>
      <c r="W218">
        <v>0.87132083643168035</v>
      </c>
      <c r="X218" t="s">
        <v>178</v>
      </c>
      <c r="Y218">
        <v>0</v>
      </c>
      <c r="Z218" t="s">
        <v>178</v>
      </c>
      <c r="AA218" t="s">
        <v>178</v>
      </c>
      <c r="AB218">
        <v>1</v>
      </c>
      <c r="AC218">
        <v>3</v>
      </c>
      <c r="AD218" t="s">
        <v>178</v>
      </c>
      <c r="AE218">
        <v>191</v>
      </c>
      <c r="AF218" t="s">
        <v>178</v>
      </c>
      <c r="AG218">
        <v>8.3628930000000004E-2</v>
      </c>
      <c r="AH218" t="s">
        <v>178</v>
      </c>
      <c r="AI218" t="s">
        <v>178</v>
      </c>
      <c r="AJ218">
        <v>0.1261753125</v>
      </c>
      <c r="AK218" t="s">
        <v>178</v>
      </c>
      <c r="AL218" t="s">
        <v>178</v>
      </c>
      <c r="AM218">
        <f t="shared" si="3"/>
        <v>0.1261753125</v>
      </c>
      <c r="AN218" t="s">
        <v>535</v>
      </c>
    </row>
    <row r="219" spans="1:40" x14ac:dyDescent="0.25">
      <c r="A219">
        <v>178</v>
      </c>
      <c r="B219">
        <v>4.7</v>
      </c>
      <c r="C219" t="s">
        <v>330</v>
      </c>
      <c r="D219" t="s">
        <v>358</v>
      </c>
      <c r="E219" t="s">
        <v>392</v>
      </c>
      <c r="F219" t="s">
        <v>178</v>
      </c>
      <c r="G219" t="s">
        <v>178</v>
      </c>
      <c r="H219">
        <v>2011</v>
      </c>
      <c r="I219" t="s">
        <v>178</v>
      </c>
      <c r="J219" t="s">
        <v>178</v>
      </c>
      <c r="K219" t="s">
        <v>25</v>
      </c>
      <c r="L219" t="s">
        <v>178</v>
      </c>
      <c r="M219" t="s">
        <v>178</v>
      </c>
      <c r="N219">
        <v>14</v>
      </c>
      <c r="O219" t="s">
        <v>178</v>
      </c>
      <c r="P219" t="s">
        <v>178</v>
      </c>
      <c r="Q219">
        <v>3</v>
      </c>
      <c r="R219" t="s">
        <v>178</v>
      </c>
      <c r="S219" t="s">
        <v>178</v>
      </c>
      <c r="T219">
        <v>1</v>
      </c>
      <c r="U219" t="s">
        <v>178</v>
      </c>
      <c r="V219" t="s">
        <v>178</v>
      </c>
      <c r="W219">
        <v>0.68249542123006379</v>
      </c>
      <c r="X219" t="s">
        <v>178</v>
      </c>
      <c r="Y219">
        <v>0</v>
      </c>
      <c r="Z219" t="s">
        <v>178</v>
      </c>
      <c r="AA219" t="s">
        <v>178</v>
      </c>
      <c r="AB219">
        <v>0</v>
      </c>
      <c r="AC219">
        <v>0</v>
      </c>
      <c r="AD219" t="s">
        <v>178</v>
      </c>
      <c r="AE219" t="s">
        <v>178</v>
      </c>
      <c r="AF219" t="s">
        <v>178</v>
      </c>
      <c r="AG219">
        <v>2.7052619999999999E-2</v>
      </c>
      <c r="AH219" t="s">
        <v>178</v>
      </c>
      <c r="AI219" t="s">
        <v>178</v>
      </c>
      <c r="AJ219">
        <v>5.2866875000000001E-2</v>
      </c>
      <c r="AK219" t="s">
        <v>178</v>
      </c>
      <c r="AL219" t="s">
        <v>178</v>
      </c>
      <c r="AM219">
        <f t="shared" si="3"/>
        <v>5.2866875000000001E-2</v>
      </c>
      <c r="AN219" t="s">
        <v>535</v>
      </c>
    </row>
    <row r="220" spans="1:40" x14ac:dyDescent="0.25">
      <c r="A220">
        <v>181</v>
      </c>
      <c r="B220">
        <v>4.8</v>
      </c>
      <c r="C220" t="s">
        <v>330</v>
      </c>
      <c r="D220" t="s">
        <v>358</v>
      </c>
      <c r="E220" t="s">
        <v>392</v>
      </c>
      <c r="F220" t="s">
        <v>178</v>
      </c>
      <c r="G220" t="s">
        <v>178</v>
      </c>
      <c r="H220">
        <v>2011</v>
      </c>
      <c r="I220" t="s">
        <v>178</v>
      </c>
      <c r="J220" t="s">
        <v>178</v>
      </c>
      <c r="K220" t="s">
        <v>77</v>
      </c>
      <c r="L220" t="s">
        <v>178</v>
      </c>
      <c r="M220" t="s">
        <v>178</v>
      </c>
      <c r="N220">
        <v>8</v>
      </c>
      <c r="O220" t="s">
        <v>178</v>
      </c>
      <c r="P220" t="s">
        <v>178</v>
      </c>
      <c r="Q220">
        <v>2</v>
      </c>
      <c r="R220" t="s">
        <v>178</v>
      </c>
      <c r="S220" t="s">
        <v>178</v>
      </c>
      <c r="T220">
        <v>1</v>
      </c>
      <c r="U220" t="s">
        <v>178</v>
      </c>
      <c r="V220" t="s">
        <v>178</v>
      </c>
      <c r="W220">
        <v>0.90210864090751197</v>
      </c>
      <c r="X220" t="s">
        <v>178</v>
      </c>
      <c r="Y220">
        <v>0</v>
      </c>
      <c r="Z220" t="s">
        <v>178</v>
      </c>
      <c r="AA220" t="s">
        <v>178</v>
      </c>
      <c r="AB220">
        <v>0</v>
      </c>
      <c r="AC220">
        <v>1</v>
      </c>
      <c r="AD220" t="s">
        <v>178</v>
      </c>
      <c r="AE220" t="s">
        <v>178</v>
      </c>
      <c r="AF220" t="s">
        <v>178</v>
      </c>
      <c r="AG220">
        <v>2.7876310000000001E-2</v>
      </c>
      <c r="AH220" t="s">
        <v>178</v>
      </c>
      <c r="AI220" t="s">
        <v>178</v>
      </c>
      <c r="AJ220">
        <v>4.2058437500000004E-2</v>
      </c>
      <c r="AK220" t="s">
        <v>178</v>
      </c>
      <c r="AL220" t="s">
        <v>178</v>
      </c>
      <c r="AM220">
        <f t="shared" si="3"/>
        <v>4.2058437500000004E-2</v>
      </c>
      <c r="AN220" t="s">
        <v>535</v>
      </c>
    </row>
    <row r="221" spans="1:40" x14ac:dyDescent="0.25">
      <c r="A221">
        <v>182</v>
      </c>
      <c r="B221">
        <v>4.5999999999999996</v>
      </c>
      <c r="C221" t="s">
        <v>330</v>
      </c>
      <c r="D221" t="s">
        <v>358</v>
      </c>
      <c r="E221" t="s">
        <v>392</v>
      </c>
      <c r="F221" t="s">
        <v>178</v>
      </c>
      <c r="G221" t="s">
        <v>178</v>
      </c>
      <c r="H221">
        <v>2011</v>
      </c>
      <c r="I221" t="s">
        <v>178</v>
      </c>
      <c r="J221" t="s">
        <v>178</v>
      </c>
      <c r="K221" t="s">
        <v>75</v>
      </c>
      <c r="L221" t="s">
        <v>178</v>
      </c>
      <c r="M221" t="s">
        <v>178</v>
      </c>
      <c r="N221">
        <v>6</v>
      </c>
      <c r="O221" t="s">
        <v>178</v>
      </c>
      <c r="P221" t="s">
        <v>178</v>
      </c>
      <c r="Q221">
        <v>2</v>
      </c>
      <c r="R221" t="s">
        <v>178</v>
      </c>
      <c r="S221" t="s">
        <v>178</v>
      </c>
      <c r="T221">
        <v>0</v>
      </c>
      <c r="U221" t="s">
        <v>178</v>
      </c>
      <c r="V221" t="s">
        <v>178</v>
      </c>
      <c r="W221">
        <v>0.65741919655574388</v>
      </c>
      <c r="X221" t="s">
        <v>178</v>
      </c>
      <c r="Y221">
        <v>0</v>
      </c>
      <c r="Z221" t="s">
        <v>178</v>
      </c>
      <c r="AA221" t="s">
        <v>178</v>
      </c>
      <c r="AB221">
        <v>3</v>
      </c>
      <c r="AC221">
        <v>8</v>
      </c>
      <c r="AD221" t="s">
        <v>178</v>
      </c>
      <c r="AE221" t="s">
        <v>178</v>
      </c>
      <c r="AF221" t="s">
        <v>178</v>
      </c>
      <c r="AG221">
        <v>0</v>
      </c>
      <c r="AH221" t="s">
        <v>178</v>
      </c>
      <c r="AI221" t="s">
        <v>178</v>
      </c>
      <c r="AJ221">
        <v>0</v>
      </c>
      <c r="AK221" t="s">
        <v>178</v>
      </c>
      <c r="AL221" t="s">
        <v>178</v>
      </c>
      <c r="AM221">
        <f t="shared" si="3"/>
        <v>0</v>
      </c>
      <c r="AN221" t="s">
        <v>535</v>
      </c>
    </row>
    <row r="222" spans="1:40" x14ac:dyDescent="0.25">
      <c r="A222">
        <v>188</v>
      </c>
      <c r="B222">
        <v>4.5999999999999996</v>
      </c>
      <c r="C222" t="s">
        <v>330</v>
      </c>
      <c r="D222" t="s">
        <v>358</v>
      </c>
      <c r="E222" t="s">
        <v>392</v>
      </c>
      <c r="F222" t="s">
        <v>178</v>
      </c>
      <c r="G222" t="s">
        <v>178</v>
      </c>
      <c r="H222">
        <v>2011</v>
      </c>
      <c r="I222" t="s">
        <v>178</v>
      </c>
      <c r="J222" t="s">
        <v>178</v>
      </c>
      <c r="K222" t="s">
        <v>44</v>
      </c>
      <c r="L222" t="s">
        <v>178</v>
      </c>
      <c r="M222" t="s">
        <v>178</v>
      </c>
      <c r="N222">
        <v>7</v>
      </c>
      <c r="O222" t="s">
        <v>178</v>
      </c>
      <c r="P222" t="s">
        <v>178</v>
      </c>
      <c r="Q222">
        <v>1</v>
      </c>
      <c r="R222" t="s">
        <v>178</v>
      </c>
      <c r="S222" t="s">
        <v>178</v>
      </c>
      <c r="T222">
        <v>0</v>
      </c>
      <c r="U222" t="s">
        <v>178</v>
      </c>
      <c r="V222" t="s">
        <v>178</v>
      </c>
      <c r="W222">
        <v>0.86884981440983278</v>
      </c>
      <c r="X222" t="s">
        <v>178</v>
      </c>
      <c r="Y222">
        <v>0</v>
      </c>
      <c r="Z222" t="s">
        <v>178</v>
      </c>
      <c r="AA222" t="s">
        <v>178</v>
      </c>
      <c r="AB222">
        <v>0</v>
      </c>
      <c r="AC222">
        <v>0</v>
      </c>
      <c r="AD222" t="s">
        <v>178</v>
      </c>
      <c r="AE222" t="s">
        <v>178</v>
      </c>
      <c r="AF222" t="s">
        <v>178</v>
      </c>
      <c r="AG222">
        <v>0</v>
      </c>
      <c r="AH222" t="s">
        <v>178</v>
      </c>
      <c r="AI222" t="s">
        <v>178</v>
      </c>
      <c r="AJ222">
        <v>0</v>
      </c>
      <c r="AK222" t="s">
        <v>178</v>
      </c>
      <c r="AL222" t="s">
        <v>178</v>
      </c>
      <c r="AM222">
        <f t="shared" si="3"/>
        <v>0</v>
      </c>
      <c r="AN222" t="s">
        <v>535</v>
      </c>
    </row>
    <row r="223" spans="1:40" x14ac:dyDescent="0.25">
      <c r="A223">
        <v>194</v>
      </c>
      <c r="B223">
        <v>3.9</v>
      </c>
      <c r="C223" t="s">
        <v>330</v>
      </c>
      <c r="D223" t="s">
        <v>358</v>
      </c>
      <c r="E223" t="s">
        <v>392</v>
      </c>
      <c r="F223" t="s">
        <v>178</v>
      </c>
      <c r="G223" t="s">
        <v>178</v>
      </c>
      <c r="H223">
        <v>2011</v>
      </c>
      <c r="I223" t="s">
        <v>178</v>
      </c>
      <c r="J223" t="s">
        <v>178</v>
      </c>
      <c r="K223" t="s">
        <v>51</v>
      </c>
      <c r="L223" t="s">
        <v>178</v>
      </c>
      <c r="M223" t="s">
        <v>178</v>
      </c>
      <c r="N223">
        <v>5</v>
      </c>
      <c r="O223" t="s">
        <v>178</v>
      </c>
      <c r="P223" t="s">
        <v>178</v>
      </c>
      <c r="Q223">
        <v>1</v>
      </c>
      <c r="R223" t="s">
        <v>178</v>
      </c>
      <c r="S223" t="s">
        <v>178</v>
      </c>
      <c r="T223">
        <v>0</v>
      </c>
      <c r="U223" t="s">
        <v>178</v>
      </c>
      <c r="V223" t="s">
        <v>178</v>
      </c>
      <c r="W223">
        <v>1.0683164325236223</v>
      </c>
      <c r="X223" t="s">
        <v>178</v>
      </c>
      <c r="Y223">
        <v>0</v>
      </c>
      <c r="Z223" t="s">
        <v>178</v>
      </c>
      <c r="AA223" t="s">
        <v>178</v>
      </c>
      <c r="AB223">
        <v>0</v>
      </c>
      <c r="AC223">
        <v>0</v>
      </c>
      <c r="AD223" t="s">
        <v>178</v>
      </c>
      <c r="AE223" t="s">
        <v>178</v>
      </c>
      <c r="AF223" t="s">
        <v>178</v>
      </c>
      <c r="AG223">
        <v>0</v>
      </c>
      <c r="AH223" t="s">
        <v>178</v>
      </c>
      <c r="AI223" t="s">
        <v>178</v>
      </c>
      <c r="AJ223">
        <v>0</v>
      </c>
      <c r="AK223" t="s">
        <v>178</v>
      </c>
      <c r="AL223" t="s">
        <v>178</v>
      </c>
      <c r="AM223">
        <f t="shared" si="3"/>
        <v>0</v>
      </c>
      <c r="AN223" t="s">
        <v>535</v>
      </c>
    </row>
    <row r="224" spans="1:40" x14ac:dyDescent="0.25">
      <c r="A224">
        <v>196</v>
      </c>
      <c r="B224">
        <v>4.9000000000000004</v>
      </c>
      <c r="C224" t="s">
        <v>330</v>
      </c>
      <c r="D224" t="s">
        <v>358</v>
      </c>
      <c r="E224" t="s">
        <v>392</v>
      </c>
      <c r="F224" t="s">
        <v>178</v>
      </c>
      <c r="G224" t="s">
        <v>178</v>
      </c>
      <c r="H224">
        <v>2011</v>
      </c>
      <c r="I224" t="s">
        <v>178</v>
      </c>
      <c r="J224" t="s">
        <v>178</v>
      </c>
      <c r="K224" t="s">
        <v>33</v>
      </c>
      <c r="L224" t="s">
        <v>178</v>
      </c>
      <c r="M224" t="s">
        <v>178</v>
      </c>
      <c r="N224">
        <v>7</v>
      </c>
      <c r="O224" t="s">
        <v>178</v>
      </c>
      <c r="P224" t="s">
        <v>178</v>
      </c>
      <c r="Q224">
        <v>2</v>
      </c>
      <c r="R224" t="s">
        <v>178</v>
      </c>
      <c r="S224" t="s">
        <v>178</v>
      </c>
      <c r="T224">
        <v>0</v>
      </c>
      <c r="U224" t="s">
        <v>178</v>
      </c>
      <c r="V224" t="s">
        <v>178</v>
      </c>
      <c r="W224">
        <v>0.74330343736592619</v>
      </c>
      <c r="X224" t="s">
        <v>178</v>
      </c>
      <c r="Y224">
        <v>0</v>
      </c>
      <c r="Z224" t="s">
        <v>178</v>
      </c>
      <c r="AA224" t="s">
        <v>178</v>
      </c>
      <c r="AB224">
        <v>3</v>
      </c>
      <c r="AC224">
        <v>3</v>
      </c>
      <c r="AD224" t="s">
        <v>178</v>
      </c>
      <c r="AE224" t="s">
        <v>178</v>
      </c>
      <c r="AF224" t="s">
        <v>178</v>
      </c>
      <c r="AG224">
        <v>0</v>
      </c>
      <c r="AH224" t="s">
        <v>178</v>
      </c>
      <c r="AI224" t="s">
        <v>178</v>
      </c>
      <c r="AJ224">
        <v>0</v>
      </c>
      <c r="AK224" t="s">
        <v>178</v>
      </c>
      <c r="AL224" t="s">
        <v>178</v>
      </c>
      <c r="AM224">
        <f t="shared" si="3"/>
        <v>0</v>
      </c>
      <c r="AN224" t="s">
        <v>535</v>
      </c>
    </row>
    <row r="225" spans="1:40" x14ac:dyDescent="0.25">
      <c r="A225">
        <v>207</v>
      </c>
      <c r="B225">
        <v>4.9000000000000004</v>
      </c>
      <c r="C225" t="s">
        <v>330</v>
      </c>
      <c r="D225" t="s">
        <v>358</v>
      </c>
      <c r="E225" t="s">
        <v>392</v>
      </c>
      <c r="F225" t="s">
        <v>178</v>
      </c>
      <c r="G225" t="s">
        <v>178</v>
      </c>
      <c r="H225">
        <v>2011</v>
      </c>
      <c r="I225" t="s">
        <v>178</v>
      </c>
      <c r="J225" t="s">
        <v>178</v>
      </c>
      <c r="K225" t="s">
        <v>13</v>
      </c>
      <c r="L225" t="s">
        <v>178</v>
      </c>
      <c r="M225" t="s">
        <v>178</v>
      </c>
      <c r="N225">
        <v>9</v>
      </c>
      <c r="O225" t="s">
        <v>178</v>
      </c>
      <c r="P225" t="s">
        <v>178</v>
      </c>
      <c r="Q225">
        <v>2</v>
      </c>
      <c r="R225" t="s">
        <v>178</v>
      </c>
      <c r="S225" t="s">
        <v>178</v>
      </c>
      <c r="T225">
        <v>5</v>
      </c>
      <c r="U225" t="s">
        <v>178</v>
      </c>
      <c r="V225" t="s">
        <v>178</v>
      </c>
      <c r="W225">
        <v>0.63134776470658449</v>
      </c>
      <c r="X225" t="s">
        <v>178</v>
      </c>
      <c r="Y225">
        <v>0</v>
      </c>
      <c r="Z225" t="s">
        <v>178</v>
      </c>
      <c r="AA225" t="s">
        <v>178</v>
      </c>
      <c r="AB225">
        <v>0</v>
      </c>
      <c r="AC225">
        <v>1</v>
      </c>
      <c r="AD225" t="s">
        <v>178</v>
      </c>
      <c r="AE225">
        <v>191</v>
      </c>
      <c r="AF225">
        <v>210</v>
      </c>
      <c r="AG225">
        <v>0.13938154999999999</v>
      </c>
      <c r="AH225" t="s">
        <v>178</v>
      </c>
      <c r="AI225" t="s">
        <v>178</v>
      </c>
      <c r="AJ225">
        <v>0.21029218750000001</v>
      </c>
      <c r="AK225" t="s">
        <v>178</v>
      </c>
      <c r="AL225" t="s">
        <v>178</v>
      </c>
      <c r="AM225">
        <f t="shared" si="3"/>
        <v>0.21029218750000001</v>
      </c>
      <c r="AN225" t="s">
        <v>535</v>
      </c>
    </row>
    <row r="226" spans="1:40" x14ac:dyDescent="0.25">
      <c r="A226">
        <v>209</v>
      </c>
      <c r="B226">
        <v>4.5</v>
      </c>
      <c r="C226" t="s">
        <v>330</v>
      </c>
      <c r="D226" t="s">
        <v>358</v>
      </c>
      <c r="E226" t="s">
        <v>392</v>
      </c>
      <c r="F226" t="s">
        <v>178</v>
      </c>
      <c r="G226" t="s">
        <v>178</v>
      </c>
      <c r="H226">
        <v>2011</v>
      </c>
      <c r="I226" t="s">
        <v>178</v>
      </c>
      <c r="J226" t="s">
        <v>178</v>
      </c>
      <c r="K226" t="s">
        <v>16</v>
      </c>
      <c r="L226" t="s">
        <v>178</v>
      </c>
      <c r="M226" t="s">
        <v>178</v>
      </c>
      <c r="N226">
        <v>18</v>
      </c>
      <c r="O226" t="s">
        <v>178</v>
      </c>
      <c r="P226" t="s">
        <v>178</v>
      </c>
      <c r="Q226">
        <v>2</v>
      </c>
      <c r="R226" t="s">
        <v>178</v>
      </c>
      <c r="S226" t="s">
        <v>178</v>
      </c>
      <c r="T226">
        <v>1</v>
      </c>
      <c r="U226" t="s">
        <v>178</v>
      </c>
      <c r="V226" t="s">
        <v>178</v>
      </c>
      <c r="W226">
        <v>0.53450912059571232</v>
      </c>
      <c r="X226" t="s">
        <v>178</v>
      </c>
      <c r="Y226">
        <v>0</v>
      </c>
      <c r="Z226" t="s">
        <v>178</v>
      </c>
      <c r="AA226" t="s">
        <v>178</v>
      </c>
      <c r="AB226">
        <v>1</v>
      </c>
      <c r="AC226">
        <v>3</v>
      </c>
      <c r="AD226" t="s">
        <v>178</v>
      </c>
      <c r="AE226" t="s">
        <v>470</v>
      </c>
      <c r="AF226" t="s">
        <v>470</v>
      </c>
      <c r="AG226">
        <v>2.7876310000000001E-2</v>
      </c>
      <c r="AH226" t="s">
        <v>178</v>
      </c>
      <c r="AI226" t="s">
        <v>178</v>
      </c>
      <c r="AJ226">
        <v>4.2058437500000004E-2</v>
      </c>
      <c r="AK226" t="s">
        <v>178</v>
      </c>
      <c r="AL226" t="s">
        <v>178</v>
      </c>
      <c r="AM226">
        <f t="shared" si="3"/>
        <v>4.2058437500000004E-2</v>
      </c>
      <c r="AN226" t="s">
        <v>535</v>
      </c>
    </row>
    <row r="227" spans="1:40" x14ac:dyDescent="0.25">
      <c r="A227">
        <v>211</v>
      </c>
      <c r="B227">
        <v>3.9</v>
      </c>
      <c r="C227" t="s">
        <v>330</v>
      </c>
      <c r="D227" t="s">
        <v>358</v>
      </c>
      <c r="E227" t="s">
        <v>392</v>
      </c>
      <c r="F227" t="s">
        <v>178</v>
      </c>
      <c r="G227" t="s">
        <v>178</v>
      </c>
      <c r="H227">
        <v>2011</v>
      </c>
      <c r="I227" t="s">
        <v>178</v>
      </c>
      <c r="J227" t="s">
        <v>178</v>
      </c>
      <c r="K227" t="s">
        <v>15</v>
      </c>
      <c r="L227" t="s">
        <v>178</v>
      </c>
      <c r="M227" t="s">
        <v>178</v>
      </c>
      <c r="N227">
        <v>11</v>
      </c>
      <c r="O227" t="s">
        <v>178</v>
      </c>
      <c r="P227" t="s">
        <v>178</v>
      </c>
      <c r="Q227">
        <v>3</v>
      </c>
      <c r="R227" t="s">
        <v>178</v>
      </c>
      <c r="S227" t="s">
        <v>178</v>
      </c>
      <c r="T227">
        <v>0</v>
      </c>
      <c r="U227" t="s">
        <v>178</v>
      </c>
      <c r="V227" t="s">
        <v>178</v>
      </c>
      <c r="W227">
        <v>0.44407206622348988</v>
      </c>
      <c r="X227" t="s">
        <v>178</v>
      </c>
      <c r="Y227">
        <v>0</v>
      </c>
      <c r="Z227" t="s">
        <v>178</v>
      </c>
      <c r="AA227" t="s">
        <v>178</v>
      </c>
      <c r="AB227">
        <v>17</v>
      </c>
      <c r="AC227">
        <v>5</v>
      </c>
      <c r="AD227" t="s">
        <v>178</v>
      </c>
      <c r="AE227" t="s">
        <v>178</v>
      </c>
      <c r="AF227">
        <v>190</v>
      </c>
      <c r="AG227">
        <v>0</v>
      </c>
      <c r="AH227" t="s">
        <v>178</v>
      </c>
      <c r="AI227" t="s">
        <v>178</v>
      </c>
      <c r="AJ227">
        <v>0</v>
      </c>
      <c r="AK227" t="s">
        <v>178</v>
      </c>
      <c r="AL227" t="s">
        <v>178</v>
      </c>
      <c r="AM227">
        <f t="shared" si="3"/>
        <v>0</v>
      </c>
      <c r="AN227" t="s">
        <v>535</v>
      </c>
    </row>
    <row r="228" spans="1:40" x14ac:dyDescent="0.25">
      <c r="A228">
        <v>212</v>
      </c>
      <c r="B228">
        <v>4.4000000000000004</v>
      </c>
      <c r="C228" t="s">
        <v>330</v>
      </c>
      <c r="D228" t="s">
        <v>358</v>
      </c>
      <c r="E228" t="s">
        <v>392</v>
      </c>
      <c r="F228" t="s">
        <v>178</v>
      </c>
      <c r="G228" t="s">
        <v>178</v>
      </c>
      <c r="H228">
        <v>2011</v>
      </c>
      <c r="I228" t="s">
        <v>178</v>
      </c>
      <c r="J228" t="s">
        <v>178</v>
      </c>
      <c r="K228" t="s">
        <v>12</v>
      </c>
      <c r="L228" t="s">
        <v>178</v>
      </c>
      <c r="M228" t="s">
        <v>178</v>
      </c>
      <c r="N228">
        <v>11</v>
      </c>
      <c r="O228" t="s">
        <v>178</v>
      </c>
      <c r="P228" t="s">
        <v>178</v>
      </c>
      <c r="Q228">
        <v>4</v>
      </c>
      <c r="R228" t="s">
        <v>178</v>
      </c>
      <c r="S228" t="s">
        <v>178</v>
      </c>
      <c r="T228">
        <v>0</v>
      </c>
      <c r="U228" t="s">
        <v>178</v>
      </c>
      <c r="V228" t="s">
        <v>178</v>
      </c>
      <c r="W228">
        <v>0.46097722286464166</v>
      </c>
      <c r="X228" t="s">
        <v>178</v>
      </c>
      <c r="Y228">
        <v>0</v>
      </c>
      <c r="Z228" t="s">
        <v>178</v>
      </c>
      <c r="AA228" t="s">
        <v>178</v>
      </c>
      <c r="AB228">
        <v>1</v>
      </c>
      <c r="AC228">
        <v>3</v>
      </c>
      <c r="AD228" t="s">
        <v>178</v>
      </c>
      <c r="AE228" t="s">
        <v>178</v>
      </c>
      <c r="AF228" t="s">
        <v>178</v>
      </c>
      <c r="AG228">
        <v>0</v>
      </c>
      <c r="AH228" t="s">
        <v>178</v>
      </c>
      <c r="AI228" t="s">
        <v>178</v>
      </c>
      <c r="AJ228">
        <v>0</v>
      </c>
      <c r="AK228" t="s">
        <v>178</v>
      </c>
      <c r="AL228" t="s">
        <v>178</v>
      </c>
      <c r="AM228">
        <f t="shared" si="3"/>
        <v>0</v>
      </c>
      <c r="AN228" t="s">
        <v>535</v>
      </c>
    </row>
    <row r="229" spans="1:40" x14ac:dyDescent="0.25">
      <c r="A229">
        <v>213</v>
      </c>
      <c r="B229">
        <v>4.5</v>
      </c>
      <c r="C229" t="s">
        <v>330</v>
      </c>
      <c r="D229" t="s">
        <v>358</v>
      </c>
      <c r="E229" t="s">
        <v>392</v>
      </c>
      <c r="F229" t="s">
        <v>178</v>
      </c>
      <c r="G229" t="s">
        <v>178</v>
      </c>
      <c r="H229">
        <v>2011</v>
      </c>
      <c r="I229" t="s">
        <v>178</v>
      </c>
      <c r="J229" t="s">
        <v>178</v>
      </c>
      <c r="K229" t="s">
        <v>129</v>
      </c>
      <c r="L229" t="s">
        <v>178</v>
      </c>
      <c r="M229" t="s">
        <v>178</v>
      </c>
      <c r="N229">
        <v>9</v>
      </c>
      <c r="O229" t="s">
        <v>178</v>
      </c>
      <c r="P229" t="s">
        <v>178</v>
      </c>
      <c r="Q229">
        <v>3</v>
      </c>
      <c r="R229" t="s">
        <v>178</v>
      </c>
      <c r="S229" t="s">
        <v>178</v>
      </c>
      <c r="T229">
        <v>1</v>
      </c>
      <c r="U229" t="s">
        <v>178</v>
      </c>
      <c r="V229" t="s">
        <v>178</v>
      </c>
      <c r="W229">
        <v>0.44045431091090476</v>
      </c>
      <c r="X229" t="s">
        <v>178</v>
      </c>
      <c r="Y229">
        <v>0</v>
      </c>
      <c r="Z229" t="s">
        <v>178</v>
      </c>
      <c r="AA229" t="s">
        <v>178</v>
      </c>
      <c r="AB229">
        <v>2</v>
      </c>
      <c r="AC229">
        <v>2</v>
      </c>
      <c r="AD229" t="s">
        <v>178</v>
      </c>
      <c r="AE229" t="s">
        <v>178</v>
      </c>
      <c r="AF229">
        <v>52</v>
      </c>
      <c r="AG229">
        <v>2.7052619999999999E-2</v>
      </c>
      <c r="AH229" t="s">
        <v>178</v>
      </c>
      <c r="AI229" t="s">
        <v>178</v>
      </c>
      <c r="AJ229">
        <v>5.2866875000000001E-2</v>
      </c>
      <c r="AK229" t="s">
        <v>178</v>
      </c>
      <c r="AL229" t="s">
        <v>178</v>
      </c>
      <c r="AM229">
        <f t="shared" si="3"/>
        <v>5.2866875000000001E-2</v>
      </c>
      <c r="AN229" t="s">
        <v>535</v>
      </c>
    </row>
    <row r="230" spans="1:40" x14ac:dyDescent="0.25">
      <c r="A230">
        <v>216</v>
      </c>
      <c r="B230">
        <v>4.2</v>
      </c>
      <c r="C230" t="s">
        <v>330</v>
      </c>
      <c r="D230" t="s">
        <v>358</v>
      </c>
      <c r="E230" t="s">
        <v>392</v>
      </c>
      <c r="F230" t="s">
        <v>178</v>
      </c>
      <c r="G230" t="s">
        <v>178</v>
      </c>
      <c r="H230">
        <v>2011</v>
      </c>
      <c r="I230" t="s">
        <v>178</v>
      </c>
      <c r="J230" t="s">
        <v>178</v>
      </c>
      <c r="K230" t="s">
        <v>128</v>
      </c>
      <c r="L230" t="s">
        <v>178</v>
      </c>
      <c r="M230" t="s">
        <v>178</v>
      </c>
      <c r="N230">
        <v>6</v>
      </c>
      <c r="O230" t="s">
        <v>178</v>
      </c>
      <c r="P230" t="s">
        <v>178</v>
      </c>
      <c r="Q230">
        <v>1</v>
      </c>
      <c r="R230" t="s">
        <v>178</v>
      </c>
      <c r="S230" t="s">
        <v>178</v>
      </c>
      <c r="T230">
        <v>0</v>
      </c>
      <c r="U230" t="s">
        <v>178</v>
      </c>
      <c r="V230" t="s">
        <v>178</v>
      </c>
      <c r="W230">
        <v>0.44407206622348988</v>
      </c>
      <c r="X230" t="s">
        <v>178</v>
      </c>
      <c r="Y230">
        <v>0</v>
      </c>
      <c r="Z230" t="s">
        <v>178</v>
      </c>
      <c r="AA230" t="s">
        <v>178</v>
      </c>
      <c r="AB230">
        <v>2</v>
      </c>
      <c r="AC230">
        <v>2</v>
      </c>
      <c r="AD230" t="s">
        <v>178</v>
      </c>
      <c r="AE230" t="s">
        <v>178</v>
      </c>
      <c r="AF230" t="s">
        <v>178</v>
      </c>
      <c r="AG230">
        <v>0</v>
      </c>
      <c r="AH230" t="s">
        <v>178</v>
      </c>
      <c r="AI230" t="s">
        <v>178</v>
      </c>
      <c r="AJ230">
        <v>0</v>
      </c>
      <c r="AK230" t="s">
        <v>178</v>
      </c>
      <c r="AL230" t="s">
        <v>178</v>
      </c>
      <c r="AM230">
        <f t="shared" si="3"/>
        <v>0</v>
      </c>
      <c r="AN230" t="s">
        <v>535</v>
      </c>
    </row>
    <row r="231" spans="1:40" x14ac:dyDescent="0.25">
      <c r="A231">
        <v>218</v>
      </c>
      <c r="B231">
        <v>4.4000000000000004</v>
      </c>
      <c r="C231" t="s">
        <v>330</v>
      </c>
      <c r="D231" t="s">
        <v>358</v>
      </c>
      <c r="E231" t="s">
        <v>392</v>
      </c>
      <c r="F231" t="s">
        <v>178</v>
      </c>
      <c r="G231" t="s">
        <v>178</v>
      </c>
      <c r="H231">
        <v>2011</v>
      </c>
      <c r="I231" t="s">
        <v>178</v>
      </c>
      <c r="J231" t="s">
        <v>178</v>
      </c>
      <c r="K231" t="s">
        <v>23</v>
      </c>
      <c r="L231" t="s">
        <v>178</v>
      </c>
      <c r="M231" t="s">
        <v>178</v>
      </c>
      <c r="N231">
        <v>4</v>
      </c>
      <c r="O231" t="s">
        <v>178</v>
      </c>
      <c r="P231" t="s">
        <v>178</v>
      </c>
      <c r="Q231">
        <v>2</v>
      </c>
      <c r="R231" t="s">
        <v>178</v>
      </c>
      <c r="S231" t="s">
        <v>178</v>
      </c>
      <c r="T231">
        <v>0</v>
      </c>
      <c r="U231" t="s">
        <v>178</v>
      </c>
      <c r="V231" t="s">
        <v>178</v>
      </c>
      <c r="W231">
        <v>1.9617339269126184</v>
      </c>
      <c r="X231" t="s">
        <v>178</v>
      </c>
      <c r="Y231">
        <v>0</v>
      </c>
      <c r="Z231" t="s">
        <v>178</v>
      </c>
      <c r="AA231" t="s">
        <v>178</v>
      </c>
      <c r="AB231">
        <v>1</v>
      </c>
      <c r="AC231">
        <v>4</v>
      </c>
      <c r="AD231" t="s">
        <v>178</v>
      </c>
      <c r="AE231" t="s">
        <v>178</v>
      </c>
      <c r="AF231" t="s">
        <v>178</v>
      </c>
      <c r="AG231">
        <v>0</v>
      </c>
      <c r="AH231" t="s">
        <v>178</v>
      </c>
      <c r="AI231" t="s">
        <v>178</v>
      </c>
      <c r="AJ231">
        <v>0</v>
      </c>
      <c r="AK231" t="s">
        <v>178</v>
      </c>
      <c r="AL231" t="s">
        <v>178</v>
      </c>
      <c r="AM231">
        <f t="shared" si="3"/>
        <v>0</v>
      </c>
      <c r="AN231" t="s">
        <v>535</v>
      </c>
    </row>
    <row r="232" spans="1:40" x14ac:dyDescent="0.25">
      <c r="A232">
        <v>220</v>
      </c>
      <c r="B232">
        <v>4.2</v>
      </c>
      <c r="C232" t="s">
        <v>330</v>
      </c>
      <c r="D232" t="s">
        <v>358</v>
      </c>
      <c r="E232" t="s">
        <v>392</v>
      </c>
      <c r="F232" t="s">
        <v>178</v>
      </c>
      <c r="G232" t="s">
        <v>178</v>
      </c>
      <c r="H232">
        <v>2011</v>
      </c>
      <c r="I232" t="s">
        <v>178</v>
      </c>
      <c r="J232" t="s">
        <v>178</v>
      </c>
      <c r="K232" t="s">
        <v>26</v>
      </c>
      <c r="L232" t="s">
        <v>178</v>
      </c>
      <c r="M232" t="s">
        <v>178</v>
      </c>
      <c r="N232">
        <v>6</v>
      </c>
      <c r="O232" t="s">
        <v>178</v>
      </c>
      <c r="P232" t="s">
        <v>178</v>
      </c>
      <c r="Q232">
        <v>1</v>
      </c>
      <c r="R232" t="s">
        <v>178</v>
      </c>
      <c r="S232" t="s">
        <v>178</v>
      </c>
      <c r="T232">
        <v>3</v>
      </c>
      <c r="U232" t="s">
        <v>178</v>
      </c>
      <c r="V232" t="s">
        <v>178</v>
      </c>
      <c r="W232">
        <v>0.3584689665786987</v>
      </c>
      <c r="X232" t="s">
        <v>178</v>
      </c>
      <c r="Y232">
        <v>0</v>
      </c>
      <c r="Z232" t="s">
        <v>178</v>
      </c>
      <c r="AA232" t="s">
        <v>178</v>
      </c>
      <c r="AB232">
        <v>9</v>
      </c>
      <c r="AC232">
        <v>3</v>
      </c>
      <c r="AD232" t="s">
        <v>178</v>
      </c>
      <c r="AE232" t="s">
        <v>178</v>
      </c>
      <c r="AF232" t="s">
        <v>178</v>
      </c>
      <c r="AG232">
        <v>8.6099999999999996E-2</v>
      </c>
      <c r="AH232" t="s">
        <v>178</v>
      </c>
      <c r="AI232" t="s">
        <v>178</v>
      </c>
      <c r="AJ232">
        <v>9.375E-2</v>
      </c>
      <c r="AK232" t="s">
        <v>178</v>
      </c>
      <c r="AL232" t="s">
        <v>178</v>
      </c>
      <c r="AM232">
        <f t="shared" si="3"/>
        <v>9.375E-2</v>
      </c>
      <c r="AN232" t="s">
        <v>535</v>
      </c>
    </row>
    <row r="233" spans="1:40" x14ac:dyDescent="0.25">
      <c r="A233">
        <v>222</v>
      </c>
      <c r="B233">
        <v>4.0999999999999996</v>
      </c>
      <c r="C233" t="s">
        <v>330</v>
      </c>
      <c r="D233" t="s">
        <v>358</v>
      </c>
      <c r="E233" t="s">
        <v>392</v>
      </c>
      <c r="F233" t="s">
        <v>178</v>
      </c>
      <c r="G233" t="s">
        <v>178</v>
      </c>
      <c r="H233">
        <v>2011</v>
      </c>
      <c r="I233" t="s">
        <v>178</v>
      </c>
      <c r="J233" t="s">
        <v>178</v>
      </c>
      <c r="K233" t="s">
        <v>27</v>
      </c>
      <c r="L233" t="s">
        <v>178</v>
      </c>
      <c r="M233" t="s">
        <v>178</v>
      </c>
      <c r="N233">
        <v>8</v>
      </c>
      <c r="O233" t="s">
        <v>178</v>
      </c>
      <c r="P233" t="s">
        <v>178</v>
      </c>
      <c r="Q233">
        <v>2</v>
      </c>
      <c r="R233" t="s">
        <v>178</v>
      </c>
      <c r="S233" t="s">
        <v>178</v>
      </c>
      <c r="T233">
        <v>0</v>
      </c>
      <c r="U233" t="s">
        <v>178</v>
      </c>
      <c r="V233" t="s">
        <v>178</v>
      </c>
      <c r="W233">
        <v>0.33060550509632908</v>
      </c>
      <c r="X233" t="s">
        <v>178</v>
      </c>
      <c r="Y233">
        <v>0</v>
      </c>
      <c r="Z233" t="s">
        <v>178</v>
      </c>
      <c r="AA233" t="s">
        <v>178</v>
      </c>
      <c r="AB233">
        <v>11</v>
      </c>
      <c r="AC233">
        <v>4</v>
      </c>
      <c r="AD233" t="s">
        <v>178</v>
      </c>
      <c r="AE233" t="s">
        <v>178</v>
      </c>
      <c r="AF233" t="s">
        <v>178</v>
      </c>
      <c r="AG233">
        <v>0</v>
      </c>
      <c r="AH233" t="s">
        <v>178</v>
      </c>
      <c r="AI233" t="s">
        <v>178</v>
      </c>
      <c r="AJ233">
        <v>0</v>
      </c>
      <c r="AK233" t="s">
        <v>178</v>
      </c>
      <c r="AL233" t="s">
        <v>178</v>
      </c>
      <c r="AM233">
        <f t="shared" si="3"/>
        <v>0</v>
      </c>
      <c r="AN233" t="s">
        <v>535</v>
      </c>
    </row>
    <row r="234" spans="1:40" x14ac:dyDescent="0.25">
      <c r="A234">
        <v>226</v>
      </c>
      <c r="B234">
        <v>4.9000000000000004</v>
      </c>
      <c r="C234" t="s">
        <v>330</v>
      </c>
      <c r="D234" t="s">
        <v>358</v>
      </c>
      <c r="E234" t="s">
        <v>392</v>
      </c>
      <c r="F234" t="s">
        <v>178</v>
      </c>
      <c r="G234" t="s">
        <v>178</v>
      </c>
      <c r="H234">
        <v>2011</v>
      </c>
      <c r="I234" t="s">
        <v>178</v>
      </c>
      <c r="J234" t="s">
        <v>178</v>
      </c>
      <c r="K234" t="s">
        <v>8</v>
      </c>
      <c r="L234" t="s">
        <v>178</v>
      </c>
      <c r="M234" t="s">
        <v>178</v>
      </c>
      <c r="N234">
        <v>9</v>
      </c>
      <c r="O234" t="s">
        <v>178</v>
      </c>
      <c r="P234" t="s">
        <v>178</v>
      </c>
      <c r="Q234">
        <v>1</v>
      </c>
      <c r="R234" t="s">
        <v>178</v>
      </c>
      <c r="S234" t="s">
        <v>178</v>
      </c>
      <c r="T234">
        <v>0</v>
      </c>
      <c r="U234" t="s">
        <v>178</v>
      </c>
      <c r="V234" t="s">
        <v>178</v>
      </c>
      <c r="W234">
        <v>0.89560035730229537</v>
      </c>
      <c r="X234" t="s">
        <v>178</v>
      </c>
      <c r="Y234">
        <v>0</v>
      </c>
      <c r="Z234" t="s">
        <v>178</v>
      </c>
      <c r="AA234" t="s">
        <v>178</v>
      </c>
      <c r="AB234">
        <v>0</v>
      </c>
      <c r="AC234">
        <v>1</v>
      </c>
      <c r="AD234" t="s">
        <v>178</v>
      </c>
      <c r="AE234">
        <v>9</v>
      </c>
      <c r="AF234" t="s">
        <v>178</v>
      </c>
      <c r="AG234">
        <v>0</v>
      </c>
      <c r="AH234" t="s">
        <v>178</v>
      </c>
      <c r="AI234" t="s">
        <v>178</v>
      </c>
      <c r="AJ234">
        <v>0</v>
      </c>
      <c r="AK234" t="s">
        <v>178</v>
      </c>
      <c r="AL234" t="s">
        <v>178</v>
      </c>
      <c r="AM234">
        <f t="shared" si="3"/>
        <v>0</v>
      </c>
      <c r="AN234" t="s">
        <v>535</v>
      </c>
    </row>
    <row r="235" spans="1:40" x14ac:dyDescent="0.25">
      <c r="A235">
        <v>227</v>
      </c>
      <c r="B235">
        <v>4.9000000000000004</v>
      </c>
      <c r="C235" t="s">
        <v>330</v>
      </c>
      <c r="D235" t="s">
        <v>358</v>
      </c>
      <c r="E235" t="s">
        <v>392</v>
      </c>
      <c r="F235" t="s">
        <v>178</v>
      </c>
      <c r="G235" t="s">
        <v>178</v>
      </c>
      <c r="H235">
        <v>2011</v>
      </c>
      <c r="I235" t="s">
        <v>178</v>
      </c>
      <c r="J235" t="s">
        <v>178</v>
      </c>
      <c r="K235" t="s">
        <v>31</v>
      </c>
      <c r="L235" t="s">
        <v>178</v>
      </c>
      <c r="M235" t="s">
        <v>178</v>
      </c>
      <c r="N235">
        <v>11</v>
      </c>
      <c r="O235" t="s">
        <v>178</v>
      </c>
      <c r="P235" t="s">
        <v>178</v>
      </c>
      <c r="Q235">
        <v>4</v>
      </c>
      <c r="R235" t="s">
        <v>178</v>
      </c>
      <c r="S235" t="s">
        <v>178</v>
      </c>
      <c r="T235">
        <v>0</v>
      </c>
      <c r="U235" t="s">
        <v>178</v>
      </c>
      <c r="V235" t="s">
        <v>178</v>
      </c>
      <c r="W235">
        <v>0.74330343736592619</v>
      </c>
      <c r="X235" t="s">
        <v>178</v>
      </c>
      <c r="Y235">
        <v>0</v>
      </c>
      <c r="Z235" t="s">
        <v>178</v>
      </c>
      <c r="AA235" t="s">
        <v>178</v>
      </c>
      <c r="AB235">
        <v>0</v>
      </c>
      <c r="AC235">
        <v>2</v>
      </c>
      <c r="AD235" t="s">
        <v>178</v>
      </c>
      <c r="AE235" t="s">
        <v>178</v>
      </c>
      <c r="AF235">
        <v>195</v>
      </c>
      <c r="AG235">
        <v>0</v>
      </c>
      <c r="AH235" t="s">
        <v>178</v>
      </c>
      <c r="AI235" t="s">
        <v>178</v>
      </c>
      <c r="AJ235">
        <v>0</v>
      </c>
      <c r="AK235" t="s">
        <v>178</v>
      </c>
      <c r="AL235" t="s">
        <v>178</v>
      </c>
      <c r="AM235">
        <f t="shared" si="3"/>
        <v>0</v>
      </c>
      <c r="AN235" t="s">
        <v>535</v>
      </c>
    </row>
    <row r="236" spans="1:40" x14ac:dyDescent="0.25">
      <c r="A236">
        <v>2</v>
      </c>
      <c r="B236">
        <v>5.9</v>
      </c>
      <c r="C236" t="s">
        <v>337</v>
      </c>
      <c r="D236" t="s">
        <v>359</v>
      </c>
      <c r="E236" t="s">
        <v>393</v>
      </c>
      <c r="F236" t="s">
        <v>393</v>
      </c>
      <c r="G236" t="s">
        <v>178</v>
      </c>
      <c r="H236">
        <v>2011</v>
      </c>
      <c r="I236">
        <v>1</v>
      </c>
      <c r="J236">
        <v>2011</v>
      </c>
      <c r="K236" t="s">
        <v>360</v>
      </c>
      <c r="L236" t="s">
        <v>360</v>
      </c>
      <c r="M236" t="s">
        <v>178</v>
      </c>
      <c r="N236">
        <v>6.5</v>
      </c>
      <c r="O236">
        <v>8</v>
      </c>
      <c r="P236" t="s">
        <v>178</v>
      </c>
      <c r="Q236">
        <v>2.5</v>
      </c>
      <c r="R236">
        <v>1.5</v>
      </c>
      <c r="S236" t="s">
        <v>178</v>
      </c>
      <c r="T236">
        <v>1</v>
      </c>
      <c r="U236">
        <v>0</v>
      </c>
      <c r="V236" t="s">
        <v>178</v>
      </c>
      <c r="W236">
        <v>0.70636866316215041</v>
      </c>
      <c r="X236" t="s">
        <v>177</v>
      </c>
      <c r="Y236">
        <v>1</v>
      </c>
      <c r="Z236" t="s">
        <v>178</v>
      </c>
      <c r="AA236" t="s">
        <v>178</v>
      </c>
      <c r="AB236">
        <v>2</v>
      </c>
      <c r="AC236">
        <v>3</v>
      </c>
      <c r="AD236" t="s">
        <v>178</v>
      </c>
      <c r="AE236" t="s">
        <v>178</v>
      </c>
      <c r="AF236" t="s">
        <v>178</v>
      </c>
      <c r="AG236">
        <v>0.24687500000000001</v>
      </c>
      <c r="AH236">
        <v>0</v>
      </c>
      <c r="AI236" t="s">
        <v>178</v>
      </c>
      <c r="AJ236">
        <v>0</v>
      </c>
      <c r="AK236">
        <v>0</v>
      </c>
      <c r="AL236" t="s">
        <v>178</v>
      </c>
      <c r="AM236">
        <f t="shared" si="3"/>
        <v>0.24687500000000001</v>
      </c>
      <c r="AN236" t="s">
        <v>533</v>
      </c>
    </row>
    <row r="237" spans="1:40" x14ac:dyDescent="0.25">
      <c r="A237">
        <v>9</v>
      </c>
      <c r="B237">
        <v>5.8</v>
      </c>
      <c r="C237" t="s">
        <v>337</v>
      </c>
      <c r="D237" t="s">
        <v>359</v>
      </c>
      <c r="E237" t="s">
        <v>393</v>
      </c>
      <c r="F237" t="s">
        <v>393</v>
      </c>
      <c r="G237" t="s">
        <v>393</v>
      </c>
      <c r="H237">
        <v>2011</v>
      </c>
      <c r="I237">
        <v>2</v>
      </c>
      <c r="J237">
        <v>2011</v>
      </c>
      <c r="K237" t="s">
        <v>361</v>
      </c>
      <c r="L237" t="s">
        <v>497</v>
      </c>
      <c r="M237" t="s">
        <v>361</v>
      </c>
      <c r="N237">
        <v>5.5</v>
      </c>
      <c r="O237">
        <v>12.666666666666666</v>
      </c>
      <c r="P237">
        <v>13</v>
      </c>
      <c r="Q237">
        <v>0.5</v>
      </c>
      <c r="R237">
        <v>0.66666666666666663</v>
      </c>
      <c r="S237">
        <v>2.5</v>
      </c>
      <c r="T237">
        <v>0</v>
      </c>
      <c r="U237">
        <v>4</v>
      </c>
      <c r="V237">
        <v>5</v>
      </c>
      <c r="W237">
        <v>0.89560035730229537</v>
      </c>
      <c r="X237" t="s">
        <v>177</v>
      </c>
      <c r="Y237">
        <v>1</v>
      </c>
      <c r="Z237" t="s">
        <v>178</v>
      </c>
      <c r="AA237" t="s">
        <v>178</v>
      </c>
      <c r="AB237">
        <v>0</v>
      </c>
      <c r="AC237">
        <v>0</v>
      </c>
      <c r="AD237" t="s">
        <v>178</v>
      </c>
      <c r="AE237" t="s">
        <v>178</v>
      </c>
      <c r="AF237" t="s">
        <v>178</v>
      </c>
      <c r="AG237">
        <v>0</v>
      </c>
      <c r="AH237">
        <v>1.73</v>
      </c>
      <c r="AI237">
        <v>1.234375</v>
      </c>
      <c r="AJ237">
        <v>0</v>
      </c>
      <c r="AK237">
        <v>1.2666666666666666E-2</v>
      </c>
      <c r="AL237">
        <v>5.9375000000000004E-2</v>
      </c>
      <c r="AM237">
        <f t="shared" si="3"/>
        <v>2.964375</v>
      </c>
      <c r="AN237" t="s">
        <v>533</v>
      </c>
    </row>
    <row r="238" spans="1:40" x14ac:dyDescent="0.25">
      <c r="A238">
        <v>17</v>
      </c>
      <c r="B238">
        <v>5.7</v>
      </c>
      <c r="C238" t="s">
        <v>337</v>
      </c>
      <c r="D238" t="s">
        <v>359</v>
      </c>
      <c r="E238" t="s">
        <v>393</v>
      </c>
      <c r="F238" t="s">
        <v>393</v>
      </c>
      <c r="G238" t="s">
        <v>393</v>
      </c>
      <c r="H238">
        <v>2011</v>
      </c>
      <c r="I238">
        <v>2</v>
      </c>
      <c r="J238">
        <v>2011</v>
      </c>
      <c r="K238" t="s">
        <v>362</v>
      </c>
      <c r="L238" t="s">
        <v>379</v>
      </c>
      <c r="M238" t="s">
        <v>362</v>
      </c>
      <c r="N238">
        <v>6.333333333333333</v>
      </c>
      <c r="O238">
        <v>9</v>
      </c>
      <c r="P238">
        <v>7.6666666666666661</v>
      </c>
      <c r="Q238">
        <v>1.3333333333333333</v>
      </c>
      <c r="R238">
        <v>0.66666666666666663</v>
      </c>
      <c r="S238">
        <v>0.66666666666666663</v>
      </c>
      <c r="T238">
        <v>0</v>
      </c>
      <c r="U238">
        <v>4.333333333333333</v>
      </c>
      <c r="V238">
        <v>2.6666666666666665</v>
      </c>
      <c r="W238">
        <v>1.044962309416211</v>
      </c>
      <c r="X238" t="s">
        <v>177</v>
      </c>
      <c r="Y238">
        <v>1</v>
      </c>
      <c r="Z238" t="s">
        <v>178</v>
      </c>
      <c r="AA238" t="s">
        <v>178</v>
      </c>
      <c r="AB238">
        <v>1</v>
      </c>
      <c r="AC238">
        <v>2</v>
      </c>
      <c r="AD238" t="s">
        <v>178</v>
      </c>
      <c r="AE238" t="s">
        <v>178</v>
      </c>
      <c r="AF238" t="s">
        <v>178</v>
      </c>
      <c r="AG238">
        <v>0</v>
      </c>
      <c r="AH238">
        <v>1.8741666666666663</v>
      </c>
      <c r="AI238">
        <v>1.1533333333333333</v>
      </c>
      <c r="AJ238">
        <v>0</v>
      </c>
      <c r="AK238">
        <v>1.3722222222222219E-2</v>
      </c>
      <c r="AL238">
        <v>8.4444444444444454E-3</v>
      </c>
      <c r="AM238">
        <f t="shared" si="3"/>
        <v>3.0274999999999999</v>
      </c>
      <c r="AN238" t="s">
        <v>533</v>
      </c>
    </row>
    <row r="239" spans="1:40" x14ac:dyDescent="0.25">
      <c r="A239">
        <v>20</v>
      </c>
      <c r="B239">
        <v>5.8</v>
      </c>
      <c r="C239" t="s">
        <v>337</v>
      </c>
      <c r="D239" t="s">
        <v>359</v>
      </c>
      <c r="E239" t="s">
        <v>393</v>
      </c>
      <c r="F239" t="s">
        <v>393</v>
      </c>
      <c r="G239" t="s">
        <v>393</v>
      </c>
      <c r="H239">
        <v>2011</v>
      </c>
      <c r="I239">
        <v>2</v>
      </c>
      <c r="J239">
        <v>2011</v>
      </c>
      <c r="K239" t="s">
        <v>363</v>
      </c>
      <c r="L239" t="s">
        <v>363</v>
      </c>
      <c r="M239" t="s">
        <v>363</v>
      </c>
      <c r="N239">
        <v>4.5</v>
      </c>
      <c r="O239">
        <v>6.5</v>
      </c>
      <c r="P239">
        <v>7.5</v>
      </c>
      <c r="Q239">
        <v>1</v>
      </c>
      <c r="R239">
        <v>0</v>
      </c>
      <c r="S239">
        <v>1</v>
      </c>
      <c r="T239">
        <v>1.5</v>
      </c>
      <c r="U239">
        <v>1.5</v>
      </c>
      <c r="V239">
        <v>2.5</v>
      </c>
      <c r="W239">
        <v>0.68501711875323479</v>
      </c>
      <c r="X239" t="s">
        <v>177</v>
      </c>
      <c r="Y239">
        <v>1</v>
      </c>
      <c r="Z239" t="s">
        <v>178</v>
      </c>
      <c r="AA239" t="s">
        <v>178</v>
      </c>
      <c r="AB239">
        <v>19</v>
      </c>
      <c r="AC239">
        <v>13</v>
      </c>
      <c r="AD239" t="s">
        <v>178</v>
      </c>
      <c r="AE239" t="s">
        <v>178</v>
      </c>
      <c r="AF239" t="s">
        <v>178</v>
      </c>
      <c r="AG239">
        <v>0.59812500000000002</v>
      </c>
      <c r="AH239">
        <v>0.75</v>
      </c>
      <c r="AI239">
        <v>0.99687500000000007</v>
      </c>
      <c r="AJ239">
        <v>7.1250000000000011E-3</v>
      </c>
      <c r="AK239">
        <v>0</v>
      </c>
      <c r="AL239">
        <v>1.1875E-2</v>
      </c>
      <c r="AM239">
        <f t="shared" si="3"/>
        <v>2.3450000000000002</v>
      </c>
      <c r="AN239" t="s">
        <v>533</v>
      </c>
    </row>
    <row r="240" spans="1:40" x14ac:dyDescent="0.25">
      <c r="A240">
        <v>22</v>
      </c>
      <c r="B240">
        <v>5.8</v>
      </c>
      <c r="C240" t="s">
        <v>337</v>
      </c>
      <c r="D240" t="s">
        <v>359</v>
      </c>
      <c r="E240" t="s">
        <v>393</v>
      </c>
      <c r="F240" t="s">
        <v>393</v>
      </c>
      <c r="G240" t="s">
        <v>178</v>
      </c>
      <c r="H240">
        <v>2011</v>
      </c>
      <c r="I240">
        <v>1</v>
      </c>
      <c r="J240">
        <v>2011</v>
      </c>
      <c r="K240" t="s">
        <v>10</v>
      </c>
      <c r="L240" t="s">
        <v>10</v>
      </c>
      <c r="M240" t="s">
        <v>178</v>
      </c>
      <c r="N240">
        <v>8</v>
      </c>
      <c r="O240">
        <v>5</v>
      </c>
      <c r="P240" t="s">
        <v>178</v>
      </c>
      <c r="Q240">
        <v>2</v>
      </c>
      <c r="R240">
        <v>1</v>
      </c>
      <c r="S240" t="s">
        <v>178</v>
      </c>
      <c r="T240">
        <v>2</v>
      </c>
      <c r="U240">
        <v>1</v>
      </c>
      <c r="V240" t="s">
        <v>178</v>
      </c>
      <c r="W240">
        <v>1.7023806859806649</v>
      </c>
      <c r="X240" t="s">
        <v>177</v>
      </c>
      <c r="Y240">
        <v>1</v>
      </c>
      <c r="Z240" t="s">
        <v>178</v>
      </c>
      <c r="AA240" t="s">
        <v>178</v>
      </c>
      <c r="AB240">
        <v>7</v>
      </c>
      <c r="AC240">
        <v>7</v>
      </c>
      <c r="AD240" t="s">
        <v>178</v>
      </c>
      <c r="AE240" t="s">
        <v>178</v>
      </c>
      <c r="AF240" t="s">
        <v>178</v>
      </c>
      <c r="AG240">
        <v>0.59499999999999997</v>
      </c>
      <c r="AH240">
        <v>0.39875000000000005</v>
      </c>
      <c r="AI240" t="s">
        <v>178</v>
      </c>
      <c r="AJ240">
        <v>1.9000000000000003E-2</v>
      </c>
      <c r="AK240">
        <v>4.7500000000000007E-3</v>
      </c>
      <c r="AL240" t="s">
        <v>178</v>
      </c>
      <c r="AM240">
        <f t="shared" si="3"/>
        <v>0.99375000000000002</v>
      </c>
      <c r="AN240" t="s">
        <v>533</v>
      </c>
    </row>
    <row r="241" spans="1:40" x14ac:dyDescent="0.25">
      <c r="A241">
        <v>30</v>
      </c>
      <c r="B241">
        <v>6</v>
      </c>
      <c r="C241" t="s">
        <v>337</v>
      </c>
      <c r="D241" t="s">
        <v>359</v>
      </c>
      <c r="E241" t="s">
        <v>393</v>
      </c>
      <c r="F241" t="s">
        <v>393</v>
      </c>
      <c r="G241" t="s">
        <v>178</v>
      </c>
      <c r="H241">
        <v>2011</v>
      </c>
      <c r="I241">
        <v>1</v>
      </c>
      <c r="J241">
        <v>2011</v>
      </c>
      <c r="K241" t="s">
        <v>94</v>
      </c>
      <c r="L241" t="s">
        <v>94</v>
      </c>
      <c r="M241" t="s">
        <v>178</v>
      </c>
      <c r="N241">
        <v>4</v>
      </c>
      <c r="O241">
        <v>2</v>
      </c>
      <c r="P241" t="s">
        <v>178</v>
      </c>
      <c r="Q241">
        <v>1</v>
      </c>
      <c r="R241">
        <v>0</v>
      </c>
      <c r="S241" t="s">
        <v>178</v>
      </c>
      <c r="T241">
        <v>0</v>
      </c>
      <c r="U241">
        <v>1</v>
      </c>
      <c r="V241" t="s">
        <v>178</v>
      </c>
      <c r="W241">
        <v>1.5646085772486358</v>
      </c>
      <c r="X241" t="s">
        <v>177</v>
      </c>
      <c r="Y241">
        <v>1</v>
      </c>
      <c r="Z241" t="s">
        <v>178</v>
      </c>
      <c r="AA241" t="s">
        <v>178</v>
      </c>
      <c r="AB241">
        <v>7</v>
      </c>
      <c r="AC241">
        <v>5</v>
      </c>
      <c r="AD241" t="s">
        <v>178</v>
      </c>
      <c r="AE241" t="s">
        <v>178</v>
      </c>
      <c r="AF241" t="s">
        <v>178</v>
      </c>
      <c r="AG241">
        <v>0</v>
      </c>
      <c r="AH241">
        <v>0.5</v>
      </c>
      <c r="AI241" t="s">
        <v>178</v>
      </c>
      <c r="AJ241">
        <v>0</v>
      </c>
      <c r="AK241">
        <v>0</v>
      </c>
      <c r="AL241" t="s">
        <v>178</v>
      </c>
      <c r="AM241">
        <f t="shared" si="3"/>
        <v>0.5</v>
      </c>
      <c r="AN241" t="s">
        <v>533</v>
      </c>
    </row>
    <row r="242" spans="1:40" x14ac:dyDescent="0.25">
      <c r="A242">
        <v>36</v>
      </c>
      <c r="B242">
        <v>5.9</v>
      </c>
      <c r="C242" t="s">
        <v>337</v>
      </c>
      <c r="D242" t="s">
        <v>359</v>
      </c>
      <c r="E242" t="s">
        <v>393</v>
      </c>
      <c r="F242" t="s">
        <v>393</v>
      </c>
      <c r="G242" t="s">
        <v>178</v>
      </c>
      <c r="H242">
        <v>2011</v>
      </c>
      <c r="I242">
        <v>1</v>
      </c>
      <c r="J242">
        <v>2011</v>
      </c>
      <c r="K242" t="s">
        <v>11</v>
      </c>
      <c r="L242" t="s">
        <v>11</v>
      </c>
      <c r="M242" t="s">
        <v>178</v>
      </c>
      <c r="N242">
        <v>12</v>
      </c>
      <c r="O242">
        <v>6</v>
      </c>
      <c r="P242" t="s">
        <v>178</v>
      </c>
      <c r="Q242">
        <v>2</v>
      </c>
      <c r="R242">
        <v>0</v>
      </c>
      <c r="S242" t="s">
        <v>178</v>
      </c>
      <c r="T242">
        <v>2</v>
      </c>
      <c r="U242">
        <v>0</v>
      </c>
      <c r="V242" t="s">
        <v>178</v>
      </c>
      <c r="W242">
        <v>1.5120846537148649</v>
      </c>
      <c r="X242" t="s">
        <v>177</v>
      </c>
      <c r="Y242">
        <v>1</v>
      </c>
      <c r="Z242" t="s">
        <v>178</v>
      </c>
      <c r="AA242" t="s">
        <v>178</v>
      </c>
      <c r="AB242">
        <v>9</v>
      </c>
      <c r="AC242">
        <v>2</v>
      </c>
      <c r="AD242" t="s">
        <v>178</v>
      </c>
      <c r="AE242" t="s">
        <v>178</v>
      </c>
      <c r="AF242" t="s">
        <v>178</v>
      </c>
      <c r="AG242">
        <v>0.59499999999999997</v>
      </c>
      <c r="AH242">
        <v>0</v>
      </c>
      <c r="AI242" t="s">
        <v>178</v>
      </c>
      <c r="AJ242">
        <v>0</v>
      </c>
      <c r="AK242">
        <v>0</v>
      </c>
      <c r="AL242" t="s">
        <v>178</v>
      </c>
      <c r="AM242">
        <f t="shared" si="3"/>
        <v>0.59499999999999997</v>
      </c>
      <c r="AN242" t="s">
        <v>533</v>
      </c>
    </row>
    <row r="243" spans="1:40" x14ac:dyDescent="0.25">
      <c r="A243">
        <v>43</v>
      </c>
      <c r="B243">
        <v>5.9</v>
      </c>
      <c r="C243" t="s">
        <v>337</v>
      </c>
      <c r="D243" t="s">
        <v>359</v>
      </c>
      <c r="E243" t="s">
        <v>393</v>
      </c>
      <c r="F243" t="s">
        <v>393</v>
      </c>
      <c r="G243" t="s">
        <v>393</v>
      </c>
      <c r="H243">
        <v>2011</v>
      </c>
      <c r="I243">
        <v>2</v>
      </c>
      <c r="J243">
        <v>2011</v>
      </c>
      <c r="K243" t="s">
        <v>49</v>
      </c>
      <c r="L243" t="s">
        <v>49</v>
      </c>
      <c r="M243" t="s">
        <v>49</v>
      </c>
      <c r="N243">
        <v>7</v>
      </c>
      <c r="O243">
        <v>4</v>
      </c>
      <c r="P243">
        <v>3</v>
      </c>
      <c r="Q243">
        <v>0</v>
      </c>
      <c r="R243">
        <v>2</v>
      </c>
      <c r="S243">
        <v>0</v>
      </c>
      <c r="T243">
        <v>1</v>
      </c>
      <c r="U243">
        <v>2</v>
      </c>
      <c r="V243">
        <v>1</v>
      </c>
      <c r="W243">
        <v>2.6086203249994049</v>
      </c>
      <c r="X243" t="s">
        <v>177</v>
      </c>
      <c r="Y243">
        <v>1</v>
      </c>
      <c r="Z243" t="s">
        <v>178</v>
      </c>
      <c r="AA243" t="s">
        <v>178</v>
      </c>
      <c r="AB243">
        <v>1</v>
      </c>
      <c r="AC243">
        <v>1</v>
      </c>
      <c r="AD243" t="s">
        <v>178</v>
      </c>
      <c r="AE243" t="s">
        <v>178</v>
      </c>
      <c r="AF243" t="s">
        <v>178</v>
      </c>
      <c r="AG243">
        <v>0.5</v>
      </c>
      <c r="AH243">
        <v>0.59499999999999997</v>
      </c>
      <c r="AI243">
        <v>0.5</v>
      </c>
      <c r="AJ243">
        <v>0</v>
      </c>
      <c r="AK243">
        <v>1.9000000000000003E-2</v>
      </c>
      <c r="AL243">
        <v>0</v>
      </c>
      <c r="AM243">
        <f t="shared" si="3"/>
        <v>1.595</v>
      </c>
      <c r="AN243" t="s">
        <v>533</v>
      </c>
    </row>
    <row r="244" spans="1:40" x14ac:dyDescent="0.25">
      <c r="A244">
        <v>47</v>
      </c>
      <c r="B244">
        <v>5.8</v>
      </c>
      <c r="C244" t="s">
        <v>337</v>
      </c>
      <c r="D244" t="s">
        <v>359</v>
      </c>
      <c r="E244" t="s">
        <v>393</v>
      </c>
      <c r="F244" t="s">
        <v>393</v>
      </c>
      <c r="G244" t="s">
        <v>178</v>
      </c>
      <c r="H244">
        <v>2011</v>
      </c>
      <c r="I244">
        <v>1</v>
      </c>
      <c r="J244">
        <v>2011</v>
      </c>
      <c r="K244" t="s">
        <v>364</v>
      </c>
      <c r="L244" t="s">
        <v>364</v>
      </c>
      <c r="M244" t="s">
        <v>178</v>
      </c>
      <c r="N244">
        <v>5</v>
      </c>
      <c r="O244">
        <v>6.333333333333333</v>
      </c>
      <c r="P244" t="s">
        <v>178</v>
      </c>
      <c r="Q244">
        <v>1</v>
      </c>
      <c r="R244">
        <v>1</v>
      </c>
      <c r="S244" t="s">
        <v>178</v>
      </c>
      <c r="T244">
        <v>0.33333333333333331</v>
      </c>
      <c r="U244">
        <v>1.3333333333333333</v>
      </c>
      <c r="V244" t="s">
        <v>178</v>
      </c>
      <c r="W244">
        <v>0.74852616396674565</v>
      </c>
      <c r="X244" t="s">
        <v>177</v>
      </c>
      <c r="Y244">
        <v>1</v>
      </c>
      <c r="Z244" t="s">
        <v>178</v>
      </c>
      <c r="AA244" t="s">
        <v>178</v>
      </c>
      <c r="AB244">
        <v>0</v>
      </c>
      <c r="AC244">
        <v>0</v>
      </c>
      <c r="AD244" t="s">
        <v>178</v>
      </c>
      <c r="AE244" t="s">
        <v>178</v>
      </c>
      <c r="AF244" t="s">
        <v>178</v>
      </c>
      <c r="AG244">
        <v>0.13291666666666666</v>
      </c>
      <c r="AH244">
        <v>0.53166666666666662</v>
      </c>
      <c r="AI244" t="s">
        <v>178</v>
      </c>
      <c r="AJ244">
        <v>1.5833333333333333E-3</v>
      </c>
      <c r="AK244">
        <v>6.3333333333333332E-3</v>
      </c>
      <c r="AL244" t="s">
        <v>178</v>
      </c>
      <c r="AM244">
        <f t="shared" si="3"/>
        <v>0.6645833333333333</v>
      </c>
      <c r="AN244" t="s">
        <v>533</v>
      </c>
    </row>
    <row r="245" spans="1:40" x14ac:dyDescent="0.25">
      <c r="A245">
        <v>60</v>
      </c>
      <c r="B245">
        <v>5.9</v>
      </c>
      <c r="C245" t="s">
        <v>337</v>
      </c>
      <c r="D245" t="s">
        <v>359</v>
      </c>
      <c r="E245" t="s">
        <v>393</v>
      </c>
      <c r="F245" t="s">
        <v>393</v>
      </c>
      <c r="G245" t="s">
        <v>393</v>
      </c>
      <c r="H245">
        <v>2011</v>
      </c>
      <c r="I245">
        <v>2</v>
      </c>
      <c r="J245">
        <v>2011</v>
      </c>
      <c r="K245" t="s">
        <v>85</v>
      </c>
      <c r="L245" t="s">
        <v>505</v>
      </c>
      <c r="M245" t="s">
        <v>506</v>
      </c>
      <c r="N245">
        <v>5</v>
      </c>
      <c r="O245">
        <v>8.5</v>
      </c>
      <c r="P245">
        <v>12.5</v>
      </c>
      <c r="Q245">
        <v>1</v>
      </c>
      <c r="R245">
        <v>1.5</v>
      </c>
      <c r="S245">
        <v>1.5</v>
      </c>
      <c r="T245">
        <v>0</v>
      </c>
      <c r="U245">
        <v>3.5</v>
      </c>
      <c r="V245">
        <v>4</v>
      </c>
      <c r="W245">
        <v>2.1006903627141238</v>
      </c>
      <c r="X245" t="s">
        <v>176</v>
      </c>
      <c r="Y245">
        <v>1</v>
      </c>
      <c r="Z245" t="s">
        <v>178</v>
      </c>
      <c r="AA245" t="s">
        <v>178</v>
      </c>
      <c r="AB245">
        <v>5</v>
      </c>
      <c r="AC245">
        <v>5</v>
      </c>
      <c r="AD245">
        <v>2.6541476974727685</v>
      </c>
      <c r="AE245" t="s">
        <v>178</v>
      </c>
      <c r="AF245" t="s">
        <v>178</v>
      </c>
      <c r="AG245">
        <v>0</v>
      </c>
      <c r="AH245">
        <v>1.2184374999999998</v>
      </c>
      <c r="AI245">
        <v>1.3925000000000001</v>
      </c>
      <c r="AJ245">
        <v>0</v>
      </c>
      <c r="AK245">
        <v>2.4937500000000001E-2</v>
      </c>
      <c r="AL245">
        <v>2.8500000000000004E-2</v>
      </c>
      <c r="AM245">
        <f t="shared" si="3"/>
        <v>2.6109374999999999</v>
      </c>
      <c r="AN245" t="s">
        <v>533</v>
      </c>
    </row>
    <row r="246" spans="1:40" x14ac:dyDescent="0.25">
      <c r="A246">
        <v>67</v>
      </c>
      <c r="B246">
        <v>6.4</v>
      </c>
      <c r="C246" t="s">
        <v>337</v>
      </c>
      <c r="D246" t="s">
        <v>359</v>
      </c>
      <c r="E246" t="s">
        <v>393</v>
      </c>
      <c r="F246" t="s">
        <v>393</v>
      </c>
      <c r="G246" t="s">
        <v>178</v>
      </c>
      <c r="H246">
        <v>2012</v>
      </c>
      <c r="I246">
        <v>1</v>
      </c>
      <c r="J246">
        <v>2012</v>
      </c>
      <c r="K246" t="s">
        <v>365</v>
      </c>
      <c r="L246" t="s">
        <v>365</v>
      </c>
      <c r="M246" t="s">
        <v>178</v>
      </c>
      <c r="N246">
        <v>7.5</v>
      </c>
      <c r="O246">
        <v>12.5</v>
      </c>
      <c r="P246" t="s">
        <v>178</v>
      </c>
      <c r="Q246">
        <v>1</v>
      </c>
      <c r="R246">
        <v>1</v>
      </c>
      <c r="S246" t="s">
        <v>178</v>
      </c>
      <c r="T246">
        <v>0.5</v>
      </c>
      <c r="U246">
        <v>3</v>
      </c>
      <c r="V246" t="s">
        <v>178</v>
      </c>
      <c r="W246">
        <v>0.66094302982270481</v>
      </c>
      <c r="X246" t="s">
        <v>177</v>
      </c>
      <c r="Y246">
        <v>1</v>
      </c>
      <c r="Z246" t="s">
        <v>178</v>
      </c>
      <c r="AA246" t="s">
        <v>178</v>
      </c>
      <c r="AB246" t="s">
        <v>178</v>
      </c>
      <c r="AC246" t="s">
        <v>178</v>
      </c>
      <c r="AD246" t="s">
        <v>178</v>
      </c>
      <c r="AE246" t="s">
        <v>178</v>
      </c>
      <c r="AF246" t="s">
        <v>178</v>
      </c>
      <c r="AG246">
        <v>0.19937500000000002</v>
      </c>
      <c r="AH246">
        <v>1.19625</v>
      </c>
      <c r="AI246" t="s">
        <v>178</v>
      </c>
      <c r="AJ246">
        <v>2.3750000000000004E-3</v>
      </c>
      <c r="AK246">
        <v>1.4250000000000002E-2</v>
      </c>
      <c r="AL246" t="s">
        <v>178</v>
      </c>
      <c r="AM246">
        <f t="shared" si="3"/>
        <v>1.3956250000000001</v>
      </c>
      <c r="AN246" t="s">
        <v>533</v>
      </c>
    </row>
    <row r="247" spans="1:40" x14ac:dyDescent="0.25">
      <c r="A247">
        <v>79</v>
      </c>
      <c r="B247">
        <v>6.2</v>
      </c>
      <c r="C247" t="s">
        <v>337</v>
      </c>
      <c r="D247" t="s">
        <v>359</v>
      </c>
      <c r="E247" t="s">
        <v>393</v>
      </c>
      <c r="F247" t="s">
        <v>393</v>
      </c>
      <c r="G247" t="s">
        <v>178</v>
      </c>
      <c r="H247">
        <v>2012</v>
      </c>
      <c r="I247">
        <v>1</v>
      </c>
      <c r="J247">
        <v>2012</v>
      </c>
      <c r="K247" t="s">
        <v>6</v>
      </c>
      <c r="L247" t="s">
        <v>509</v>
      </c>
      <c r="M247" t="s">
        <v>178</v>
      </c>
      <c r="N247">
        <v>8</v>
      </c>
      <c r="O247">
        <v>10.5</v>
      </c>
      <c r="P247" t="s">
        <v>178</v>
      </c>
      <c r="Q247">
        <v>2</v>
      </c>
      <c r="R247">
        <v>2</v>
      </c>
      <c r="S247" t="s">
        <v>178</v>
      </c>
      <c r="T247">
        <v>3</v>
      </c>
      <c r="U247">
        <v>3</v>
      </c>
      <c r="V247" t="s">
        <v>178</v>
      </c>
      <c r="W247">
        <v>0.83934498270973201</v>
      </c>
      <c r="X247" t="s">
        <v>177</v>
      </c>
      <c r="Y247">
        <v>1</v>
      </c>
      <c r="Z247" t="s">
        <v>178</v>
      </c>
      <c r="AA247" t="s">
        <v>178</v>
      </c>
      <c r="AB247" t="s">
        <v>178</v>
      </c>
      <c r="AC247" t="s">
        <v>178</v>
      </c>
      <c r="AD247" t="s">
        <v>178</v>
      </c>
      <c r="AE247" t="s">
        <v>178</v>
      </c>
      <c r="AF247" t="s">
        <v>178</v>
      </c>
      <c r="AG247">
        <v>0.89250000000000007</v>
      </c>
      <c r="AH247">
        <v>0.89250000000000007</v>
      </c>
      <c r="AI247" t="s">
        <v>178</v>
      </c>
      <c r="AJ247">
        <v>2.8500000000000004E-2</v>
      </c>
      <c r="AK247">
        <v>2.8500000000000004E-2</v>
      </c>
      <c r="AL247" t="s">
        <v>178</v>
      </c>
      <c r="AM247">
        <f t="shared" si="3"/>
        <v>1.7850000000000001</v>
      </c>
      <c r="AN247" t="s">
        <v>533</v>
      </c>
    </row>
    <row r="248" spans="1:40" x14ac:dyDescent="0.25">
      <c r="A248">
        <v>86</v>
      </c>
      <c r="B248">
        <v>6.1</v>
      </c>
      <c r="C248" t="s">
        <v>337</v>
      </c>
      <c r="D248" t="s">
        <v>359</v>
      </c>
      <c r="E248" t="s">
        <v>393</v>
      </c>
      <c r="F248" t="s">
        <v>393</v>
      </c>
      <c r="G248" t="s">
        <v>178</v>
      </c>
      <c r="H248">
        <v>2012</v>
      </c>
      <c r="I248">
        <v>1</v>
      </c>
      <c r="J248">
        <v>2012</v>
      </c>
      <c r="K248" t="s">
        <v>25</v>
      </c>
      <c r="L248" t="s">
        <v>24</v>
      </c>
      <c r="M248" t="s">
        <v>178</v>
      </c>
      <c r="N248">
        <v>8</v>
      </c>
      <c r="O248">
        <v>6</v>
      </c>
      <c r="P248" t="s">
        <v>178</v>
      </c>
      <c r="Q248">
        <v>0</v>
      </c>
      <c r="R248">
        <v>1</v>
      </c>
      <c r="S248" t="s">
        <v>178</v>
      </c>
      <c r="T248">
        <v>0</v>
      </c>
      <c r="U248">
        <v>1</v>
      </c>
      <c r="V248" t="s">
        <v>178</v>
      </c>
      <c r="W248">
        <v>0.68249542123006379</v>
      </c>
      <c r="X248" t="s">
        <v>177</v>
      </c>
      <c r="Y248">
        <v>1</v>
      </c>
      <c r="Z248" t="s">
        <v>178</v>
      </c>
      <c r="AA248" t="s">
        <v>178</v>
      </c>
      <c r="AB248" t="s">
        <v>178</v>
      </c>
      <c r="AC248" t="s">
        <v>178</v>
      </c>
      <c r="AD248" t="s">
        <v>178</v>
      </c>
      <c r="AE248" t="s">
        <v>178</v>
      </c>
      <c r="AF248" t="s">
        <v>178</v>
      </c>
      <c r="AG248">
        <v>0</v>
      </c>
      <c r="AH248">
        <v>0.39875000000000005</v>
      </c>
      <c r="AI248" t="s">
        <v>178</v>
      </c>
      <c r="AJ248">
        <v>0</v>
      </c>
      <c r="AK248">
        <v>4.7500000000000007E-3</v>
      </c>
      <c r="AL248" t="s">
        <v>178</v>
      </c>
      <c r="AM248">
        <f t="shared" si="3"/>
        <v>0.39875000000000005</v>
      </c>
      <c r="AN248" t="s">
        <v>533</v>
      </c>
    </row>
    <row r="249" spans="1:40" x14ac:dyDescent="0.25">
      <c r="A249">
        <v>96</v>
      </c>
      <c r="B249">
        <v>6.2</v>
      </c>
      <c r="C249" t="s">
        <v>337</v>
      </c>
      <c r="D249" t="s">
        <v>359</v>
      </c>
      <c r="E249" t="s">
        <v>393</v>
      </c>
      <c r="F249" t="s">
        <v>393</v>
      </c>
      <c r="G249" t="s">
        <v>178</v>
      </c>
      <c r="H249">
        <v>2012</v>
      </c>
      <c r="I249">
        <v>1</v>
      </c>
      <c r="J249">
        <v>2012</v>
      </c>
      <c r="K249" t="s">
        <v>366</v>
      </c>
      <c r="L249" t="s">
        <v>510</v>
      </c>
      <c r="M249" t="s">
        <v>178</v>
      </c>
      <c r="N249">
        <v>9.9999999999999982</v>
      </c>
      <c r="O249">
        <v>8.3333333333333321</v>
      </c>
      <c r="P249" t="s">
        <v>178</v>
      </c>
      <c r="Q249">
        <v>2</v>
      </c>
      <c r="R249">
        <v>1</v>
      </c>
      <c r="S249" t="s">
        <v>178</v>
      </c>
      <c r="T249">
        <v>1.6666666666666667</v>
      </c>
      <c r="U249">
        <v>2</v>
      </c>
      <c r="V249" t="s">
        <v>178</v>
      </c>
      <c r="W249">
        <v>0.56200254265125105</v>
      </c>
      <c r="X249" t="s">
        <v>177</v>
      </c>
      <c r="Y249">
        <v>1</v>
      </c>
      <c r="Z249" t="s">
        <v>178</v>
      </c>
      <c r="AA249" t="s">
        <v>178</v>
      </c>
      <c r="AB249" t="s">
        <v>178</v>
      </c>
      <c r="AC249" t="s">
        <v>178</v>
      </c>
      <c r="AD249" t="s">
        <v>178</v>
      </c>
      <c r="AE249" t="s">
        <v>178</v>
      </c>
      <c r="AF249" t="s">
        <v>178</v>
      </c>
      <c r="AG249">
        <v>0.4958333333333334</v>
      </c>
      <c r="AH249">
        <v>0.7975000000000001</v>
      </c>
      <c r="AI249" t="s">
        <v>178</v>
      </c>
      <c r="AJ249">
        <v>1.5833333333333335E-2</v>
      </c>
      <c r="AK249">
        <v>9.5000000000000015E-3</v>
      </c>
      <c r="AL249" t="s">
        <v>178</v>
      </c>
      <c r="AM249">
        <f t="shared" si="3"/>
        <v>1.2933333333333334</v>
      </c>
      <c r="AN249" t="s">
        <v>533</v>
      </c>
    </row>
    <row r="250" spans="1:40" x14ac:dyDescent="0.25">
      <c r="A250">
        <v>97</v>
      </c>
      <c r="B250">
        <v>6</v>
      </c>
      <c r="C250" t="s">
        <v>337</v>
      </c>
      <c r="D250" t="s">
        <v>359</v>
      </c>
      <c r="E250" t="s">
        <v>393</v>
      </c>
      <c r="F250" t="s">
        <v>393</v>
      </c>
      <c r="G250" t="s">
        <v>178</v>
      </c>
      <c r="H250">
        <v>2012</v>
      </c>
      <c r="I250">
        <v>1</v>
      </c>
      <c r="J250">
        <v>2012</v>
      </c>
      <c r="K250" t="s">
        <v>136</v>
      </c>
      <c r="L250" t="s">
        <v>511</v>
      </c>
      <c r="M250" t="s">
        <v>178</v>
      </c>
      <c r="N250">
        <v>7</v>
      </c>
      <c r="O250">
        <v>6.5</v>
      </c>
      <c r="P250" t="s">
        <v>178</v>
      </c>
      <c r="Q250">
        <v>2</v>
      </c>
      <c r="R250">
        <v>0.5</v>
      </c>
      <c r="S250" t="s">
        <v>178</v>
      </c>
      <c r="T250">
        <v>2</v>
      </c>
      <c r="U250">
        <v>0.5</v>
      </c>
      <c r="V250" t="s">
        <v>178</v>
      </c>
      <c r="W250">
        <v>0.55009090157900209</v>
      </c>
      <c r="X250" t="s">
        <v>176</v>
      </c>
      <c r="Y250">
        <v>1</v>
      </c>
      <c r="Z250" t="s">
        <v>178</v>
      </c>
      <c r="AA250" t="s">
        <v>178</v>
      </c>
      <c r="AB250" t="s">
        <v>178</v>
      </c>
      <c r="AC250" t="s">
        <v>178</v>
      </c>
      <c r="AD250">
        <v>1.7913681921927711</v>
      </c>
      <c r="AE250" t="s">
        <v>178</v>
      </c>
      <c r="AF250" t="s">
        <v>178</v>
      </c>
      <c r="AG250">
        <v>0.59499999999999997</v>
      </c>
      <c r="AH250">
        <v>0.22468750000000001</v>
      </c>
      <c r="AI250" t="s">
        <v>178</v>
      </c>
      <c r="AJ250">
        <v>1.9000000000000003E-2</v>
      </c>
      <c r="AK250">
        <v>1.1875000000000002E-3</v>
      </c>
      <c r="AL250" t="s">
        <v>178</v>
      </c>
      <c r="AM250">
        <f t="shared" si="3"/>
        <v>0.81968750000000001</v>
      </c>
      <c r="AN250" t="s">
        <v>533</v>
      </c>
    </row>
    <row r="251" spans="1:40" x14ac:dyDescent="0.25">
      <c r="A251">
        <v>98</v>
      </c>
      <c r="B251">
        <v>6</v>
      </c>
      <c r="C251" t="s">
        <v>337</v>
      </c>
      <c r="D251" t="s">
        <v>359</v>
      </c>
      <c r="E251" t="s">
        <v>393</v>
      </c>
      <c r="F251" t="s">
        <v>393</v>
      </c>
      <c r="G251" t="s">
        <v>178</v>
      </c>
      <c r="H251">
        <v>2012</v>
      </c>
      <c r="I251">
        <v>1</v>
      </c>
      <c r="J251">
        <v>2012</v>
      </c>
      <c r="K251" t="s">
        <v>367</v>
      </c>
      <c r="L251" t="s">
        <v>512</v>
      </c>
      <c r="M251" t="s">
        <v>178</v>
      </c>
      <c r="N251">
        <v>5.333333333333333</v>
      </c>
      <c r="O251">
        <v>7</v>
      </c>
      <c r="P251" t="s">
        <v>178</v>
      </c>
      <c r="Q251">
        <v>1</v>
      </c>
      <c r="R251">
        <v>1</v>
      </c>
      <c r="S251" t="s">
        <v>178</v>
      </c>
      <c r="T251">
        <v>0.33333333333333331</v>
      </c>
      <c r="U251">
        <v>2</v>
      </c>
      <c r="V251" t="s">
        <v>178</v>
      </c>
      <c r="W251">
        <v>1.3769550295458164</v>
      </c>
      <c r="X251" t="s">
        <v>177</v>
      </c>
      <c r="Y251">
        <v>1</v>
      </c>
      <c r="Z251" t="s">
        <v>178</v>
      </c>
      <c r="AA251" t="s">
        <v>178</v>
      </c>
      <c r="AB251" t="s">
        <v>178</v>
      </c>
      <c r="AC251" t="s">
        <v>178</v>
      </c>
      <c r="AD251" t="s">
        <v>178</v>
      </c>
      <c r="AE251" t="s">
        <v>178</v>
      </c>
      <c r="AF251" t="s">
        <v>178</v>
      </c>
      <c r="AG251">
        <v>0.13291666666666666</v>
      </c>
      <c r="AH251">
        <v>0.7975000000000001</v>
      </c>
      <c r="AI251" t="s">
        <v>178</v>
      </c>
      <c r="AJ251">
        <v>1.5833333333333333E-3</v>
      </c>
      <c r="AK251">
        <v>9.5000000000000015E-3</v>
      </c>
      <c r="AL251" t="s">
        <v>178</v>
      </c>
      <c r="AM251">
        <f t="shared" si="3"/>
        <v>0.93041666666666678</v>
      </c>
      <c r="AN251" t="s">
        <v>533</v>
      </c>
    </row>
    <row r="252" spans="1:40" x14ac:dyDescent="0.25">
      <c r="A252">
        <v>99</v>
      </c>
      <c r="B252">
        <v>5.8</v>
      </c>
      <c r="C252" t="s">
        <v>337</v>
      </c>
      <c r="D252" t="s">
        <v>359</v>
      </c>
      <c r="E252" t="s">
        <v>393</v>
      </c>
      <c r="F252" t="s">
        <v>393</v>
      </c>
      <c r="G252" t="s">
        <v>178</v>
      </c>
      <c r="H252">
        <v>2012</v>
      </c>
      <c r="I252">
        <v>1</v>
      </c>
      <c r="J252">
        <v>2012</v>
      </c>
      <c r="K252" t="s">
        <v>368</v>
      </c>
      <c r="L252" t="s">
        <v>513</v>
      </c>
      <c r="M252" t="s">
        <v>178</v>
      </c>
      <c r="N252">
        <v>5</v>
      </c>
      <c r="O252">
        <v>6.333333333333333</v>
      </c>
      <c r="P252" t="s">
        <v>178</v>
      </c>
      <c r="Q252">
        <v>0.33333333333333331</v>
      </c>
      <c r="R252">
        <v>1</v>
      </c>
      <c r="S252" t="s">
        <v>178</v>
      </c>
      <c r="T252">
        <v>0.33333333333333331</v>
      </c>
      <c r="U252">
        <v>1.6666666666666667</v>
      </c>
      <c r="V252" t="s">
        <v>178</v>
      </c>
      <c r="W252">
        <v>0.38036649439737741</v>
      </c>
      <c r="X252" t="s">
        <v>177</v>
      </c>
      <c r="Y252">
        <v>1</v>
      </c>
      <c r="Z252" t="s">
        <v>178</v>
      </c>
      <c r="AA252" t="s">
        <v>178</v>
      </c>
      <c r="AB252" t="s">
        <v>178</v>
      </c>
      <c r="AC252" t="s">
        <v>178</v>
      </c>
      <c r="AD252" t="s">
        <v>178</v>
      </c>
      <c r="AE252" t="s">
        <v>178</v>
      </c>
      <c r="AF252" t="s">
        <v>178</v>
      </c>
      <c r="AG252">
        <v>0.15541666666666665</v>
      </c>
      <c r="AH252">
        <v>0.6645833333333333</v>
      </c>
      <c r="AI252" t="s">
        <v>178</v>
      </c>
      <c r="AJ252">
        <v>5.2777777777777784E-4</v>
      </c>
      <c r="AK252">
        <v>7.9166666666666673E-3</v>
      </c>
      <c r="AL252" t="s">
        <v>178</v>
      </c>
      <c r="AM252">
        <f t="shared" si="3"/>
        <v>0.82</v>
      </c>
      <c r="AN252" t="s">
        <v>533</v>
      </c>
    </row>
    <row r="253" spans="1:40" x14ac:dyDescent="0.25">
      <c r="A253">
        <v>106</v>
      </c>
      <c r="B253">
        <v>6.3</v>
      </c>
      <c r="C253" t="s">
        <v>337</v>
      </c>
      <c r="D253" t="s">
        <v>359</v>
      </c>
      <c r="E253" t="s">
        <v>393</v>
      </c>
      <c r="F253" t="s">
        <v>393</v>
      </c>
      <c r="G253" t="s">
        <v>178</v>
      </c>
      <c r="H253">
        <v>2012</v>
      </c>
      <c r="I253">
        <v>1</v>
      </c>
      <c r="J253">
        <v>2012</v>
      </c>
      <c r="K253" t="s">
        <v>150</v>
      </c>
      <c r="L253" t="s">
        <v>78</v>
      </c>
      <c r="M253" t="s">
        <v>178</v>
      </c>
      <c r="N253">
        <v>4</v>
      </c>
      <c r="O253">
        <v>3</v>
      </c>
      <c r="P253" t="s">
        <v>178</v>
      </c>
      <c r="Q253">
        <v>0</v>
      </c>
      <c r="R253">
        <v>1</v>
      </c>
      <c r="S253" t="s">
        <v>178</v>
      </c>
      <c r="T253">
        <v>1</v>
      </c>
      <c r="U253">
        <v>2</v>
      </c>
      <c r="V253" t="s">
        <v>178</v>
      </c>
      <c r="W253">
        <v>0.33941125496954189</v>
      </c>
      <c r="X253" t="s">
        <v>176</v>
      </c>
      <c r="Y253">
        <v>1</v>
      </c>
      <c r="Z253" t="s">
        <v>178</v>
      </c>
      <c r="AA253" t="s">
        <v>178</v>
      </c>
      <c r="AB253" t="s">
        <v>178</v>
      </c>
      <c r="AC253" t="s">
        <v>178</v>
      </c>
      <c r="AD253">
        <v>2.1730393461693214</v>
      </c>
      <c r="AE253" t="s">
        <v>178</v>
      </c>
      <c r="AF253" t="s">
        <v>178</v>
      </c>
      <c r="AG253">
        <v>0.5</v>
      </c>
      <c r="AH253">
        <v>0.7975000000000001</v>
      </c>
      <c r="AI253" t="s">
        <v>178</v>
      </c>
      <c r="AJ253">
        <v>0</v>
      </c>
      <c r="AK253">
        <v>9.5000000000000015E-3</v>
      </c>
      <c r="AL253" t="s">
        <v>178</v>
      </c>
      <c r="AM253">
        <f t="shared" si="3"/>
        <v>1.2975000000000001</v>
      </c>
      <c r="AN253" t="s">
        <v>533</v>
      </c>
    </row>
    <row r="254" spans="1:40" x14ac:dyDescent="0.25">
      <c r="A254">
        <v>107</v>
      </c>
      <c r="B254">
        <v>6.2</v>
      </c>
      <c r="C254" t="s">
        <v>337</v>
      </c>
      <c r="D254" t="s">
        <v>359</v>
      </c>
      <c r="E254" t="s">
        <v>393</v>
      </c>
      <c r="F254" t="s">
        <v>393</v>
      </c>
      <c r="G254" t="s">
        <v>178</v>
      </c>
      <c r="H254">
        <v>2012</v>
      </c>
      <c r="I254">
        <v>1</v>
      </c>
      <c r="J254">
        <v>2012</v>
      </c>
      <c r="K254" t="s">
        <v>369</v>
      </c>
      <c r="L254" t="s">
        <v>82</v>
      </c>
      <c r="M254" t="s">
        <v>178</v>
      </c>
      <c r="N254">
        <v>7.3333333333333339</v>
      </c>
      <c r="O254">
        <v>7</v>
      </c>
      <c r="P254" t="s">
        <v>178</v>
      </c>
      <c r="Q254">
        <v>2</v>
      </c>
      <c r="R254">
        <v>1</v>
      </c>
      <c r="S254" t="s">
        <v>178</v>
      </c>
      <c r="T254">
        <v>0</v>
      </c>
      <c r="U254">
        <v>12</v>
      </c>
      <c r="V254" t="s">
        <v>178</v>
      </c>
      <c r="W254">
        <v>0.45694426968800922</v>
      </c>
      <c r="X254" t="s">
        <v>177</v>
      </c>
      <c r="Y254">
        <v>1</v>
      </c>
      <c r="Z254" t="s">
        <v>178</v>
      </c>
      <c r="AA254" t="s">
        <v>178</v>
      </c>
      <c r="AB254" t="s">
        <v>178</v>
      </c>
      <c r="AC254" t="s">
        <v>178</v>
      </c>
      <c r="AD254" t="s">
        <v>178</v>
      </c>
      <c r="AE254" t="s">
        <v>178</v>
      </c>
      <c r="AF254" t="s">
        <v>178</v>
      </c>
      <c r="AG254">
        <v>0</v>
      </c>
      <c r="AH254">
        <v>4.7850000000000001</v>
      </c>
      <c r="AI254" t="s">
        <v>178</v>
      </c>
      <c r="AJ254">
        <v>0</v>
      </c>
      <c r="AK254">
        <v>5.7000000000000009E-2</v>
      </c>
      <c r="AL254" t="s">
        <v>178</v>
      </c>
      <c r="AM254">
        <f t="shared" si="3"/>
        <v>4.7850000000000001</v>
      </c>
      <c r="AN254" t="s">
        <v>533</v>
      </c>
    </row>
    <row r="255" spans="1:40" x14ac:dyDescent="0.25">
      <c r="A255">
        <v>123</v>
      </c>
      <c r="B255">
        <v>6</v>
      </c>
      <c r="C255" t="s">
        <v>337</v>
      </c>
      <c r="D255" t="s">
        <v>359</v>
      </c>
      <c r="E255" t="s">
        <v>393</v>
      </c>
      <c r="F255" t="s">
        <v>395</v>
      </c>
      <c r="G255" t="s">
        <v>178</v>
      </c>
      <c r="H255">
        <v>2012</v>
      </c>
      <c r="I255">
        <v>1</v>
      </c>
      <c r="J255">
        <v>2012</v>
      </c>
      <c r="K255" t="s">
        <v>20</v>
      </c>
      <c r="L255" t="s">
        <v>20</v>
      </c>
      <c r="M255" t="s">
        <v>178</v>
      </c>
      <c r="N255">
        <v>6</v>
      </c>
      <c r="O255">
        <v>5</v>
      </c>
      <c r="P255" t="s">
        <v>178</v>
      </c>
      <c r="Q255">
        <v>0</v>
      </c>
      <c r="R255">
        <v>1</v>
      </c>
      <c r="S255" t="s">
        <v>178</v>
      </c>
      <c r="T255">
        <v>2</v>
      </c>
      <c r="U255">
        <v>3</v>
      </c>
      <c r="V255" t="s">
        <v>178</v>
      </c>
      <c r="W255">
        <v>0.44721359549995754</v>
      </c>
      <c r="X255" t="s">
        <v>177</v>
      </c>
      <c r="Y255">
        <v>1</v>
      </c>
      <c r="Z255" t="s">
        <v>178</v>
      </c>
      <c r="AA255" t="s">
        <v>178</v>
      </c>
      <c r="AB255" t="s">
        <v>178</v>
      </c>
      <c r="AC255" t="s">
        <v>178</v>
      </c>
      <c r="AD255" t="s">
        <v>178</v>
      </c>
      <c r="AE255" t="s">
        <v>178</v>
      </c>
      <c r="AF255" t="s">
        <v>178</v>
      </c>
      <c r="AG255">
        <v>1</v>
      </c>
      <c r="AH255">
        <v>1.1212500000000001</v>
      </c>
      <c r="AI255" t="s">
        <v>178</v>
      </c>
      <c r="AJ255">
        <v>0</v>
      </c>
      <c r="AK255">
        <v>5.7000000000000009E-2</v>
      </c>
      <c r="AL255" t="s">
        <v>178</v>
      </c>
      <c r="AM255">
        <f t="shared" si="3"/>
        <v>2.1212499999999999</v>
      </c>
      <c r="AN255" t="s">
        <v>533</v>
      </c>
    </row>
    <row r="256" spans="1:40" x14ac:dyDescent="0.25">
      <c r="A256">
        <v>127</v>
      </c>
      <c r="B256">
        <v>6.3</v>
      </c>
      <c r="C256" t="s">
        <v>337</v>
      </c>
      <c r="D256" t="s">
        <v>359</v>
      </c>
      <c r="E256" t="s">
        <v>393</v>
      </c>
      <c r="F256" t="s">
        <v>393</v>
      </c>
      <c r="G256" t="s">
        <v>178</v>
      </c>
      <c r="H256">
        <v>2012</v>
      </c>
      <c r="I256">
        <v>1</v>
      </c>
      <c r="J256">
        <v>2012</v>
      </c>
      <c r="K256" t="s">
        <v>370</v>
      </c>
      <c r="L256" t="s">
        <v>515</v>
      </c>
      <c r="M256" t="s">
        <v>178</v>
      </c>
      <c r="N256">
        <v>8.4</v>
      </c>
      <c r="O256">
        <v>8.7999999999999989</v>
      </c>
      <c r="P256" t="s">
        <v>178</v>
      </c>
      <c r="Q256">
        <v>1.2</v>
      </c>
      <c r="R256">
        <v>0.8</v>
      </c>
      <c r="S256" t="s">
        <v>178</v>
      </c>
      <c r="T256">
        <v>2</v>
      </c>
      <c r="U256">
        <v>2.4</v>
      </c>
      <c r="V256" t="s">
        <v>178</v>
      </c>
      <c r="W256">
        <v>0.44600599542668623</v>
      </c>
      <c r="X256" t="s">
        <v>177</v>
      </c>
      <c r="Y256">
        <v>1</v>
      </c>
      <c r="Z256" t="s">
        <v>178</v>
      </c>
      <c r="AA256" t="s">
        <v>178</v>
      </c>
      <c r="AB256" t="s">
        <v>178</v>
      </c>
      <c r="AC256" t="s">
        <v>178</v>
      </c>
      <c r="AD256" t="s">
        <v>178</v>
      </c>
      <c r="AE256" t="s">
        <v>178</v>
      </c>
      <c r="AF256" t="s">
        <v>178</v>
      </c>
      <c r="AG256">
        <v>0.75700000000000001</v>
      </c>
      <c r="AH256">
        <v>1.0055999999999998</v>
      </c>
      <c r="AI256" t="s">
        <v>178</v>
      </c>
      <c r="AJ256">
        <v>1.14E-2</v>
      </c>
      <c r="AK256">
        <v>9.1200000000000014E-3</v>
      </c>
      <c r="AL256" t="s">
        <v>178</v>
      </c>
      <c r="AM256">
        <f t="shared" si="3"/>
        <v>1.7625999999999999</v>
      </c>
      <c r="AN256" t="s">
        <v>533</v>
      </c>
    </row>
    <row r="257" spans="1:40" x14ac:dyDescent="0.25">
      <c r="A257">
        <v>141</v>
      </c>
      <c r="B257">
        <v>5.6</v>
      </c>
      <c r="C257" t="s">
        <v>337</v>
      </c>
      <c r="D257" t="s">
        <v>359</v>
      </c>
      <c r="E257" t="s">
        <v>393</v>
      </c>
      <c r="F257" t="s">
        <v>178</v>
      </c>
      <c r="G257" t="s">
        <v>178</v>
      </c>
      <c r="H257">
        <v>2011</v>
      </c>
      <c r="I257" t="s">
        <v>178</v>
      </c>
      <c r="J257" t="s">
        <v>178</v>
      </c>
      <c r="K257" t="s">
        <v>371</v>
      </c>
      <c r="L257" t="s">
        <v>178</v>
      </c>
      <c r="M257" t="s">
        <v>178</v>
      </c>
      <c r="N257">
        <v>4.666666666666667</v>
      </c>
      <c r="O257" t="s">
        <v>178</v>
      </c>
      <c r="P257" t="s">
        <v>178</v>
      </c>
      <c r="Q257">
        <v>0.66666666666666663</v>
      </c>
      <c r="R257" t="s">
        <v>178</v>
      </c>
      <c r="S257" t="s">
        <v>178</v>
      </c>
      <c r="T257">
        <v>0.33333333333333331</v>
      </c>
      <c r="U257" t="s">
        <v>178</v>
      </c>
      <c r="V257" t="s">
        <v>178</v>
      </c>
      <c r="W257">
        <v>1.2140453381002179</v>
      </c>
      <c r="X257" t="s">
        <v>178</v>
      </c>
      <c r="Y257">
        <v>0</v>
      </c>
      <c r="Z257" t="s">
        <v>178</v>
      </c>
      <c r="AA257" t="s">
        <v>178</v>
      </c>
      <c r="AB257">
        <v>0</v>
      </c>
      <c r="AC257">
        <v>0</v>
      </c>
      <c r="AD257" t="s">
        <v>178</v>
      </c>
      <c r="AE257" t="s">
        <v>178</v>
      </c>
      <c r="AF257" t="s">
        <v>178</v>
      </c>
      <c r="AG257">
        <v>0.14416666666666667</v>
      </c>
      <c r="AH257" t="s">
        <v>178</v>
      </c>
      <c r="AI257" t="s">
        <v>178</v>
      </c>
      <c r="AJ257">
        <v>1.0555555555555557E-3</v>
      </c>
      <c r="AK257" t="s">
        <v>178</v>
      </c>
      <c r="AL257" t="s">
        <v>178</v>
      </c>
      <c r="AM257">
        <f t="shared" si="3"/>
        <v>0.14416666666666667</v>
      </c>
      <c r="AN257" t="s">
        <v>533</v>
      </c>
    </row>
    <row r="258" spans="1:40" x14ac:dyDescent="0.25">
      <c r="A258">
        <v>142</v>
      </c>
      <c r="B258">
        <v>6</v>
      </c>
      <c r="C258" t="s">
        <v>337</v>
      </c>
      <c r="D258" t="s">
        <v>359</v>
      </c>
      <c r="E258" t="s">
        <v>393</v>
      </c>
      <c r="F258" t="s">
        <v>178</v>
      </c>
      <c r="G258" t="s">
        <v>178</v>
      </c>
      <c r="H258">
        <v>2011</v>
      </c>
      <c r="I258" t="s">
        <v>178</v>
      </c>
      <c r="J258" t="s">
        <v>178</v>
      </c>
      <c r="K258" t="s">
        <v>48</v>
      </c>
      <c r="L258" t="s">
        <v>178</v>
      </c>
      <c r="M258" t="s">
        <v>178</v>
      </c>
      <c r="N258">
        <v>5</v>
      </c>
      <c r="O258" t="s">
        <v>178</v>
      </c>
      <c r="P258" t="s">
        <v>178</v>
      </c>
      <c r="Q258">
        <v>2</v>
      </c>
      <c r="R258" t="s">
        <v>178</v>
      </c>
      <c r="S258" t="s">
        <v>178</v>
      </c>
      <c r="T258">
        <v>0</v>
      </c>
      <c r="U258" t="s">
        <v>178</v>
      </c>
      <c r="V258" t="s">
        <v>178</v>
      </c>
      <c r="W258">
        <v>1.4632839779072275</v>
      </c>
      <c r="X258" t="s">
        <v>178</v>
      </c>
      <c r="Y258">
        <v>0</v>
      </c>
      <c r="Z258" t="s">
        <v>178</v>
      </c>
      <c r="AA258" t="s">
        <v>178</v>
      </c>
      <c r="AB258">
        <v>0</v>
      </c>
      <c r="AC258">
        <v>0</v>
      </c>
      <c r="AD258" t="s">
        <v>178</v>
      </c>
      <c r="AE258" t="s">
        <v>178</v>
      </c>
      <c r="AF258" t="s">
        <v>178</v>
      </c>
      <c r="AG258">
        <v>0</v>
      </c>
      <c r="AH258" t="s">
        <v>178</v>
      </c>
      <c r="AI258" t="s">
        <v>178</v>
      </c>
      <c r="AJ258">
        <v>0</v>
      </c>
      <c r="AK258" t="s">
        <v>178</v>
      </c>
      <c r="AL258" t="s">
        <v>178</v>
      </c>
      <c r="AM258">
        <f t="shared" si="3"/>
        <v>0</v>
      </c>
      <c r="AN258" t="s">
        <v>533</v>
      </c>
    </row>
    <row r="259" spans="1:40" x14ac:dyDescent="0.25">
      <c r="A259">
        <v>146</v>
      </c>
      <c r="B259">
        <v>5.7</v>
      </c>
      <c r="C259" t="s">
        <v>337</v>
      </c>
      <c r="D259" t="s">
        <v>359</v>
      </c>
      <c r="E259" t="s">
        <v>393</v>
      </c>
      <c r="F259" t="s">
        <v>178</v>
      </c>
      <c r="G259" t="s">
        <v>178</v>
      </c>
      <c r="H259">
        <v>2011</v>
      </c>
      <c r="I259" t="s">
        <v>178</v>
      </c>
      <c r="J259" t="s">
        <v>178</v>
      </c>
      <c r="K259" t="s">
        <v>371</v>
      </c>
      <c r="L259" t="s">
        <v>178</v>
      </c>
      <c r="M259" t="s">
        <v>178</v>
      </c>
      <c r="N259">
        <v>4.666666666666667</v>
      </c>
      <c r="O259" t="s">
        <v>178</v>
      </c>
      <c r="P259" t="s">
        <v>178</v>
      </c>
      <c r="Q259">
        <v>0.66666666666666663</v>
      </c>
      <c r="R259" t="s">
        <v>178</v>
      </c>
      <c r="S259" t="s">
        <v>178</v>
      </c>
      <c r="T259">
        <v>0.33333333333333331</v>
      </c>
      <c r="U259" t="s">
        <v>178</v>
      </c>
      <c r="V259" t="s">
        <v>178</v>
      </c>
      <c r="W259">
        <v>1.2140453381002179</v>
      </c>
      <c r="X259" t="s">
        <v>178</v>
      </c>
      <c r="Y259">
        <v>0</v>
      </c>
      <c r="Z259" t="s">
        <v>178</v>
      </c>
      <c r="AA259" t="s">
        <v>178</v>
      </c>
      <c r="AB259">
        <v>0</v>
      </c>
      <c r="AC259">
        <v>0</v>
      </c>
      <c r="AD259" t="s">
        <v>178</v>
      </c>
      <c r="AE259" t="s">
        <v>178</v>
      </c>
      <c r="AF259" t="s">
        <v>178</v>
      </c>
      <c r="AG259">
        <v>0.14416666666666667</v>
      </c>
      <c r="AH259" t="s">
        <v>178</v>
      </c>
      <c r="AI259" t="s">
        <v>178</v>
      </c>
      <c r="AJ259">
        <v>1.0555555555555557E-3</v>
      </c>
      <c r="AK259" t="s">
        <v>178</v>
      </c>
      <c r="AL259" t="s">
        <v>178</v>
      </c>
      <c r="AM259">
        <f t="shared" ref="AM259:AM322" si="4">IF(AN259="Dir",SUM(AG259:AI259),SUM(AJ259:AL259))</f>
        <v>0.14416666666666667</v>
      </c>
      <c r="AN259" t="s">
        <v>533</v>
      </c>
    </row>
    <row r="260" spans="1:40" x14ac:dyDescent="0.25">
      <c r="A260">
        <v>151</v>
      </c>
      <c r="B260">
        <v>5.6</v>
      </c>
      <c r="C260" t="s">
        <v>337</v>
      </c>
      <c r="D260" t="s">
        <v>359</v>
      </c>
      <c r="E260" t="s">
        <v>393</v>
      </c>
      <c r="F260" t="s">
        <v>178</v>
      </c>
      <c r="G260" t="s">
        <v>178</v>
      </c>
      <c r="H260">
        <v>2011</v>
      </c>
      <c r="I260" t="s">
        <v>178</v>
      </c>
      <c r="J260" t="s">
        <v>178</v>
      </c>
      <c r="K260" t="s">
        <v>96</v>
      </c>
      <c r="L260" t="s">
        <v>178</v>
      </c>
      <c r="M260" t="s">
        <v>178</v>
      </c>
      <c r="N260">
        <v>5</v>
      </c>
      <c r="O260" t="s">
        <v>178</v>
      </c>
      <c r="P260" t="s">
        <v>178</v>
      </c>
      <c r="Q260">
        <v>1</v>
      </c>
      <c r="R260" t="s">
        <v>178</v>
      </c>
      <c r="S260" t="s">
        <v>178</v>
      </c>
      <c r="T260">
        <v>0</v>
      </c>
      <c r="U260" t="s">
        <v>178</v>
      </c>
      <c r="V260" t="s">
        <v>178</v>
      </c>
      <c r="W260">
        <v>1.2343419299367586</v>
      </c>
      <c r="X260" t="s">
        <v>178</v>
      </c>
      <c r="Y260">
        <v>0</v>
      </c>
      <c r="Z260" t="s">
        <v>178</v>
      </c>
      <c r="AA260" t="s">
        <v>178</v>
      </c>
      <c r="AB260">
        <v>5</v>
      </c>
      <c r="AC260">
        <v>4</v>
      </c>
      <c r="AD260" t="s">
        <v>178</v>
      </c>
      <c r="AE260" t="s">
        <v>178</v>
      </c>
      <c r="AF260" t="s">
        <v>178</v>
      </c>
      <c r="AG260">
        <v>0</v>
      </c>
      <c r="AH260" t="s">
        <v>178</v>
      </c>
      <c r="AI260" t="s">
        <v>178</v>
      </c>
      <c r="AJ260">
        <v>0</v>
      </c>
      <c r="AK260" t="s">
        <v>178</v>
      </c>
      <c r="AL260" t="s">
        <v>178</v>
      </c>
      <c r="AM260">
        <f t="shared" si="4"/>
        <v>0</v>
      </c>
      <c r="AN260" t="s">
        <v>533</v>
      </c>
    </row>
    <row r="261" spans="1:40" x14ac:dyDescent="0.25">
      <c r="A261">
        <v>156</v>
      </c>
      <c r="B261">
        <v>5.8</v>
      </c>
      <c r="C261" t="s">
        <v>337</v>
      </c>
      <c r="D261" t="s">
        <v>359</v>
      </c>
      <c r="E261" t="s">
        <v>393</v>
      </c>
      <c r="F261" t="s">
        <v>178</v>
      </c>
      <c r="G261" t="s">
        <v>178</v>
      </c>
      <c r="H261">
        <v>2011</v>
      </c>
      <c r="I261" t="s">
        <v>178</v>
      </c>
      <c r="J261" t="s">
        <v>178</v>
      </c>
      <c r="K261" t="s">
        <v>372</v>
      </c>
      <c r="L261" t="s">
        <v>178</v>
      </c>
      <c r="M261" t="s">
        <v>178</v>
      </c>
      <c r="N261">
        <v>6.1666666666666661</v>
      </c>
      <c r="O261" t="s">
        <v>178</v>
      </c>
      <c r="P261" t="s">
        <v>178</v>
      </c>
      <c r="Q261">
        <v>2.6666666666666665</v>
      </c>
      <c r="R261" t="s">
        <v>178</v>
      </c>
      <c r="S261" t="s">
        <v>178</v>
      </c>
      <c r="T261">
        <v>0.5</v>
      </c>
      <c r="U261" t="s">
        <v>178</v>
      </c>
      <c r="V261" t="s">
        <v>178</v>
      </c>
      <c r="W261">
        <v>0.47126038027530531</v>
      </c>
      <c r="X261" t="s">
        <v>178</v>
      </c>
      <c r="Y261">
        <v>0</v>
      </c>
      <c r="Z261" t="s">
        <v>178</v>
      </c>
      <c r="AA261" t="s">
        <v>178</v>
      </c>
      <c r="AB261">
        <v>0</v>
      </c>
      <c r="AC261">
        <v>0</v>
      </c>
      <c r="AD261" t="s">
        <v>178</v>
      </c>
      <c r="AE261" t="s">
        <v>178</v>
      </c>
      <c r="AF261" t="s">
        <v>178</v>
      </c>
      <c r="AG261">
        <v>0.11499999999999999</v>
      </c>
      <c r="AH261" t="s">
        <v>178</v>
      </c>
      <c r="AI261" t="s">
        <v>178</v>
      </c>
      <c r="AJ261">
        <v>6.3333333333333332E-3</v>
      </c>
      <c r="AK261" t="s">
        <v>178</v>
      </c>
      <c r="AL261" t="s">
        <v>178</v>
      </c>
      <c r="AM261">
        <f t="shared" si="4"/>
        <v>0.11499999999999999</v>
      </c>
      <c r="AN261" t="s">
        <v>533</v>
      </c>
    </row>
    <row r="262" spans="1:40" x14ac:dyDescent="0.25">
      <c r="A262">
        <v>159</v>
      </c>
      <c r="B262">
        <v>5.9</v>
      </c>
      <c r="C262" t="s">
        <v>337</v>
      </c>
      <c r="D262" t="s">
        <v>359</v>
      </c>
      <c r="E262" t="s">
        <v>393</v>
      </c>
      <c r="F262" t="s">
        <v>178</v>
      </c>
      <c r="G262" t="s">
        <v>178</v>
      </c>
      <c r="H262">
        <v>2011</v>
      </c>
      <c r="I262" t="s">
        <v>178</v>
      </c>
      <c r="J262" t="s">
        <v>178</v>
      </c>
      <c r="K262" t="s">
        <v>373</v>
      </c>
      <c r="L262" t="s">
        <v>178</v>
      </c>
      <c r="M262" t="s">
        <v>178</v>
      </c>
      <c r="N262">
        <v>6</v>
      </c>
      <c r="O262" t="s">
        <v>178</v>
      </c>
      <c r="P262" t="s">
        <v>178</v>
      </c>
      <c r="Q262">
        <v>0.5</v>
      </c>
      <c r="R262" t="s">
        <v>178</v>
      </c>
      <c r="S262" t="s">
        <v>178</v>
      </c>
      <c r="T262">
        <v>0.5</v>
      </c>
      <c r="U262" t="s">
        <v>178</v>
      </c>
      <c r="V262" t="s">
        <v>178</v>
      </c>
      <c r="W262">
        <v>0.43829214001622313</v>
      </c>
      <c r="X262" t="s">
        <v>178</v>
      </c>
      <c r="Y262">
        <v>0</v>
      </c>
      <c r="Z262" t="s">
        <v>178</v>
      </c>
      <c r="AA262" t="s">
        <v>178</v>
      </c>
      <c r="AB262">
        <v>9</v>
      </c>
      <c r="AC262">
        <v>7</v>
      </c>
      <c r="AD262" t="s">
        <v>178</v>
      </c>
      <c r="AE262" t="s">
        <v>178</v>
      </c>
      <c r="AF262" t="s">
        <v>178</v>
      </c>
      <c r="AG262">
        <v>0.22468750000000001</v>
      </c>
      <c r="AH262" t="s">
        <v>178</v>
      </c>
      <c r="AI262" t="s">
        <v>178</v>
      </c>
      <c r="AJ262">
        <v>1.1875000000000002E-3</v>
      </c>
      <c r="AK262" t="s">
        <v>178</v>
      </c>
      <c r="AL262" t="s">
        <v>178</v>
      </c>
      <c r="AM262">
        <f t="shared" si="4"/>
        <v>0.22468750000000001</v>
      </c>
      <c r="AN262" t="s">
        <v>533</v>
      </c>
    </row>
    <row r="263" spans="1:40" x14ac:dyDescent="0.25">
      <c r="A263">
        <v>179</v>
      </c>
      <c r="B263">
        <v>6</v>
      </c>
      <c r="C263" t="s">
        <v>337</v>
      </c>
      <c r="D263" t="s">
        <v>359</v>
      </c>
      <c r="E263" t="s">
        <v>393</v>
      </c>
      <c r="F263" t="s">
        <v>178</v>
      </c>
      <c r="G263" t="s">
        <v>178</v>
      </c>
      <c r="H263">
        <v>2011</v>
      </c>
      <c r="I263" t="s">
        <v>178</v>
      </c>
      <c r="J263" t="s">
        <v>178</v>
      </c>
      <c r="K263" t="s">
        <v>365</v>
      </c>
      <c r="L263" t="s">
        <v>178</v>
      </c>
      <c r="M263" t="s">
        <v>178</v>
      </c>
      <c r="N263">
        <v>5</v>
      </c>
      <c r="O263" t="s">
        <v>178</v>
      </c>
      <c r="P263" t="s">
        <v>178</v>
      </c>
      <c r="Q263">
        <v>0.5</v>
      </c>
      <c r="R263" t="s">
        <v>178</v>
      </c>
      <c r="S263" t="s">
        <v>178</v>
      </c>
      <c r="T263">
        <v>0</v>
      </c>
      <c r="U263" t="s">
        <v>178</v>
      </c>
      <c r="V263" t="s">
        <v>178</v>
      </c>
      <c r="W263">
        <v>0.66094302982270481</v>
      </c>
      <c r="X263" t="s">
        <v>178</v>
      </c>
      <c r="Y263">
        <v>0</v>
      </c>
      <c r="Z263" t="s">
        <v>178</v>
      </c>
      <c r="AA263" t="s">
        <v>178</v>
      </c>
      <c r="AB263">
        <v>2</v>
      </c>
      <c r="AC263">
        <v>4</v>
      </c>
      <c r="AD263" t="s">
        <v>178</v>
      </c>
      <c r="AE263" t="s">
        <v>178</v>
      </c>
      <c r="AF263" t="s">
        <v>178</v>
      </c>
      <c r="AG263">
        <v>0</v>
      </c>
      <c r="AH263" t="s">
        <v>178</v>
      </c>
      <c r="AI263" t="s">
        <v>178</v>
      </c>
      <c r="AJ263">
        <v>0</v>
      </c>
      <c r="AK263" t="s">
        <v>178</v>
      </c>
      <c r="AL263" t="s">
        <v>178</v>
      </c>
      <c r="AM263">
        <f t="shared" si="4"/>
        <v>0</v>
      </c>
      <c r="AN263" t="s">
        <v>533</v>
      </c>
    </row>
    <row r="264" spans="1:40" x14ac:dyDescent="0.25">
      <c r="A264">
        <v>183</v>
      </c>
      <c r="B264">
        <v>5.8</v>
      </c>
      <c r="C264" t="s">
        <v>337</v>
      </c>
      <c r="D264" t="s">
        <v>359</v>
      </c>
      <c r="E264" t="s">
        <v>393</v>
      </c>
      <c r="F264" t="s">
        <v>178</v>
      </c>
      <c r="G264" t="s">
        <v>178</v>
      </c>
      <c r="H264">
        <v>2011</v>
      </c>
      <c r="I264" t="s">
        <v>178</v>
      </c>
      <c r="J264" t="s">
        <v>178</v>
      </c>
      <c r="K264" t="s">
        <v>76</v>
      </c>
      <c r="L264" t="s">
        <v>178</v>
      </c>
      <c r="M264" t="s">
        <v>178</v>
      </c>
      <c r="N264">
        <v>4</v>
      </c>
      <c r="O264" t="s">
        <v>178</v>
      </c>
      <c r="P264" t="s">
        <v>178</v>
      </c>
      <c r="Q264">
        <v>2</v>
      </c>
      <c r="R264" t="s">
        <v>178</v>
      </c>
      <c r="S264" t="s">
        <v>178</v>
      </c>
      <c r="T264">
        <v>0</v>
      </c>
      <c r="U264" t="s">
        <v>178</v>
      </c>
      <c r="V264" t="s">
        <v>178</v>
      </c>
      <c r="W264">
        <v>1.6559287424282489</v>
      </c>
      <c r="X264" t="s">
        <v>178</v>
      </c>
      <c r="Y264">
        <v>0</v>
      </c>
      <c r="Z264" t="s">
        <v>178</v>
      </c>
      <c r="AA264" t="s">
        <v>178</v>
      </c>
      <c r="AB264">
        <v>0</v>
      </c>
      <c r="AC264">
        <v>0</v>
      </c>
      <c r="AD264" t="s">
        <v>178</v>
      </c>
      <c r="AE264" t="s">
        <v>178</v>
      </c>
      <c r="AF264" t="s">
        <v>178</v>
      </c>
      <c r="AG264">
        <v>0</v>
      </c>
      <c r="AH264" t="s">
        <v>178</v>
      </c>
      <c r="AI264" t="s">
        <v>178</v>
      </c>
      <c r="AJ264">
        <v>0</v>
      </c>
      <c r="AK264" t="s">
        <v>178</v>
      </c>
      <c r="AL264" t="s">
        <v>178</v>
      </c>
      <c r="AM264">
        <f t="shared" si="4"/>
        <v>0</v>
      </c>
      <c r="AN264" t="s">
        <v>533</v>
      </c>
    </row>
    <row r="265" spans="1:40" x14ac:dyDescent="0.25">
      <c r="A265">
        <v>191</v>
      </c>
      <c r="B265">
        <v>5.8</v>
      </c>
      <c r="C265" t="s">
        <v>337</v>
      </c>
      <c r="D265" t="s">
        <v>359</v>
      </c>
      <c r="E265" t="s">
        <v>393</v>
      </c>
      <c r="F265" t="s">
        <v>178</v>
      </c>
      <c r="G265" t="s">
        <v>178</v>
      </c>
      <c r="H265">
        <v>2011</v>
      </c>
      <c r="I265" t="s">
        <v>178</v>
      </c>
      <c r="J265" t="s">
        <v>178</v>
      </c>
      <c r="K265" t="s">
        <v>374</v>
      </c>
      <c r="L265" t="s">
        <v>178</v>
      </c>
      <c r="M265" t="s">
        <v>178</v>
      </c>
      <c r="N265">
        <v>9.5</v>
      </c>
      <c r="O265" t="s">
        <v>178</v>
      </c>
      <c r="P265" t="s">
        <v>178</v>
      </c>
      <c r="Q265">
        <v>2</v>
      </c>
      <c r="R265" t="s">
        <v>178</v>
      </c>
      <c r="S265" t="s">
        <v>178</v>
      </c>
      <c r="T265">
        <v>4</v>
      </c>
      <c r="U265" t="s">
        <v>178</v>
      </c>
      <c r="V265" t="s">
        <v>178</v>
      </c>
      <c r="W265">
        <v>0.75133430056913242</v>
      </c>
      <c r="X265" t="s">
        <v>178</v>
      </c>
      <c r="Y265">
        <v>0</v>
      </c>
      <c r="Z265" t="s">
        <v>178</v>
      </c>
      <c r="AA265" t="s">
        <v>178</v>
      </c>
      <c r="AB265">
        <v>3</v>
      </c>
      <c r="AC265">
        <v>6</v>
      </c>
      <c r="AD265" t="s">
        <v>178</v>
      </c>
      <c r="AE265" t="s">
        <v>178</v>
      </c>
      <c r="AF265" t="s">
        <v>178</v>
      </c>
      <c r="AG265">
        <v>1.19</v>
      </c>
      <c r="AH265" t="s">
        <v>178</v>
      </c>
      <c r="AI265" t="s">
        <v>178</v>
      </c>
      <c r="AJ265">
        <v>3.8000000000000006E-2</v>
      </c>
      <c r="AK265" t="s">
        <v>178</v>
      </c>
      <c r="AL265" t="s">
        <v>178</v>
      </c>
      <c r="AM265">
        <f t="shared" si="4"/>
        <v>1.19</v>
      </c>
      <c r="AN265" t="s">
        <v>533</v>
      </c>
    </row>
    <row r="266" spans="1:40" x14ac:dyDescent="0.25">
      <c r="A266">
        <v>197</v>
      </c>
      <c r="B266">
        <v>6.1</v>
      </c>
      <c r="C266" t="s">
        <v>337</v>
      </c>
      <c r="D266" t="s">
        <v>359</v>
      </c>
      <c r="E266" t="s">
        <v>393</v>
      </c>
      <c r="F266" t="s">
        <v>178</v>
      </c>
      <c r="G266" t="s">
        <v>178</v>
      </c>
      <c r="H266">
        <v>2011</v>
      </c>
      <c r="I266" t="s">
        <v>178</v>
      </c>
      <c r="J266" t="s">
        <v>178</v>
      </c>
      <c r="K266" t="s">
        <v>375</v>
      </c>
      <c r="L266" t="s">
        <v>178</v>
      </c>
      <c r="M266" t="s">
        <v>178</v>
      </c>
      <c r="N266">
        <v>4</v>
      </c>
      <c r="O266" t="s">
        <v>178</v>
      </c>
      <c r="P266" t="s">
        <v>178</v>
      </c>
      <c r="Q266">
        <v>1</v>
      </c>
      <c r="R266" t="s">
        <v>178</v>
      </c>
      <c r="S266" t="s">
        <v>178</v>
      </c>
      <c r="T266">
        <v>0.5</v>
      </c>
      <c r="U266" t="s">
        <v>178</v>
      </c>
      <c r="V266" t="s">
        <v>178</v>
      </c>
      <c r="W266">
        <v>1.1090625659778059</v>
      </c>
      <c r="X266" t="s">
        <v>178</v>
      </c>
      <c r="Y266">
        <v>0</v>
      </c>
      <c r="Z266" t="s">
        <v>178</v>
      </c>
      <c r="AA266" t="s">
        <v>178</v>
      </c>
      <c r="AB266">
        <v>0</v>
      </c>
      <c r="AC266">
        <v>0</v>
      </c>
      <c r="AD266" t="s">
        <v>178</v>
      </c>
      <c r="AE266" t="s">
        <v>178</v>
      </c>
      <c r="AF266" t="s">
        <v>178</v>
      </c>
      <c r="AG266">
        <v>0.19937500000000002</v>
      </c>
      <c r="AH266" t="s">
        <v>178</v>
      </c>
      <c r="AI266" t="s">
        <v>178</v>
      </c>
      <c r="AJ266">
        <v>2.3750000000000004E-3</v>
      </c>
      <c r="AK266" t="s">
        <v>178</v>
      </c>
      <c r="AL266" t="s">
        <v>178</v>
      </c>
      <c r="AM266">
        <f t="shared" si="4"/>
        <v>0.19937500000000002</v>
      </c>
      <c r="AN266" t="s">
        <v>533</v>
      </c>
    </row>
    <row r="267" spans="1:40" x14ac:dyDescent="0.25">
      <c r="A267">
        <v>199</v>
      </c>
      <c r="B267">
        <v>5.7</v>
      </c>
      <c r="C267" t="s">
        <v>337</v>
      </c>
      <c r="D267" t="s">
        <v>359</v>
      </c>
      <c r="E267" t="s">
        <v>393</v>
      </c>
      <c r="F267" t="s">
        <v>178</v>
      </c>
      <c r="G267" t="s">
        <v>178</v>
      </c>
      <c r="H267">
        <v>2011</v>
      </c>
      <c r="I267" t="s">
        <v>178</v>
      </c>
      <c r="J267" t="s">
        <v>178</v>
      </c>
      <c r="K267" t="s">
        <v>67</v>
      </c>
      <c r="L267" t="s">
        <v>178</v>
      </c>
      <c r="M267" t="s">
        <v>178</v>
      </c>
      <c r="N267">
        <v>4</v>
      </c>
      <c r="O267" t="s">
        <v>178</v>
      </c>
      <c r="P267" t="s">
        <v>178</v>
      </c>
      <c r="Q267">
        <v>0</v>
      </c>
      <c r="R267" t="s">
        <v>178</v>
      </c>
      <c r="S267" t="s">
        <v>178</v>
      </c>
      <c r="T267">
        <v>0</v>
      </c>
      <c r="U267" t="s">
        <v>178</v>
      </c>
      <c r="V267" t="s">
        <v>178</v>
      </c>
      <c r="W267">
        <v>1.5426276284314355</v>
      </c>
      <c r="X267" t="s">
        <v>178</v>
      </c>
      <c r="Y267">
        <v>0</v>
      </c>
      <c r="Z267" t="s">
        <v>178</v>
      </c>
      <c r="AA267" t="s">
        <v>178</v>
      </c>
      <c r="AB267">
        <v>9</v>
      </c>
      <c r="AC267">
        <v>13</v>
      </c>
      <c r="AD267" t="s">
        <v>178</v>
      </c>
      <c r="AE267" t="s">
        <v>178</v>
      </c>
      <c r="AF267" t="s">
        <v>178</v>
      </c>
      <c r="AG267">
        <v>0</v>
      </c>
      <c r="AH267" t="s">
        <v>178</v>
      </c>
      <c r="AI267" t="s">
        <v>178</v>
      </c>
      <c r="AJ267">
        <v>0</v>
      </c>
      <c r="AK267" t="s">
        <v>178</v>
      </c>
      <c r="AL267" t="s">
        <v>178</v>
      </c>
      <c r="AM267">
        <f t="shared" si="4"/>
        <v>0</v>
      </c>
      <c r="AN267" t="s">
        <v>533</v>
      </c>
    </row>
    <row r="268" spans="1:40" x14ac:dyDescent="0.25">
      <c r="A268">
        <v>223</v>
      </c>
      <c r="B268">
        <v>5.7</v>
      </c>
      <c r="C268" t="s">
        <v>337</v>
      </c>
      <c r="D268" t="s">
        <v>359</v>
      </c>
      <c r="E268" t="s">
        <v>393</v>
      </c>
      <c r="F268" t="s">
        <v>178</v>
      </c>
      <c r="G268" t="s">
        <v>178</v>
      </c>
      <c r="H268">
        <v>2011</v>
      </c>
      <c r="I268" t="s">
        <v>178</v>
      </c>
      <c r="J268" t="s">
        <v>178</v>
      </c>
      <c r="K268" t="s">
        <v>376</v>
      </c>
      <c r="L268" t="s">
        <v>178</v>
      </c>
      <c r="M268" t="s">
        <v>178</v>
      </c>
      <c r="N268">
        <v>6.25</v>
      </c>
      <c r="O268" t="s">
        <v>178</v>
      </c>
      <c r="P268" t="s">
        <v>178</v>
      </c>
      <c r="Q268">
        <v>1.25</v>
      </c>
      <c r="R268" t="s">
        <v>178</v>
      </c>
      <c r="S268" t="s">
        <v>178</v>
      </c>
      <c r="T268">
        <v>0</v>
      </c>
      <c r="U268" t="s">
        <v>178</v>
      </c>
      <c r="V268" t="s">
        <v>178</v>
      </c>
      <c r="W268">
        <v>0.69309818461573847</v>
      </c>
      <c r="X268" t="s">
        <v>178</v>
      </c>
      <c r="Y268">
        <v>0</v>
      </c>
      <c r="Z268" t="s">
        <v>178</v>
      </c>
      <c r="AA268" t="s">
        <v>178</v>
      </c>
      <c r="AB268" t="s">
        <v>178</v>
      </c>
      <c r="AC268" t="s">
        <v>178</v>
      </c>
      <c r="AD268" t="s">
        <v>178</v>
      </c>
      <c r="AE268" t="s">
        <v>178</v>
      </c>
      <c r="AF268" t="s">
        <v>178</v>
      </c>
      <c r="AG268">
        <v>0</v>
      </c>
      <c r="AH268" t="s">
        <v>178</v>
      </c>
      <c r="AI268" t="s">
        <v>178</v>
      </c>
      <c r="AJ268">
        <v>0</v>
      </c>
      <c r="AK268" t="s">
        <v>178</v>
      </c>
      <c r="AL268" t="s">
        <v>178</v>
      </c>
      <c r="AM268">
        <f t="shared" si="4"/>
        <v>0</v>
      </c>
      <c r="AN268" t="s">
        <v>533</v>
      </c>
    </row>
    <row r="269" spans="1:40" x14ac:dyDescent="0.25">
      <c r="A269">
        <v>229</v>
      </c>
      <c r="B269">
        <v>6.3</v>
      </c>
      <c r="C269" t="s">
        <v>337</v>
      </c>
      <c r="D269" t="s">
        <v>359</v>
      </c>
      <c r="E269" t="s">
        <v>393</v>
      </c>
      <c r="F269" t="s">
        <v>178</v>
      </c>
      <c r="G269" t="s">
        <v>178</v>
      </c>
      <c r="H269">
        <v>2011</v>
      </c>
      <c r="I269" t="s">
        <v>178</v>
      </c>
      <c r="J269" t="s">
        <v>178</v>
      </c>
      <c r="K269" t="s">
        <v>376</v>
      </c>
      <c r="L269" t="s">
        <v>178</v>
      </c>
      <c r="M269" t="s">
        <v>178</v>
      </c>
      <c r="N269">
        <v>6.25</v>
      </c>
      <c r="O269" t="s">
        <v>178</v>
      </c>
      <c r="P269" t="s">
        <v>178</v>
      </c>
      <c r="Q269">
        <v>1.25</v>
      </c>
      <c r="R269" t="s">
        <v>178</v>
      </c>
      <c r="S269" t="s">
        <v>178</v>
      </c>
      <c r="T269">
        <v>0</v>
      </c>
      <c r="U269" t="s">
        <v>178</v>
      </c>
      <c r="V269" t="s">
        <v>178</v>
      </c>
      <c r="W269">
        <v>0.69309818461573847</v>
      </c>
      <c r="X269" t="s">
        <v>178</v>
      </c>
      <c r="Y269">
        <v>0</v>
      </c>
      <c r="Z269" t="s">
        <v>178</v>
      </c>
      <c r="AA269" t="s">
        <v>178</v>
      </c>
      <c r="AB269" t="s">
        <v>178</v>
      </c>
      <c r="AC269" t="s">
        <v>178</v>
      </c>
      <c r="AD269" t="s">
        <v>178</v>
      </c>
      <c r="AE269" t="s">
        <v>178</v>
      </c>
      <c r="AF269" t="s">
        <v>178</v>
      </c>
      <c r="AG269">
        <v>0</v>
      </c>
      <c r="AH269" t="s">
        <v>178</v>
      </c>
      <c r="AI269" t="s">
        <v>178</v>
      </c>
      <c r="AJ269">
        <v>0</v>
      </c>
      <c r="AK269" t="s">
        <v>178</v>
      </c>
      <c r="AL269" t="s">
        <v>178</v>
      </c>
      <c r="AM269">
        <f t="shared" si="4"/>
        <v>0</v>
      </c>
      <c r="AN269" t="s">
        <v>533</v>
      </c>
    </row>
    <row r="270" spans="1:40" x14ac:dyDescent="0.25">
      <c r="A270">
        <v>230</v>
      </c>
      <c r="B270">
        <v>6.3</v>
      </c>
      <c r="C270" t="s">
        <v>337</v>
      </c>
      <c r="D270" t="s">
        <v>359</v>
      </c>
      <c r="E270" t="s">
        <v>393</v>
      </c>
      <c r="F270" t="s">
        <v>178</v>
      </c>
      <c r="G270" t="s">
        <v>178</v>
      </c>
      <c r="H270">
        <v>2012</v>
      </c>
      <c r="I270" t="s">
        <v>178</v>
      </c>
      <c r="J270" t="s">
        <v>178</v>
      </c>
      <c r="K270" t="s">
        <v>377</v>
      </c>
      <c r="L270" t="s">
        <v>178</v>
      </c>
      <c r="M270" t="s">
        <v>178</v>
      </c>
      <c r="N270">
        <v>10</v>
      </c>
      <c r="O270" t="s">
        <v>178</v>
      </c>
      <c r="P270" t="s">
        <v>178</v>
      </c>
      <c r="Q270">
        <v>0.5</v>
      </c>
      <c r="R270" t="s">
        <v>178</v>
      </c>
      <c r="S270" t="s">
        <v>178</v>
      </c>
      <c r="T270">
        <v>4.5</v>
      </c>
      <c r="U270" t="s">
        <v>178</v>
      </c>
      <c r="V270" t="s">
        <v>178</v>
      </c>
      <c r="W270">
        <v>0.96753869686923699</v>
      </c>
      <c r="X270" t="s">
        <v>178</v>
      </c>
      <c r="Y270">
        <v>0</v>
      </c>
      <c r="Z270" t="s">
        <v>178</v>
      </c>
      <c r="AA270" t="s">
        <v>178</v>
      </c>
      <c r="AB270" t="s">
        <v>178</v>
      </c>
      <c r="AC270" t="s">
        <v>178</v>
      </c>
      <c r="AD270" t="s">
        <v>178</v>
      </c>
      <c r="AE270" t="s">
        <v>178</v>
      </c>
      <c r="AF270" t="s">
        <v>178</v>
      </c>
      <c r="AG270">
        <v>2.0221874999999998</v>
      </c>
      <c r="AH270" t="s">
        <v>178</v>
      </c>
      <c r="AI270" t="s">
        <v>178</v>
      </c>
      <c r="AJ270">
        <v>1.0687500000000001E-2</v>
      </c>
      <c r="AK270" t="s">
        <v>178</v>
      </c>
      <c r="AL270" t="s">
        <v>178</v>
      </c>
      <c r="AM270">
        <f t="shared" si="4"/>
        <v>2.0221874999999998</v>
      </c>
      <c r="AN270" t="s">
        <v>533</v>
      </c>
    </row>
    <row r="271" spans="1:40" x14ac:dyDescent="0.25">
      <c r="A271">
        <v>231</v>
      </c>
      <c r="B271">
        <v>6.1</v>
      </c>
      <c r="C271" t="s">
        <v>337</v>
      </c>
      <c r="D271" t="s">
        <v>359</v>
      </c>
      <c r="E271" t="s">
        <v>393</v>
      </c>
      <c r="F271" t="s">
        <v>178</v>
      </c>
      <c r="G271" t="s">
        <v>178</v>
      </c>
      <c r="H271">
        <v>2012</v>
      </c>
      <c r="I271" t="s">
        <v>178</v>
      </c>
      <c r="J271" t="s">
        <v>178</v>
      </c>
      <c r="K271" t="s">
        <v>378</v>
      </c>
      <c r="L271" t="s">
        <v>178</v>
      </c>
      <c r="M271" t="s">
        <v>178</v>
      </c>
      <c r="N271">
        <v>14.5</v>
      </c>
      <c r="O271" t="s">
        <v>178</v>
      </c>
      <c r="P271" t="s">
        <v>178</v>
      </c>
      <c r="Q271">
        <v>1.5</v>
      </c>
      <c r="R271" t="s">
        <v>178</v>
      </c>
      <c r="S271" t="s">
        <v>178</v>
      </c>
      <c r="T271">
        <v>5.5</v>
      </c>
      <c r="U271" t="s">
        <v>178</v>
      </c>
      <c r="V271" t="s">
        <v>178</v>
      </c>
      <c r="W271">
        <v>0.49648766349225787</v>
      </c>
      <c r="X271" t="s">
        <v>178</v>
      </c>
      <c r="Y271">
        <v>0</v>
      </c>
      <c r="Z271" t="s">
        <v>178</v>
      </c>
      <c r="AA271" t="s">
        <v>178</v>
      </c>
      <c r="AB271" t="s">
        <v>178</v>
      </c>
      <c r="AC271" t="s">
        <v>178</v>
      </c>
      <c r="AD271" t="s">
        <v>178</v>
      </c>
      <c r="AE271" t="s">
        <v>178</v>
      </c>
      <c r="AF271" t="s">
        <v>178</v>
      </c>
      <c r="AG271">
        <v>1.9146875000000001</v>
      </c>
      <c r="AH271" t="s">
        <v>178</v>
      </c>
      <c r="AI271" t="s">
        <v>178</v>
      </c>
      <c r="AJ271">
        <v>3.9187500000000007E-2</v>
      </c>
      <c r="AK271" t="s">
        <v>178</v>
      </c>
      <c r="AL271" t="s">
        <v>178</v>
      </c>
      <c r="AM271">
        <f t="shared" si="4"/>
        <v>1.9146875000000001</v>
      </c>
      <c r="AN271" t="s">
        <v>533</v>
      </c>
    </row>
    <row r="272" spans="1:40" x14ac:dyDescent="0.25">
      <c r="A272">
        <v>232</v>
      </c>
      <c r="B272">
        <v>6.2</v>
      </c>
      <c r="C272" t="s">
        <v>337</v>
      </c>
      <c r="D272" t="s">
        <v>359</v>
      </c>
      <c r="E272" t="s">
        <v>393</v>
      </c>
      <c r="F272" t="s">
        <v>178</v>
      </c>
      <c r="G272" t="s">
        <v>178</v>
      </c>
      <c r="H272">
        <v>2012</v>
      </c>
      <c r="I272" t="s">
        <v>178</v>
      </c>
      <c r="J272" t="s">
        <v>178</v>
      </c>
      <c r="K272" t="s">
        <v>4</v>
      </c>
      <c r="L272" t="s">
        <v>178</v>
      </c>
      <c r="M272" t="s">
        <v>178</v>
      </c>
      <c r="N272">
        <v>3</v>
      </c>
      <c r="O272" t="s">
        <v>178</v>
      </c>
      <c r="P272" t="s">
        <v>178</v>
      </c>
      <c r="Q272">
        <v>0</v>
      </c>
      <c r="R272" t="s">
        <v>178</v>
      </c>
      <c r="S272" t="s">
        <v>178</v>
      </c>
      <c r="T272">
        <v>3</v>
      </c>
      <c r="U272" t="s">
        <v>178</v>
      </c>
      <c r="V272" t="s">
        <v>178</v>
      </c>
      <c r="W272">
        <v>1.0771258050942794</v>
      </c>
      <c r="X272" t="s">
        <v>178</v>
      </c>
      <c r="Y272">
        <v>0</v>
      </c>
      <c r="Z272" t="s">
        <v>178</v>
      </c>
      <c r="AA272" t="s">
        <v>178</v>
      </c>
      <c r="AB272" t="s">
        <v>178</v>
      </c>
      <c r="AC272" t="s">
        <v>178</v>
      </c>
      <c r="AD272" t="s">
        <v>178</v>
      </c>
      <c r="AE272" t="s">
        <v>178</v>
      </c>
      <c r="AF272" t="s">
        <v>178</v>
      </c>
      <c r="AG272">
        <v>1.5</v>
      </c>
      <c r="AH272" t="s">
        <v>178</v>
      </c>
      <c r="AI272" t="s">
        <v>178</v>
      </c>
      <c r="AJ272">
        <v>0</v>
      </c>
      <c r="AK272" t="s">
        <v>178</v>
      </c>
      <c r="AL272" t="s">
        <v>178</v>
      </c>
      <c r="AM272">
        <f t="shared" si="4"/>
        <v>1.5</v>
      </c>
      <c r="AN272" t="s">
        <v>533</v>
      </c>
    </row>
    <row r="273" spans="1:40" x14ac:dyDescent="0.25">
      <c r="A273">
        <v>236</v>
      </c>
      <c r="B273">
        <v>6.4</v>
      </c>
      <c r="C273" t="s">
        <v>337</v>
      </c>
      <c r="D273" t="s">
        <v>359</v>
      </c>
      <c r="E273" t="s">
        <v>393</v>
      </c>
      <c r="F273" t="s">
        <v>178</v>
      </c>
      <c r="G273" t="s">
        <v>178</v>
      </c>
      <c r="H273">
        <v>2012</v>
      </c>
      <c r="I273" t="s">
        <v>178</v>
      </c>
      <c r="J273" t="s">
        <v>178</v>
      </c>
      <c r="K273" t="s">
        <v>71</v>
      </c>
      <c r="L273" t="s">
        <v>178</v>
      </c>
      <c r="M273" t="s">
        <v>178</v>
      </c>
      <c r="N273">
        <v>7</v>
      </c>
      <c r="O273" t="s">
        <v>178</v>
      </c>
      <c r="P273" t="s">
        <v>178</v>
      </c>
      <c r="Q273">
        <v>1</v>
      </c>
      <c r="R273" t="s">
        <v>178</v>
      </c>
      <c r="S273" t="s">
        <v>178</v>
      </c>
      <c r="T273">
        <v>4</v>
      </c>
      <c r="U273" t="s">
        <v>178</v>
      </c>
      <c r="V273" t="s">
        <v>178</v>
      </c>
      <c r="W273">
        <v>0.99488692824863223</v>
      </c>
      <c r="X273" t="s">
        <v>178</v>
      </c>
      <c r="Y273">
        <v>0</v>
      </c>
      <c r="Z273" t="s">
        <v>178</v>
      </c>
      <c r="AA273" t="s">
        <v>178</v>
      </c>
      <c r="AB273" t="s">
        <v>178</v>
      </c>
      <c r="AC273" t="s">
        <v>178</v>
      </c>
      <c r="AD273" t="s">
        <v>178</v>
      </c>
      <c r="AE273" t="s">
        <v>178</v>
      </c>
      <c r="AF273" t="s">
        <v>178</v>
      </c>
      <c r="AG273">
        <v>1.5950000000000002</v>
      </c>
      <c r="AH273" t="s">
        <v>178</v>
      </c>
      <c r="AI273" t="s">
        <v>178</v>
      </c>
      <c r="AJ273">
        <v>1.9000000000000003E-2</v>
      </c>
      <c r="AK273" t="s">
        <v>178</v>
      </c>
      <c r="AL273" t="s">
        <v>178</v>
      </c>
      <c r="AM273">
        <f t="shared" si="4"/>
        <v>1.5950000000000002</v>
      </c>
      <c r="AN273" t="s">
        <v>533</v>
      </c>
    </row>
    <row r="274" spans="1:40" x14ac:dyDescent="0.25">
      <c r="A274">
        <v>237</v>
      </c>
      <c r="B274">
        <v>6.2</v>
      </c>
      <c r="C274" t="s">
        <v>337</v>
      </c>
      <c r="D274" t="s">
        <v>359</v>
      </c>
      <c r="E274" t="s">
        <v>393</v>
      </c>
      <c r="F274" t="s">
        <v>178</v>
      </c>
      <c r="G274" t="s">
        <v>178</v>
      </c>
      <c r="H274">
        <v>2012</v>
      </c>
      <c r="I274" t="s">
        <v>178</v>
      </c>
      <c r="J274" t="s">
        <v>178</v>
      </c>
      <c r="K274" t="s">
        <v>368</v>
      </c>
      <c r="L274" t="s">
        <v>178</v>
      </c>
      <c r="M274" t="s">
        <v>178</v>
      </c>
      <c r="N274">
        <v>5</v>
      </c>
      <c r="O274" t="s">
        <v>178</v>
      </c>
      <c r="P274" t="s">
        <v>178</v>
      </c>
      <c r="Q274">
        <v>0.33333333333333331</v>
      </c>
      <c r="R274" t="s">
        <v>178</v>
      </c>
      <c r="S274" t="s">
        <v>178</v>
      </c>
      <c r="T274">
        <v>0.33333333333333331</v>
      </c>
      <c r="U274" t="s">
        <v>178</v>
      </c>
      <c r="V274" t="s">
        <v>178</v>
      </c>
      <c r="W274">
        <v>0.38036649439737741</v>
      </c>
      <c r="X274" t="s">
        <v>178</v>
      </c>
      <c r="Y274">
        <v>0</v>
      </c>
      <c r="Z274" t="s">
        <v>178</v>
      </c>
      <c r="AA274" t="s">
        <v>178</v>
      </c>
      <c r="AB274" t="s">
        <v>178</v>
      </c>
      <c r="AC274" t="s">
        <v>178</v>
      </c>
      <c r="AD274" t="s">
        <v>178</v>
      </c>
      <c r="AE274" t="s">
        <v>178</v>
      </c>
      <c r="AF274" t="s">
        <v>178</v>
      </c>
      <c r="AG274">
        <v>0.15541666666666665</v>
      </c>
      <c r="AH274" t="s">
        <v>178</v>
      </c>
      <c r="AI274" t="s">
        <v>178</v>
      </c>
      <c r="AJ274">
        <v>5.2777777777777784E-4</v>
      </c>
      <c r="AK274" t="s">
        <v>178</v>
      </c>
      <c r="AL274" t="s">
        <v>178</v>
      </c>
      <c r="AM274">
        <f t="shared" si="4"/>
        <v>0.15541666666666665</v>
      </c>
      <c r="AN274" t="s">
        <v>533</v>
      </c>
    </row>
    <row r="275" spans="1:40" x14ac:dyDescent="0.25">
      <c r="A275">
        <v>238</v>
      </c>
      <c r="B275">
        <v>6.2</v>
      </c>
      <c r="C275" t="s">
        <v>337</v>
      </c>
      <c r="D275" t="s">
        <v>359</v>
      </c>
      <c r="E275" t="s">
        <v>393</v>
      </c>
      <c r="F275" t="s">
        <v>178</v>
      </c>
      <c r="G275" t="s">
        <v>178</v>
      </c>
      <c r="H275">
        <v>2012</v>
      </c>
      <c r="I275" t="s">
        <v>178</v>
      </c>
      <c r="J275" t="s">
        <v>178</v>
      </c>
      <c r="K275" t="s">
        <v>379</v>
      </c>
      <c r="L275" t="s">
        <v>178</v>
      </c>
      <c r="M275" t="s">
        <v>178</v>
      </c>
      <c r="N275">
        <v>9</v>
      </c>
      <c r="O275" t="s">
        <v>178</v>
      </c>
      <c r="P275" t="s">
        <v>178</v>
      </c>
      <c r="Q275">
        <v>0.66666666666666663</v>
      </c>
      <c r="R275" t="s">
        <v>178</v>
      </c>
      <c r="S275" t="s">
        <v>178</v>
      </c>
      <c r="T275">
        <v>4.333333333333333</v>
      </c>
      <c r="U275" t="s">
        <v>178</v>
      </c>
      <c r="V275" t="s">
        <v>178</v>
      </c>
      <c r="W275">
        <v>0.9422680644492375</v>
      </c>
      <c r="X275" t="s">
        <v>178</v>
      </c>
      <c r="Y275">
        <v>0</v>
      </c>
      <c r="Z275" t="s">
        <v>178</v>
      </c>
      <c r="AA275" t="s">
        <v>178</v>
      </c>
      <c r="AB275" t="s">
        <v>178</v>
      </c>
      <c r="AC275" t="s">
        <v>178</v>
      </c>
      <c r="AD275" t="s">
        <v>178</v>
      </c>
      <c r="AE275" t="s">
        <v>178</v>
      </c>
      <c r="AF275" t="s">
        <v>178</v>
      </c>
      <c r="AG275">
        <v>1.8741666666666663</v>
      </c>
      <c r="AH275" t="s">
        <v>178</v>
      </c>
      <c r="AI275" t="s">
        <v>178</v>
      </c>
      <c r="AJ275">
        <v>1.3722222222222219E-2</v>
      </c>
      <c r="AK275" t="s">
        <v>178</v>
      </c>
      <c r="AL275" t="s">
        <v>178</v>
      </c>
      <c r="AM275">
        <f t="shared" si="4"/>
        <v>1.8741666666666663</v>
      </c>
      <c r="AN275" t="s">
        <v>533</v>
      </c>
    </row>
    <row r="276" spans="1:40" x14ac:dyDescent="0.25">
      <c r="A276">
        <v>239</v>
      </c>
      <c r="B276">
        <v>6.1</v>
      </c>
      <c r="C276" t="s">
        <v>337</v>
      </c>
      <c r="D276" t="s">
        <v>359</v>
      </c>
      <c r="E276" t="s">
        <v>393</v>
      </c>
      <c r="F276" t="s">
        <v>178</v>
      </c>
      <c r="G276" t="s">
        <v>178</v>
      </c>
      <c r="H276">
        <v>2012</v>
      </c>
      <c r="I276" t="s">
        <v>178</v>
      </c>
      <c r="J276" t="s">
        <v>178</v>
      </c>
      <c r="K276" t="s">
        <v>368</v>
      </c>
      <c r="L276" t="s">
        <v>178</v>
      </c>
      <c r="M276" t="s">
        <v>178</v>
      </c>
      <c r="N276">
        <v>5</v>
      </c>
      <c r="O276" t="s">
        <v>178</v>
      </c>
      <c r="P276" t="s">
        <v>178</v>
      </c>
      <c r="Q276">
        <v>0.33333333333333331</v>
      </c>
      <c r="R276" t="s">
        <v>178</v>
      </c>
      <c r="S276" t="s">
        <v>178</v>
      </c>
      <c r="T276">
        <v>0.33333333333333331</v>
      </c>
      <c r="U276" t="s">
        <v>178</v>
      </c>
      <c r="V276" t="s">
        <v>178</v>
      </c>
      <c r="W276">
        <v>0.38036649439737741</v>
      </c>
      <c r="X276" t="s">
        <v>178</v>
      </c>
      <c r="Y276">
        <v>0</v>
      </c>
      <c r="Z276" t="s">
        <v>178</v>
      </c>
      <c r="AA276" t="s">
        <v>178</v>
      </c>
      <c r="AB276" t="s">
        <v>178</v>
      </c>
      <c r="AC276" t="s">
        <v>178</v>
      </c>
      <c r="AD276" t="s">
        <v>178</v>
      </c>
      <c r="AE276" t="s">
        <v>178</v>
      </c>
      <c r="AF276" t="s">
        <v>178</v>
      </c>
      <c r="AG276">
        <v>0.15541666666666665</v>
      </c>
      <c r="AH276" t="s">
        <v>178</v>
      </c>
      <c r="AI276" t="s">
        <v>178</v>
      </c>
      <c r="AJ276">
        <v>5.2777777777777784E-4</v>
      </c>
      <c r="AK276" t="s">
        <v>178</v>
      </c>
      <c r="AL276" t="s">
        <v>178</v>
      </c>
      <c r="AM276">
        <f t="shared" si="4"/>
        <v>0.15541666666666665</v>
      </c>
      <c r="AN276" t="s">
        <v>533</v>
      </c>
    </row>
    <row r="277" spans="1:40" x14ac:dyDescent="0.25">
      <c r="A277">
        <v>240</v>
      </c>
      <c r="B277">
        <v>6.2</v>
      </c>
      <c r="C277" t="s">
        <v>337</v>
      </c>
      <c r="D277" t="s">
        <v>359</v>
      </c>
      <c r="E277" t="s">
        <v>393</v>
      </c>
      <c r="F277" t="s">
        <v>178</v>
      </c>
      <c r="G277" t="s">
        <v>178</v>
      </c>
      <c r="H277">
        <v>2012</v>
      </c>
      <c r="I277" t="s">
        <v>178</v>
      </c>
      <c r="J277" t="s">
        <v>178</v>
      </c>
      <c r="K277" t="s">
        <v>380</v>
      </c>
      <c r="L277" t="s">
        <v>178</v>
      </c>
      <c r="M277" t="s">
        <v>178</v>
      </c>
      <c r="N277">
        <v>5.5</v>
      </c>
      <c r="O277" t="s">
        <v>178</v>
      </c>
      <c r="P277" t="s">
        <v>178</v>
      </c>
      <c r="Q277">
        <v>0.5</v>
      </c>
      <c r="R277" t="s">
        <v>178</v>
      </c>
      <c r="S277" t="s">
        <v>178</v>
      </c>
      <c r="T277">
        <v>1.5</v>
      </c>
      <c r="U277" t="s">
        <v>178</v>
      </c>
      <c r="V277" t="s">
        <v>178</v>
      </c>
      <c r="W277">
        <v>0.63071388124885897</v>
      </c>
      <c r="X277" t="s">
        <v>178</v>
      </c>
      <c r="Y277">
        <v>0</v>
      </c>
      <c r="Z277" t="s">
        <v>178</v>
      </c>
      <c r="AA277" t="s">
        <v>178</v>
      </c>
      <c r="AB277" t="s">
        <v>178</v>
      </c>
      <c r="AC277" t="s">
        <v>178</v>
      </c>
      <c r="AD277" t="s">
        <v>178</v>
      </c>
      <c r="AE277" t="s">
        <v>178</v>
      </c>
      <c r="AF277" t="s">
        <v>178</v>
      </c>
      <c r="AG277">
        <v>0.67406250000000001</v>
      </c>
      <c r="AH277" t="s">
        <v>178</v>
      </c>
      <c r="AI277" t="s">
        <v>178</v>
      </c>
      <c r="AJ277">
        <v>3.5625000000000006E-3</v>
      </c>
      <c r="AK277" t="s">
        <v>178</v>
      </c>
      <c r="AL277" t="s">
        <v>178</v>
      </c>
      <c r="AM277">
        <f t="shared" si="4"/>
        <v>0.67406250000000001</v>
      </c>
      <c r="AN277" t="s">
        <v>533</v>
      </c>
    </row>
    <row r="278" spans="1:40" x14ac:dyDescent="0.25">
      <c r="A278">
        <v>247</v>
      </c>
      <c r="B278">
        <v>6.2</v>
      </c>
      <c r="C278" t="s">
        <v>337</v>
      </c>
      <c r="D278" t="s">
        <v>359</v>
      </c>
      <c r="E278" t="s">
        <v>393</v>
      </c>
      <c r="F278" t="s">
        <v>178</v>
      </c>
      <c r="G278" t="s">
        <v>178</v>
      </c>
      <c r="H278">
        <v>2012</v>
      </c>
      <c r="I278" t="s">
        <v>178</v>
      </c>
      <c r="J278" t="s">
        <v>178</v>
      </c>
      <c r="K278" t="s">
        <v>381</v>
      </c>
      <c r="L278" t="s">
        <v>178</v>
      </c>
      <c r="M278" t="s">
        <v>178</v>
      </c>
      <c r="N278">
        <v>6.6666666666666661</v>
      </c>
      <c r="O278" t="s">
        <v>178</v>
      </c>
      <c r="P278" t="s">
        <v>178</v>
      </c>
      <c r="Q278">
        <v>0.66666666666666663</v>
      </c>
      <c r="R278" t="s">
        <v>178</v>
      </c>
      <c r="S278" t="s">
        <v>178</v>
      </c>
      <c r="T278">
        <v>1.3333333333333333</v>
      </c>
      <c r="U278" t="s">
        <v>178</v>
      </c>
      <c r="V278" t="s">
        <v>178</v>
      </c>
      <c r="W278">
        <v>0.40913695515534276</v>
      </c>
      <c r="X278" t="s">
        <v>178</v>
      </c>
      <c r="Y278">
        <v>0</v>
      </c>
      <c r="Z278" t="s">
        <v>178</v>
      </c>
      <c r="AA278" t="s">
        <v>178</v>
      </c>
      <c r="AB278" t="s">
        <v>178</v>
      </c>
      <c r="AC278" t="s">
        <v>178</v>
      </c>
      <c r="AD278" t="s">
        <v>178</v>
      </c>
      <c r="AE278" t="s">
        <v>178</v>
      </c>
      <c r="AF278" t="s">
        <v>178</v>
      </c>
      <c r="AG278">
        <v>0.57666666666666666</v>
      </c>
      <c r="AH278" t="s">
        <v>178</v>
      </c>
      <c r="AI278" t="s">
        <v>178</v>
      </c>
      <c r="AJ278">
        <v>4.2222222222222227E-3</v>
      </c>
      <c r="AK278" t="s">
        <v>178</v>
      </c>
      <c r="AL278" t="s">
        <v>178</v>
      </c>
      <c r="AM278">
        <f t="shared" si="4"/>
        <v>0.57666666666666666</v>
      </c>
      <c r="AN278" t="s">
        <v>533</v>
      </c>
    </row>
    <row r="279" spans="1:40" x14ac:dyDescent="0.25">
      <c r="A279">
        <v>248</v>
      </c>
      <c r="B279">
        <v>6.2</v>
      </c>
      <c r="C279" t="s">
        <v>337</v>
      </c>
      <c r="D279" t="s">
        <v>359</v>
      </c>
      <c r="E279" t="s">
        <v>393</v>
      </c>
      <c r="F279" t="s">
        <v>178</v>
      </c>
      <c r="G279" t="s">
        <v>178</v>
      </c>
      <c r="H279">
        <v>2012</v>
      </c>
      <c r="I279" t="s">
        <v>178</v>
      </c>
      <c r="J279" t="s">
        <v>178</v>
      </c>
      <c r="K279" t="s">
        <v>382</v>
      </c>
      <c r="L279" t="s">
        <v>178</v>
      </c>
      <c r="M279" t="s">
        <v>178</v>
      </c>
      <c r="N279">
        <v>10.333333333333332</v>
      </c>
      <c r="O279" t="s">
        <v>178</v>
      </c>
      <c r="P279" t="s">
        <v>178</v>
      </c>
      <c r="Q279">
        <v>1</v>
      </c>
      <c r="R279" t="s">
        <v>178</v>
      </c>
      <c r="S279" t="s">
        <v>178</v>
      </c>
      <c r="T279">
        <v>2.6666666666666665</v>
      </c>
      <c r="U279" t="s">
        <v>178</v>
      </c>
      <c r="V279" t="s">
        <v>178</v>
      </c>
      <c r="W279">
        <v>0.22903846096403155</v>
      </c>
      <c r="X279" t="s">
        <v>178</v>
      </c>
      <c r="Y279">
        <v>0</v>
      </c>
      <c r="Z279" t="s">
        <v>178</v>
      </c>
      <c r="AA279" t="s">
        <v>178</v>
      </c>
      <c r="AB279" t="s">
        <v>178</v>
      </c>
      <c r="AC279" t="s">
        <v>178</v>
      </c>
      <c r="AD279" t="s">
        <v>178</v>
      </c>
      <c r="AE279" t="s">
        <v>178</v>
      </c>
      <c r="AF279" t="s">
        <v>178</v>
      </c>
      <c r="AG279">
        <v>1.0633333333333332</v>
      </c>
      <c r="AH279" t="s">
        <v>178</v>
      </c>
      <c r="AI279" t="s">
        <v>178</v>
      </c>
      <c r="AJ279">
        <v>1.2666666666666666E-2</v>
      </c>
      <c r="AK279" t="s">
        <v>178</v>
      </c>
      <c r="AL279" t="s">
        <v>178</v>
      </c>
      <c r="AM279">
        <f t="shared" si="4"/>
        <v>1.0633333333333332</v>
      </c>
      <c r="AN279" t="s">
        <v>533</v>
      </c>
    </row>
    <row r="280" spans="1:40" x14ac:dyDescent="0.25">
      <c r="A280">
        <v>250</v>
      </c>
      <c r="B280">
        <v>5.9</v>
      </c>
      <c r="C280" t="s">
        <v>337</v>
      </c>
      <c r="D280" t="s">
        <v>359</v>
      </c>
      <c r="E280" t="s">
        <v>393</v>
      </c>
      <c r="F280" t="s">
        <v>178</v>
      </c>
      <c r="G280" t="s">
        <v>178</v>
      </c>
      <c r="H280">
        <v>2012</v>
      </c>
      <c r="I280" t="s">
        <v>178</v>
      </c>
      <c r="J280" t="s">
        <v>178</v>
      </c>
      <c r="K280" t="s">
        <v>383</v>
      </c>
      <c r="L280" t="s">
        <v>178</v>
      </c>
      <c r="M280" t="s">
        <v>178</v>
      </c>
      <c r="N280">
        <v>7.75</v>
      </c>
      <c r="O280" t="s">
        <v>178</v>
      </c>
      <c r="P280" t="s">
        <v>178</v>
      </c>
      <c r="Q280">
        <v>0.75</v>
      </c>
      <c r="R280" t="s">
        <v>178</v>
      </c>
      <c r="S280" t="s">
        <v>178</v>
      </c>
      <c r="T280">
        <v>1</v>
      </c>
      <c r="U280" t="s">
        <v>178</v>
      </c>
      <c r="V280" t="s">
        <v>178</v>
      </c>
      <c r="W280">
        <v>0.5006010403568707</v>
      </c>
      <c r="X280" t="s">
        <v>178</v>
      </c>
      <c r="Y280">
        <v>0</v>
      </c>
      <c r="Z280" t="s">
        <v>178</v>
      </c>
      <c r="AA280" t="s">
        <v>178</v>
      </c>
      <c r="AB280" t="s">
        <v>178</v>
      </c>
      <c r="AC280" t="s">
        <v>178</v>
      </c>
      <c r="AD280" t="s">
        <v>178</v>
      </c>
      <c r="AE280" t="s">
        <v>178</v>
      </c>
      <c r="AF280" t="s">
        <v>178</v>
      </c>
      <c r="AG280">
        <v>0.42406250000000001</v>
      </c>
      <c r="AH280" t="s">
        <v>178</v>
      </c>
      <c r="AI280" t="s">
        <v>178</v>
      </c>
      <c r="AJ280">
        <v>3.5625000000000006E-3</v>
      </c>
      <c r="AK280" t="s">
        <v>178</v>
      </c>
      <c r="AL280" t="s">
        <v>178</v>
      </c>
      <c r="AM280">
        <f t="shared" si="4"/>
        <v>0.42406250000000001</v>
      </c>
      <c r="AN280" t="s">
        <v>533</v>
      </c>
    </row>
    <row r="281" spans="1:40" x14ac:dyDescent="0.25">
      <c r="A281">
        <v>258</v>
      </c>
      <c r="B281">
        <v>5.9</v>
      </c>
      <c r="C281" t="s">
        <v>337</v>
      </c>
      <c r="D281" t="s">
        <v>359</v>
      </c>
      <c r="E281" t="s">
        <v>393</v>
      </c>
      <c r="F281" t="s">
        <v>178</v>
      </c>
      <c r="G281" t="s">
        <v>178</v>
      </c>
      <c r="H281">
        <v>2012</v>
      </c>
      <c r="I281" t="s">
        <v>178</v>
      </c>
      <c r="J281" t="s">
        <v>178</v>
      </c>
      <c r="K281" t="s">
        <v>48</v>
      </c>
      <c r="L281" t="s">
        <v>178</v>
      </c>
      <c r="M281" t="s">
        <v>178</v>
      </c>
      <c r="N281">
        <v>6</v>
      </c>
      <c r="O281" t="s">
        <v>178</v>
      </c>
      <c r="P281" t="s">
        <v>178</v>
      </c>
      <c r="Q281">
        <v>2</v>
      </c>
      <c r="R281" t="s">
        <v>178</v>
      </c>
      <c r="S281" t="s">
        <v>178</v>
      </c>
      <c r="T281">
        <v>4</v>
      </c>
      <c r="U281" t="s">
        <v>178</v>
      </c>
      <c r="V281" t="s">
        <v>178</v>
      </c>
      <c r="W281">
        <v>2.6086203249994049</v>
      </c>
      <c r="X281" t="s">
        <v>178</v>
      </c>
      <c r="Y281">
        <v>0</v>
      </c>
      <c r="Z281" t="s">
        <v>178</v>
      </c>
      <c r="AA281" t="s">
        <v>178</v>
      </c>
      <c r="AB281" t="s">
        <v>178</v>
      </c>
      <c r="AC281" t="s">
        <v>178</v>
      </c>
      <c r="AD281" t="s">
        <v>178</v>
      </c>
      <c r="AE281" t="s">
        <v>178</v>
      </c>
      <c r="AF281" t="s">
        <v>178</v>
      </c>
      <c r="AG281">
        <v>1.19</v>
      </c>
      <c r="AH281" t="s">
        <v>178</v>
      </c>
      <c r="AI281" t="s">
        <v>178</v>
      </c>
      <c r="AJ281">
        <v>3.8000000000000006E-2</v>
      </c>
      <c r="AK281" t="s">
        <v>178</v>
      </c>
      <c r="AL281" t="s">
        <v>178</v>
      </c>
      <c r="AM281">
        <f t="shared" si="4"/>
        <v>1.19</v>
      </c>
      <c r="AN281" t="s">
        <v>533</v>
      </c>
    </row>
    <row r="282" spans="1:40" x14ac:dyDescent="0.25">
      <c r="A282">
        <v>260</v>
      </c>
      <c r="B282">
        <v>5.7</v>
      </c>
      <c r="C282" t="s">
        <v>337</v>
      </c>
      <c r="D282" t="s">
        <v>359</v>
      </c>
      <c r="E282" t="s">
        <v>393</v>
      </c>
      <c r="F282" t="s">
        <v>178</v>
      </c>
      <c r="G282" t="s">
        <v>178</v>
      </c>
      <c r="H282">
        <v>2012</v>
      </c>
      <c r="I282" t="s">
        <v>178</v>
      </c>
      <c r="J282" t="s">
        <v>178</v>
      </c>
      <c r="K282" t="s">
        <v>384</v>
      </c>
      <c r="L282" t="s">
        <v>178</v>
      </c>
      <c r="M282" t="s">
        <v>178</v>
      </c>
      <c r="N282">
        <v>10.600000000000001</v>
      </c>
      <c r="O282" t="s">
        <v>178</v>
      </c>
      <c r="P282" t="s">
        <v>178</v>
      </c>
      <c r="Q282">
        <v>0.6</v>
      </c>
      <c r="R282" t="s">
        <v>178</v>
      </c>
      <c r="S282" t="s">
        <v>178</v>
      </c>
      <c r="T282">
        <v>5.4</v>
      </c>
      <c r="U282" t="s">
        <v>178</v>
      </c>
      <c r="V282" t="s">
        <v>178</v>
      </c>
      <c r="W282">
        <v>0.40476901753999944</v>
      </c>
      <c r="X282" t="s">
        <v>178</v>
      </c>
      <c r="Y282">
        <v>0</v>
      </c>
      <c r="Z282" t="s">
        <v>178</v>
      </c>
      <c r="AA282" t="s">
        <v>178</v>
      </c>
      <c r="AB282" t="s">
        <v>178</v>
      </c>
      <c r="AC282" t="s">
        <v>178</v>
      </c>
      <c r="AD282" t="s">
        <v>178</v>
      </c>
      <c r="AE282" t="s">
        <v>178</v>
      </c>
      <c r="AF282" t="s">
        <v>178</v>
      </c>
      <c r="AG282">
        <v>2.3719500000000004</v>
      </c>
      <c r="AH282" t="s">
        <v>178</v>
      </c>
      <c r="AI282" t="s">
        <v>178</v>
      </c>
      <c r="AJ282">
        <v>1.5390000000000001E-2</v>
      </c>
      <c r="AK282" t="s">
        <v>178</v>
      </c>
      <c r="AL282" t="s">
        <v>178</v>
      </c>
      <c r="AM282">
        <f t="shared" si="4"/>
        <v>2.3719500000000004</v>
      </c>
      <c r="AN282" t="s">
        <v>533</v>
      </c>
    </row>
    <row r="283" spans="1:40" x14ac:dyDescent="0.25">
      <c r="A283">
        <v>263</v>
      </c>
      <c r="B283">
        <v>6</v>
      </c>
      <c r="C283" t="s">
        <v>337</v>
      </c>
      <c r="D283" t="s">
        <v>359</v>
      </c>
      <c r="E283" t="s">
        <v>393</v>
      </c>
      <c r="F283" t="s">
        <v>178</v>
      </c>
      <c r="G283" t="s">
        <v>178</v>
      </c>
      <c r="H283">
        <v>2012</v>
      </c>
      <c r="I283" t="s">
        <v>178</v>
      </c>
      <c r="J283" t="s">
        <v>178</v>
      </c>
      <c r="K283" t="s">
        <v>385</v>
      </c>
      <c r="L283" t="s">
        <v>178</v>
      </c>
      <c r="M283" t="s">
        <v>178</v>
      </c>
      <c r="N283">
        <v>7</v>
      </c>
      <c r="O283" t="s">
        <v>178</v>
      </c>
      <c r="P283" t="s">
        <v>178</v>
      </c>
      <c r="Q283">
        <v>1</v>
      </c>
      <c r="R283" t="s">
        <v>178</v>
      </c>
      <c r="S283" t="s">
        <v>178</v>
      </c>
      <c r="T283">
        <v>1.5</v>
      </c>
      <c r="U283" t="s">
        <v>178</v>
      </c>
      <c r="V283" t="s">
        <v>178</v>
      </c>
      <c r="W283">
        <v>0.25877314304585897</v>
      </c>
      <c r="X283" t="s">
        <v>178</v>
      </c>
      <c r="Y283">
        <v>0</v>
      </c>
      <c r="Z283" t="s">
        <v>178</v>
      </c>
      <c r="AA283" t="s">
        <v>178</v>
      </c>
      <c r="AB283" t="s">
        <v>178</v>
      </c>
      <c r="AC283" t="s">
        <v>178</v>
      </c>
      <c r="AD283" t="s">
        <v>178</v>
      </c>
      <c r="AE283" t="s">
        <v>178</v>
      </c>
      <c r="AF283" t="s">
        <v>178</v>
      </c>
      <c r="AG283">
        <v>0.59812500000000002</v>
      </c>
      <c r="AH283" t="s">
        <v>178</v>
      </c>
      <c r="AI283" t="s">
        <v>178</v>
      </c>
      <c r="AJ283">
        <v>7.1250000000000011E-3</v>
      </c>
      <c r="AK283" t="s">
        <v>178</v>
      </c>
      <c r="AL283" t="s">
        <v>178</v>
      </c>
      <c r="AM283">
        <f t="shared" si="4"/>
        <v>0.59812500000000002</v>
      </c>
      <c r="AN283" t="s">
        <v>533</v>
      </c>
    </row>
    <row r="284" spans="1:40" x14ac:dyDescent="0.25">
      <c r="A284">
        <v>264</v>
      </c>
      <c r="B284">
        <v>6</v>
      </c>
      <c r="C284" t="s">
        <v>337</v>
      </c>
      <c r="D284" t="s">
        <v>359</v>
      </c>
      <c r="E284" t="s">
        <v>393</v>
      </c>
      <c r="F284" t="s">
        <v>178</v>
      </c>
      <c r="G284" t="s">
        <v>178</v>
      </c>
      <c r="H284">
        <v>2012</v>
      </c>
      <c r="I284" t="s">
        <v>178</v>
      </c>
      <c r="J284" t="s">
        <v>178</v>
      </c>
      <c r="K284" t="s">
        <v>386</v>
      </c>
      <c r="L284" t="s">
        <v>178</v>
      </c>
      <c r="M284" t="s">
        <v>178</v>
      </c>
      <c r="N284">
        <v>7.5</v>
      </c>
      <c r="O284" t="s">
        <v>178</v>
      </c>
      <c r="P284" t="s">
        <v>178</v>
      </c>
      <c r="Q284">
        <v>1</v>
      </c>
      <c r="R284" t="s">
        <v>178</v>
      </c>
      <c r="S284" t="s">
        <v>178</v>
      </c>
      <c r="T284">
        <v>2</v>
      </c>
      <c r="U284" t="s">
        <v>178</v>
      </c>
      <c r="V284" t="s">
        <v>178</v>
      </c>
      <c r="W284">
        <v>0.43139309220245908</v>
      </c>
      <c r="X284" t="s">
        <v>178</v>
      </c>
      <c r="Y284">
        <v>0</v>
      </c>
      <c r="Z284" t="s">
        <v>178</v>
      </c>
      <c r="AA284" t="s">
        <v>178</v>
      </c>
      <c r="AB284" t="s">
        <v>178</v>
      </c>
      <c r="AC284" t="s">
        <v>178</v>
      </c>
      <c r="AD284" t="s">
        <v>178</v>
      </c>
      <c r="AE284" t="s">
        <v>178</v>
      </c>
      <c r="AF284" t="s">
        <v>178</v>
      </c>
      <c r="AG284">
        <v>0.7975000000000001</v>
      </c>
      <c r="AH284" t="s">
        <v>178</v>
      </c>
      <c r="AI284" t="s">
        <v>178</v>
      </c>
      <c r="AJ284">
        <v>9.5000000000000015E-3</v>
      </c>
      <c r="AK284" t="s">
        <v>178</v>
      </c>
      <c r="AL284" t="s">
        <v>178</v>
      </c>
      <c r="AM284">
        <f t="shared" si="4"/>
        <v>0.7975000000000001</v>
      </c>
      <c r="AN284" t="s">
        <v>533</v>
      </c>
    </row>
    <row r="285" spans="1:40" x14ac:dyDescent="0.25">
      <c r="A285">
        <v>265</v>
      </c>
      <c r="B285">
        <v>6</v>
      </c>
      <c r="C285" t="s">
        <v>337</v>
      </c>
      <c r="D285" t="s">
        <v>359</v>
      </c>
      <c r="E285" t="s">
        <v>393</v>
      </c>
      <c r="F285" t="s">
        <v>178</v>
      </c>
      <c r="G285" t="s">
        <v>178</v>
      </c>
      <c r="H285">
        <v>2012</v>
      </c>
      <c r="I285" t="s">
        <v>178</v>
      </c>
      <c r="J285" t="s">
        <v>178</v>
      </c>
      <c r="K285" t="s">
        <v>387</v>
      </c>
      <c r="L285" t="s">
        <v>178</v>
      </c>
      <c r="M285" t="s">
        <v>178</v>
      </c>
      <c r="N285">
        <v>7.5</v>
      </c>
      <c r="O285" t="s">
        <v>178</v>
      </c>
      <c r="P285" t="s">
        <v>178</v>
      </c>
      <c r="Q285">
        <v>0.5</v>
      </c>
      <c r="R285" t="s">
        <v>178</v>
      </c>
      <c r="S285" t="s">
        <v>178</v>
      </c>
      <c r="T285">
        <v>2.5</v>
      </c>
      <c r="U285" t="s">
        <v>178</v>
      </c>
      <c r="V285" t="s">
        <v>178</v>
      </c>
      <c r="W285">
        <v>0.36055512754639901</v>
      </c>
      <c r="X285" t="s">
        <v>178</v>
      </c>
      <c r="Y285">
        <v>0</v>
      </c>
      <c r="Z285" t="s">
        <v>178</v>
      </c>
      <c r="AA285" t="s">
        <v>178</v>
      </c>
      <c r="AB285" t="s">
        <v>178</v>
      </c>
      <c r="AC285" t="s">
        <v>178</v>
      </c>
      <c r="AD285" t="s">
        <v>178</v>
      </c>
      <c r="AE285" t="s">
        <v>178</v>
      </c>
      <c r="AF285" t="s">
        <v>178</v>
      </c>
      <c r="AG285">
        <v>1.1234374999999999</v>
      </c>
      <c r="AH285" t="s">
        <v>178</v>
      </c>
      <c r="AI285" t="s">
        <v>178</v>
      </c>
      <c r="AJ285">
        <v>5.9375000000000001E-3</v>
      </c>
      <c r="AK285" t="s">
        <v>178</v>
      </c>
      <c r="AL285" t="s">
        <v>178</v>
      </c>
      <c r="AM285">
        <f t="shared" si="4"/>
        <v>1.1234374999999999</v>
      </c>
      <c r="AN285" t="s">
        <v>533</v>
      </c>
    </row>
    <row r="286" spans="1:40" x14ac:dyDescent="0.25">
      <c r="A286">
        <v>266</v>
      </c>
      <c r="B286">
        <v>6.1</v>
      </c>
      <c r="C286" t="s">
        <v>337</v>
      </c>
      <c r="D286" t="s">
        <v>359</v>
      </c>
      <c r="E286" t="s">
        <v>393</v>
      </c>
      <c r="F286" t="s">
        <v>178</v>
      </c>
      <c r="G286" t="s">
        <v>178</v>
      </c>
      <c r="H286">
        <v>2012</v>
      </c>
      <c r="I286" t="s">
        <v>178</v>
      </c>
      <c r="J286" t="s">
        <v>178</v>
      </c>
      <c r="K286" t="s">
        <v>2</v>
      </c>
      <c r="L286" t="s">
        <v>178</v>
      </c>
      <c r="M286" t="s">
        <v>178</v>
      </c>
      <c r="N286">
        <v>7</v>
      </c>
      <c r="O286" t="s">
        <v>178</v>
      </c>
      <c r="P286" t="s">
        <v>178</v>
      </c>
      <c r="Q286">
        <v>1</v>
      </c>
      <c r="R286" t="s">
        <v>178</v>
      </c>
      <c r="S286" t="s">
        <v>178</v>
      </c>
      <c r="T286">
        <v>2</v>
      </c>
      <c r="U286" t="s">
        <v>178</v>
      </c>
      <c r="V286" t="s">
        <v>178</v>
      </c>
      <c r="W286">
        <v>1.4878844041120944</v>
      </c>
      <c r="X286" t="s">
        <v>178</v>
      </c>
      <c r="Y286">
        <v>0</v>
      </c>
      <c r="Z286" t="s">
        <v>178</v>
      </c>
      <c r="AA286" t="s">
        <v>178</v>
      </c>
      <c r="AB286" t="s">
        <v>178</v>
      </c>
      <c r="AC286" t="s">
        <v>178</v>
      </c>
      <c r="AD286" t="s">
        <v>178</v>
      </c>
      <c r="AE286" t="s">
        <v>178</v>
      </c>
      <c r="AF286" t="s">
        <v>178</v>
      </c>
      <c r="AG286">
        <v>0.7975000000000001</v>
      </c>
      <c r="AH286" t="s">
        <v>178</v>
      </c>
      <c r="AI286" t="s">
        <v>178</v>
      </c>
      <c r="AJ286">
        <v>9.5000000000000015E-3</v>
      </c>
      <c r="AK286" t="s">
        <v>178</v>
      </c>
      <c r="AL286" t="s">
        <v>178</v>
      </c>
      <c r="AM286">
        <f t="shared" si="4"/>
        <v>0.7975000000000001</v>
      </c>
      <c r="AN286" t="s">
        <v>533</v>
      </c>
    </row>
    <row r="287" spans="1:40" x14ac:dyDescent="0.25">
      <c r="A287">
        <v>271</v>
      </c>
      <c r="B287">
        <v>6</v>
      </c>
      <c r="C287" t="s">
        <v>337</v>
      </c>
      <c r="D287" t="s">
        <v>359</v>
      </c>
      <c r="E287" t="s">
        <v>393</v>
      </c>
      <c r="F287" t="s">
        <v>178</v>
      </c>
      <c r="G287" t="s">
        <v>178</v>
      </c>
      <c r="H287">
        <v>2012</v>
      </c>
      <c r="I287" t="s">
        <v>178</v>
      </c>
      <c r="J287" t="s">
        <v>178</v>
      </c>
      <c r="K287" t="s">
        <v>388</v>
      </c>
      <c r="L287" t="s">
        <v>178</v>
      </c>
      <c r="M287" t="s">
        <v>178</v>
      </c>
      <c r="N287">
        <v>5.6666666666666661</v>
      </c>
      <c r="O287" t="s">
        <v>178</v>
      </c>
      <c r="P287" t="s">
        <v>178</v>
      </c>
      <c r="Q287">
        <v>1.3333333333333333</v>
      </c>
      <c r="R287" t="s">
        <v>178</v>
      </c>
      <c r="S287" t="s">
        <v>178</v>
      </c>
      <c r="T287">
        <v>0.33333333333333331</v>
      </c>
      <c r="U287" t="s">
        <v>178</v>
      </c>
      <c r="V287" t="s">
        <v>178</v>
      </c>
      <c r="W287">
        <v>0.48996199584099615</v>
      </c>
      <c r="X287" t="s">
        <v>178</v>
      </c>
      <c r="Y287">
        <v>0</v>
      </c>
      <c r="Z287" t="s">
        <v>178</v>
      </c>
      <c r="AA287" t="s">
        <v>178</v>
      </c>
      <c r="AB287" t="s">
        <v>178</v>
      </c>
      <c r="AC287" t="s">
        <v>178</v>
      </c>
      <c r="AD287" t="s">
        <v>178</v>
      </c>
      <c r="AE287" t="s">
        <v>178</v>
      </c>
      <c r="AF287" t="s">
        <v>178</v>
      </c>
      <c r="AG287">
        <v>0.12166666666666666</v>
      </c>
      <c r="AH287" t="s">
        <v>178</v>
      </c>
      <c r="AI287" t="s">
        <v>178</v>
      </c>
      <c r="AJ287">
        <v>2.1111111111111113E-3</v>
      </c>
      <c r="AK287" t="s">
        <v>178</v>
      </c>
      <c r="AL287" t="s">
        <v>178</v>
      </c>
      <c r="AM287">
        <f t="shared" si="4"/>
        <v>0.12166666666666666</v>
      </c>
      <c r="AN287" t="s">
        <v>533</v>
      </c>
    </row>
    <row r="288" spans="1:40" x14ac:dyDescent="0.25">
      <c r="A288">
        <v>2</v>
      </c>
      <c r="B288">
        <v>5.9</v>
      </c>
      <c r="C288" t="s">
        <v>337</v>
      </c>
      <c r="D288" t="s">
        <v>359</v>
      </c>
      <c r="E288" t="s">
        <v>393</v>
      </c>
      <c r="F288" t="s">
        <v>393</v>
      </c>
      <c r="G288" t="s">
        <v>178</v>
      </c>
      <c r="H288">
        <v>2011</v>
      </c>
      <c r="I288">
        <v>1</v>
      </c>
      <c r="J288">
        <v>2011</v>
      </c>
      <c r="K288" t="s">
        <v>360</v>
      </c>
      <c r="L288" t="s">
        <v>360</v>
      </c>
      <c r="M288" t="s">
        <v>178</v>
      </c>
      <c r="N288">
        <v>6.5</v>
      </c>
      <c r="O288">
        <v>8</v>
      </c>
      <c r="P288" t="s">
        <v>178</v>
      </c>
      <c r="Q288">
        <v>2.5</v>
      </c>
      <c r="R288">
        <v>1.5</v>
      </c>
      <c r="S288" t="s">
        <v>178</v>
      </c>
      <c r="T288">
        <v>1</v>
      </c>
      <c r="U288">
        <v>0</v>
      </c>
      <c r="V288" t="s">
        <v>178</v>
      </c>
      <c r="W288">
        <v>0.70636866316215041</v>
      </c>
      <c r="X288" t="s">
        <v>177</v>
      </c>
      <c r="Y288">
        <v>1</v>
      </c>
      <c r="Z288" t="s">
        <v>178</v>
      </c>
      <c r="AA288" t="s">
        <v>178</v>
      </c>
      <c r="AB288">
        <v>2</v>
      </c>
      <c r="AC288">
        <v>3</v>
      </c>
      <c r="AD288" t="s">
        <v>178</v>
      </c>
      <c r="AE288" t="s">
        <v>178</v>
      </c>
      <c r="AF288" t="s">
        <v>178</v>
      </c>
      <c r="AG288">
        <v>0.24687500000000001</v>
      </c>
      <c r="AH288">
        <v>0</v>
      </c>
      <c r="AI288" t="s">
        <v>178</v>
      </c>
      <c r="AJ288">
        <v>0</v>
      </c>
      <c r="AK288">
        <v>0</v>
      </c>
      <c r="AL288" t="s">
        <v>178</v>
      </c>
      <c r="AM288">
        <f t="shared" si="4"/>
        <v>0</v>
      </c>
      <c r="AN288" t="s">
        <v>535</v>
      </c>
    </row>
    <row r="289" spans="1:40" x14ac:dyDescent="0.25">
      <c r="A289">
        <v>9</v>
      </c>
      <c r="B289">
        <v>5.8</v>
      </c>
      <c r="C289" t="s">
        <v>337</v>
      </c>
      <c r="D289" t="s">
        <v>359</v>
      </c>
      <c r="E289" t="s">
        <v>393</v>
      </c>
      <c r="F289" t="s">
        <v>393</v>
      </c>
      <c r="G289" t="s">
        <v>393</v>
      </c>
      <c r="H289">
        <v>2011</v>
      </c>
      <c r="I289">
        <v>2</v>
      </c>
      <c r="J289">
        <v>2011</v>
      </c>
      <c r="K289" t="s">
        <v>361</v>
      </c>
      <c r="L289" t="s">
        <v>497</v>
      </c>
      <c r="M289" t="s">
        <v>361</v>
      </c>
      <c r="N289">
        <v>5.5</v>
      </c>
      <c r="O289">
        <v>12.666666666666666</v>
      </c>
      <c r="P289">
        <v>13</v>
      </c>
      <c r="Q289">
        <v>0.5</v>
      </c>
      <c r="R289">
        <v>0.66666666666666663</v>
      </c>
      <c r="S289">
        <v>2.5</v>
      </c>
      <c r="T289">
        <v>0</v>
      </c>
      <c r="U289">
        <v>4</v>
      </c>
      <c r="V289">
        <v>5</v>
      </c>
      <c r="W289">
        <v>0.89560035730229537</v>
      </c>
      <c r="X289" t="s">
        <v>177</v>
      </c>
      <c r="Y289">
        <v>1</v>
      </c>
      <c r="Z289" t="s">
        <v>178</v>
      </c>
      <c r="AA289" t="s">
        <v>178</v>
      </c>
      <c r="AB289">
        <v>0</v>
      </c>
      <c r="AC289">
        <v>0</v>
      </c>
      <c r="AD289" t="s">
        <v>178</v>
      </c>
      <c r="AE289" t="s">
        <v>178</v>
      </c>
      <c r="AF289" t="s">
        <v>178</v>
      </c>
      <c r="AG289">
        <v>0</v>
      </c>
      <c r="AH289">
        <v>1.73</v>
      </c>
      <c r="AI289">
        <v>1.234375</v>
      </c>
      <c r="AJ289">
        <v>0</v>
      </c>
      <c r="AK289">
        <v>1.2666666666666666E-2</v>
      </c>
      <c r="AL289">
        <v>5.9375000000000004E-2</v>
      </c>
      <c r="AM289">
        <f t="shared" si="4"/>
        <v>7.2041666666666671E-2</v>
      </c>
      <c r="AN289" t="s">
        <v>535</v>
      </c>
    </row>
    <row r="290" spans="1:40" x14ac:dyDescent="0.25">
      <c r="A290">
        <v>17</v>
      </c>
      <c r="B290">
        <v>5.7</v>
      </c>
      <c r="C290" t="s">
        <v>337</v>
      </c>
      <c r="D290" t="s">
        <v>359</v>
      </c>
      <c r="E290" t="s">
        <v>393</v>
      </c>
      <c r="F290" t="s">
        <v>393</v>
      </c>
      <c r="G290" t="s">
        <v>393</v>
      </c>
      <c r="H290">
        <v>2011</v>
      </c>
      <c r="I290">
        <v>2</v>
      </c>
      <c r="J290">
        <v>2011</v>
      </c>
      <c r="K290" t="s">
        <v>362</v>
      </c>
      <c r="L290" t="s">
        <v>379</v>
      </c>
      <c r="M290" t="s">
        <v>362</v>
      </c>
      <c r="N290">
        <v>6.333333333333333</v>
      </c>
      <c r="O290">
        <v>9</v>
      </c>
      <c r="P290">
        <v>7.6666666666666661</v>
      </c>
      <c r="Q290">
        <v>1.3333333333333333</v>
      </c>
      <c r="R290">
        <v>0.66666666666666663</v>
      </c>
      <c r="S290">
        <v>0.66666666666666663</v>
      </c>
      <c r="T290">
        <v>0</v>
      </c>
      <c r="U290">
        <v>4.333333333333333</v>
      </c>
      <c r="V290">
        <v>2.6666666666666665</v>
      </c>
      <c r="W290">
        <v>1.044962309416211</v>
      </c>
      <c r="X290" t="s">
        <v>177</v>
      </c>
      <c r="Y290">
        <v>1</v>
      </c>
      <c r="Z290" t="s">
        <v>178</v>
      </c>
      <c r="AA290" t="s">
        <v>178</v>
      </c>
      <c r="AB290">
        <v>1</v>
      </c>
      <c r="AC290">
        <v>2</v>
      </c>
      <c r="AD290" t="s">
        <v>178</v>
      </c>
      <c r="AE290" t="s">
        <v>178</v>
      </c>
      <c r="AF290" t="s">
        <v>178</v>
      </c>
      <c r="AG290">
        <v>0</v>
      </c>
      <c r="AH290">
        <v>1.8741666666666663</v>
      </c>
      <c r="AI290">
        <v>1.1533333333333333</v>
      </c>
      <c r="AJ290">
        <v>0</v>
      </c>
      <c r="AK290">
        <v>1.3722222222222219E-2</v>
      </c>
      <c r="AL290">
        <v>8.4444444444444454E-3</v>
      </c>
      <c r="AM290">
        <f t="shared" si="4"/>
        <v>2.2166666666666664E-2</v>
      </c>
      <c r="AN290" t="s">
        <v>535</v>
      </c>
    </row>
    <row r="291" spans="1:40" x14ac:dyDescent="0.25">
      <c r="A291">
        <v>20</v>
      </c>
      <c r="B291">
        <v>5.8</v>
      </c>
      <c r="C291" t="s">
        <v>337</v>
      </c>
      <c r="D291" t="s">
        <v>359</v>
      </c>
      <c r="E291" t="s">
        <v>393</v>
      </c>
      <c r="F291" t="s">
        <v>393</v>
      </c>
      <c r="G291" t="s">
        <v>393</v>
      </c>
      <c r="H291">
        <v>2011</v>
      </c>
      <c r="I291">
        <v>2</v>
      </c>
      <c r="J291">
        <v>2011</v>
      </c>
      <c r="K291" t="s">
        <v>363</v>
      </c>
      <c r="L291" t="s">
        <v>363</v>
      </c>
      <c r="M291" t="s">
        <v>363</v>
      </c>
      <c r="N291">
        <v>4.5</v>
      </c>
      <c r="O291">
        <v>6.5</v>
      </c>
      <c r="P291">
        <v>7.5</v>
      </c>
      <c r="Q291">
        <v>1</v>
      </c>
      <c r="R291">
        <v>0</v>
      </c>
      <c r="S291">
        <v>1</v>
      </c>
      <c r="T291">
        <v>1.5</v>
      </c>
      <c r="U291">
        <v>1.5</v>
      </c>
      <c r="V291">
        <v>2.5</v>
      </c>
      <c r="W291">
        <v>0.68501711875323479</v>
      </c>
      <c r="X291" t="s">
        <v>177</v>
      </c>
      <c r="Y291">
        <v>1</v>
      </c>
      <c r="Z291" t="s">
        <v>178</v>
      </c>
      <c r="AA291" t="s">
        <v>178</v>
      </c>
      <c r="AB291">
        <v>19</v>
      </c>
      <c r="AC291">
        <v>13</v>
      </c>
      <c r="AD291" t="s">
        <v>178</v>
      </c>
      <c r="AE291" t="s">
        <v>178</v>
      </c>
      <c r="AF291" t="s">
        <v>178</v>
      </c>
      <c r="AG291">
        <v>0.59812500000000002</v>
      </c>
      <c r="AH291">
        <v>0.75</v>
      </c>
      <c r="AI291">
        <v>0.99687500000000007</v>
      </c>
      <c r="AJ291">
        <v>7.1250000000000011E-3</v>
      </c>
      <c r="AK291">
        <v>0</v>
      </c>
      <c r="AL291">
        <v>1.1875E-2</v>
      </c>
      <c r="AM291">
        <f t="shared" si="4"/>
        <v>1.9000000000000003E-2</v>
      </c>
      <c r="AN291" t="s">
        <v>535</v>
      </c>
    </row>
    <row r="292" spans="1:40" x14ac:dyDescent="0.25">
      <c r="A292">
        <v>22</v>
      </c>
      <c r="B292">
        <v>5.8</v>
      </c>
      <c r="C292" t="s">
        <v>337</v>
      </c>
      <c r="D292" t="s">
        <v>359</v>
      </c>
      <c r="E292" t="s">
        <v>393</v>
      </c>
      <c r="F292" t="s">
        <v>393</v>
      </c>
      <c r="G292" t="s">
        <v>178</v>
      </c>
      <c r="H292">
        <v>2011</v>
      </c>
      <c r="I292">
        <v>1</v>
      </c>
      <c r="J292">
        <v>2011</v>
      </c>
      <c r="K292" t="s">
        <v>10</v>
      </c>
      <c r="L292" t="s">
        <v>10</v>
      </c>
      <c r="M292" t="s">
        <v>178</v>
      </c>
      <c r="N292">
        <v>8</v>
      </c>
      <c r="O292">
        <v>5</v>
      </c>
      <c r="P292" t="s">
        <v>178</v>
      </c>
      <c r="Q292">
        <v>2</v>
      </c>
      <c r="R292">
        <v>1</v>
      </c>
      <c r="S292" t="s">
        <v>178</v>
      </c>
      <c r="T292">
        <v>2</v>
      </c>
      <c r="U292">
        <v>1</v>
      </c>
      <c r="V292" t="s">
        <v>178</v>
      </c>
      <c r="W292">
        <v>1.7023806859806649</v>
      </c>
      <c r="X292" t="s">
        <v>177</v>
      </c>
      <c r="Y292">
        <v>1</v>
      </c>
      <c r="Z292" t="s">
        <v>178</v>
      </c>
      <c r="AA292" t="s">
        <v>178</v>
      </c>
      <c r="AB292">
        <v>7</v>
      </c>
      <c r="AC292">
        <v>7</v>
      </c>
      <c r="AD292" t="s">
        <v>178</v>
      </c>
      <c r="AE292" t="s">
        <v>178</v>
      </c>
      <c r="AF292" t="s">
        <v>178</v>
      </c>
      <c r="AG292">
        <v>0.59499999999999997</v>
      </c>
      <c r="AH292">
        <v>0.39875000000000005</v>
      </c>
      <c r="AI292" t="s">
        <v>178</v>
      </c>
      <c r="AJ292">
        <v>1.9000000000000003E-2</v>
      </c>
      <c r="AK292">
        <v>4.7500000000000007E-3</v>
      </c>
      <c r="AL292" t="s">
        <v>178</v>
      </c>
      <c r="AM292">
        <f t="shared" si="4"/>
        <v>2.3750000000000004E-2</v>
      </c>
      <c r="AN292" t="s">
        <v>535</v>
      </c>
    </row>
    <row r="293" spans="1:40" x14ac:dyDescent="0.25">
      <c r="A293">
        <v>30</v>
      </c>
      <c r="B293">
        <v>6</v>
      </c>
      <c r="C293" t="s">
        <v>337</v>
      </c>
      <c r="D293" t="s">
        <v>359</v>
      </c>
      <c r="E293" t="s">
        <v>393</v>
      </c>
      <c r="F293" t="s">
        <v>393</v>
      </c>
      <c r="G293" t="s">
        <v>178</v>
      </c>
      <c r="H293">
        <v>2011</v>
      </c>
      <c r="I293">
        <v>1</v>
      </c>
      <c r="J293">
        <v>2011</v>
      </c>
      <c r="K293" t="s">
        <v>94</v>
      </c>
      <c r="L293" t="s">
        <v>94</v>
      </c>
      <c r="M293" t="s">
        <v>178</v>
      </c>
      <c r="N293">
        <v>4</v>
      </c>
      <c r="O293">
        <v>2</v>
      </c>
      <c r="P293" t="s">
        <v>178</v>
      </c>
      <c r="Q293">
        <v>1</v>
      </c>
      <c r="R293">
        <v>0</v>
      </c>
      <c r="S293" t="s">
        <v>178</v>
      </c>
      <c r="T293">
        <v>0</v>
      </c>
      <c r="U293">
        <v>1</v>
      </c>
      <c r="V293" t="s">
        <v>178</v>
      </c>
      <c r="W293">
        <v>1.5646085772486358</v>
      </c>
      <c r="X293" t="s">
        <v>177</v>
      </c>
      <c r="Y293">
        <v>1</v>
      </c>
      <c r="Z293" t="s">
        <v>178</v>
      </c>
      <c r="AA293" t="s">
        <v>178</v>
      </c>
      <c r="AB293">
        <v>7</v>
      </c>
      <c r="AC293">
        <v>5</v>
      </c>
      <c r="AD293" t="s">
        <v>178</v>
      </c>
      <c r="AE293" t="s">
        <v>178</v>
      </c>
      <c r="AF293" t="s">
        <v>178</v>
      </c>
      <c r="AG293">
        <v>0</v>
      </c>
      <c r="AH293">
        <v>0.5</v>
      </c>
      <c r="AI293" t="s">
        <v>178</v>
      </c>
      <c r="AJ293">
        <v>0</v>
      </c>
      <c r="AK293">
        <v>0</v>
      </c>
      <c r="AL293" t="s">
        <v>178</v>
      </c>
      <c r="AM293">
        <f t="shared" si="4"/>
        <v>0</v>
      </c>
      <c r="AN293" t="s">
        <v>535</v>
      </c>
    </row>
    <row r="294" spans="1:40" x14ac:dyDescent="0.25">
      <c r="A294">
        <v>36</v>
      </c>
      <c r="B294">
        <v>5.9</v>
      </c>
      <c r="C294" t="s">
        <v>337</v>
      </c>
      <c r="D294" t="s">
        <v>359</v>
      </c>
      <c r="E294" t="s">
        <v>393</v>
      </c>
      <c r="F294" t="s">
        <v>393</v>
      </c>
      <c r="G294" t="s">
        <v>178</v>
      </c>
      <c r="H294">
        <v>2011</v>
      </c>
      <c r="I294">
        <v>1</v>
      </c>
      <c r="J294">
        <v>2011</v>
      </c>
      <c r="K294" t="s">
        <v>11</v>
      </c>
      <c r="L294" t="s">
        <v>11</v>
      </c>
      <c r="M294" t="s">
        <v>178</v>
      </c>
      <c r="N294">
        <v>12</v>
      </c>
      <c r="O294">
        <v>6</v>
      </c>
      <c r="P294" t="s">
        <v>178</v>
      </c>
      <c r="Q294">
        <v>2</v>
      </c>
      <c r="R294">
        <v>0</v>
      </c>
      <c r="S294" t="s">
        <v>178</v>
      </c>
      <c r="T294">
        <v>2</v>
      </c>
      <c r="U294">
        <v>0</v>
      </c>
      <c r="V294" t="s">
        <v>178</v>
      </c>
      <c r="W294">
        <v>1.5120846537148649</v>
      </c>
      <c r="X294" t="s">
        <v>177</v>
      </c>
      <c r="Y294">
        <v>1</v>
      </c>
      <c r="Z294" t="s">
        <v>178</v>
      </c>
      <c r="AA294" t="s">
        <v>178</v>
      </c>
      <c r="AB294">
        <v>9</v>
      </c>
      <c r="AC294">
        <v>2</v>
      </c>
      <c r="AD294" t="s">
        <v>178</v>
      </c>
      <c r="AE294" t="s">
        <v>178</v>
      </c>
      <c r="AF294" t="s">
        <v>178</v>
      </c>
      <c r="AG294">
        <v>0.59499999999999997</v>
      </c>
      <c r="AH294">
        <v>0</v>
      </c>
      <c r="AI294" t="s">
        <v>178</v>
      </c>
      <c r="AJ294">
        <v>0</v>
      </c>
      <c r="AK294">
        <v>0</v>
      </c>
      <c r="AL294" t="s">
        <v>178</v>
      </c>
      <c r="AM294">
        <f t="shared" si="4"/>
        <v>0</v>
      </c>
      <c r="AN294" t="s">
        <v>535</v>
      </c>
    </row>
    <row r="295" spans="1:40" x14ac:dyDescent="0.25">
      <c r="A295">
        <v>43</v>
      </c>
      <c r="B295">
        <v>5.9</v>
      </c>
      <c r="C295" t="s">
        <v>337</v>
      </c>
      <c r="D295" t="s">
        <v>359</v>
      </c>
      <c r="E295" t="s">
        <v>393</v>
      </c>
      <c r="F295" t="s">
        <v>393</v>
      </c>
      <c r="G295" t="s">
        <v>393</v>
      </c>
      <c r="H295">
        <v>2011</v>
      </c>
      <c r="I295">
        <v>2</v>
      </c>
      <c r="J295">
        <v>2011</v>
      </c>
      <c r="K295" t="s">
        <v>49</v>
      </c>
      <c r="L295" t="s">
        <v>49</v>
      </c>
      <c r="M295" t="s">
        <v>49</v>
      </c>
      <c r="N295">
        <v>7</v>
      </c>
      <c r="O295">
        <v>4</v>
      </c>
      <c r="P295">
        <v>3</v>
      </c>
      <c r="Q295">
        <v>0</v>
      </c>
      <c r="R295">
        <v>2</v>
      </c>
      <c r="S295">
        <v>0</v>
      </c>
      <c r="T295">
        <v>1</v>
      </c>
      <c r="U295">
        <v>2</v>
      </c>
      <c r="V295">
        <v>1</v>
      </c>
      <c r="W295">
        <v>2.6086203249994049</v>
      </c>
      <c r="X295" t="s">
        <v>177</v>
      </c>
      <c r="Y295">
        <v>1</v>
      </c>
      <c r="Z295" t="s">
        <v>178</v>
      </c>
      <c r="AA295" t="s">
        <v>178</v>
      </c>
      <c r="AB295">
        <v>1</v>
      </c>
      <c r="AC295">
        <v>1</v>
      </c>
      <c r="AD295" t="s">
        <v>178</v>
      </c>
      <c r="AE295" t="s">
        <v>178</v>
      </c>
      <c r="AF295" t="s">
        <v>178</v>
      </c>
      <c r="AG295">
        <v>0.5</v>
      </c>
      <c r="AH295">
        <v>0.59499999999999997</v>
      </c>
      <c r="AI295">
        <v>0.5</v>
      </c>
      <c r="AJ295">
        <v>0</v>
      </c>
      <c r="AK295">
        <v>1.9000000000000003E-2</v>
      </c>
      <c r="AL295">
        <v>0</v>
      </c>
      <c r="AM295">
        <f t="shared" si="4"/>
        <v>1.9000000000000003E-2</v>
      </c>
      <c r="AN295" t="s">
        <v>535</v>
      </c>
    </row>
    <row r="296" spans="1:40" x14ac:dyDescent="0.25">
      <c r="A296">
        <v>47</v>
      </c>
      <c r="B296">
        <v>5.8</v>
      </c>
      <c r="C296" t="s">
        <v>337</v>
      </c>
      <c r="D296" t="s">
        <v>359</v>
      </c>
      <c r="E296" t="s">
        <v>393</v>
      </c>
      <c r="F296" t="s">
        <v>393</v>
      </c>
      <c r="G296" t="s">
        <v>178</v>
      </c>
      <c r="H296">
        <v>2011</v>
      </c>
      <c r="I296">
        <v>1</v>
      </c>
      <c r="J296">
        <v>2011</v>
      </c>
      <c r="K296" t="s">
        <v>364</v>
      </c>
      <c r="L296" t="s">
        <v>364</v>
      </c>
      <c r="M296" t="s">
        <v>178</v>
      </c>
      <c r="N296">
        <v>5</v>
      </c>
      <c r="O296">
        <v>6.333333333333333</v>
      </c>
      <c r="P296" t="s">
        <v>178</v>
      </c>
      <c r="Q296">
        <v>1</v>
      </c>
      <c r="R296">
        <v>1</v>
      </c>
      <c r="S296" t="s">
        <v>178</v>
      </c>
      <c r="T296">
        <v>0.33333333333333331</v>
      </c>
      <c r="U296">
        <v>1.3333333333333333</v>
      </c>
      <c r="V296" t="s">
        <v>178</v>
      </c>
      <c r="W296">
        <v>0.74852616396674565</v>
      </c>
      <c r="X296" t="s">
        <v>177</v>
      </c>
      <c r="Y296">
        <v>1</v>
      </c>
      <c r="Z296" t="s">
        <v>178</v>
      </c>
      <c r="AA296" t="s">
        <v>178</v>
      </c>
      <c r="AB296">
        <v>0</v>
      </c>
      <c r="AC296">
        <v>0</v>
      </c>
      <c r="AD296" t="s">
        <v>178</v>
      </c>
      <c r="AE296" t="s">
        <v>178</v>
      </c>
      <c r="AF296" t="s">
        <v>178</v>
      </c>
      <c r="AG296">
        <v>0.13291666666666666</v>
      </c>
      <c r="AH296">
        <v>0.53166666666666662</v>
      </c>
      <c r="AI296" t="s">
        <v>178</v>
      </c>
      <c r="AJ296">
        <v>1.5833333333333333E-3</v>
      </c>
      <c r="AK296">
        <v>6.3333333333333332E-3</v>
      </c>
      <c r="AL296" t="s">
        <v>178</v>
      </c>
      <c r="AM296">
        <f t="shared" si="4"/>
        <v>7.9166666666666656E-3</v>
      </c>
      <c r="AN296" t="s">
        <v>535</v>
      </c>
    </row>
    <row r="297" spans="1:40" x14ac:dyDescent="0.25">
      <c r="A297">
        <v>60</v>
      </c>
      <c r="B297">
        <v>5.9</v>
      </c>
      <c r="C297" t="s">
        <v>337</v>
      </c>
      <c r="D297" t="s">
        <v>359</v>
      </c>
      <c r="E297" t="s">
        <v>393</v>
      </c>
      <c r="F297" t="s">
        <v>393</v>
      </c>
      <c r="G297" t="s">
        <v>393</v>
      </c>
      <c r="H297">
        <v>2011</v>
      </c>
      <c r="I297">
        <v>2</v>
      </c>
      <c r="J297">
        <v>2011</v>
      </c>
      <c r="K297" t="s">
        <v>85</v>
      </c>
      <c r="L297" t="s">
        <v>505</v>
      </c>
      <c r="M297" t="s">
        <v>506</v>
      </c>
      <c r="N297">
        <v>5</v>
      </c>
      <c r="O297">
        <v>8.5</v>
      </c>
      <c r="P297">
        <v>12.5</v>
      </c>
      <c r="Q297">
        <v>1</v>
      </c>
      <c r="R297">
        <v>1.5</v>
      </c>
      <c r="S297">
        <v>1.5</v>
      </c>
      <c r="T297">
        <v>0</v>
      </c>
      <c r="U297">
        <v>3.5</v>
      </c>
      <c r="V297">
        <v>4</v>
      </c>
      <c r="W297">
        <v>2.1006903627141238</v>
      </c>
      <c r="X297" t="s">
        <v>176</v>
      </c>
      <c r="Y297">
        <v>1</v>
      </c>
      <c r="Z297" t="s">
        <v>178</v>
      </c>
      <c r="AA297" t="s">
        <v>178</v>
      </c>
      <c r="AB297">
        <v>5</v>
      </c>
      <c r="AC297">
        <v>5</v>
      </c>
      <c r="AD297">
        <v>2.6541476974727685</v>
      </c>
      <c r="AE297" t="s">
        <v>178</v>
      </c>
      <c r="AF297" t="s">
        <v>178</v>
      </c>
      <c r="AG297">
        <v>0</v>
      </c>
      <c r="AH297">
        <v>1.2184374999999998</v>
      </c>
      <c r="AI297">
        <v>1.3925000000000001</v>
      </c>
      <c r="AJ297">
        <v>0</v>
      </c>
      <c r="AK297">
        <v>2.4937500000000001E-2</v>
      </c>
      <c r="AL297">
        <v>2.8500000000000004E-2</v>
      </c>
      <c r="AM297">
        <f t="shared" si="4"/>
        <v>5.3437500000000006E-2</v>
      </c>
      <c r="AN297" t="s">
        <v>535</v>
      </c>
    </row>
    <row r="298" spans="1:40" x14ac:dyDescent="0.25">
      <c r="A298">
        <v>67</v>
      </c>
      <c r="B298">
        <v>6.4</v>
      </c>
      <c r="C298" t="s">
        <v>337</v>
      </c>
      <c r="D298" t="s">
        <v>359</v>
      </c>
      <c r="E298" t="s">
        <v>393</v>
      </c>
      <c r="F298" t="s">
        <v>393</v>
      </c>
      <c r="G298" t="s">
        <v>178</v>
      </c>
      <c r="H298">
        <v>2012</v>
      </c>
      <c r="I298">
        <v>1</v>
      </c>
      <c r="J298">
        <v>2012</v>
      </c>
      <c r="K298" t="s">
        <v>365</v>
      </c>
      <c r="L298" t="s">
        <v>365</v>
      </c>
      <c r="M298" t="s">
        <v>178</v>
      </c>
      <c r="N298">
        <v>7.5</v>
      </c>
      <c r="O298">
        <v>12.5</v>
      </c>
      <c r="P298" t="s">
        <v>178</v>
      </c>
      <c r="Q298">
        <v>1</v>
      </c>
      <c r="R298">
        <v>1</v>
      </c>
      <c r="S298" t="s">
        <v>178</v>
      </c>
      <c r="T298">
        <v>0.5</v>
      </c>
      <c r="U298">
        <v>3</v>
      </c>
      <c r="V298" t="s">
        <v>178</v>
      </c>
      <c r="W298">
        <v>0.66094302982270481</v>
      </c>
      <c r="X298" t="s">
        <v>177</v>
      </c>
      <c r="Y298">
        <v>1</v>
      </c>
      <c r="Z298" t="s">
        <v>178</v>
      </c>
      <c r="AA298" t="s">
        <v>178</v>
      </c>
      <c r="AB298" t="s">
        <v>178</v>
      </c>
      <c r="AC298" t="s">
        <v>178</v>
      </c>
      <c r="AD298" t="s">
        <v>178</v>
      </c>
      <c r="AE298" t="s">
        <v>178</v>
      </c>
      <c r="AF298" t="s">
        <v>178</v>
      </c>
      <c r="AG298">
        <v>0.19937500000000002</v>
      </c>
      <c r="AH298">
        <v>1.19625</v>
      </c>
      <c r="AI298" t="s">
        <v>178</v>
      </c>
      <c r="AJ298">
        <v>2.3750000000000004E-3</v>
      </c>
      <c r="AK298">
        <v>1.4250000000000002E-2</v>
      </c>
      <c r="AL298" t="s">
        <v>178</v>
      </c>
      <c r="AM298">
        <f t="shared" si="4"/>
        <v>1.6625000000000001E-2</v>
      </c>
      <c r="AN298" t="s">
        <v>535</v>
      </c>
    </row>
    <row r="299" spans="1:40" x14ac:dyDescent="0.25">
      <c r="A299">
        <v>79</v>
      </c>
      <c r="B299">
        <v>6.2</v>
      </c>
      <c r="C299" t="s">
        <v>337</v>
      </c>
      <c r="D299" t="s">
        <v>359</v>
      </c>
      <c r="E299" t="s">
        <v>393</v>
      </c>
      <c r="F299" t="s">
        <v>393</v>
      </c>
      <c r="G299" t="s">
        <v>178</v>
      </c>
      <c r="H299">
        <v>2012</v>
      </c>
      <c r="I299">
        <v>1</v>
      </c>
      <c r="J299">
        <v>2012</v>
      </c>
      <c r="K299" t="s">
        <v>6</v>
      </c>
      <c r="L299" t="s">
        <v>509</v>
      </c>
      <c r="M299" t="s">
        <v>178</v>
      </c>
      <c r="N299">
        <v>8</v>
      </c>
      <c r="O299">
        <v>10.5</v>
      </c>
      <c r="P299" t="s">
        <v>178</v>
      </c>
      <c r="Q299">
        <v>2</v>
      </c>
      <c r="R299">
        <v>2</v>
      </c>
      <c r="S299" t="s">
        <v>178</v>
      </c>
      <c r="T299">
        <v>3</v>
      </c>
      <c r="U299">
        <v>3</v>
      </c>
      <c r="V299" t="s">
        <v>178</v>
      </c>
      <c r="W299">
        <v>0.83934498270973201</v>
      </c>
      <c r="X299" t="s">
        <v>177</v>
      </c>
      <c r="Y299">
        <v>1</v>
      </c>
      <c r="Z299" t="s">
        <v>178</v>
      </c>
      <c r="AA299" t="s">
        <v>178</v>
      </c>
      <c r="AB299" t="s">
        <v>178</v>
      </c>
      <c r="AC299" t="s">
        <v>178</v>
      </c>
      <c r="AD299" t="s">
        <v>178</v>
      </c>
      <c r="AE299" t="s">
        <v>178</v>
      </c>
      <c r="AF299" t="s">
        <v>178</v>
      </c>
      <c r="AG299">
        <v>0.89250000000000007</v>
      </c>
      <c r="AH299">
        <v>0.89250000000000007</v>
      </c>
      <c r="AI299" t="s">
        <v>178</v>
      </c>
      <c r="AJ299">
        <v>2.8500000000000004E-2</v>
      </c>
      <c r="AK299">
        <v>2.8500000000000004E-2</v>
      </c>
      <c r="AL299" t="s">
        <v>178</v>
      </c>
      <c r="AM299">
        <f t="shared" si="4"/>
        <v>5.7000000000000009E-2</v>
      </c>
      <c r="AN299" t="s">
        <v>535</v>
      </c>
    </row>
    <row r="300" spans="1:40" x14ac:dyDescent="0.25">
      <c r="A300">
        <v>86</v>
      </c>
      <c r="B300">
        <v>6.1</v>
      </c>
      <c r="C300" t="s">
        <v>337</v>
      </c>
      <c r="D300" t="s">
        <v>359</v>
      </c>
      <c r="E300" t="s">
        <v>393</v>
      </c>
      <c r="F300" t="s">
        <v>393</v>
      </c>
      <c r="G300" t="s">
        <v>178</v>
      </c>
      <c r="H300">
        <v>2012</v>
      </c>
      <c r="I300">
        <v>1</v>
      </c>
      <c r="J300">
        <v>2012</v>
      </c>
      <c r="K300" t="s">
        <v>25</v>
      </c>
      <c r="L300" t="s">
        <v>24</v>
      </c>
      <c r="M300" t="s">
        <v>178</v>
      </c>
      <c r="N300">
        <v>8</v>
      </c>
      <c r="O300">
        <v>6</v>
      </c>
      <c r="P300" t="s">
        <v>178</v>
      </c>
      <c r="Q300">
        <v>0</v>
      </c>
      <c r="R300">
        <v>1</v>
      </c>
      <c r="S300" t="s">
        <v>178</v>
      </c>
      <c r="T300">
        <v>0</v>
      </c>
      <c r="U300">
        <v>1</v>
      </c>
      <c r="V300" t="s">
        <v>178</v>
      </c>
      <c r="W300">
        <v>0.68249542123006379</v>
      </c>
      <c r="X300" t="s">
        <v>177</v>
      </c>
      <c r="Y300">
        <v>1</v>
      </c>
      <c r="Z300" t="s">
        <v>178</v>
      </c>
      <c r="AA300" t="s">
        <v>178</v>
      </c>
      <c r="AB300" t="s">
        <v>178</v>
      </c>
      <c r="AC300" t="s">
        <v>178</v>
      </c>
      <c r="AD300" t="s">
        <v>178</v>
      </c>
      <c r="AE300" t="s">
        <v>178</v>
      </c>
      <c r="AF300" t="s">
        <v>178</v>
      </c>
      <c r="AG300">
        <v>0</v>
      </c>
      <c r="AH300">
        <v>0.39875000000000005</v>
      </c>
      <c r="AI300" t="s">
        <v>178</v>
      </c>
      <c r="AJ300">
        <v>0</v>
      </c>
      <c r="AK300">
        <v>4.7500000000000007E-3</v>
      </c>
      <c r="AL300" t="s">
        <v>178</v>
      </c>
      <c r="AM300">
        <f t="shared" si="4"/>
        <v>4.7500000000000007E-3</v>
      </c>
      <c r="AN300" t="s">
        <v>535</v>
      </c>
    </row>
    <row r="301" spans="1:40" x14ac:dyDescent="0.25">
      <c r="A301">
        <v>96</v>
      </c>
      <c r="B301">
        <v>6.2</v>
      </c>
      <c r="C301" t="s">
        <v>337</v>
      </c>
      <c r="D301" t="s">
        <v>359</v>
      </c>
      <c r="E301" t="s">
        <v>393</v>
      </c>
      <c r="F301" t="s">
        <v>393</v>
      </c>
      <c r="G301" t="s">
        <v>178</v>
      </c>
      <c r="H301">
        <v>2012</v>
      </c>
      <c r="I301">
        <v>1</v>
      </c>
      <c r="J301">
        <v>2012</v>
      </c>
      <c r="K301" t="s">
        <v>366</v>
      </c>
      <c r="L301" t="s">
        <v>510</v>
      </c>
      <c r="M301" t="s">
        <v>178</v>
      </c>
      <c r="N301">
        <v>9.9999999999999982</v>
      </c>
      <c r="O301">
        <v>8.3333333333333321</v>
      </c>
      <c r="P301" t="s">
        <v>178</v>
      </c>
      <c r="Q301">
        <v>2</v>
      </c>
      <c r="R301">
        <v>1</v>
      </c>
      <c r="S301" t="s">
        <v>178</v>
      </c>
      <c r="T301">
        <v>1.6666666666666667</v>
      </c>
      <c r="U301">
        <v>2</v>
      </c>
      <c r="V301" t="s">
        <v>178</v>
      </c>
      <c r="W301">
        <v>0.56200254265125105</v>
      </c>
      <c r="X301" t="s">
        <v>177</v>
      </c>
      <c r="Y301">
        <v>1</v>
      </c>
      <c r="Z301" t="s">
        <v>178</v>
      </c>
      <c r="AA301" t="s">
        <v>178</v>
      </c>
      <c r="AB301" t="s">
        <v>178</v>
      </c>
      <c r="AC301" t="s">
        <v>178</v>
      </c>
      <c r="AD301" t="s">
        <v>178</v>
      </c>
      <c r="AE301" t="s">
        <v>178</v>
      </c>
      <c r="AF301" t="s">
        <v>178</v>
      </c>
      <c r="AG301">
        <v>0.4958333333333334</v>
      </c>
      <c r="AH301">
        <v>0.7975000000000001</v>
      </c>
      <c r="AI301" t="s">
        <v>178</v>
      </c>
      <c r="AJ301">
        <v>1.5833333333333335E-2</v>
      </c>
      <c r="AK301">
        <v>9.5000000000000015E-3</v>
      </c>
      <c r="AL301" t="s">
        <v>178</v>
      </c>
      <c r="AM301">
        <f t="shared" si="4"/>
        <v>2.5333333333333336E-2</v>
      </c>
      <c r="AN301" t="s">
        <v>535</v>
      </c>
    </row>
    <row r="302" spans="1:40" x14ac:dyDescent="0.25">
      <c r="A302">
        <v>97</v>
      </c>
      <c r="B302">
        <v>6</v>
      </c>
      <c r="C302" t="s">
        <v>337</v>
      </c>
      <c r="D302" t="s">
        <v>359</v>
      </c>
      <c r="E302" t="s">
        <v>393</v>
      </c>
      <c r="F302" t="s">
        <v>393</v>
      </c>
      <c r="G302" t="s">
        <v>178</v>
      </c>
      <c r="H302">
        <v>2012</v>
      </c>
      <c r="I302">
        <v>1</v>
      </c>
      <c r="J302">
        <v>2012</v>
      </c>
      <c r="K302" t="s">
        <v>136</v>
      </c>
      <c r="L302" t="s">
        <v>511</v>
      </c>
      <c r="M302" t="s">
        <v>178</v>
      </c>
      <c r="N302">
        <v>7</v>
      </c>
      <c r="O302">
        <v>6.5</v>
      </c>
      <c r="P302" t="s">
        <v>178</v>
      </c>
      <c r="Q302">
        <v>2</v>
      </c>
      <c r="R302">
        <v>0.5</v>
      </c>
      <c r="S302" t="s">
        <v>178</v>
      </c>
      <c r="T302">
        <v>2</v>
      </c>
      <c r="U302">
        <v>0.5</v>
      </c>
      <c r="V302" t="s">
        <v>178</v>
      </c>
      <c r="W302">
        <v>0.55009090157900209</v>
      </c>
      <c r="X302" t="s">
        <v>176</v>
      </c>
      <c r="Y302">
        <v>1</v>
      </c>
      <c r="Z302" t="s">
        <v>178</v>
      </c>
      <c r="AA302" t="s">
        <v>178</v>
      </c>
      <c r="AB302" t="s">
        <v>178</v>
      </c>
      <c r="AC302" t="s">
        <v>178</v>
      </c>
      <c r="AD302">
        <v>1.7913681921927711</v>
      </c>
      <c r="AE302" t="s">
        <v>178</v>
      </c>
      <c r="AF302" t="s">
        <v>178</v>
      </c>
      <c r="AG302">
        <v>0.59499999999999997</v>
      </c>
      <c r="AH302">
        <v>0.22468750000000001</v>
      </c>
      <c r="AI302" t="s">
        <v>178</v>
      </c>
      <c r="AJ302">
        <v>1.9000000000000003E-2</v>
      </c>
      <c r="AK302">
        <v>1.1875000000000002E-3</v>
      </c>
      <c r="AL302" t="s">
        <v>178</v>
      </c>
      <c r="AM302">
        <f t="shared" si="4"/>
        <v>2.0187500000000004E-2</v>
      </c>
      <c r="AN302" t="s">
        <v>535</v>
      </c>
    </row>
    <row r="303" spans="1:40" x14ac:dyDescent="0.25">
      <c r="A303">
        <v>98</v>
      </c>
      <c r="B303">
        <v>6</v>
      </c>
      <c r="C303" t="s">
        <v>337</v>
      </c>
      <c r="D303" t="s">
        <v>359</v>
      </c>
      <c r="E303" t="s">
        <v>393</v>
      </c>
      <c r="F303" t="s">
        <v>393</v>
      </c>
      <c r="G303" t="s">
        <v>178</v>
      </c>
      <c r="H303">
        <v>2012</v>
      </c>
      <c r="I303">
        <v>1</v>
      </c>
      <c r="J303">
        <v>2012</v>
      </c>
      <c r="K303" t="s">
        <v>367</v>
      </c>
      <c r="L303" t="s">
        <v>512</v>
      </c>
      <c r="M303" t="s">
        <v>178</v>
      </c>
      <c r="N303">
        <v>5.333333333333333</v>
      </c>
      <c r="O303">
        <v>7</v>
      </c>
      <c r="P303" t="s">
        <v>178</v>
      </c>
      <c r="Q303">
        <v>1</v>
      </c>
      <c r="R303">
        <v>1</v>
      </c>
      <c r="S303" t="s">
        <v>178</v>
      </c>
      <c r="T303">
        <v>0.33333333333333331</v>
      </c>
      <c r="U303">
        <v>2</v>
      </c>
      <c r="V303" t="s">
        <v>178</v>
      </c>
      <c r="W303">
        <v>1.3769550295458164</v>
      </c>
      <c r="X303" t="s">
        <v>177</v>
      </c>
      <c r="Y303">
        <v>1</v>
      </c>
      <c r="Z303" t="s">
        <v>178</v>
      </c>
      <c r="AA303" t="s">
        <v>178</v>
      </c>
      <c r="AB303" t="s">
        <v>178</v>
      </c>
      <c r="AC303" t="s">
        <v>178</v>
      </c>
      <c r="AD303" t="s">
        <v>178</v>
      </c>
      <c r="AE303" t="s">
        <v>178</v>
      </c>
      <c r="AF303" t="s">
        <v>178</v>
      </c>
      <c r="AG303">
        <v>0.13291666666666666</v>
      </c>
      <c r="AH303">
        <v>0.7975000000000001</v>
      </c>
      <c r="AI303" t="s">
        <v>178</v>
      </c>
      <c r="AJ303">
        <v>1.5833333333333333E-3</v>
      </c>
      <c r="AK303">
        <v>9.5000000000000015E-3</v>
      </c>
      <c r="AL303" t="s">
        <v>178</v>
      </c>
      <c r="AM303">
        <f t="shared" si="4"/>
        <v>1.1083333333333334E-2</v>
      </c>
      <c r="AN303" t="s">
        <v>535</v>
      </c>
    </row>
    <row r="304" spans="1:40" x14ac:dyDescent="0.25">
      <c r="A304">
        <v>99</v>
      </c>
      <c r="B304">
        <v>5.8</v>
      </c>
      <c r="C304" t="s">
        <v>337</v>
      </c>
      <c r="D304" t="s">
        <v>359</v>
      </c>
      <c r="E304" t="s">
        <v>393</v>
      </c>
      <c r="F304" t="s">
        <v>393</v>
      </c>
      <c r="G304" t="s">
        <v>178</v>
      </c>
      <c r="H304">
        <v>2012</v>
      </c>
      <c r="I304">
        <v>1</v>
      </c>
      <c r="J304">
        <v>2012</v>
      </c>
      <c r="K304" t="s">
        <v>368</v>
      </c>
      <c r="L304" t="s">
        <v>513</v>
      </c>
      <c r="M304" t="s">
        <v>178</v>
      </c>
      <c r="N304">
        <v>5</v>
      </c>
      <c r="O304">
        <v>6.333333333333333</v>
      </c>
      <c r="P304" t="s">
        <v>178</v>
      </c>
      <c r="Q304">
        <v>0.33333333333333331</v>
      </c>
      <c r="R304">
        <v>1</v>
      </c>
      <c r="S304" t="s">
        <v>178</v>
      </c>
      <c r="T304">
        <v>0.33333333333333331</v>
      </c>
      <c r="U304">
        <v>1.6666666666666667</v>
      </c>
      <c r="V304" t="s">
        <v>178</v>
      </c>
      <c r="W304">
        <v>0.38036649439737741</v>
      </c>
      <c r="X304" t="s">
        <v>177</v>
      </c>
      <c r="Y304">
        <v>1</v>
      </c>
      <c r="Z304" t="s">
        <v>178</v>
      </c>
      <c r="AA304" t="s">
        <v>178</v>
      </c>
      <c r="AB304" t="s">
        <v>178</v>
      </c>
      <c r="AC304" t="s">
        <v>178</v>
      </c>
      <c r="AD304" t="s">
        <v>178</v>
      </c>
      <c r="AE304" t="s">
        <v>178</v>
      </c>
      <c r="AF304" t="s">
        <v>178</v>
      </c>
      <c r="AG304">
        <v>0.15541666666666665</v>
      </c>
      <c r="AH304">
        <v>0.6645833333333333</v>
      </c>
      <c r="AI304" t="s">
        <v>178</v>
      </c>
      <c r="AJ304">
        <v>5.2777777777777784E-4</v>
      </c>
      <c r="AK304">
        <v>7.9166666666666673E-3</v>
      </c>
      <c r="AL304" t="s">
        <v>178</v>
      </c>
      <c r="AM304">
        <f t="shared" si="4"/>
        <v>8.4444444444444454E-3</v>
      </c>
      <c r="AN304" t="s">
        <v>535</v>
      </c>
    </row>
    <row r="305" spans="1:40" x14ac:dyDescent="0.25">
      <c r="A305">
        <v>106</v>
      </c>
      <c r="B305">
        <v>6.3</v>
      </c>
      <c r="C305" t="s">
        <v>337</v>
      </c>
      <c r="D305" t="s">
        <v>359</v>
      </c>
      <c r="E305" t="s">
        <v>393</v>
      </c>
      <c r="F305" t="s">
        <v>393</v>
      </c>
      <c r="G305" t="s">
        <v>178</v>
      </c>
      <c r="H305">
        <v>2012</v>
      </c>
      <c r="I305">
        <v>1</v>
      </c>
      <c r="J305">
        <v>2012</v>
      </c>
      <c r="K305" t="s">
        <v>150</v>
      </c>
      <c r="L305" t="s">
        <v>78</v>
      </c>
      <c r="M305" t="s">
        <v>178</v>
      </c>
      <c r="N305">
        <v>4</v>
      </c>
      <c r="O305">
        <v>3</v>
      </c>
      <c r="P305" t="s">
        <v>178</v>
      </c>
      <c r="Q305">
        <v>0</v>
      </c>
      <c r="R305">
        <v>1</v>
      </c>
      <c r="S305" t="s">
        <v>178</v>
      </c>
      <c r="T305">
        <v>1</v>
      </c>
      <c r="U305">
        <v>2</v>
      </c>
      <c r="V305" t="s">
        <v>178</v>
      </c>
      <c r="W305">
        <v>0.33941125496954189</v>
      </c>
      <c r="X305" t="s">
        <v>176</v>
      </c>
      <c r="Y305">
        <v>1</v>
      </c>
      <c r="Z305" t="s">
        <v>178</v>
      </c>
      <c r="AA305" t="s">
        <v>178</v>
      </c>
      <c r="AB305" t="s">
        <v>178</v>
      </c>
      <c r="AC305" t="s">
        <v>178</v>
      </c>
      <c r="AD305">
        <v>2.1730393461693214</v>
      </c>
      <c r="AE305" t="s">
        <v>178</v>
      </c>
      <c r="AF305" t="s">
        <v>178</v>
      </c>
      <c r="AG305">
        <v>0.5</v>
      </c>
      <c r="AH305">
        <v>0.7975000000000001</v>
      </c>
      <c r="AI305" t="s">
        <v>178</v>
      </c>
      <c r="AJ305">
        <v>0</v>
      </c>
      <c r="AK305">
        <v>9.5000000000000015E-3</v>
      </c>
      <c r="AL305" t="s">
        <v>178</v>
      </c>
      <c r="AM305">
        <f t="shared" si="4"/>
        <v>9.5000000000000015E-3</v>
      </c>
      <c r="AN305" t="s">
        <v>535</v>
      </c>
    </row>
    <row r="306" spans="1:40" x14ac:dyDescent="0.25">
      <c r="A306">
        <v>107</v>
      </c>
      <c r="B306">
        <v>6.2</v>
      </c>
      <c r="C306" t="s">
        <v>337</v>
      </c>
      <c r="D306" t="s">
        <v>359</v>
      </c>
      <c r="E306" t="s">
        <v>393</v>
      </c>
      <c r="F306" t="s">
        <v>393</v>
      </c>
      <c r="G306" t="s">
        <v>178</v>
      </c>
      <c r="H306">
        <v>2012</v>
      </c>
      <c r="I306">
        <v>1</v>
      </c>
      <c r="J306">
        <v>2012</v>
      </c>
      <c r="K306" t="s">
        <v>369</v>
      </c>
      <c r="L306" t="s">
        <v>82</v>
      </c>
      <c r="M306" t="s">
        <v>178</v>
      </c>
      <c r="N306">
        <v>7.3333333333333339</v>
      </c>
      <c r="O306">
        <v>7</v>
      </c>
      <c r="P306" t="s">
        <v>178</v>
      </c>
      <c r="Q306">
        <v>2</v>
      </c>
      <c r="R306">
        <v>1</v>
      </c>
      <c r="S306" t="s">
        <v>178</v>
      </c>
      <c r="T306">
        <v>0</v>
      </c>
      <c r="U306">
        <v>12</v>
      </c>
      <c r="V306" t="s">
        <v>178</v>
      </c>
      <c r="W306">
        <v>0.45694426968800922</v>
      </c>
      <c r="X306" t="s">
        <v>177</v>
      </c>
      <c r="Y306">
        <v>1</v>
      </c>
      <c r="Z306" t="s">
        <v>178</v>
      </c>
      <c r="AA306" t="s">
        <v>178</v>
      </c>
      <c r="AB306" t="s">
        <v>178</v>
      </c>
      <c r="AC306" t="s">
        <v>178</v>
      </c>
      <c r="AD306" t="s">
        <v>178</v>
      </c>
      <c r="AE306" t="s">
        <v>178</v>
      </c>
      <c r="AF306" t="s">
        <v>178</v>
      </c>
      <c r="AG306">
        <v>0</v>
      </c>
      <c r="AH306">
        <v>4.7850000000000001</v>
      </c>
      <c r="AI306" t="s">
        <v>178</v>
      </c>
      <c r="AJ306">
        <v>0</v>
      </c>
      <c r="AK306">
        <v>5.7000000000000009E-2</v>
      </c>
      <c r="AL306" t="s">
        <v>178</v>
      </c>
      <c r="AM306">
        <f t="shared" si="4"/>
        <v>5.7000000000000009E-2</v>
      </c>
      <c r="AN306" t="s">
        <v>535</v>
      </c>
    </row>
    <row r="307" spans="1:40" x14ac:dyDescent="0.25">
      <c r="A307">
        <v>123</v>
      </c>
      <c r="B307">
        <v>6</v>
      </c>
      <c r="C307" t="s">
        <v>337</v>
      </c>
      <c r="D307" t="s">
        <v>359</v>
      </c>
      <c r="E307" t="s">
        <v>393</v>
      </c>
      <c r="F307" t="s">
        <v>395</v>
      </c>
      <c r="G307" t="s">
        <v>178</v>
      </c>
      <c r="H307">
        <v>2012</v>
      </c>
      <c r="I307">
        <v>1</v>
      </c>
      <c r="J307">
        <v>2012</v>
      </c>
      <c r="K307" t="s">
        <v>20</v>
      </c>
      <c r="L307" t="s">
        <v>20</v>
      </c>
      <c r="M307" t="s">
        <v>178</v>
      </c>
      <c r="N307">
        <v>6</v>
      </c>
      <c r="O307">
        <v>5</v>
      </c>
      <c r="P307" t="s">
        <v>178</v>
      </c>
      <c r="Q307">
        <v>0</v>
      </c>
      <c r="R307">
        <v>1</v>
      </c>
      <c r="S307" t="s">
        <v>178</v>
      </c>
      <c r="T307">
        <v>2</v>
      </c>
      <c r="U307">
        <v>3</v>
      </c>
      <c r="V307" t="s">
        <v>178</v>
      </c>
      <c r="W307">
        <v>0.44721359549995754</v>
      </c>
      <c r="X307" t="s">
        <v>177</v>
      </c>
      <c r="Y307">
        <v>1</v>
      </c>
      <c r="Z307" t="s">
        <v>178</v>
      </c>
      <c r="AA307" t="s">
        <v>178</v>
      </c>
      <c r="AB307" t="s">
        <v>178</v>
      </c>
      <c r="AC307" t="s">
        <v>178</v>
      </c>
      <c r="AD307" t="s">
        <v>178</v>
      </c>
      <c r="AE307" t="s">
        <v>178</v>
      </c>
      <c r="AF307" t="s">
        <v>178</v>
      </c>
      <c r="AG307">
        <v>1</v>
      </c>
      <c r="AH307">
        <v>1.1212500000000001</v>
      </c>
      <c r="AI307" t="s">
        <v>178</v>
      </c>
      <c r="AJ307">
        <v>0</v>
      </c>
      <c r="AK307">
        <v>5.7000000000000009E-2</v>
      </c>
      <c r="AL307" t="s">
        <v>178</v>
      </c>
      <c r="AM307">
        <f t="shared" si="4"/>
        <v>5.7000000000000009E-2</v>
      </c>
      <c r="AN307" t="s">
        <v>535</v>
      </c>
    </row>
    <row r="308" spans="1:40" x14ac:dyDescent="0.25">
      <c r="A308">
        <v>127</v>
      </c>
      <c r="B308">
        <v>6.3</v>
      </c>
      <c r="C308" t="s">
        <v>337</v>
      </c>
      <c r="D308" t="s">
        <v>359</v>
      </c>
      <c r="E308" t="s">
        <v>393</v>
      </c>
      <c r="F308" t="s">
        <v>393</v>
      </c>
      <c r="G308" t="s">
        <v>178</v>
      </c>
      <c r="H308">
        <v>2012</v>
      </c>
      <c r="I308">
        <v>1</v>
      </c>
      <c r="J308">
        <v>2012</v>
      </c>
      <c r="K308" t="s">
        <v>370</v>
      </c>
      <c r="L308" t="s">
        <v>515</v>
      </c>
      <c r="M308" t="s">
        <v>178</v>
      </c>
      <c r="N308">
        <v>8.4</v>
      </c>
      <c r="O308">
        <v>8.7999999999999989</v>
      </c>
      <c r="P308" t="s">
        <v>178</v>
      </c>
      <c r="Q308">
        <v>1.2</v>
      </c>
      <c r="R308">
        <v>0.8</v>
      </c>
      <c r="S308" t="s">
        <v>178</v>
      </c>
      <c r="T308">
        <v>2</v>
      </c>
      <c r="U308">
        <v>2.4</v>
      </c>
      <c r="V308" t="s">
        <v>178</v>
      </c>
      <c r="W308">
        <v>0.44600599542668623</v>
      </c>
      <c r="X308" t="s">
        <v>177</v>
      </c>
      <c r="Y308">
        <v>1</v>
      </c>
      <c r="Z308" t="s">
        <v>178</v>
      </c>
      <c r="AA308" t="s">
        <v>178</v>
      </c>
      <c r="AB308" t="s">
        <v>178</v>
      </c>
      <c r="AC308" t="s">
        <v>178</v>
      </c>
      <c r="AD308" t="s">
        <v>178</v>
      </c>
      <c r="AE308" t="s">
        <v>178</v>
      </c>
      <c r="AF308" t="s">
        <v>178</v>
      </c>
      <c r="AG308">
        <v>0.75700000000000001</v>
      </c>
      <c r="AH308">
        <v>1.0055999999999998</v>
      </c>
      <c r="AI308" t="s">
        <v>178</v>
      </c>
      <c r="AJ308">
        <v>1.14E-2</v>
      </c>
      <c r="AK308">
        <v>9.1200000000000014E-3</v>
      </c>
      <c r="AL308" t="s">
        <v>178</v>
      </c>
      <c r="AM308">
        <f t="shared" si="4"/>
        <v>2.0520000000000004E-2</v>
      </c>
      <c r="AN308" t="s">
        <v>535</v>
      </c>
    </row>
    <row r="309" spans="1:40" x14ac:dyDescent="0.25">
      <c r="A309">
        <v>141</v>
      </c>
      <c r="B309">
        <v>5.6</v>
      </c>
      <c r="C309" t="s">
        <v>337</v>
      </c>
      <c r="D309" t="s">
        <v>359</v>
      </c>
      <c r="E309" t="s">
        <v>393</v>
      </c>
      <c r="F309" t="s">
        <v>178</v>
      </c>
      <c r="G309" t="s">
        <v>178</v>
      </c>
      <c r="H309">
        <v>2011</v>
      </c>
      <c r="I309" t="s">
        <v>178</v>
      </c>
      <c r="J309" t="s">
        <v>178</v>
      </c>
      <c r="K309" t="s">
        <v>371</v>
      </c>
      <c r="L309" t="s">
        <v>178</v>
      </c>
      <c r="M309" t="s">
        <v>178</v>
      </c>
      <c r="N309">
        <v>4.666666666666667</v>
      </c>
      <c r="O309" t="s">
        <v>178</v>
      </c>
      <c r="P309" t="s">
        <v>178</v>
      </c>
      <c r="Q309">
        <v>0.66666666666666663</v>
      </c>
      <c r="R309" t="s">
        <v>178</v>
      </c>
      <c r="S309" t="s">
        <v>178</v>
      </c>
      <c r="T309">
        <v>0.33333333333333331</v>
      </c>
      <c r="U309" t="s">
        <v>178</v>
      </c>
      <c r="V309" t="s">
        <v>178</v>
      </c>
      <c r="W309">
        <v>1.2140453381002179</v>
      </c>
      <c r="X309" t="s">
        <v>178</v>
      </c>
      <c r="Y309">
        <v>0</v>
      </c>
      <c r="Z309" t="s">
        <v>178</v>
      </c>
      <c r="AA309" t="s">
        <v>178</v>
      </c>
      <c r="AB309">
        <v>0</v>
      </c>
      <c r="AC309">
        <v>0</v>
      </c>
      <c r="AD309" t="s">
        <v>178</v>
      </c>
      <c r="AE309" t="s">
        <v>178</v>
      </c>
      <c r="AF309" t="s">
        <v>178</v>
      </c>
      <c r="AG309">
        <v>0.14416666666666667</v>
      </c>
      <c r="AH309" t="s">
        <v>178</v>
      </c>
      <c r="AI309" t="s">
        <v>178</v>
      </c>
      <c r="AJ309">
        <v>1.0555555555555557E-3</v>
      </c>
      <c r="AK309" t="s">
        <v>178</v>
      </c>
      <c r="AL309" t="s">
        <v>178</v>
      </c>
      <c r="AM309">
        <f t="shared" si="4"/>
        <v>1.0555555555555557E-3</v>
      </c>
      <c r="AN309" t="s">
        <v>535</v>
      </c>
    </row>
    <row r="310" spans="1:40" x14ac:dyDescent="0.25">
      <c r="A310">
        <v>142</v>
      </c>
      <c r="B310">
        <v>6</v>
      </c>
      <c r="C310" t="s">
        <v>337</v>
      </c>
      <c r="D310" t="s">
        <v>359</v>
      </c>
      <c r="E310" t="s">
        <v>393</v>
      </c>
      <c r="F310" t="s">
        <v>178</v>
      </c>
      <c r="G310" t="s">
        <v>178</v>
      </c>
      <c r="H310">
        <v>2011</v>
      </c>
      <c r="I310" t="s">
        <v>178</v>
      </c>
      <c r="J310" t="s">
        <v>178</v>
      </c>
      <c r="K310" t="s">
        <v>48</v>
      </c>
      <c r="L310" t="s">
        <v>178</v>
      </c>
      <c r="M310" t="s">
        <v>178</v>
      </c>
      <c r="N310">
        <v>5</v>
      </c>
      <c r="O310" t="s">
        <v>178</v>
      </c>
      <c r="P310" t="s">
        <v>178</v>
      </c>
      <c r="Q310">
        <v>2</v>
      </c>
      <c r="R310" t="s">
        <v>178</v>
      </c>
      <c r="S310" t="s">
        <v>178</v>
      </c>
      <c r="T310">
        <v>0</v>
      </c>
      <c r="U310" t="s">
        <v>178</v>
      </c>
      <c r="V310" t="s">
        <v>178</v>
      </c>
      <c r="W310">
        <v>1.4632839779072275</v>
      </c>
      <c r="X310" t="s">
        <v>178</v>
      </c>
      <c r="Y310">
        <v>0</v>
      </c>
      <c r="Z310" t="s">
        <v>178</v>
      </c>
      <c r="AA310" t="s">
        <v>178</v>
      </c>
      <c r="AB310">
        <v>0</v>
      </c>
      <c r="AC310">
        <v>0</v>
      </c>
      <c r="AD310" t="s">
        <v>178</v>
      </c>
      <c r="AE310" t="s">
        <v>178</v>
      </c>
      <c r="AF310" t="s">
        <v>178</v>
      </c>
      <c r="AG310">
        <v>0</v>
      </c>
      <c r="AH310" t="s">
        <v>178</v>
      </c>
      <c r="AI310" t="s">
        <v>178</v>
      </c>
      <c r="AJ310">
        <v>0</v>
      </c>
      <c r="AK310" t="s">
        <v>178</v>
      </c>
      <c r="AL310" t="s">
        <v>178</v>
      </c>
      <c r="AM310">
        <f t="shared" si="4"/>
        <v>0</v>
      </c>
      <c r="AN310" t="s">
        <v>535</v>
      </c>
    </row>
    <row r="311" spans="1:40" x14ac:dyDescent="0.25">
      <c r="A311">
        <v>146</v>
      </c>
      <c r="B311">
        <v>5.7</v>
      </c>
      <c r="C311" t="s">
        <v>337</v>
      </c>
      <c r="D311" t="s">
        <v>359</v>
      </c>
      <c r="E311" t="s">
        <v>393</v>
      </c>
      <c r="F311" t="s">
        <v>178</v>
      </c>
      <c r="G311" t="s">
        <v>178</v>
      </c>
      <c r="H311">
        <v>2011</v>
      </c>
      <c r="I311" t="s">
        <v>178</v>
      </c>
      <c r="J311" t="s">
        <v>178</v>
      </c>
      <c r="K311" t="s">
        <v>371</v>
      </c>
      <c r="L311" t="s">
        <v>178</v>
      </c>
      <c r="M311" t="s">
        <v>178</v>
      </c>
      <c r="N311">
        <v>4.666666666666667</v>
      </c>
      <c r="O311" t="s">
        <v>178</v>
      </c>
      <c r="P311" t="s">
        <v>178</v>
      </c>
      <c r="Q311">
        <v>0.66666666666666663</v>
      </c>
      <c r="R311" t="s">
        <v>178</v>
      </c>
      <c r="S311" t="s">
        <v>178</v>
      </c>
      <c r="T311">
        <v>0.33333333333333331</v>
      </c>
      <c r="U311" t="s">
        <v>178</v>
      </c>
      <c r="V311" t="s">
        <v>178</v>
      </c>
      <c r="W311">
        <v>1.2140453381002179</v>
      </c>
      <c r="X311" t="s">
        <v>178</v>
      </c>
      <c r="Y311">
        <v>0</v>
      </c>
      <c r="Z311" t="s">
        <v>178</v>
      </c>
      <c r="AA311" t="s">
        <v>178</v>
      </c>
      <c r="AB311">
        <v>0</v>
      </c>
      <c r="AC311">
        <v>0</v>
      </c>
      <c r="AD311" t="s">
        <v>178</v>
      </c>
      <c r="AE311" t="s">
        <v>178</v>
      </c>
      <c r="AF311" t="s">
        <v>178</v>
      </c>
      <c r="AG311">
        <v>0.14416666666666667</v>
      </c>
      <c r="AH311" t="s">
        <v>178</v>
      </c>
      <c r="AI311" t="s">
        <v>178</v>
      </c>
      <c r="AJ311">
        <v>1.0555555555555557E-3</v>
      </c>
      <c r="AK311" t="s">
        <v>178</v>
      </c>
      <c r="AL311" t="s">
        <v>178</v>
      </c>
      <c r="AM311">
        <f t="shared" si="4"/>
        <v>1.0555555555555557E-3</v>
      </c>
      <c r="AN311" t="s">
        <v>535</v>
      </c>
    </row>
    <row r="312" spans="1:40" x14ac:dyDescent="0.25">
      <c r="A312">
        <v>151</v>
      </c>
      <c r="B312">
        <v>5.6</v>
      </c>
      <c r="C312" t="s">
        <v>337</v>
      </c>
      <c r="D312" t="s">
        <v>359</v>
      </c>
      <c r="E312" t="s">
        <v>393</v>
      </c>
      <c r="F312" t="s">
        <v>178</v>
      </c>
      <c r="G312" t="s">
        <v>178</v>
      </c>
      <c r="H312">
        <v>2011</v>
      </c>
      <c r="I312" t="s">
        <v>178</v>
      </c>
      <c r="J312" t="s">
        <v>178</v>
      </c>
      <c r="K312" t="s">
        <v>96</v>
      </c>
      <c r="L312" t="s">
        <v>178</v>
      </c>
      <c r="M312" t="s">
        <v>178</v>
      </c>
      <c r="N312">
        <v>5</v>
      </c>
      <c r="O312" t="s">
        <v>178</v>
      </c>
      <c r="P312" t="s">
        <v>178</v>
      </c>
      <c r="Q312">
        <v>1</v>
      </c>
      <c r="R312" t="s">
        <v>178</v>
      </c>
      <c r="S312" t="s">
        <v>178</v>
      </c>
      <c r="T312">
        <v>0</v>
      </c>
      <c r="U312" t="s">
        <v>178</v>
      </c>
      <c r="V312" t="s">
        <v>178</v>
      </c>
      <c r="W312">
        <v>1.2343419299367586</v>
      </c>
      <c r="X312" t="s">
        <v>178</v>
      </c>
      <c r="Y312">
        <v>0</v>
      </c>
      <c r="Z312" t="s">
        <v>178</v>
      </c>
      <c r="AA312" t="s">
        <v>178</v>
      </c>
      <c r="AB312">
        <v>5</v>
      </c>
      <c r="AC312">
        <v>4</v>
      </c>
      <c r="AD312" t="s">
        <v>178</v>
      </c>
      <c r="AE312" t="s">
        <v>178</v>
      </c>
      <c r="AF312" t="s">
        <v>178</v>
      </c>
      <c r="AG312">
        <v>0</v>
      </c>
      <c r="AH312" t="s">
        <v>178</v>
      </c>
      <c r="AI312" t="s">
        <v>178</v>
      </c>
      <c r="AJ312">
        <v>0</v>
      </c>
      <c r="AK312" t="s">
        <v>178</v>
      </c>
      <c r="AL312" t="s">
        <v>178</v>
      </c>
      <c r="AM312">
        <f t="shared" si="4"/>
        <v>0</v>
      </c>
      <c r="AN312" t="s">
        <v>535</v>
      </c>
    </row>
    <row r="313" spans="1:40" x14ac:dyDescent="0.25">
      <c r="A313">
        <v>156</v>
      </c>
      <c r="B313">
        <v>5.8</v>
      </c>
      <c r="C313" t="s">
        <v>337</v>
      </c>
      <c r="D313" t="s">
        <v>359</v>
      </c>
      <c r="E313" t="s">
        <v>393</v>
      </c>
      <c r="F313" t="s">
        <v>178</v>
      </c>
      <c r="G313" t="s">
        <v>178</v>
      </c>
      <c r="H313">
        <v>2011</v>
      </c>
      <c r="I313" t="s">
        <v>178</v>
      </c>
      <c r="J313" t="s">
        <v>178</v>
      </c>
      <c r="K313" t="s">
        <v>372</v>
      </c>
      <c r="L313" t="s">
        <v>178</v>
      </c>
      <c r="M313" t="s">
        <v>178</v>
      </c>
      <c r="N313">
        <v>6.1666666666666661</v>
      </c>
      <c r="O313" t="s">
        <v>178</v>
      </c>
      <c r="P313" t="s">
        <v>178</v>
      </c>
      <c r="Q313">
        <v>2.6666666666666665</v>
      </c>
      <c r="R313" t="s">
        <v>178</v>
      </c>
      <c r="S313" t="s">
        <v>178</v>
      </c>
      <c r="T313">
        <v>0.5</v>
      </c>
      <c r="U313" t="s">
        <v>178</v>
      </c>
      <c r="V313" t="s">
        <v>178</v>
      </c>
      <c r="W313">
        <v>0.47126038027530531</v>
      </c>
      <c r="X313" t="s">
        <v>178</v>
      </c>
      <c r="Y313">
        <v>0</v>
      </c>
      <c r="Z313" t="s">
        <v>178</v>
      </c>
      <c r="AA313" t="s">
        <v>178</v>
      </c>
      <c r="AB313">
        <v>0</v>
      </c>
      <c r="AC313">
        <v>0</v>
      </c>
      <c r="AD313" t="s">
        <v>178</v>
      </c>
      <c r="AE313" t="s">
        <v>178</v>
      </c>
      <c r="AF313" t="s">
        <v>178</v>
      </c>
      <c r="AG313">
        <v>0.11499999999999999</v>
      </c>
      <c r="AH313" t="s">
        <v>178</v>
      </c>
      <c r="AI313" t="s">
        <v>178</v>
      </c>
      <c r="AJ313">
        <v>6.3333333333333332E-3</v>
      </c>
      <c r="AK313" t="s">
        <v>178</v>
      </c>
      <c r="AL313" t="s">
        <v>178</v>
      </c>
      <c r="AM313">
        <f t="shared" si="4"/>
        <v>6.3333333333333332E-3</v>
      </c>
      <c r="AN313" t="s">
        <v>535</v>
      </c>
    </row>
    <row r="314" spans="1:40" x14ac:dyDescent="0.25">
      <c r="A314">
        <v>159</v>
      </c>
      <c r="B314">
        <v>5.9</v>
      </c>
      <c r="C314" t="s">
        <v>337</v>
      </c>
      <c r="D314" t="s">
        <v>359</v>
      </c>
      <c r="E314" t="s">
        <v>393</v>
      </c>
      <c r="F314" t="s">
        <v>178</v>
      </c>
      <c r="G314" t="s">
        <v>178</v>
      </c>
      <c r="H314">
        <v>2011</v>
      </c>
      <c r="I314" t="s">
        <v>178</v>
      </c>
      <c r="J314" t="s">
        <v>178</v>
      </c>
      <c r="K314" t="s">
        <v>373</v>
      </c>
      <c r="L314" t="s">
        <v>178</v>
      </c>
      <c r="M314" t="s">
        <v>178</v>
      </c>
      <c r="N314">
        <v>6</v>
      </c>
      <c r="O314" t="s">
        <v>178</v>
      </c>
      <c r="P314" t="s">
        <v>178</v>
      </c>
      <c r="Q314">
        <v>0.5</v>
      </c>
      <c r="R314" t="s">
        <v>178</v>
      </c>
      <c r="S314" t="s">
        <v>178</v>
      </c>
      <c r="T314">
        <v>0.5</v>
      </c>
      <c r="U314" t="s">
        <v>178</v>
      </c>
      <c r="V314" t="s">
        <v>178</v>
      </c>
      <c r="W314">
        <v>0.43829214001622313</v>
      </c>
      <c r="X314" t="s">
        <v>178</v>
      </c>
      <c r="Y314">
        <v>0</v>
      </c>
      <c r="Z314" t="s">
        <v>178</v>
      </c>
      <c r="AA314" t="s">
        <v>178</v>
      </c>
      <c r="AB314">
        <v>9</v>
      </c>
      <c r="AC314">
        <v>7</v>
      </c>
      <c r="AD314" t="s">
        <v>178</v>
      </c>
      <c r="AE314" t="s">
        <v>178</v>
      </c>
      <c r="AF314" t="s">
        <v>178</v>
      </c>
      <c r="AG314">
        <v>0.22468750000000001</v>
      </c>
      <c r="AH314" t="s">
        <v>178</v>
      </c>
      <c r="AI314" t="s">
        <v>178</v>
      </c>
      <c r="AJ314">
        <v>1.1875000000000002E-3</v>
      </c>
      <c r="AK314" t="s">
        <v>178</v>
      </c>
      <c r="AL314" t="s">
        <v>178</v>
      </c>
      <c r="AM314">
        <f t="shared" si="4"/>
        <v>1.1875000000000002E-3</v>
      </c>
      <c r="AN314" t="s">
        <v>535</v>
      </c>
    </row>
    <row r="315" spans="1:40" x14ac:dyDescent="0.25">
      <c r="A315">
        <v>179</v>
      </c>
      <c r="B315">
        <v>6</v>
      </c>
      <c r="C315" t="s">
        <v>337</v>
      </c>
      <c r="D315" t="s">
        <v>359</v>
      </c>
      <c r="E315" t="s">
        <v>393</v>
      </c>
      <c r="F315" t="s">
        <v>178</v>
      </c>
      <c r="G315" t="s">
        <v>178</v>
      </c>
      <c r="H315">
        <v>2011</v>
      </c>
      <c r="I315" t="s">
        <v>178</v>
      </c>
      <c r="J315" t="s">
        <v>178</v>
      </c>
      <c r="K315" t="s">
        <v>365</v>
      </c>
      <c r="L315" t="s">
        <v>178</v>
      </c>
      <c r="M315" t="s">
        <v>178</v>
      </c>
      <c r="N315">
        <v>5</v>
      </c>
      <c r="O315" t="s">
        <v>178</v>
      </c>
      <c r="P315" t="s">
        <v>178</v>
      </c>
      <c r="Q315">
        <v>0.5</v>
      </c>
      <c r="R315" t="s">
        <v>178</v>
      </c>
      <c r="S315" t="s">
        <v>178</v>
      </c>
      <c r="T315">
        <v>0</v>
      </c>
      <c r="U315" t="s">
        <v>178</v>
      </c>
      <c r="V315" t="s">
        <v>178</v>
      </c>
      <c r="W315">
        <v>0.66094302982270481</v>
      </c>
      <c r="X315" t="s">
        <v>178</v>
      </c>
      <c r="Y315">
        <v>0</v>
      </c>
      <c r="Z315" t="s">
        <v>178</v>
      </c>
      <c r="AA315" t="s">
        <v>178</v>
      </c>
      <c r="AB315">
        <v>2</v>
      </c>
      <c r="AC315">
        <v>4</v>
      </c>
      <c r="AD315" t="s">
        <v>178</v>
      </c>
      <c r="AE315" t="s">
        <v>178</v>
      </c>
      <c r="AF315" t="s">
        <v>178</v>
      </c>
      <c r="AG315">
        <v>0</v>
      </c>
      <c r="AH315" t="s">
        <v>178</v>
      </c>
      <c r="AI315" t="s">
        <v>178</v>
      </c>
      <c r="AJ315">
        <v>0</v>
      </c>
      <c r="AK315" t="s">
        <v>178</v>
      </c>
      <c r="AL315" t="s">
        <v>178</v>
      </c>
      <c r="AM315">
        <f t="shared" si="4"/>
        <v>0</v>
      </c>
      <c r="AN315" t="s">
        <v>535</v>
      </c>
    </row>
    <row r="316" spans="1:40" x14ac:dyDescent="0.25">
      <c r="A316">
        <v>183</v>
      </c>
      <c r="B316">
        <v>5.8</v>
      </c>
      <c r="C316" t="s">
        <v>337</v>
      </c>
      <c r="D316" t="s">
        <v>359</v>
      </c>
      <c r="E316" t="s">
        <v>393</v>
      </c>
      <c r="F316" t="s">
        <v>178</v>
      </c>
      <c r="G316" t="s">
        <v>178</v>
      </c>
      <c r="H316">
        <v>2011</v>
      </c>
      <c r="I316" t="s">
        <v>178</v>
      </c>
      <c r="J316" t="s">
        <v>178</v>
      </c>
      <c r="K316" t="s">
        <v>76</v>
      </c>
      <c r="L316" t="s">
        <v>178</v>
      </c>
      <c r="M316" t="s">
        <v>178</v>
      </c>
      <c r="N316">
        <v>4</v>
      </c>
      <c r="O316" t="s">
        <v>178</v>
      </c>
      <c r="P316" t="s">
        <v>178</v>
      </c>
      <c r="Q316">
        <v>2</v>
      </c>
      <c r="R316" t="s">
        <v>178</v>
      </c>
      <c r="S316" t="s">
        <v>178</v>
      </c>
      <c r="T316">
        <v>0</v>
      </c>
      <c r="U316" t="s">
        <v>178</v>
      </c>
      <c r="V316" t="s">
        <v>178</v>
      </c>
      <c r="W316">
        <v>1.6559287424282489</v>
      </c>
      <c r="X316" t="s">
        <v>178</v>
      </c>
      <c r="Y316">
        <v>0</v>
      </c>
      <c r="Z316" t="s">
        <v>178</v>
      </c>
      <c r="AA316" t="s">
        <v>178</v>
      </c>
      <c r="AB316">
        <v>0</v>
      </c>
      <c r="AC316">
        <v>0</v>
      </c>
      <c r="AD316" t="s">
        <v>178</v>
      </c>
      <c r="AE316" t="s">
        <v>178</v>
      </c>
      <c r="AF316" t="s">
        <v>178</v>
      </c>
      <c r="AG316">
        <v>0</v>
      </c>
      <c r="AH316" t="s">
        <v>178</v>
      </c>
      <c r="AI316" t="s">
        <v>178</v>
      </c>
      <c r="AJ316">
        <v>0</v>
      </c>
      <c r="AK316" t="s">
        <v>178</v>
      </c>
      <c r="AL316" t="s">
        <v>178</v>
      </c>
      <c r="AM316">
        <f t="shared" si="4"/>
        <v>0</v>
      </c>
      <c r="AN316" t="s">
        <v>535</v>
      </c>
    </row>
    <row r="317" spans="1:40" x14ac:dyDescent="0.25">
      <c r="A317">
        <v>191</v>
      </c>
      <c r="B317">
        <v>5.8</v>
      </c>
      <c r="C317" t="s">
        <v>337</v>
      </c>
      <c r="D317" t="s">
        <v>359</v>
      </c>
      <c r="E317" t="s">
        <v>393</v>
      </c>
      <c r="F317" t="s">
        <v>178</v>
      </c>
      <c r="G317" t="s">
        <v>178</v>
      </c>
      <c r="H317">
        <v>2011</v>
      </c>
      <c r="I317" t="s">
        <v>178</v>
      </c>
      <c r="J317" t="s">
        <v>178</v>
      </c>
      <c r="K317" t="s">
        <v>374</v>
      </c>
      <c r="L317" t="s">
        <v>178</v>
      </c>
      <c r="M317" t="s">
        <v>178</v>
      </c>
      <c r="N317">
        <v>9.5</v>
      </c>
      <c r="O317" t="s">
        <v>178</v>
      </c>
      <c r="P317" t="s">
        <v>178</v>
      </c>
      <c r="Q317">
        <v>2</v>
      </c>
      <c r="R317" t="s">
        <v>178</v>
      </c>
      <c r="S317" t="s">
        <v>178</v>
      </c>
      <c r="T317">
        <v>4</v>
      </c>
      <c r="U317" t="s">
        <v>178</v>
      </c>
      <c r="V317" t="s">
        <v>178</v>
      </c>
      <c r="W317">
        <v>0.75133430056913242</v>
      </c>
      <c r="X317" t="s">
        <v>178</v>
      </c>
      <c r="Y317">
        <v>0</v>
      </c>
      <c r="Z317" t="s">
        <v>178</v>
      </c>
      <c r="AA317" t="s">
        <v>178</v>
      </c>
      <c r="AB317">
        <v>3</v>
      </c>
      <c r="AC317">
        <v>6</v>
      </c>
      <c r="AD317" t="s">
        <v>178</v>
      </c>
      <c r="AE317" t="s">
        <v>178</v>
      </c>
      <c r="AF317" t="s">
        <v>178</v>
      </c>
      <c r="AG317">
        <v>1.19</v>
      </c>
      <c r="AH317" t="s">
        <v>178</v>
      </c>
      <c r="AI317" t="s">
        <v>178</v>
      </c>
      <c r="AJ317">
        <v>3.8000000000000006E-2</v>
      </c>
      <c r="AK317" t="s">
        <v>178</v>
      </c>
      <c r="AL317" t="s">
        <v>178</v>
      </c>
      <c r="AM317">
        <f t="shared" si="4"/>
        <v>3.8000000000000006E-2</v>
      </c>
      <c r="AN317" t="s">
        <v>535</v>
      </c>
    </row>
    <row r="318" spans="1:40" x14ac:dyDescent="0.25">
      <c r="A318">
        <v>197</v>
      </c>
      <c r="B318">
        <v>6.1</v>
      </c>
      <c r="C318" t="s">
        <v>337</v>
      </c>
      <c r="D318" t="s">
        <v>359</v>
      </c>
      <c r="E318" t="s">
        <v>393</v>
      </c>
      <c r="F318" t="s">
        <v>178</v>
      </c>
      <c r="G318" t="s">
        <v>178</v>
      </c>
      <c r="H318">
        <v>2011</v>
      </c>
      <c r="I318" t="s">
        <v>178</v>
      </c>
      <c r="J318" t="s">
        <v>178</v>
      </c>
      <c r="K318" t="s">
        <v>375</v>
      </c>
      <c r="L318" t="s">
        <v>178</v>
      </c>
      <c r="M318" t="s">
        <v>178</v>
      </c>
      <c r="N318">
        <v>4</v>
      </c>
      <c r="O318" t="s">
        <v>178</v>
      </c>
      <c r="P318" t="s">
        <v>178</v>
      </c>
      <c r="Q318">
        <v>1</v>
      </c>
      <c r="R318" t="s">
        <v>178</v>
      </c>
      <c r="S318" t="s">
        <v>178</v>
      </c>
      <c r="T318">
        <v>0.5</v>
      </c>
      <c r="U318" t="s">
        <v>178</v>
      </c>
      <c r="V318" t="s">
        <v>178</v>
      </c>
      <c r="W318">
        <v>1.1090625659778059</v>
      </c>
      <c r="X318" t="s">
        <v>178</v>
      </c>
      <c r="Y318">
        <v>0</v>
      </c>
      <c r="Z318" t="s">
        <v>178</v>
      </c>
      <c r="AA318" t="s">
        <v>178</v>
      </c>
      <c r="AB318">
        <v>0</v>
      </c>
      <c r="AC318">
        <v>0</v>
      </c>
      <c r="AD318" t="s">
        <v>178</v>
      </c>
      <c r="AE318" t="s">
        <v>178</v>
      </c>
      <c r="AF318" t="s">
        <v>178</v>
      </c>
      <c r="AG318">
        <v>0.19937500000000002</v>
      </c>
      <c r="AH318" t="s">
        <v>178</v>
      </c>
      <c r="AI318" t="s">
        <v>178</v>
      </c>
      <c r="AJ318">
        <v>2.3750000000000004E-3</v>
      </c>
      <c r="AK318" t="s">
        <v>178</v>
      </c>
      <c r="AL318" t="s">
        <v>178</v>
      </c>
      <c r="AM318">
        <f t="shared" si="4"/>
        <v>2.3750000000000004E-3</v>
      </c>
      <c r="AN318" t="s">
        <v>535</v>
      </c>
    </row>
    <row r="319" spans="1:40" x14ac:dyDescent="0.25">
      <c r="A319">
        <v>199</v>
      </c>
      <c r="B319">
        <v>5.7</v>
      </c>
      <c r="C319" t="s">
        <v>337</v>
      </c>
      <c r="D319" t="s">
        <v>359</v>
      </c>
      <c r="E319" t="s">
        <v>393</v>
      </c>
      <c r="F319" t="s">
        <v>178</v>
      </c>
      <c r="G319" t="s">
        <v>178</v>
      </c>
      <c r="H319">
        <v>2011</v>
      </c>
      <c r="I319" t="s">
        <v>178</v>
      </c>
      <c r="J319" t="s">
        <v>178</v>
      </c>
      <c r="K319" t="s">
        <v>67</v>
      </c>
      <c r="L319" t="s">
        <v>178</v>
      </c>
      <c r="M319" t="s">
        <v>178</v>
      </c>
      <c r="N319">
        <v>4</v>
      </c>
      <c r="O319" t="s">
        <v>178</v>
      </c>
      <c r="P319" t="s">
        <v>178</v>
      </c>
      <c r="Q319">
        <v>0</v>
      </c>
      <c r="R319" t="s">
        <v>178</v>
      </c>
      <c r="S319" t="s">
        <v>178</v>
      </c>
      <c r="T319">
        <v>0</v>
      </c>
      <c r="U319" t="s">
        <v>178</v>
      </c>
      <c r="V319" t="s">
        <v>178</v>
      </c>
      <c r="W319">
        <v>1.5426276284314355</v>
      </c>
      <c r="X319" t="s">
        <v>178</v>
      </c>
      <c r="Y319">
        <v>0</v>
      </c>
      <c r="Z319" t="s">
        <v>178</v>
      </c>
      <c r="AA319" t="s">
        <v>178</v>
      </c>
      <c r="AB319">
        <v>9</v>
      </c>
      <c r="AC319">
        <v>13</v>
      </c>
      <c r="AD319" t="s">
        <v>178</v>
      </c>
      <c r="AE319" t="s">
        <v>178</v>
      </c>
      <c r="AF319" t="s">
        <v>178</v>
      </c>
      <c r="AG319">
        <v>0</v>
      </c>
      <c r="AH319" t="s">
        <v>178</v>
      </c>
      <c r="AI319" t="s">
        <v>178</v>
      </c>
      <c r="AJ319">
        <v>0</v>
      </c>
      <c r="AK319" t="s">
        <v>178</v>
      </c>
      <c r="AL319" t="s">
        <v>178</v>
      </c>
      <c r="AM319">
        <f t="shared" si="4"/>
        <v>0</v>
      </c>
      <c r="AN319" t="s">
        <v>535</v>
      </c>
    </row>
    <row r="320" spans="1:40" x14ac:dyDescent="0.25">
      <c r="A320">
        <v>223</v>
      </c>
      <c r="B320">
        <v>5.7</v>
      </c>
      <c r="C320" t="s">
        <v>337</v>
      </c>
      <c r="D320" t="s">
        <v>359</v>
      </c>
      <c r="E320" t="s">
        <v>393</v>
      </c>
      <c r="F320" t="s">
        <v>178</v>
      </c>
      <c r="G320" t="s">
        <v>178</v>
      </c>
      <c r="H320">
        <v>2011</v>
      </c>
      <c r="I320" t="s">
        <v>178</v>
      </c>
      <c r="J320" t="s">
        <v>178</v>
      </c>
      <c r="K320" t="s">
        <v>376</v>
      </c>
      <c r="L320" t="s">
        <v>178</v>
      </c>
      <c r="M320" t="s">
        <v>178</v>
      </c>
      <c r="N320">
        <v>6.25</v>
      </c>
      <c r="O320" t="s">
        <v>178</v>
      </c>
      <c r="P320" t="s">
        <v>178</v>
      </c>
      <c r="Q320">
        <v>1.25</v>
      </c>
      <c r="R320" t="s">
        <v>178</v>
      </c>
      <c r="S320" t="s">
        <v>178</v>
      </c>
      <c r="T320">
        <v>0</v>
      </c>
      <c r="U320" t="s">
        <v>178</v>
      </c>
      <c r="V320" t="s">
        <v>178</v>
      </c>
      <c r="W320">
        <v>0.69309818461573847</v>
      </c>
      <c r="X320" t="s">
        <v>178</v>
      </c>
      <c r="Y320">
        <v>0</v>
      </c>
      <c r="Z320" t="s">
        <v>178</v>
      </c>
      <c r="AA320" t="s">
        <v>178</v>
      </c>
      <c r="AB320" t="s">
        <v>178</v>
      </c>
      <c r="AC320" t="s">
        <v>178</v>
      </c>
      <c r="AD320" t="s">
        <v>178</v>
      </c>
      <c r="AE320" t="s">
        <v>178</v>
      </c>
      <c r="AF320" t="s">
        <v>178</v>
      </c>
      <c r="AG320">
        <v>0</v>
      </c>
      <c r="AH320" t="s">
        <v>178</v>
      </c>
      <c r="AI320" t="s">
        <v>178</v>
      </c>
      <c r="AJ320">
        <v>0</v>
      </c>
      <c r="AK320" t="s">
        <v>178</v>
      </c>
      <c r="AL320" t="s">
        <v>178</v>
      </c>
      <c r="AM320">
        <f t="shared" si="4"/>
        <v>0</v>
      </c>
      <c r="AN320" t="s">
        <v>535</v>
      </c>
    </row>
    <row r="321" spans="1:40" x14ac:dyDescent="0.25">
      <c r="A321">
        <v>229</v>
      </c>
      <c r="B321">
        <v>6.3</v>
      </c>
      <c r="C321" t="s">
        <v>337</v>
      </c>
      <c r="D321" t="s">
        <v>359</v>
      </c>
      <c r="E321" t="s">
        <v>393</v>
      </c>
      <c r="F321" t="s">
        <v>178</v>
      </c>
      <c r="G321" t="s">
        <v>178</v>
      </c>
      <c r="H321">
        <v>2011</v>
      </c>
      <c r="I321" t="s">
        <v>178</v>
      </c>
      <c r="J321" t="s">
        <v>178</v>
      </c>
      <c r="K321" t="s">
        <v>376</v>
      </c>
      <c r="L321" t="s">
        <v>178</v>
      </c>
      <c r="M321" t="s">
        <v>178</v>
      </c>
      <c r="N321">
        <v>6.25</v>
      </c>
      <c r="O321" t="s">
        <v>178</v>
      </c>
      <c r="P321" t="s">
        <v>178</v>
      </c>
      <c r="Q321">
        <v>1.25</v>
      </c>
      <c r="R321" t="s">
        <v>178</v>
      </c>
      <c r="S321" t="s">
        <v>178</v>
      </c>
      <c r="T321">
        <v>0</v>
      </c>
      <c r="U321" t="s">
        <v>178</v>
      </c>
      <c r="V321" t="s">
        <v>178</v>
      </c>
      <c r="W321">
        <v>0.69309818461573847</v>
      </c>
      <c r="X321" t="s">
        <v>178</v>
      </c>
      <c r="Y321">
        <v>0</v>
      </c>
      <c r="Z321" t="s">
        <v>178</v>
      </c>
      <c r="AA321" t="s">
        <v>178</v>
      </c>
      <c r="AB321" t="s">
        <v>178</v>
      </c>
      <c r="AC321" t="s">
        <v>178</v>
      </c>
      <c r="AD321" t="s">
        <v>178</v>
      </c>
      <c r="AE321" t="s">
        <v>178</v>
      </c>
      <c r="AF321" t="s">
        <v>178</v>
      </c>
      <c r="AG321">
        <v>0</v>
      </c>
      <c r="AH321" t="s">
        <v>178</v>
      </c>
      <c r="AI321" t="s">
        <v>178</v>
      </c>
      <c r="AJ321">
        <v>0</v>
      </c>
      <c r="AK321" t="s">
        <v>178</v>
      </c>
      <c r="AL321" t="s">
        <v>178</v>
      </c>
      <c r="AM321">
        <f t="shared" si="4"/>
        <v>0</v>
      </c>
      <c r="AN321" t="s">
        <v>535</v>
      </c>
    </row>
    <row r="322" spans="1:40" x14ac:dyDescent="0.25">
      <c r="A322">
        <v>230</v>
      </c>
      <c r="B322">
        <v>6.3</v>
      </c>
      <c r="C322" t="s">
        <v>337</v>
      </c>
      <c r="D322" t="s">
        <v>359</v>
      </c>
      <c r="E322" t="s">
        <v>393</v>
      </c>
      <c r="F322" t="s">
        <v>178</v>
      </c>
      <c r="G322" t="s">
        <v>178</v>
      </c>
      <c r="H322">
        <v>2012</v>
      </c>
      <c r="I322" t="s">
        <v>178</v>
      </c>
      <c r="J322" t="s">
        <v>178</v>
      </c>
      <c r="K322" t="s">
        <v>377</v>
      </c>
      <c r="L322" t="s">
        <v>178</v>
      </c>
      <c r="M322" t="s">
        <v>178</v>
      </c>
      <c r="N322">
        <v>10</v>
      </c>
      <c r="O322" t="s">
        <v>178</v>
      </c>
      <c r="P322" t="s">
        <v>178</v>
      </c>
      <c r="Q322">
        <v>0.5</v>
      </c>
      <c r="R322" t="s">
        <v>178</v>
      </c>
      <c r="S322" t="s">
        <v>178</v>
      </c>
      <c r="T322">
        <v>4.5</v>
      </c>
      <c r="U322" t="s">
        <v>178</v>
      </c>
      <c r="V322" t="s">
        <v>178</v>
      </c>
      <c r="W322">
        <v>0.96753869686923699</v>
      </c>
      <c r="X322" t="s">
        <v>178</v>
      </c>
      <c r="Y322">
        <v>0</v>
      </c>
      <c r="Z322" t="s">
        <v>178</v>
      </c>
      <c r="AA322" t="s">
        <v>178</v>
      </c>
      <c r="AB322" t="s">
        <v>178</v>
      </c>
      <c r="AC322" t="s">
        <v>178</v>
      </c>
      <c r="AD322" t="s">
        <v>178</v>
      </c>
      <c r="AE322" t="s">
        <v>178</v>
      </c>
      <c r="AF322" t="s">
        <v>178</v>
      </c>
      <c r="AG322">
        <v>2.0221874999999998</v>
      </c>
      <c r="AH322" t="s">
        <v>178</v>
      </c>
      <c r="AI322" t="s">
        <v>178</v>
      </c>
      <c r="AJ322">
        <v>1.0687500000000001E-2</v>
      </c>
      <c r="AK322" t="s">
        <v>178</v>
      </c>
      <c r="AL322" t="s">
        <v>178</v>
      </c>
      <c r="AM322">
        <f t="shared" si="4"/>
        <v>1.0687500000000001E-2</v>
      </c>
      <c r="AN322" t="s">
        <v>535</v>
      </c>
    </row>
    <row r="323" spans="1:40" x14ac:dyDescent="0.25">
      <c r="A323">
        <v>231</v>
      </c>
      <c r="B323">
        <v>6.1</v>
      </c>
      <c r="C323" t="s">
        <v>337</v>
      </c>
      <c r="D323" t="s">
        <v>359</v>
      </c>
      <c r="E323" t="s">
        <v>393</v>
      </c>
      <c r="F323" t="s">
        <v>178</v>
      </c>
      <c r="G323" t="s">
        <v>178</v>
      </c>
      <c r="H323">
        <v>2012</v>
      </c>
      <c r="I323" t="s">
        <v>178</v>
      </c>
      <c r="J323" t="s">
        <v>178</v>
      </c>
      <c r="K323" t="s">
        <v>378</v>
      </c>
      <c r="L323" t="s">
        <v>178</v>
      </c>
      <c r="M323" t="s">
        <v>178</v>
      </c>
      <c r="N323">
        <v>14.5</v>
      </c>
      <c r="O323" t="s">
        <v>178</v>
      </c>
      <c r="P323" t="s">
        <v>178</v>
      </c>
      <c r="Q323">
        <v>1.5</v>
      </c>
      <c r="R323" t="s">
        <v>178</v>
      </c>
      <c r="S323" t="s">
        <v>178</v>
      </c>
      <c r="T323">
        <v>5.5</v>
      </c>
      <c r="U323" t="s">
        <v>178</v>
      </c>
      <c r="V323" t="s">
        <v>178</v>
      </c>
      <c r="W323">
        <v>0.49648766349225787</v>
      </c>
      <c r="X323" t="s">
        <v>178</v>
      </c>
      <c r="Y323">
        <v>0</v>
      </c>
      <c r="Z323" t="s">
        <v>178</v>
      </c>
      <c r="AA323" t="s">
        <v>178</v>
      </c>
      <c r="AB323" t="s">
        <v>178</v>
      </c>
      <c r="AC323" t="s">
        <v>178</v>
      </c>
      <c r="AD323" t="s">
        <v>178</v>
      </c>
      <c r="AE323" t="s">
        <v>178</v>
      </c>
      <c r="AF323" t="s">
        <v>178</v>
      </c>
      <c r="AG323">
        <v>1.9146875000000001</v>
      </c>
      <c r="AH323" t="s">
        <v>178</v>
      </c>
      <c r="AI323" t="s">
        <v>178</v>
      </c>
      <c r="AJ323">
        <v>3.9187500000000007E-2</v>
      </c>
      <c r="AK323" t="s">
        <v>178</v>
      </c>
      <c r="AL323" t="s">
        <v>178</v>
      </c>
      <c r="AM323">
        <f t="shared" ref="AM323:AM386" si="5">IF(AN323="Dir",SUM(AG323:AI323),SUM(AJ323:AL323))</f>
        <v>3.9187500000000007E-2</v>
      </c>
      <c r="AN323" t="s">
        <v>535</v>
      </c>
    </row>
    <row r="324" spans="1:40" x14ac:dyDescent="0.25">
      <c r="A324">
        <v>232</v>
      </c>
      <c r="B324">
        <v>6.2</v>
      </c>
      <c r="C324" t="s">
        <v>337</v>
      </c>
      <c r="D324" t="s">
        <v>359</v>
      </c>
      <c r="E324" t="s">
        <v>393</v>
      </c>
      <c r="F324" t="s">
        <v>178</v>
      </c>
      <c r="G324" t="s">
        <v>178</v>
      </c>
      <c r="H324">
        <v>2012</v>
      </c>
      <c r="I324" t="s">
        <v>178</v>
      </c>
      <c r="J324" t="s">
        <v>178</v>
      </c>
      <c r="K324" t="s">
        <v>4</v>
      </c>
      <c r="L324" t="s">
        <v>178</v>
      </c>
      <c r="M324" t="s">
        <v>178</v>
      </c>
      <c r="N324">
        <v>3</v>
      </c>
      <c r="O324" t="s">
        <v>178</v>
      </c>
      <c r="P324" t="s">
        <v>178</v>
      </c>
      <c r="Q324">
        <v>0</v>
      </c>
      <c r="R324" t="s">
        <v>178</v>
      </c>
      <c r="S324" t="s">
        <v>178</v>
      </c>
      <c r="T324">
        <v>3</v>
      </c>
      <c r="U324" t="s">
        <v>178</v>
      </c>
      <c r="V324" t="s">
        <v>178</v>
      </c>
      <c r="W324">
        <v>1.0771258050942794</v>
      </c>
      <c r="X324" t="s">
        <v>178</v>
      </c>
      <c r="Y324">
        <v>0</v>
      </c>
      <c r="Z324" t="s">
        <v>178</v>
      </c>
      <c r="AA324" t="s">
        <v>178</v>
      </c>
      <c r="AB324" t="s">
        <v>178</v>
      </c>
      <c r="AC324" t="s">
        <v>178</v>
      </c>
      <c r="AD324" t="s">
        <v>178</v>
      </c>
      <c r="AE324" t="s">
        <v>178</v>
      </c>
      <c r="AF324" t="s">
        <v>178</v>
      </c>
      <c r="AG324">
        <v>1.5</v>
      </c>
      <c r="AH324" t="s">
        <v>178</v>
      </c>
      <c r="AI324" t="s">
        <v>178</v>
      </c>
      <c r="AJ324">
        <v>0</v>
      </c>
      <c r="AK324" t="s">
        <v>178</v>
      </c>
      <c r="AL324" t="s">
        <v>178</v>
      </c>
      <c r="AM324">
        <f t="shared" si="5"/>
        <v>0</v>
      </c>
      <c r="AN324" t="s">
        <v>535</v>
      </c>
    </row>
    <row r="325" spans="1:40" x14ac:dyDescent="0.25">
      <c r="A325">
        <v>236</v>
      </c>
      <c r="B325">
        <v>6.4</v>
      </c>
      <c r="C325" t="s">
        <v>337</v>
      </c>
      <c r="D325" t="s">
        <v>359</v>
      </c>
      <c r="E325" t="s">
        <v>393</v>
      </c>
      <c r="F325" t="s">
        <v>178</v>
      </c>
      <c r="G325" t="s">
        <v>178</v>
      </c>
      <c r="H325">
        <v>2012</v>
      </c>
      <c r="I325" t="s">
        <v>178</v>
      </c>
      <c r="J325" t="s">
        <v>178</v>
      </c>
      <c r="K325" t="s">
        <v>71</v>
      </c>
      <c r="L325" t="s">
        <v>178</v>
      </c>
      <c r="M325" t="s">
        <v>178</v>
      </c>
      <c r="N325">
        <v>7</v>
      </c>
      <c r="O325" t="s">
        <v>178</v>
      </c>
      <c r="P325" t="s">
        <v>178</v>
      </c>
      <c r="Q325">
        <v>1</v>
      </c>
      <c r="R325" t="s">
        <v>178</v>
      </c>
      <c r="S325" t="s">
        <v>178</v>
      </c>
      <c r="T325">
        <v>4</v>
      </c>
      <c r="U325" t="s">
        <v>178</v>
      </c>
      <c r="V325" t="s">
        <v>178</v>
      </c>
      <c r="W325">
        <v>0.99488692824863223</v>
      </c>
      <c r="X325" t="s">
        <v>178</v>
      </c>
      <c r="Y325">
        <v>0</v>
      </c>
      <c r="Z325" t="s">
        <v>178</v>
      </c>
      <c r="AA325" t="s">
        <v>178</v>
      </c>
      <c r="AB325" t="s">
        <v>178</v>
      </c>
      <c r="AC325" t="s">
        <v>178</v>
      </c>
      <c r="AD325" t="s">
        <v>178</v>
      </c>
      <c r="AE325" t="s">
        <v>178</v>
      </c>
      <c r="AF325" t="s">
        <v>178</v>
      </c>
      <c r="AG325">
        <v>1.5950000000000002</v>
      </c>
      <c r="AH325" t="s">
        <v>178</v>
      </c>
      <c r="AI325" t="s">
        <v>178</v>
      </c>
      <c r="AJ325">
        <v>1.9000000000000003E-2</v>
      </c>
      <c r="AK325" t="s">
        <v>178</v>
      </c>
      <c r="AL325" t="s">
        <v>178</v>
      </c>
      <c r="AM325">
        <f t="shared" si="5"/>
        <v>1.9000000000000003E-2</v>
      </c>
      <c r="AN325" t="s">
        <v>535</v>
      </c>
    </row>
    <row r="326" spans="1:40" x14ac:dyDescent="0.25">
      <c r="A326">
        <v>237</v>
      </c>
      <c r="B326">
        <v>6.2</v>
      </c>
      <c r="C326" t="s">
        <v>337</v>
      </c>
      <c r="D326" t="s">
        <v>359</v>
      </c>
      <c r="E326" t="s">
        <v>393</v>
      </c>
      <c r="F326" t="s">
        <v>178</v>
      </c>
      <c r="G326" t="s">
        <v>178</v>
      </c>
      <c r="H326">
        <v>2012</v>
      </c>
      <c r="I326" t="s">
        <v>178</v>
      </c>
      <c r="J326" t="s">
        <v>178</v>
      </c>
      <c r="K326" t="s">
        <v>368</v>
      </c>
      <c r="L326" t="s">
        <v>178</v>
      </c>
      <c r="M326" t="s">
        <v>178</v>
      </c>
      <c r="N326">
        <v>5</v>
      </c>
      <c r="O326" t="s">
        <v>178</v>
      </c>
      <c r="P326" t="s">
        <v>178</v>
      </c>
      <c r="Q326">
        <v>0.33333333333333331</v>
      </c>
      <c r="R326" t="s">
        <v>178</v>
      </c>
      <c r="S326" t="s">
        <v>178</v>
      </c>
      <c r="T326">
        <v>0.33333333333333331</v>
      </c>
      <c r="U326" t="s">
        <v>178</v>
      </c>
      <c r="V326" t="s">
        <v>178</v>
      </c>
      <c r="W326">
        <v>0.38036649439737741</v>
      </c>
      <c r="X326" t="s">
        <v>178</v>
      </c>
      <c r="Y326">
        <v>0</v>
      </c>
      <c r="Z326" t="s">
        <v>178</v>
      </c>
      <c r="AA326" t="s">
        <v>178</v>
      </c>
      <c r="AB326" t="s">
        <v>178</v>
      </c>
      <c r="AC326" t="s">
        <v>178</v>
      </c>
      <c r="AD326" t="s">
        <v>178</v>
      </c>
      <c r="AE326" t="s">
        <v>178</v>
      </c>
      <c r="AF326" t="s">
        <v>178</v>
      </c>
      <c r="AG326">
        <v>0.15541666666666665</v>
      </c>
      <c r="AH326" t="s">
        <v>178</v>
      </c>
      <c r="AI326" t="s">
        <v>178</v>
      </c>
      <c r="AJ326">
        <v>5.2777777777777784E-4</v>
      </c>
      <c r="AK326" t="s">
        <v>178</v>
      </c>
      <c r="AL326" t="s">
        <v>178</v>
      </c>
      <c r="AM326">
        <f t="shared" si="5"/>
        <v>5.2777777777777784E-4</v>
      </c>
      <c r="AN326" t="s">
        <v>535</v>
      </c>
    </row>
    <row r="327" spans="1:40" x14ac:dyDescent="0.25">
      <c r="A327">
        <v>238</v>
      </c>
      <c r="B327">
        <v>6.2</v>
      </c>
      <c r="C327" t="s">
        <v>337</v>
      </c>
      <c r="D327" t="s">
        <v>359</v>
      </c>
      <c r="E327" t="s">
        <v>393</v>
      </c>
      <c r="F327" t="s">
        <v>178</v>
      </c>
      <c r="G327" t="s">
        <v>178</v>
      </c>
      <c r="H327">
        <v>2012</v>
      </c>
      <c r="I327" t="s">
        <v>178</v>
      </c>
      <c r="J327" t="s">
        <v>178</v>
      </c>
      <c r="K327" t="s">
        <v>379</v>
      </c>
      <c r="L327" t="s">
        <v>178</v>
      </c>
      <c r="M327" t="s">
        <v>178</v>
      </c>
      <c r="N327">
        <v>9</v>
      </c>
      <c r="O327" t="s">
        <v>178</v>
      </c>
      <c r="P327" t="s">
        <v>178</v>
      </c>
      <c r="Q327">
        <v>0.66666666666666663</v>
      </c>
      <c r="R327" t="s">
        <v>178</v>
      </c>
      <c r="S327" t="s">
        <v>178</v>
      </c>
      <c r="T327">
        <v>4.333333333333333</v>
      </c>
      <c r="U327" t="s">
        <v>178</v>
      </c>
      <c r="V327" t="s">
        <v>178</v>
      </c>
      <c r="W327">
        <v>0.9422680644492375</v>
      </c>
      <c r="X327" t="s">
        <v>178</v>
      </c>
      <c r="Y327">
        <v>0</v>
      </c>
      <c r="Z327" t="s">
        <v>178</v>
      </c>
      <c r="AA327" t="s">
        <v>178</v>
      </c>
      <c r="AB327" t="s">
        <v>178</v>
      </c>
      <c r="AC327" t="s">
        <v>178</v>
      </c>
      <c r="AD327" t="s">
        <v>178</v>
      </c>
      <c r="AE327" t="s">
        <v>178</v>
      </c>
      <c r="AF327" t="s">
        <v>178</v>
      </c>
      <c r="AG327">
        <v>1.8741666666666663</v>
      </c>
      <c r="AH327" t="s">
        <v>178</v>
      </c>
      <c r="AI327" t="s">
        <v>178</v>
      </c>
      <c r="AJ327">
        <v>1.3722222222222219E-2</v>
      </c>
      <c r="AK327" t="s">
        <v>178</v>
      </c>
      <c r="AL327" t="s">
        <v>178</v>
      </c>
      <c r="AM327">
        <f t="shared" si="5"/>
        <v>1.3722222222222219E-2</v>
      </c>
      <c r="AN327" t="s">
        <v>535</v>
      </c>
    </row>
    <row r="328" spans="1:40" x14ac:dyDescent="0.25">
      <c r="A328">
        <v>239</v>
      </c>
      <c r="B328">
        <v>6.1</v>
      </c>
      <c r="C328" t="s">
        <v>337</v>
      </c>
      <c r="D328" t="s">
        <v>359</v>
      </c>
      <c r="E328" t="s">
        <v>393</v>
      </c>
      <c r="F328" t="s">
        <v>178</v>
      </c>
      <c r="G328" t="s">
        <v>178</v>
      </c>
      <c r="H328">
        <v>2012</v>
      </c>
      <c r="I328" t="s">
        <v>178</v>
      </c>
      <c r="J328" t="s">
        <v>178</v>
      </c>
      <c r="K328" t="s">
        <v>368</v>
      </c>
      <c r="L328" t="s">
        <v>178</v>
      </c>
      <c r="M328" t="s">
        <v>178</v>
      </c>
      <c r="N328">
        <v>5</v>
      </c>
      <c r="O328" t="s">
        <v>178</v>
      </c>
      <c r="P328" t="s">
        <v>178</v>
      </c>
      <c r="Q328">
        <v>0.33333333333333331</v>
      </c>
      <c r="R328" t="s">
        <v>178</v>
      </c>
      <c r="S328" t="s">
        <v>178</v>
      </c>
      <c r="T328">
        <v>0.33333333333333331</v>
      </c>
      <c r="U328" t="s">
        <v>178</v>
      </c>
      <c r="V328" t="s">
        <v>178</v>
      </c>
      <c r="W328">
        <v>0.38036649439737741</v>
      </c>
      <c r="X328" t="s">
        <v>178</v>
      </c>
      <c r="Y328">
        <v>0</v>
      </c>
      <c r="Z328" t="s">
        <v>178</v>
      </c>
      <c r="AA328" t="s">
        <v>178</v>
      </c>
      <c r="AB328" t="s">
        <v>178</v>
      </c>
      <c r="AC328" t="s">
        <v>178</v>
      </c>
      <c r="AD328" t="s">
        <v>178</v>
      </c>
      <c r="AE328" t="s">
        <v>178</v>
      </c>
      <c r="AF328" t="s">
        <v>178</v>
      </c>
      <c r="AG328">
        <v>0.15541666666666665</v>
      </c>
      <c r="AH328" t="s">
        <v>178</v>
      </c>
      <c r="AI328" t="s">
        <v>178</v>
      </c>
      <c r="AJ328">
        <v>5.2777777777777784E-4</v>
      </c>
      <c r="AK328" t="s">
        <v>178</v>
      </c>
      <c r="AL328" t="s">
        <v>178</v>
      </c>
      <c r="AM328">
        <f t="shared" si="5"/>
        <v>5.2777777777777784E-4</v>
      </c>
      <c r="AN328" t="s">
        <v>535</v>
      </c>
    </row>
    <row r="329" spans="1:40" x14ac:dyDescent="0.25">
      <c r="A329">
        <v>240</v>
      </c>
      <c r="B329">
        <v>6.2</v>
      </c>
      <c r="C329" t="s">
        <v>337</v>
      </c>
      <c r="D329" t="s">
        <v>359</v>
      </c>
      <c r="E329" t="s">
        <v>393</v>
      </c>
      <c r="F329" t="s">
        <v>178</v>
      </c>
      <c r="G329" t="s">
        <v>178</v>
      </c>
      <c r="H329">
        <v>2012</v>
      </c>
      <c r="I329" t="s">
        <v>178</v>
      </c>
      <c r="J329" t="s">
        <v>178</v>
      </c>
      <c r="K329" t="s">
        <v>380</v>
      </c>
      <c r="L329" t="s">
        <v>178</v>
      </c>
      <c r="M329" t="s">
        <v>178</v>
      </c>
      <c r="N329">
        <v>5.5</v>
      </c>
      <c r="O329" t="s">
        <v>178</v>
      </c>
      <c r="P329" t="s">
        <v>178</v>
      </c>
      <c r="Q329">
        <v>0.5</v>
      </c>
      <c r="R329" t="s">
        <v>178</v>
      </c>
      <c r="S329" t="s">
        <v>178</v>
      </c>
      <c r="T329">
        <v>1.5</v>
      </c>
      <c r="U329" t="s">
        <v>178</v>
      </c>
      <c r="V329" t="s">
        <v>178</v>
      </c>
      <c r="W329">
        <v>0.63071388124885897</v>
      </c>
      <c r="X329" t="s">
        <v>178</v>
      </c>
      <c r="Y329">
        <v>0</v>
      </c>
      <c r="Z329" t="s">
        <v>178</v>
      </c>
      <c r="AA329" t="s">
        <v>178</v>
      </c>
      <c r="AB329" t="s">
        <v>178</v>
      </c>
      <c r="AC329" t="s">
        <v>178</v>
      </c>
      <c r="AD329" t="s">
        <v>178</v>
      </c>
      <c r="AE329" t="s">
        <v>178</v>
      </c>
      <c r="AF329" t="s">
        <v>178</v>
      </c>
      <c r="AG329">
        <v>0.67406250000000001</v>
      </c>
      <c r="AH329" t="s">
        <v>178</v>
      </c>
      <c r="AI329" t="s">
        <v>178</v>
      </c>
      <c r="AJ329">
        <v>3.5625000000000006E-3</v>
      </c>
      <c r="AK329" t="s">
        <v>178</v>
      </c>
      <c r="AL329" t="s">
        <v>178</v>
      </c>
      <c r="AM329">
        <f t="shared" si="5"/>
        <v>3.5625000000000006E-3</v>
      </c>
      <c r="AN329" t="s">
        <v>535</v>
      </c>
    </row>
    <row r="330" spans="1:40" x14ac:dyDescent="0.25">
      <c r="A330">
        <v>247</v>
      </c>
      <c r="B330">
        <v>6.2</v>
      </c>
      <c r="C330" t="s">
        <v>337</v>
      </c>
      <c r="D330" t="s">
        <v>359</v>
      </c>
      <c r="E330" t="s">
        <v>393</v>
      </c>
      <c r="F330" t="s">
        <v>178</v>
      </c>
      <c r="G330" t="s">
        <v>178</v>
      </c>
      <c r="H330">
        <v>2012</v>
      </c>
      <c r="I330" t="s">
        <v>178</v>
      </c>
      <c r="J330" t="s">
        <v>178</v>
      </c>
      <c r="K330" t="s">
        <v>381</v>
      </c>
      <c r="L330" t="s">
        <v>178</v>
      </c>
      <c r="M330" t="s">
        <v>178</v>
      </c>
      <c r="N330">
        <v>6.6666666666666661</v>
      </c>
      <c r="O330" t="s">
        <v>178</v>
      </c>
      <c r="P330" t="s">
        <v>178</v>
      </c>
      <c r="Q330">
        <v>0.66666666666666663</v>
      </c>
      <c r="R330" t="s">
        <v>178</v>
      </c>
      <c r="S330" t="s">
        <v>178</v>
      </c>
      <c r="T330">
        <v>1.3333333333333333</v>
      </c>
      <c r="U330" t="s">
        <v>178</v>
      </c>
      <c r="V330" t="s">
        <v>178</v>
      </c>
      <c r="W330">
        <v>0.40913695515534276</v>
      </c>
      <c r="X330" t="s">
        <v>178</v>
      </c>
      <c r="Y330">
        <v>0</v>
      </c>
      <c r="Z330" t="s">
        <v>178</v>
      </c>
      <c r="AA330" t="s">
        <v>178</v>
      </c>
      <c r="AB330" t="s">
        <v>178</v>
      </c>
      <c r="AC330" t="s">
        <v>178</v>
      </c>
      <c r="AD330" t="s">
        <v>178</v>
      </c>
      <c r="AE330" t="s">
        <v>178</v>
      </c>
      <c r="AF330" t="s">
        <v>178</v>
      </c>
      <c r="AG330">
        <v>0.57666666666666666</v>
      </c>
      <c r="AH330" t="s">
        <v>178</v>
      </c>
      <c r="AI330" t="s">
        <v>178</v>
      </c>
      <c r="AJ330">
        <v>4.2222222222222227E-3</v>
      </c>
      <c r="AK330" t="s">
        <v>178</v>
      </c>
      <c r="AL330" t="s">
        <v>178</v>
      </c>
      <c r="AM330">
        <f t="shared" si="5"/>
        <v>4.2222222222222227E-3</v>
      </c>
      <c r="AN330" t="s">
        <v>535</v>
      </c>
    </row>
    <row r="331" spans="1:40" x14ac:dyDescent="0.25">
      <c r="A331">
        <v>248</v>
      </c>
      <c r="B331">
        <v>6.2</v>
      </c>
      <c r="C331" t="s">
        <v>337</v>
      </c>
      <c r="D331" t="s">
        <v>359</v>
      </c>
      <c r="E331" t="s">
        <v>393</v>
      </c>
      <c r="F331" t="s">
        <v>178</v>
      </c>
      <c r="G331" t="s">
        <v>178</v>
      </c>
      <c r="H331">
        <v>2012</v>
      </c>
      <c r="I331" t="s">
        <v>178</v>
      </c>
      <c r="J331" t="s">
        <v>178</v>
      </c>
      <c r="K331" t="s">
        <v>382</v>
      </c>
      <c r="L331" t="s">
        <v>178</v>
      </c>
      <c r="M331" t="s">
        <v>178</v>
      </c>
      <c r="N331">
        <v>10.333333333333332</v>
      </c>
      <c r="O331" t="s">
        <v>178</v>
      </c>
      <c r="P331" t="s">
        <v>178</v>
      </c>
      <c r="Q331">
        <v>1</v>
      </c>
      <c r="R331" t="s">
        <v>178</v>
      </c>
      <c r="S331" t="s">
        <v>178</v>
      </c>
      <c r="T331">
        <v>2.6666666666666665</v>
      </c>
      <c r="U331" t="s">
        <v>178</v>
      </c>
      <c r="V331" t="s">
        <v>178</v>
      </c>
      <c r="W331">
        <v>0.22903846096403155</v>
      </c>
      <c r="X331" t="s">
        <v>178</v>
      </c>
      <c r="Y331">
        <v>0</v>
      </c>
      <c r="Z331" t="s">
        <v>178</v>
      </c>
      <c r="AA331" t="s">
        <v>178</v>
      </c>
      <c r="AB331" t="s">
        <v>178</v>
      </c>
      <c r="AC331" t="s">
        <v>178</v>
      </c>
      <c r="AD331" t="s">
        <v>178</v>
      </c>
      <c r="AE331" t="s">
        <v>178</v>
      </c>
      <c r="AF331" t="s">
        <v>178</v>
      </c>
      <c r="AG331">
        <v>1.0633333333333332</v>
      </c>
      <c r="AH331" t="s">
        <v>178</v>
      </c>
      <c r="AI331" t="s">
        <v>178</v>
      </c>
      <c r="AJ331">
        <v>1.2666666666666666E-2</v>
      </c>
      <c r="AK331" t="s">
        <v>178</v>
      </c>
      <c r="AL331" t="s">
        <v>178</v>
      </c>
      <c r="AM331">
        <f t="shared" si="5"/>
        <v>1.2666666666666666E-2</v>
      </c>
      <c r="AN331" t="s">
        <v>535</v>
      </c>
    </row>
    <row r="332" spans="1:40" x14ac:dyDescent="0.25">
      <c r="A332">
        <v>250</v>
      </c>
      <c r="B332">
        <v>5.9</v>
      </c>
      <c r="C332" t="s">
        <v>337</v>
      </c>
      <c r="D332" t="s">
        <v>359</v>
      </c>
      <c r="E332" t="s">
        <v>393</v>
      </c>
      <c r="F332" t="s">
        <v>178</v>
      </c>
      <c r="G332" t="s">
        <v>178</v>
      </c>
      <c r="H332">
        <v>2012</v>
      </c>
      <c r="I332" t="s">
        <v>178</v>
      </c>
      <c r="J332" t="s">
        <v>178</v>
      </c>
      <c r="K332" t="s">
        <v>383</v>
      </c>
      <c r="L332" t="s">
        <v>178</v>
      </c>
      <c r="M332" t="s">
        <v>178</v>
      </c>
      <c r="N332">
        <v>7.75</v>
      </c>
      <c r="O332" t="s">
        <v>178</v>
      </c>
      <c r="P332" t="s">
        <v>178</v>
      </c>
      <c r="Q332">
        <v>0.75</v>
      </c>
      <c r="R332" t="s">
        <v>178</v>
      </c>
      <c r="S332" t="s">
        <v>178</v>
      </c>
      <c r="T332">
        <v>1</v>
      </c>
      <c r="U332" t="s">
        <v>178</v>
      </c>
      <c r="V332" t="s">
        <v>178</v>
      </c>
      <c r="W332">
        <v>0.5006010403568707</v>
      </c>
      <c r="X332" t="s">
        <v>178</v>
      </c>
      <c r="Y332">
        <v>0</v>
      </c>
      <c r="Z332" t="s">
        <v>178</v>
      </c>
      <c r="AA332" t="s">
        <v>178</v>
      </c>
      <c r="AB332" t="s">
        <v>178</v>
      </c>
      <c r="AC332" t="s">
        <v>178</v>
      </c>
      <c r="AD332" t="s">
        <v>178</v>
      </c>
      <c r="AE332" t="s">
        <v>178</v>
      </c>
      <c r="AF332" t="s">
        <v>178</v>
      </c>
      <c r="AG332">
        <v>0.42406250000000001</v>
      </c>
      <c r="AH332" t="s">
        <v>178</v>
      </c>
      <c r="AI332" t="s">
        <v>178</v>
      </c>
      <c r="AJ332">
        <v>3.5625000000000006E-3</v>
      </c>
      <c r="AK332" t="s">
        <v>178</v>
      </c>
      <c r="AL332" t="s">
        <v>178</v>
      </c>
      <c r="AM332">
        <f t="shared" si="5"/>
        <v>3.5625000000000006E-3</v>
      </c>
      <c r="AN332" t="s">
        <v>535</v>
      </c>
    </row>
    <row r="333" spans="1:40" x14ac:dyDescent="0.25">
      <c r="A333">
        <v>258</v>
      </c>
      <c r="B333">
        <v>5.9</v>
      </c>
      <c r="C333" t="s">
        <v>337</v>
      </c>
      <c r="D333" t="s">
        <v>359</v>
      </c>
      <c r="E333" t="s">
        <v>393</v>
      </c>
      <c r="F333" t="s">
        <v>178</v>
      </c>
      <c r="G333" t="s">
        <v>178</v>
      </c>
      <c r="H333">
        <v>2012</v>
      </c>
      <c r="I333" t="s">
        <v>178</v>
      </c>
      <c r="J333" t="s">
        <v>178</v>
      </c>
      <c r="K333" t="s">
        <v>48</v>
      </c>
      <c r="L333" t="s">
        <v>178</v>
      </c>
      <c r="M333" t="s">
        <v>178</v>
      </c>
      <c r="N333">
        <v>6</v>
      </c>
      <c r="O333" t="s">
        <v>178</v>
      </c>
      <c r="P333" t="s">
        <v>178</v>
      </c>
      <c r="Q333">
        <v>2</v>
      </c>
      <c r="R333" t="s">
        <v>178</v>
      </c>
      <c r="S333" t="s">
        <v>178</v>
      </c>
      <c r="T333">
        <v>4</v>
      </c>
      <c r="U333" t="s">
        <v>178</v>
      </c>
      <c r="V333" t="s">
        <v>178</v>
      </c>
      <c r="W333">
        <v>2.6086203249994049</v>
      </c>
      <c r="X333" t="s">
        <v>178</v>
      </c>
      <c r="Y333">
        <v>0</v>
      </c>
      <c r="Z333" t="s">
        <v>178</v>
      </c>
      <c r="AA333" t="s">
        <v>178</v>
      </c>
      <c r="AB333" t="s">
        <v>178</v>
      </c>
      <c r="AC333" t="s">
        <v>178</v>
      </c>
      <c r="AD333" t="s">
        <v>178</v>
      </c>
      <c r="AE333" t="s">
        <v>178</v>
      </c>
      <c r="AF333" t="s">
        <v>178</v>
      </c>
      <c r="AG333">
        <v>1.19</v>
      </c>
      <c r="AH333" t="s">
        <v>178</v>
      </c>
      <c r="AI333" t="s">
        <v>178</v>
      </c>
      <c r="AJ333">
        <v>3.8000000000000006E-2</v>
      </c>
      <c r="AK333" t="s">
        <v>178</v>
      </c>
      <c r="AL333" t="s">
        <v>178</v>
      </c>
      <c r="AM333">
        <f t="shared" si="5"/>
        <v>3.8000000000000006E-2</v>
      </c>
      <c r="AN333" t="s">
        <v>535</v>
      </c>
    </row>
    <row r="334" spans="1:40" x14ac:dyDescent="0.25">
      <c r="A334">
        <v>260</v>
      </c>
      <c r="B334">
        <v>5.7</v>
      </c>
      <c r="C334" t="s">
        <v>337</v>
      </c>
      <c r="D334" t="s">
        <v>359</v>
      </c>
      <c r="E334" t="s">
        <v>393</v>
      </c>
      <c r="F334" t="s">
        <v>178</v>
      </c>
      <c r="G334" t="s">
        <v>178</v>
      </c>
      <c r="H334">
        <v>2012</v>
      </c>
      <c r="I334" t="s">
        <v>178</v>
      </c>
      <c r="J334" t="s">
        <v>178</v>
      </c>
      <c r="K334" t="s">
        <v>384</v>
      </c>
      <c r="L334" t="s">
        <v>178</v>
      </c>
      <c r="M334" t="s">
        <v>178</v>
      </c>
      <c r="N334">
        <v>10.600000000000001</v>
      </c>
      <c r="O334" t="s">
        <v>178</v>
      </c>
      <c r="P334" t="s">
        <v>178</v>
      </c>
      <c r="Q334">
        <v>0.6</v>
      </c>
      <c r="R334" t="s">
        <v>178</v>
      </c>
      <c r="S334" t="s">
        <v>178</v>
      </c>
      <c r="T334">
        <v>5.4</v>
      </c>
      <c r="U334" t="s">
        <v>178</v>
      </c>
      <c r="V334" t="s">
        <v>178</v>
      </c>
      <c r="W334">
        <v>0.40476901753999944</v>
      </c>
      <c r="X334" t="s">
        <v>178</v>
      </c>
      <c r="Y334">
        <v>0</v>
      </c>
      <c r="Z334" t="s">
        <v>178</v>
      </c>
      <c r="AA334" t="s">
        <v>178</v>
      </c>
      <c r="AB334" t="s">
        <v>178</v>
      </c>
      <c r="AC334" t="s">
        <v>178</v>
      </c>
      <c r="AD334" t="s">
        <v>178</v>
      </c>
      <c r="AE334" t="s">
        <v>178</v>
      </c>
      <c r="AF334" t="s">
        <v>178</v>
      </c>
      <c r="AG334">
        <v>2.3719500000000004</v>
      </c>
      <c r="AH334" t="s">
        <v>178</v>
      </c>
      <c r="AI334" t="s">
        <v>178</v>
      </c>
      <c r="AJ334">
        <v>1.5390000000000001E-2</v>
      </c>
      <c r="AK334" t="s">
        <v>178</v>
      </c>
      <c r="AL334" t="s">
        <v>178</v>
      </c>
      <c r="AM334">
        <f t="shared" si="5"/>
        <v>1.5390000000000001E-2</v>
      </c>
      <c r="AN334" t="s">
        <v>535</v>
      </c>
    </row>
    <row r="335" spans="1:40" x14ac:dyDescent="0.25">
      <c r="A335">
        <v>263</v>
      </c>
      <c r="B335">
        <v>6</v>
      </c>
      <c r="C335" t="s">
        <v>337</v>
      </c>
      <c r="D335" t="s">
        <v>359</v>
      </c>
      <c r="E335" t="s">
        <v>393</v>
      </c>
      <c r="F335" t="s">
        <v>178</v>
      </c>
      <c r="G335" t="s">
        <v>178</v>
      </c>
      <c r="H335">
        <v>2012</v>
      </c>
      <c r="I335" t="s">
        <v>178</v>
      </c>
      <c r="J335" t="s">
        <v>178</v>
      </c>
      <c r="K335" t="s">
        <v>385</v>
      </c>
      <c r="L335" t="s">
        <v>178</v>
      </c>
      <c r="M335" t="s">
        <v>178</v>
      </c>
      <c r="N335">
        <v>7</v>
      </c>
      <c r="O335" t="s">
        <v>178</v>
      </c>
      <c r="P335" t="s">
        <v>178</v>
      </c>
      <c r="Q335">
        <v>1</v>
      </c>
      <c r="R335" t="s">
        <v>178</v>
      </c>
      <c r="S335" t="s">
        <v>178</v>
      </c>
      <c r="T335">
        <v>1.5</v>
      </c>
      <c r="U335" t="s">
        <v>178</v>
      </c>
      <c r="V335" t="s">
        <v>178</v>
      </c>
      <c r="W335">
        <v>0.25877314304585897</v>
      </c>
      <c r="X335" t="s">
        <v>178</v>
      </c>
      <c r="Y335">
        <v>0</v>
      </c>
      <c r="Z335" t="s">
        <v>178</v>
      </c>
      <c r="AA335" t="s">
        <v>178</v>
      </c>
      <c r="AB335" t="s">
        <v>178</v>
      </c>
      <c r="AC335" t="s">
        <v>178</v>
      </c>
      <c r="AD335" t="s">
        <v>178</v>
      </c>
      <c r="AE335" t="s">
        <v>178</v>
      </c>
      <c r="AF335" t="s">
        <v>178</v>
      </c>
      <c r="AG335">
        <v>0.59812500000000002</v>
      </c>
      <c r="AH335" t="s">
        <v>178</v>
      </c>
      <c r="AI335" t="s">
        <v>178</v>
      </c>
      <c r="AJ335">
        <v>7.1250000000000011E-3</v>
      </c>
      <c r="AK335" t="s">
        <v>178</v>
      </c>
      <c r="AL335" t="s">
        <v>178</v>
      </c>
      <c r="AM335">
        <f t="shared" si="5"/>
        <v>7.1250000000000011E-3</v>
      </c>
      <c r="AN335" t="s">
        <v>535</v>
      </c>
    </row>
    <row r="336" spans="1:40" x14ac:dyDescent="0.25">
      <c r="A336">
        <v>264</v>
      </c>
      <c r="B336">
        <v>6</v>
      </c>
      <c r="C336" t="s">
        <v>337</v>
      </c>
      <c r="D336" t="s">
        <v>359</v>
      </c>
      <c r="E336" t="s">
        <v>393</v>
      </c>
      <c r="F336" t="s">
        <v>178</v>
      </c>
      <c r="G336" t="s">
        <v>178</v>
      </c>
      <c r="H336">
        <v>2012</v>
      </c>
      <c r="I336" t="s">
        <v>178</v>
      </c>
      <c r="J336" t="s">
        <v>178</v>
      </c>
      <c r="K336" t="s">
        <v>386</v>
      </c>
      <c r="L336" t="s">
        <v>178</v>
      </c>
      <c r="M336" t="s">
        <v>178</v>
      </c>
      <c r="N336">
        <v>7.5</v>
      </c>
      <c r="O336" t="s">
        <v>178</v>
      </c>
      <c r="P336" t="s">
        <v>178</v>
      </c>
      <c r="Q336">
        <v>1</v>
      </c>
      <c r="R336" t="s">
        <v>178</v>
      </c>
      <c r="S336" t="s">
        <v>178</v>
      </c>
      <c r="T336">
        <v>2</v>
      </c>
      <c r="U336" t="s">
        <v>178</v>
      </c>
      <c r="V336" t="s">
        <v>178</v>
      </c>
      <c r="W336">
        <v>0.43139309220245908</v>
      </c>
      <c r="X336" t="s">
        <v>178</v>
      </c>
      <c r="Y336">
        <v>0</v>
      </c>
      <c r="Z336" t="s">
        <v>178</v>
      </c>
      <c r="AA336" t="s">
        <v>178</v>
      </c>
      <c r="AB336" t="s">
        <v>178</v>
      </c>
      <c r="AC336" t="s">
        <v>178</v>
      </c>
      <c r="AD336" t="s">
        <v>178</v>
      </c>
      <c r="AE336" t="s">
        <v>178</v>
      </c>
      <c r="AF336" t="s">
        <v>178</v>
      </c>
      <c r="AG336">
        <v>0.7975000000000001</v>
      </c>
      <c r="AH336" t="s">
        <v>178</v>
      </c>
      <c r="AI336" t="s">
        <v>178</v>
      </c>
      <c r="AJ336">
        <v>9.5000000000000015E-3</v>
      </c>
      <c r="AK336" t="s">
        <v>178</v>
      </c>
      <c r="AL336" t="s">
        <v>178</v>
      </c>
      <c r="AM336">
        <f t="shared" si="5"/>
        <v>9.5000000000000015E-3</v>
      </c>
      <c r="AN336" t="s">
        <v>535</v>
      </c>
    </row>
    <row r="337" spans="1:40" x14ac:dyDescent="0.25">
      <c r="A337">
        <v>265</v>
      </c>
      <c r="B337">
        <v>6</v>
      </c>
      <c r="C337" t="s">
        <v>337</v>
      </c>
      <c r="D337" t="s">
        <v>359</v>
      </c>
      <c r="E337" t="s">
        <v>393</v>
      </c>
      <c r="F337" t="s">
        <v>178</v>
      </c>
      <c r="G337" t="s">
        <v>178</v>
      </c>
      <c r="H337">
        <v>2012</v>
      </c>
      <c r="I337" t="s">
        <v>178</v>
      </c>
      <c r="J337" t="s">
        <v>178</v>
      </c>
      <c r="K337" t="s">
        <v>387</v>
      </c>
      <c r="L337" t="s">
        <v>178</v>
      </c>
      <c r="M337" t="s">
        <v>178</v>
      </c>
      <c r="N337">
        <v>7.5</v>
      </c>
      <c r="O337" t="s">
        <v>178</v>
      </c>
      <c r="P337" t="s">
        <v>178</v>
      </c>
      <c r="Q337">
        <v>0.5</v>
      </c>
      <c r="R337" t="s">
        <v>178</v>
      </c>
      <c r="S337" t="s">
        <v>178</v>
      </c>
      <c r="T337">
        <v>2.5</v>
      </c>
      <c r="U337" t="s">
        <v>178</v>
      </c>
      <c r="V337" t="s">
        <v>178</v>
      </c>
      <c r="W337">
        <v>0.36055512754639901</v>
      </c>
      <c r="X337" t="s">
        <v>178</v>
      </c>
      <c r="Y337">
        <v>0</v>
      </c>
      <c r="Z337" t="s">
        <v>178</v>
      </c>
      <c r="AA337" t="s">
        <v>178</v>
      </c>
      <c r="AB337" t="s">
        <v>178</v>
      </c>
      <c r="AC337" t="s">
        <v>178</v>
      </c>
      <c r="AD337" t="s">
        <v>178</v>
      </c>
      <c r="AE337" t="s">
        <v>178</v>
      </c>
      <c r="AF337" t="s">
        <v>178</v>
      </c>
      <c r="AG337">
        <v>1.1234374999999999</v>
      </c>
      <c r="AH337" t="s">
        <v>178</v>
      </c>
      <c r="AI337" t="s">
        <v>178</v>
      </c>
      <c r="AJ337">
        <v>5.9375000000000001E-3</v>
      </c>
      <c r="AK337" t="s">
        <v>178</v>
      </c>
      <c r="AL337" t="s">
        <v>178</v>
      </c>
      <c r="AM337">
        <f t="shared" si="5"/>
        <v>5.9375000000000001E-3</v>
      </c>
      <c r="AN337" t="s">
        <v>535</v>
      </c>
    </row>
    <row r="338" spans="1:40" x14ac:dyDescent="0.25">
      <c r="A338">
        <v>266</v>
      </c>
      <c r="B338">
        <v>6.1</v>
      </c>
      <c r="C338" t="s">
        <v>337</v>
      </c>
      <c r="D338" t="s">
        <v>359</v>
      </c>
      <c r="E338" t="s">
        <v>393</v>
      </c>
      <c r="F338" t="s">
        <v>178</v>
      </c>
      <c r="G338" t="s">
        <v>178</v>
      </c>
      <c r="H338">
        <v>2012</v>
      </c>
      <c r="I338" t="s">
        <v>178</v>
      </c>
      <c r="J338" t="s">
        <v>178</v>
      </c>
      <c r="K338" t="s">
        <v>2</v>
      </c>
      <c r="L338" t="s">
        <v>178</v>
      </c>
      <c r="M338" t="s">
        <v>178</v>
      </c>
      <c r="N338">
        <v>7</v>
      </c>
      <c r="O338" t="s">
        <v>178</v>
      </c>
      <c r="P338" t="s">
        <v>178</v>
      </c>
      <c r="Q338">
        <v>1</v>
      </c>
      <c r="R338" t="s">
        <v>178</v>
      </c>
      <c r="S338" t="s">
        <v>178</v>
      </c>
      <c r="T338">
        <v>2</v>
      </c>
      <c r="U338" t="s">
        <v>178</v>
      </c>
      <c r="V338" t="s">
        <v>178</v>
      </c>
      <c r="W338">
        <v>1.4878844041120944</v>
      </c>
      <c r="X338" t="s">
        <v>178</v>
      </c>
      <c r="Y338">
        <v>0</v>
      </c>
      <c r="Z338" t="s">
        <v>178</v>
      </c>
      <c r="AA338" t="s">
        <v>178</v>
      </c>
      <c r="AB338" t="s">
        <v>178</v>
      </c>
      <c r="AC338" t="s">
        <v>178</v>
      </c>
      <c r="AD338" t="s">
        <v>178</v>
      </c>
      <c r="AE338" t="s">
        <v>178</v>
      </c>
      <c r="AF338" t="s">
        <v>178</v>
      </c>
      <c r="AG338">
        <v>0.7975000000000001</v>
      </c>
      <c r="AH338" t="s">
        <v>178</v>
      </c>
      <c r="AI338" t="s">
        <v>178</v>
      </c>
      <c r="AJ338">
        <v>9.5000000000000015E-3</v>
      </c>
      <c r="AK338" t="s">
        <v>178</v>
      </c>
      <c r="AL338" t="s">
        <v>178</v>
      </c>
      <c r="AM338">
        <f t="shared" si="5"/>
        <v>9.5000000000000015E-3</v>
      </c>
      <c r="AN338" t="s">
        <v>535</v>
      </c>
    </row>
    <row r="339" spans="1:40" x14ac:dyDescent="0.25">
      <c r="A339">
        <v>271</v>
      </c>
      <c r="B339">
        <v>6</v>
      </c>
      <c r="C339" t="s">
        <v>337</v>
      </c>
      <c r="D339" t="s">
        <v>359</v>
      </c>
      <c r="E339" t="s">
        <v>393</v>
      </c>
      <c r="F339" t="s">
        <v>178</v>
      </c>
      <c r="G339" t="s">
        <v>178</v>
      </c>
      <c r="H339">
        <v>2012</v>
      </c>
      <c r="I339" t="s">
        <v>178</v>
      </c>
      <c r="J339" t="s">
        <v>178</v>
      </c>
      <c r="K339" t="s">
        <v>388</v>
      </c>
      <c r="L339" t="s">
        <v>178</v>
      </c>
      <c r="M339" t="s">
        <v>178</v>
      </c>
      <c r="N339">
        <v>5.6666666666666661</v>
      </c>
      <c r="O339" t="s">
        <v>178</v>
      </c>
      <c r="P339" t="s">
        <v>178</v>
      </c>
      <c r="Q339">
        <v>1.3333333333333333</v>
      </c>
      <c r="R339" t="s">
        <v>178</v>
      </c>
      <c r="S339" t="s">
        <v>178</v>
      </c>
      <c r="T339">
        <v>0.33333333333333331</v>
      </c>
      <c r="U339" t="s">
        <v>178</v>
      </c>
      <c r="V339" t="s">
        <v>178</v>
      </c>
      <c r="W339">
        <v>0.48996199584099615</v>
      </c>
      <c r="X339" t="s">
        <v>178</v>
      </c>
      <c r="Y339">
        <v>0</v>
      </c>
      <c r="Z339" t="s">
        <v>178</v>
      </c>
      <c r="AA339" t="s">
        <v>178</v>
      </c>
      <c r="AB339" t="s">
        <v>178</v>
      </c>
      <c r="AC339" t="s">
        <v>178</v>
      </c>
      <c r="AD339" t="s">
        <v>178</v>
      </c>
      <c r="AE339" t="s">
        <v>178</v>
      </c>
      <c r="AF339" t="s">
        <v>178</v>
      </c>
      <c r="AG339">
        <v>0.12166666666666666</v>
      </c>
      <c r="AH339" t="s">
        <v>178</v>
      </c>
      <c r="AI339" t="s">
        <v>178</v>
      </c>
      <c r="AJ339">
        <v>2.1111111111111113E-3</v>
      </c>
      <c r="AK339" t="s">
        <v>178</v>
      </c>
      <c r="AL339" t="s">
        <v>178</v>
      </c>
      <c r="AM339">
        <f t="shared" si="5"/>
        <v>2.1111111111111113E-3</v>
      </c>
      <c r="AN339" t="s">
        <v>535</v>
      </c>
    </row>
    <row r="340" spans="1:40" x14ac:dyDescent="0.25">
      <c r="A340">
        <v>6</v>
      </c>
      <c r="B340">
        <v>4.0999999999999996</v>
      </c>
      <c r="C340" t="s">
        <v>330</v>
      </c>
      <c r="D340" t="s">
        <v>359</v>
      </c>
      <c r="E340" t="s">
        <v>395</v>
      </c>
      <c r="F340" t="s">
        <v>395</v>
      </c>
      <c r="G340" t="s">
        <v>395</v>
      </c>
      <c r="H340">
        <v>2011</v>
      </c>
      <c r="I340">
        <v>2</v>
      </c>
      <c r="J340">
        <v>2011</v>
      </c>
      <c r="K340" t="s">
        <v>3</v>
      </c>
      <c r="L340" t="s">
        <v>3</v>
      </c>
      <c r="M340" t="s">
        <v>3</v>
      </c>
      <c r="N340">
        <v>6</v>
      </c>
      <c r="O340">
        <v>7</v>
      </c>
      <c r="P340">
        <v>5</v>
      </c>
      <c r="Q340">
        <v>1</v>
      </c>
      <c r="R340">
        <v>2</v>
      </c>
      <c r="S340">
        <v>1</v>
      </c>
      <c r="T340">
        <v>0</v>
      </c>
      <c r="U340">
        <v>4</v>
      </c>
      <c r="V340">
        <v>3</v>
      </c>
      <c r="W340">
        <v>1.0771258050942794</v>
      </c>
      <c r="X340" t="s">
        <v>177</v>
      </c>
      <c r="Y340">
        <v>1</v>
      </c>
      <c r="Z340" t="s">
        <v>178</v>
      </c>
      <c r="AA340" t="s">
        <v>178</v>
      </c>
      <c r="AB340">
        <v>0</v>
      </c>
      <c r="AC340">
        <v>1</v>
      </c>
      <c r="AD340" t="s">
        <v>178</v>
      </c>
      <c r="AE340" t="s">
        <v>178</v>
      </c>
      <c r="AF340" t="s">
        <v>178</v>
      </c>
      <c r="AG340">
        <v>0</v>
      </c>
      <c r="AH340">
        <v>0.99</v>
      </c>
      <c r="AI340">
        <v>1.1212500000000001</v>
      </c>
      <c r="AJ340">
        <v>0</v>
      </c>
      <c r="AK340">
        <v>0.15200000000000002</v>
      </c>
      <c r="AL340">
        <v>5.7000000000000009E-2</v>
      </c>
      <c r="AM340">
        <f t="shared" si="5"/>
        <v>2.1112500000000001</v>
      </c>
      <c r="AN340" t="s">
        <v>533</v>
      </c>
    </row>
    <row r="341" spans="1:40" x14ac:dyDescent="0.25">
      <c r="A341">
        <v>8</v>
      </c>
      <c r="B341">
        <v>4.9000000000000004</v>
      </c>
      <c r="C341" t="s">
        <v>330</v>
      </c>
      <c r="D341" t="s">
        <v>359</v>
      </c>
      <c r="E341" t="s">
        <v>395</v>
      </c>
      <c r="F341" t="s">
        <v>395</v>
      </c>
      <c r="G341" t="s">
        <v>395</v>
      </c>
      <c r="H341">
        <v>2011</v>
      </c>
      <c r="I341">
        <v>2</v>
      </c>
      <c r="J341">
        <v>2011</v>
      </c>
      <c r="K341" t="s">
        <v>85</v>
      </c>
      <c r="L341" t="s">
        <v>85</v>
      </c>
      <c r="M341" t="s">
        <v>85</v>
      </c>
      <c r="N341">
        <v>5</v>
      </c>
      <c r="O341">
        <v>3</v>
      </c>
      <c r="P341">
        <v>5</v>
      </c>
      <c r="Q341">
        <v>1</v>
      </c>
      <c r="R341">
        <v>1</v>
      </c>
      <c r="S341">
        <v>0</v>
      </c>
      <c r="T341">
        <v>0</v>
      </c>
      <c r="U341">
        <v>3</v>
      </c>
      <c r="V341">
        <v>3</v>
      </c>
      <c r="W341">
        <v>2.1006903627141238</v>
      </c>
      <c r="X341" t="s">
        <v>177</v>
      </c>
      <c r="Y341">
        <v>1</v>
      </c>
      <c r="Z341" t="s">
        <v>178</v>
      </c>
      <c r="AA341" t="s">
        <v>178</v>
      </c>
      <c r="AB341">
        <v>4</v>
      </c>
      <c r="AC341">
        <v>2</v>
      </c>
      <c r="AD341" t="s">
        <v>178</v>
      </c>
      <c r="AE341" t="s">
        <v>178</v>
      </c>
      <c r="AF341" t="s">
        <v>178</v>
      </c>
      <c r="AG341">
        <v>0</v>
      </c>
      <c r="AH341">
        <v>1.1212500000000001</v>
      </c>
      <c r="AI341">
        <v>1.5</v>
      </c>
      <c r="AJ341">
        <v>0</v>
      </c>
      <c r="AK341">
        <v>5.7000000000000009E-2</v>
      </c>
      <c r="AL341">
        <v>0</v>
      </c>
      <c r="AM341">
        <f t="shared" si="5"/>
        <v>2.6212499999999999</v>
      </c>
      <c r="AN341" t="s">
        <v>533</v>
      </c>
    </row>
    <row r="342" spans="1:40" x14ac:dyDescent="0.25">
      <c r="A342">
        <v>10</v>
      </c>
      <c r="B342">
        <v>5.2</v>
      </c>
      <c r="C342" t="s">
        <v>330</v>
      </c>
      <c r="D342" t="s">
        <v>359</v>
      </c>
      <c r="E342" t="s">
        <v>395</v>
      </c>
      <c r="F342" t="s">
        <v>395</v>
      </c>
      <c r="G342" t="s">
        <v>395</v>
      </c>
      <c r="H342">
        <v>2011</v>
      </c>
      <c r="I342">
        <v>2</v>
      </c>
      <c r="J342">
        <v>2011</v>
      </c>
      <c r="K342" t="s">
        <v>7</v>
      </c>
      <c r="L342" t="s">
        <v>7</v>
      </c>
      <c r="M342" t="s">
        <v>7</v>
      </c>
      <c r="N342">
        <v>9</v>
      </c>
      <c r="O342">
        <v>9</v>
      </c>
      <c r="P342">
        <v>7</v>
      </c>
      <c r="Q342">
        <v>2</v>
      </c>
      <c r="R342">
        <v>0</v>
      </c>
      <c r="S342">
        <v>2</v>
      </c>
      <c r="T342">
        <v>0</v>
      </c>
      <c r="U342">
        <v>0</v>
      </c>
      <c r="V342">
        <v>3</v>
      </c>
      <c r="W342">
        <v>0.83934498270973201</v>
      </c>
      <c r="X342" t="s">
        <v>177</v>
      </c>
      <c r="Y342">
        <v>1</v>
      </c>
      <c r="Z342" t="s">
        <v>178</v>
      </c>
      <c r="AA342" t="s">
        <v>178</v>
      </c>
      <c r="AB342">
        <v>1</v>
      </c>
      <c r="AC342">
        <v>1</v>
      </c>
      <c r="AD342" t="s">
        <v>178</v>
      </c>
      <c r="AE342" t="s">
        <v>178</v>
      </c>
      <c r="AF342" t="s">
        <v>178</v>
      </c>
      <c r="AG342">
        <v>0</v>
      </c>
      <c r="AH342">
        <v>0</v>
      </c>
      <c r="AI342">
        <v>0.74249999999999994</v>
      </c>
      <c r="AJ342">
        <v>0</v>
      </c>
      <c r="AK342">
        <v>0</v>
      </c>
      <c r="AL342">
        <v>0.11400000000000002</v>
      </c>
      <c r="AM342">
        <f t="shared" si="5"/>
        <v>0.74249999999999994</v>
      </c>
      <c r="AN342" t="s">
        <v>533</v>
      </c>
    </row>
    <row r="343" spans="1:40" x14ac:dyDescent="0.25">
      <c r="A343">
        <v>11</v>
      </c>
      <c r="B343">
        <v>4.8</v>
      </c>
      <c r="C343" t="s">
        <v>330</v>
      </c>
      <c r="D343" t="s">
        <v>359</v>
      </c>
      <c r="E343" t="s">
        <v>395</v>
      </c>
      <c r="F343" t="s">
        <v>395</v>
      </c>
      <c r="G343" t="s">
        <v>395</v>
      </c>
      <c r="H343">
        <v>2011</v>
      </c>
      <c r="I343">
        <v>2</v>
      </c>
      <c r="J343">
        <v>2011</v>
      </c>
      <c r="K343" t="s">
        <v>72</v>
      </c>
      <c r="L343" t="s">
        <v>72</v>
      </c>
      <c r="M343" t="s">
        <v>72</v>
      </c>
      <c r="N343">
        <v>4</v>
      </c>
      <c r="O343">
        <v>5</v>
      </c>
      <c r="P343">
        <v>4</v>
      </c>
      <c r="Q343">
        <v>1</v>
      </c>
      <c r="R343">
        <v>1</v>
      </c>
      <c r="S343">
        <v>0</v>
      </c>
      <c r="T343">
        <v>0</v>
      </c>
      <c r="U343">
        <v>2</v>
      </c>
      <c r="V343">
        <v>2</v>
      </c>
      <c r="W343">
        <v>0.68680419334771214</v>
      </c>
      <c r="X343" t="s">
        <v>177</v>
      </c>
      <c r="Y343">
        <v>1</v>
      </c>
      <c r="Z343" t="s">
        <v>178</v>
      </c>
      <c r="AA343" t="s">
        <v>178</v>
      </c>
      <c r="AB343">
        <v>0</v>
      </c>
      <c r="AC343">
        <v>0</v>
      </c>
      <c r="AD343" t="s">
        <v>178</v>
      </c>
      <c r="AE343" t="s">
        <v>178</v>
      </c>
      <c r="AF343" t="s">
        <v>178</v>
      </c>
      <c r="AG343">
        <v>0</v>
      </c>
      <c r="AH343">
        <v>0.74750000000000005</v>
      </c>
      <c r="AI343">
        <v>1</v>
      </c>
      <c r="AJ343">
        <v>0</v>
      </c>
      <c r="AK343">
        <v>3.8000000000000006E-2</v>
      </c>
      <c r="AL343">
        <v>0</v>
      </c>
      <c r="AM343">
        <f t="shared" si="5"/>
        <v>1.7475000000000001</v>
      </c>
      <c r="AN343" t="s">
        <v>533</v>
      </c>
    </row>
    <row r="344" spans="1:40" x14ac:dyDescent="0.25">
      <c r="A344">
        <v>13</v>
      </c>
      <c r="B344">
        <v>4.8</v>
      </c>
      <c r="C344" t="s">
        <v>330</v>
      </c>
      <c r="D344" t="s">
        <v>359</v>
      </c>
      <c r="E344" t="s">
        <v>395</v>
      </c>
      <c r="F344" t="s">
        <v>395</v>
      </c>
      <c r="G344" t="s">
        <v>395</v>
      </c>
      <c r="H344">
        <v>2011</v>
      </c>
      <c r="I344">
        <v>2</v>
      </c>
      <c r="J344">
        <v>2011</v>
      </c>
      <c r="K344" t="s">
        <v>2</v>
      </c>
      <c r="L344" t="s">
        <v>2</v>
      </c>
      <c r="M344" t="s">
        <v>2</v>
      </c>
      <c r="N344">
        <v>4</v>
      </c>
      <c r="O344">
        <v>7</v>
      </c>
      <c r="P344">
        <v>7</v>
      </c>
      <c r="Q344">
        <v>0</v>
      </c>
      <c r="R344">
        <v>1</v>
      </c>
      <c r="S344">
        <v>2</v>
      </c>
      <c r="T344">
        <v>0</v>
      </c>
      <c r="U344">
        <v>2</v>
      </c>
      <c r="V344">
        <v>1</v>
      </c>
      <c r="W344">
        <v>1.4878844041120944</v>
      </c>
      <c r="X344" t="s">
        <v>177</v>
      </c>
      <c r="Y344">
        <v>1</v>
      </c>
      <c r="Z344" t="s">
        <v>178</v>
      </c>
      <c r="AA344" t="s">
        <v>178</v>
      </c>
      <c r="AB344">
        <v>14</v>
      </c>
      <c r="AC344">
        <v>6</v>
      </c>
      <c r="AD344" t="s">
        <v>178</v>
      </c>
      <c r="AE344" t="s">
        <v>178</v>
      </c>
      <c r="AF344" t="s">
        <v>178</v>
      </c>
      <c r="AG344">
        <v>0</v>
      </c>
      <c r="AH344">
        <v>0.74750000000000005</v>
      </c>
      <c r="AI344">
        <v>0.2475</v>
      </c>
      <c r="AJ344">
        <v>0</v>
      </c>
      <c r="AK344">
        <v>3.8000000000000006E-2</v>
      </c>
      <c r="AL344">
        <v>3.8000000000000006E-2</v>
      </c>
      <c r="AM344">
        <f t="shared" si="5"/>
        <v>0.99500000000000011</v>
      </c>
      <c r="AN344" t="s">
        <v>533</v>
      </c>
    </row>
    <row r="345" spans="1:40" x14ac:dyDescent="0.25">
      <c r="A345">
        <v>18</v>
      </c>
      <c r="B345">
        <v>5.2</v>
      </c>
      <c r="C345" t="s">
        <v>330</v>
      </c>
      <c r="D345" t="s">
        <v>359</v>
      </c>
      <c r="E345" t="s">
        <v>395</v>
      </c>
      <c r="F345" t="s">
        <v>395</v>
      </c>
      <c r="G345" t="s">
        <v>178</v>
      </c>
      <c r="H345">
        <v>2011</v>
      </c>
      <c r="I345">
        <v>1</v>
      </c>
      <c r="J345">
        <v>2011</v>
      </c>
      <c r="K345" t="s">
        <v>4</v>
      </c>
      <c r="L345" t="s">
        <v>88</v>
      </c>
      <c r="M345" t="s">
        <v>178</v>
      </c>
      <c r="N345">
        <v>4</v>
      </c>
      <c r="O345">
        <v>3</v>
      </c>
      <c r="P345" t="s">
        <v>178</v>
      </c>
      <c r="Q345">
        <v>1</v>
      </c>
      <c r="R345">
        <v>0</v>
      </c>
      <c r="S345" t="s">
        <v>178</v>
      </c>
      <c r="T345">
        <v>1</v>
      </c>
      <c r="U345">
        <v>0</v>
      </c>
      <c r="V345" t="s">
        <v>178</v>
      </c>
      <c r="W345">
        <v>1.0771258050942794</v>
      </c>
      <c r="X345" t="s">
        <v>176</v>
      </c>
      <c r="Y345">
        <v>1</v>
      </c>
      <c r="Z345" t="s">
        <v>178</v>
      </c>
      <c r="AA345" t="s">
        <v>178</v>
      </c>
      <c r="AB345">
        <v>0</v>
      </c>
      <c r="AC345">
        <v>0</v>
      </c>
      <c r="AD345">
        <v>6.5196625679554927</v>
      </c>
      <c r="AE345" t="s">
        <v>178</v>
      </c>
      <c r="AF345" t="s">
        <v>178</v>
      </c>
      <c r="AG345">
        <v>0.37375000000000003</v>
      </c>
      <c r="AH345">
        <v>0</v>
      </c>
      <c r="AI345" t="s">
        <v>178</v>
      </c>
      <c r="AJ345">
        <v>0</v>
      </c>
      <c r="AK345">
        <v>0</v>
      </c>
      <c r="AL345" t="s">
        <v>178</v>
      </c>
      <c r="AM345">
        <f t="shared" si="5"/>
        <v>0.37375000000000003</v>
      </c>
      <c r="AN345" t="s">
        <v>533</v>
      </c>
    </row>
    <row r="346" spans="1:40" x14ac:dyDescent="0.25">
      <c r="A346">
        <v>24</v>
      </c>
      <c r="B346">
        <v>5.3</v>
      </c>
      <c r="C346" t="s">
        <v>330</v>
      </c>
      <c r="D346" t="s">
        <v>359</v>
      </c>
      <c r="E346" t="s">
        <v>395</v>
      </c>
      <c r="F346" t="s">
        <v>395</v>
      </c>
      <c r="G346" t="s">
        <v>395</v>
      </c>
      <c r="H346">
        <v>2011</v>
      </c>
      <c r="I346">
        <v>2</v>
      </c>
      <c r="J346">
        <v>2011</v>
      </c>
      <c r="K346" t="s">
        <v>24</v>
      </c>
      <c r="L346" t="s">
        <v>24</v>
      </c>
      <c r="M346" t="s">
        <v>24</v>
      </c>
      <c r="N346">
        <v>10</v>
      </c>
      <c r="O346">
        <v>6</v>
      </c>
      <c r="P346">
        <v>6</v>
      </c>
      <c r="Q346">
        <v>3</v>
      </c>
      <c r="R346">
        <v>2</v>
      </c>
      <c r="S346">
        <v>1</v>
      </c>
      <c r="T346">
        <v>2</v>
      </c>
      <c r="U346">
        <v>3</v>
      </c>
      <c r="V346">
        <v>1</v>
      </c>
      <c r="W346">
        <v>1.9617339269126184</v>
      </c>
      <c r="X346" t="s">
        <v>177</v>
      </c>
      <c r="Y346">
        <v>1</v>
      </c>
      <c r="Z346" t="s">
        <v>178</v>
      </c>
      <c r="AA346" t="s">
        <v>178</v>
      </c>
      <c r="AB346">
        <v>0</v>
      </c>
      <c r="AC346">
        <v>0</v>
      </c>
      <c r="AD346" t="s">
        <v>178</v>
      </c>
      <c r="AE346" t="s">
        <v>178</v>
      </c>
      <c r="AF346" t="s">
        <v>178</v>
      </c>
      <c r="AG346">
        <v>0.24249999999999994</v>
      </c>
      <c r="AH346">
        <v>0.74249999999999994</v>
      </c>
      <c r="AI346">
        <v>0.37375000000000003</v>
      </c>
      <c r="AJ346">
        <v>0.11400000000000002</v>
      </c>
      <c r="AK346">
        <v>0.11400000000000002</v>
      </c>
      <c r="AL346">
        <v>1.9000000000000003E-2</v>
      </c>
      <c r="AM346">
        <f t="shared" si="5"/>
        <v>1.3587499999999999</v>
      </c>
      <c r="AN346" t="s">
        <v>533</v>
      </c>
    </row>
    <row r="347" spans="1:40" x14ac:dyDescent="0.25">
      <c r="A347">
        <v>29</v>
      </c>
      <c r="B347">
        <v>4.5999999999999996</v>
      </c>
      <c r="C347" t="s">
        <v>330</v>
      </c>
      <c r="D347" t="s">
        <v>359</v>
      </c>
      <c r="E347" t="s">
        <v>395</v>
      </c>
      <c r="F347" t="s">
        <v>395</v>
      </c>
      <c r="G347" t="s">
        <v>178</v>
      </c>
      <c r="H347">
        <v>2011</v>
      </c>
      <c r="I347">
        <v>1</v>
      </c>
      <c r="J347">
        <v>2011</v>
      </c>
      <c r="K347" t="s">
        <v>96</v>
      </c>
      <c r="L347" t="s">
        <v>96</v>
      </c>
      <c r="M347" t="s">
        <v>178</v>
      </c>
      <c r="N347">
        <v>5</v>
      </c>
      <c r="O347">
        <v>5</v>
      </c>
      <c r="P347" t="s">
        <v>178</v>
      </c>
      <c r="Q347">
        <v>1</v>
      </c>
      <c r="R347">
        <v>1</v>
      </c>
      <c r="S347" t="s">
        <v>178</v>
      </c>
      <c r="T347">
        <v>0</v>
      </c>
      <c r="U347">
        <v>3</v>
      </c>
      <c r="V347" t="s">
        <v>178</v>
      </c>
      <c r="W347">
        <v>1.2343419299367586</v>
      </c>
      <c r="X347" t="s">
        <v>177</v>
      </c>
      <c r="Y347">
        <v>1</v>
      </c>
      <c r="Z347" t="s">
        <v>178</v>
      </c>
      <c r="AA347" t="s">
        <v>178</v>
      </c>
      <c r="AB347">
        <v>5</v>
      </c>
      <c r="AC347">
        <v>12</v>
      </c>
      <c r="AD347" t="s">
        <v>178</v>
      </c>
      <c r="AE347" t="s">
        <v>178</v>
      </c>
      <c r="AF347" t="s">
        <v>178</v>
      </c>
      <c r="AG347">
        <v>0</v>
      </c>
      <c r="AH347">
        <v>1.1212500000000001</v>
      </c>
      <c r="AI347" t="s">
        <v>178</v>
      </c>
      <c r="AJ347">
        <v>0</v>
      </c>
      <c r="AK347">
        <v>5.7000000000000009E-2</v>
      </c>
      <c r="AL347" t="s">
        <v>178</v>
      </c>
      <c r="AM347">
        <f t="shared" si="5"/>
        <v>1.1212500000000001</v>
      </c>
      <c r="AN347" t="s">
        <v>533</v>
      </c>
    </row>
    <row r="348" spans="1:40" x14ac:dyDescent="0.25">
      <c r="A348">
        <v>33</v>
      </c>
      <c r="B348">
        <v>5.2</v>
      </c>
      <c r="C348" t="s">
        <v>330</v>
      </c>
      <c r="D348" t="s">
        <v>359</v>
      </c>
      <c r="E348" t="s">
        <v>395</v>
      </c>
      <c r="F348" t="s">
        <v>395</v>
      </c>
      <c r="G348" t="s">
        <v>178</v>
      </c>
      <c r="H348">
        <v>2011</v>
      </c>
      <c r="I348">
        <v>1</v>
      </c>
      <c r="J348">
        <v>2011</v>
      </c>
      <c r="K348" t="s">
        <v>78</v>
      </c>
      <c r="L348" t="s">
        <v>78</v>
      </c>
      <c r="M348" t="s">
        <v>178</v>
      </c>
      <c r="N348">
        <v>8</v>
      </c>
      <c r="O348">
        <v>11</v>
      </c>
      <c r="P348" t="s">
        <v>178</v>
      </c>
      <c r="Q348">
        <v>2</v>
      </c>
      <c r="R348">
        <v>2</v>
      </c>
      <c r="S348" t="s">
        <v>178</v>
      </c>
      <c r="T348">
        <v>2</v>
      </c>
      <c r="U348">
        <v>0</v>
      </c>
      <c r="V348" t="s">
        <v>178</v>
      </c>
      <c r="W348">
        <v>0.40199502484483624</v>
      </c>
      <c r="X348" t="s">
        <v>177</v>
      </c>
      <c r="Y348">
        <v>1</v>
      </c>
      <c r="Z348" t="s">
        <v>178</v>
      </c>
      <c r="AA348" t="s">
        <v>178</v>
      </c>
      <c r="AB348">
        <v>1</v>
      </c>
      <c r="AC348">
        <v>2</v>
      </c>
      <c r="AD348" t="s">
        <v>178</v>
      </c>
      <c r="AE348" t="s">
        <v>178</v>
      </c>
      <c r="AF348" t="s">
        <v>178</v>
      </c>
      <c r="AG348">
        <v>0.495</v>
      </c>
      <c r="AH348">
        <v>0</v>
      </c>
      <c r="AI348" t="s">
        <v>178</v>
      </c>
      <c r="AJ348">
        <v>0</v>
      </c>
      <c r="AK348">
        <v>0</v>
      </c>
      <c r="AL348" t="s">
        <v>178</v>
      </c>
      <c r="AM348">
        <f t="shared" si="5"/>
        <v>0.495</v>
      </c>
      <c r="AN348" t="s">
        <v>533</v>
      </c>
    </row>
    <row r="349" spans="1:40" x14ac:dyDescent="0.25">
      <c r="A349">
        <v>38</v>
      </c>
      <c r="B349">
        <v>5.0999999999999996</v>
      </c>
      <c r="C349" t="s">
        <v>330</v>
      </c>
      <c r="D349" t="s">
        <v>359</v>
      </c>
      <c r="E349" t="s">
        <v>395</v>
      </c>
      <c r="F349" t="s">
        <v>395</v>
      </c>
      <c r="G349" t="s">
        <v>395</v>
      </c>
      <c r="H349">
        <v>2011</v>
      </c>
      <c r="I349">
        <v>2</v>
      </c>
      <c r="J349">
        <v>2011</v>
      </c>
      <c r="K349" t="s">
        <v>17</v>
      </c>
      <c r="L349" t="s">
        <v>17</v>
      </c>
      <c r="M349" t="s">
        <v>17</v>
      </c>
      <c r="N349">
        <v>4</v>
      </c>
      <c r="O349">
        <v>7</v>
      </c>
      <c r="P349">
        <v>10</v>
      </c>
      <c r="Q349">
        <v>0</v>
      </c>
      <c r="R349">
        <v>1</v>
      </c>
      <c r="S349">
        <v>1</v>
      </c>
      <c r="T349">
        <v>0</v>
      </c>
      <c r="U349">
        <v>0</v>
      </c>
      <c r="V349">
        <v>4</v>
      </c>
      <c r="W349">
        <v>0.61846584384265046</v>
      </c>
      <c r="X349" t="s">
        <v>177</v>
      </c>
      <c r="Y349">
        <v>1</v>
      </c>
      <c r="Z349" t="s">
        <v>178</v>
      </c>
      <c r="AA349" t="s">
        <v>178</v>
      </c>
      <c r="AB349">
        <v>0</v>
      </c>
      <c r="AC349">
        <v>0</v>
      </c>
      <c r="AD349" t="s">
        <v>178</v>
      </c>
      <c r="AE349" t="s">
        <v>178</v>
      </c>
      <c r="AF349" t="s">
        <v>178</v>
      </c>
      <c r="AG349">
        <v>0</v>
      </c>
      <c r="AH349">
        <v>0</v>
      </c>
      <c r="AI349">
        <v>1.4950000000000001</v>
      </c>
      <c r="AJ349">
        <v>0</v>
      </c>
      <c r="AK349">
        <v>0</v>
      </c>
      <c r="AL349">
        <v>7.6000000000000012E-2</v>
      </c>
      <c r="AM349">
        <f t="shared" si="5"/>
        <v>1.4950000000000001</v>
      </c>
      <c r="AN349" t="s">
        <v>533</v>
      </c>
    </row>
    <row r="350" spans="1:40" x14ac:dyDescent="0.25">
      <c r="A350">
        <v>46</v>
      </c>
      <c r="B350">
        <v>4.8</v>
      </c>
      <c r="C350" t="s">
        <v>330</v>
      </c>
      <c r="D350" t="s">
        <v>359</v>
      </c>
      <c r="E350" t="s">
        <v>395</v>
      </c>
      <c r="F350" t="s">
        <v>395</v>
      </c>
      <c r="G350" t="s">
        <v>395</v>
      </c>
      <c r="H350">
        <v>2011</v>
      </c>
      <c r="I350">
        <v>2</v>
      </c>
      <c r="J350">
        <v>2011</v>
      </c>
      <c r="K350" t="s">
        <v>93</v>
      </c>
      <c r="L350" t="s">
        <v>97</v>
      </c>
      <c r="M350" t="s">
        <v>97</v>
      </c>
      <c r="N350">
        <v>5</v>
      </c>
      <c r="O350">
        <v>7</v>
      </c>
      <c r="P350">
        <v>4</v>
      </c>
      <c r="Q350">
        <v>2</v>
      </c>
      <c r="R350">
        <v>1</v>
      </c>
      <c r="S350">
        <v>0</v>
      </c>
      <c r="T350">
        <v>0</v>
      </c>
      <c r="U350">
        <v>3</v>
      </c>
      <c r="V350">
        <v>3</v>
      </c>
      <c r="W350">
        <v>0.9217917335277005</v>
      </c>
      <c r="X350" t="s">
        <v>176</v>
      </c>
      <c r="Y350">
        <v>1</v>
      </c>
      <c r="Z350" t="s">
        <v>178</v>
      </c>
      <c r="AA350" t="s">
        <v>178</v>
      </c>
      <c r="AB350">
        <v>5</v>
      </c>
      <c r="AC350">
        <v>5</v>
      </c>
      <c r="AD350">
        <v>2.6482069405543087</v>
      </c>
      <c r="AE350" t="s">
        <v>178</v>
      </c>
      <c r="AF350" t="s">
        <v>178</v>
      </c>
      <c r="AG350">
        <v>0</v>
      </c>
      <c r="AH350">
        <v>1.1212500000000001</v>
      </c>
      <c r="AI350">
        <v>1.5</v>
      </c>
      <c r="AJ350">
        <v>0</v>
      </c>
      <c r="AK350">
        <v>5.7000000000000009E-2</v>
      </c>
      <c r="AL350">
        <v>0</v>
      </c>
      <c r="AM350">
        <f t="shared" si="5"/>
        <v>2.6212499999999999</v>
      </c>
      <c r="AN350" t="s">
        <v>533</v>
      </c>
    </row>
    <row r="351" spans="1:40" x14ac:dyDescent="0.25">
      <c r="A351">
        <v>52</v>
      </c>
      <c r="B351">
        <v>4.9000000000000004</v>
      </c>
      <c r="C351" t="s">
        <v>330</v>
      </c>
      <c r="D351" t="s">
        <v>359</v>
      </c>
      <c r="E351" t="s">
        <v>395</v>
      </c>
      <c r="F351" t="s">
        <v>395</v>
      </c>
      <c r="G351" t="s">
        <v>178</v>
      </c>
      <c r="H351">
        <v>2011</v>
      </c>
      <c r="I351">
        <v>1</v>
      </c>
      <c r="J351">
        <v>2011</v>
      </c>
      <c r="K351" t="s">
        <v>129</v>
      </c>
      <c r="L351" t="s">
        <v>129</v>
      </c>
      <c r="M351" t="s">
        <v>178</v>
      </c>
      <c r="N351">
        <v>9</v>
      </c>
      <c r="O351">
        <v>7</v>
      </c>
      <c r="P351" t="s">
        <v>178</v>
      </c>
      <c r="Q351">
        <v>3</v>
      </c>
      <c r="R351">
        <v>2</v>
      </c>
      <c r="S351" t="s">
        <v>178</v>
      </c>
      <c r="T351">
        <v>1</v>
      </c>
      <c r="U351">
        <v>3</v>
      </c>
      <c r="V351" t="s">
        <v>178</v>
      </c>
      <c r="W351">
        <v>0.44045431091090476</v>
      </c>
      <c r="X351" t="s">
        <v>177</v>
      </c>
      <c r="Y351">
        <v>1</v>
      </c>
      <c r="Z351" t="s">
        <v>178</v>
      </c>
      <c r="AA351" t="s">
        <v>178</v>
      </c>
      <c r="AB351">
        <v>3</v>
      </c>
      <c r="AC351">
        <v>3</v>
      </c>
      <c r="AD351" t="s">
        <v>178</v>
      </c>
      <c r="AE351" t="s">
        <v>178</v>
      </c>
      <c r="AF351" t="s">
        <v>178</v>
      </c>
      <c r="AG351">
        <v>0.12124999999999997</v>
      </c>
      <c r="AH351">
        <v>0.74249999999999994</v>
      </c>
      <c r="AI351" t="s">
        <v>178</v>
      </c>
      <c r="AJ351">
        <v>5.7000000000000009E-2</v>
      </c>
      <c r="AK351">
        <v>0.11400000000000002</v>
      </c>
      <c r="AL351" t="s">
        <v>178</v>
      </c>
      <c r="AM351">
        <f t="shared" si="5"/>
        <v>0.86374999999999991</v>
      </c>
      <c r="AN351" t="s">
        <v>533</v>
      </c>
    </row>
    <row r="352" spans="1:40" x14ac:dyDescent="0.25">
      <c r="A352">
        <v>54</v>
      </c>
      <c r="B352">
        <v>5.4</v>
      </c>
      <c r="C352" t="s">
        <v>330</v>
      </c>
      <c r="D352" t="s">
        <v>359</v>
      </c>
      <c r="E352" t="s">
        <v>395</v>
      </c>
      <c r="F352" t="s">
        <v>395</v>
      </c>
      <c r="G352" t="s">
        <v>395</v>
      </c>
      <c r="H352">
        <v>2011</v>
      </c>
      <c r="I352">
        <v>2</v>
      </c>
      <c r="J352">
        <v>2011</v>
      </c>
      <c r="K352" t="s">
        <v>131</v>
      </c>
      <c r="L352" t="s">
        <v>21</v>
      </c>
      <c r="M352" t="s">
        <v>21</v>
      </c>
      <c r="N352">
        <v>4</v>
      </c>
      <c r="O352">
        <v>6</v>
      </c>
      <c r="P352">
        <v>6</v>
      </c>
      <c r="Q352">
        <v>2</v>
      </c>
      <c r="R352">
        <v>0</v>
      </c>
      <c r="S352">
        <v>2</v>
      </c>
      <c r="T352">
        <v>0</v>
      </c>
      <c r="U352">
        <v>0</v>
      </c>
      <c r="V352">
        <v>4</v>
      </c>
      <c r="W352">
        <v>0.56859475903318213</v>
      </c>
      <c r="X352" t="s">
        <v>176</v>
      </c>
      <c r="Y352">
        <v>1</v>
      </c>
      <c r="Z352" t="s">
        <v>178</v>
      </c>
      <c r="AA352" t="s">
        <v>178</v>
      </c>
      <c r="AB352">
        <v>14</v>
      </c>
      <c r="AC352">
        <v>2</v>
      </c>
      <c r="AD352">
        <v>0.87206651122491852</v>
      </c>
      <c r="AE352" t="s">
        <v>178</v>
      </c>
      <c r="AF352" t="s">
        <v>178</v>
      </c>
      <c r="AG352">
        <v>0</v>
      </c>
      <c r="AH352">
        <v>0</v>
      </c>
      <c r="AI352">
        <v>0.99</v>
      </c>
      <c r="AJ352">
        <v>0</v>
      </c>
      <c r="AK352">
        <v>0</v>
      </c>
      <c r="AL352">
        <v>0.15200000000000002</v>
      </c>
      <c r="AM352">
        <f t="shared" si="5"/>
        <v>0.99</v>
      </c>
      <c r="AN352" t="s">
        <v>533</v>
      </c>
    </row>
    <row r="353" spans="1:40" x14ac:dyDescent="0.25">
      <c r="A353">
        <v>55</v>
      </c>
      <c r="B353">
        <v>4.7</v>
      </c>
      <c r="C353" t="s">
        <v>330</v>
      </c>
      <c r="D353" t="s">
        <v>359</v>
      </c>
      <c r="E353" t="s">
        <v>395</v>
      </c>
      <c r="F353" t="s">
        <v>395</v>
      </c>
      <c r="G353" t="s">
        <v>395</v>
      </c>
      <c r="H353">
        <v>2011</v>
      </c>
      <c r="I353">
        <v>2</v>
      </c>
      <c r="J353">
        <v>2011</v>
      </c>
      <c r="K353" t="s">
        <v>69</v>
      </c>
      <c r="L353" t="s">
        <v>76</v>
      </c>
      <c r="M353" t="s">
        <v>76</v>
      </c>
      <c r="N353">
        <v>8</v>
      </c>
      <c r="O353">
        <v>5</v>
      </c>
      <c r="P353">
        <v>4</v>
      </c>
      <c r="Q353">
        <v>2</v>
      </c>
      <c r="R353">
        <v>1</v>
      </c>
      <c r="S353">
        <v>1</v>
      </c>
      <c r="T353">
        <v>0</v>
      </c>
      <c r="U353">
        <v>2</v>
      </c>
      <c r="V353">
        <v>0</v>
      </c>
      <c r="W353">
        <v>1.0700000000000003</v>
      </c>
      <c r="X353" t="s">
        <v>176</v>
      </c>
      <c r="Y353">
        <v>1</v>
      </c>
      <c r="Z353" t="s">
        <v>178</v>
      </c>
      <c r="AA353" t="s">
        <v>178</v>
      </c>
      <c r="AB353">
        <v>1</v>
      </c>
      <c r="AC353">
        <v>2</v>
      </c>
      <c r="AD353">
        <v>2.7319773059086709</v>
      </c>
      <c r="AE353" t="s">
        <v>178</v>
      </c>
      <c r="AF353" t="s">
        <v>178</v>
      </c>
      <c r="AG353">
        <v>0</v>
      </c>
      <c r="AH353">
        <v>0.74750000000000005</v>
      </c>
      <c r="AI353">
        <v>0</v>
      </c>
      <c r="AJ353">
        <v>0</v>
      </c>
      <c r="AK353">
        <v>0</v>
      </c>
      <c r="AL353">
        <v>0</v>
      </c>
      <c r="AM353">
        <f t="shared" si="5"/>
        <v>0.74750000000000005</v>
      </c>
      <c r="AN353" t="s">
        <v>533</v>
      </c>
    </row>
    <row r="354" spans="1:40" x14ac:dyDescent="0.25">
      <c r="A354">
        <v>58</v>
      </c>
      <c r="B354">
        <v>4.8</v>
      </c>
      <c r="C354" t="s">
        <v>330</v>
      </c>
      <c r="D354" t="s">
        <v>359</v>
      </c>
      <c r="E354" t="s">
        <v>395</v>
      </c>
      <c r="F354" t="s">
        <v>392</v>
      </c>
      <c r="G354" t="s">
        <v>395</v>
      </c>
      <c r="H354">
        <v>2011</v>
      </c>
      <c r="I354">
        <v>2</v>
      </c>
      <c r="J354">
        <v>2011</v>
      </c>
      <c r="K354" t="s">
        <v>102</v>
      </c>
      <c r="L354" t="s">
        <v>102</v>
      </c>
      <c r="M354" t="s">
        <v>102</v>
      </c>
      <c r="N354">
        <v>7</v>
      </c>
      <c r="O354">
        <v>4</v>
      </c>
      <c r="P354">
        <v>6</v>
      </c>
      <c r="Q354">
        <v>2</v>
      </c>
      <c r="R354">
        <v>1</v>
      </c>
      <c r="S354">
        <v>1</v>
      </c>
      <c r="T354">
        <v>1</v>
      </c>
      <c r="U354">
        <v>1</v>
      </c>
      <c r="V354">
        <v>9</v>
      </c>
      <c r="W354">
        <v>1.1808894952534725</v>
      </c>
      <c r="X354" t="s">
        <v>177</v>
      </c>
      <c r="Y354">
        <v>1</v>
      </c>
      <c r="Z354" t="s">
        <v>178</v>
      </c>
      <c r="AA354" t="s">
        <v>178</v>
      </c>
      <c r="AB354">
        <v>0</v>
      </c>
      <c r="AC354">
        <v>0</v>
      </c>
      <c r="AD354" t="s">
        <v>178</v>
      </c>
      <c r="AE354" t="s">
        <v>178</v>
      </c>
      <c r="AF354" t="s">
        <v>178</v>
      </c>
      <c r="AG354">
        <v>0.2475</v>
      </c>
      <c r="AH354">
        <v>7.2499999999999995E-2</v>
      </c>
      <c r="AI354">
        <v>3.36375</v>
      </c>
      <c r="AJ354">
        <v>3.8000000000000006E-2</v>
      </c>
      <c r="AK354">
        <v>2.2499999999999999E-2</v>
      </c>
      <c r="AL354">
        <v>0.17100000000000001</v>
      </c>
      <c r="AM354">
        <f t="shared" si="5"/>
        <v>3.6837499999999999</v>
      </c>
      <c r="AN354" t="s">
        <v>533</v>
      </c>
    </row>
    <row r="355" spans="1:40" x14ac:dyDescent="0.25">
      <c r="A355">
        <v>62</v>
      </c>
      <c r="B355">
        <v>4.7</v>
      </c>
      <c r="C355" t="s">
        <v>330</v>
      </c>
      <c r="D355" t="s">
        <v>359</v>
      </c>
      <c r="E355" t="s">
        <v>395</v>
      </c>
      <c r="F355" t="s">
        <v>395</v>
      </c>
      <c r="G355" t="s">
        <v>178</v>
      </c>
      <c r="H355">
        <v>2011</v>
      </c>
      <c r="I355">
        <v>1</v>
      </c>
      <c r="J355">
        <v>2011</v>
      </c>
      <c r="K355" t="s">
        <v>91</v>
      </c>
      <c r="L355" t="s">
        <v>91</v>
      </c>
      <c r="M355" t="s">
        <v>178</v>
      </c>
      <c r="N355">
        <v>6</v>
      </c>
      <c r="O355">
        <v>5</v>
      </c>
      <c r="P355" t="s">
        <v>178</v>
      </c>
      <c r="Q355">
        <v>1</v>
      </c>
      <c r="R355">
        <v>1</v>
      </c>
      <c r="S355" t="s">
        <v>178</v>
      </c>
      <c r="T355">
        <v>1</v>
      </c>
      <c r="U355">
        <v>0</v>
      </c>
      <c r="V355" t="s">
        <v>178</v>
      </c>
      <c r="W355">
        <v>0.9217917335277005</v>
      </c>
      <c r="X355" t="s">
        <v>177</v>
      </c>
      <c r="Y355">
        <v>1</v>
      </c>
      <c r="Z355" t="s">
        <v>178</v>
      </c>
      <c r="AA355" t="s">
        <v>178</v>
      </c>
      <c r="AB355">
        <v>0</v>
      </c>
      <c r="AC355">
        <v>1</v>
      </c>
      <c r="AD355" t="s">
        <v>178</v>
      </c>
      <c r="AE355" t="s">
        <v>178</v>
      </c>
      <c r="AF355" t="s">
        <v>178</v>
      </c>
      <c r="AG355">
        <v>0.37375000000000003</v>
      </c>
      <c r="AH355">
        <v>0</v>
      </c>
      <c r="AI355" t="s">
        <v>178</v>
      </c>
      <c r="AJ355">
        <v>0</v>
      </c>
      <c r="AK355">
        <v>0</v>
      </c>
      <c r="AL355" t="s">
        <v>178</v>
      </c>
      <c r="AM355">
        <f t="shared" si="5"/>
        <v>0.37375000000000003</v>
      </c>
      <c r="AN355" t="s">
        <v>533</v>
      </c>
    </row>
    <row r="356" spans="1:40" x14ac:dyDescent="0.25">
      <c r="A356">
        <v>70</v>
      </c>
      <c r="B356">
        <v>5.2</v>
      </c>
      <c r="C356" t="s">
        <v>330</v>
      </c>
      <c r="D356" t="s">
        <v>359</v>
      </c>
      <c r="E356" t="s">
        <v>395</v>
      </c>
      <c r="F356" t="s">
        <v>395</v>
      </c>
      <c r="G356" t="s">
        <v>395</v>
      </c>
      <c r="H356">
        <v>2011</v>
      </c>
      <c r="I356">
        <v>2</v>
      </c>
      <c r="J356">
        <v>2011</v>
      </c>
      <c r="K356" t="s">
        <v>20</v>
      </c>
      <c r="L356" t="s">
        <v>20</v>
      </c>
      <c r="M356" t="s">
        <v>20</v>
      </c>
      <c r="N356">
        <v>8</v>
      </c>
      <c r="O356">
        <v>6</v>
      </c>
      <c r="P356">
        <v>5</v>
      </c>
      <c r="Q356">
        <v>2</v>
      </c>
      <c r="R356">
        <v>0</v>
      </c>
      <c r="S356">
        <v>1</v>
      </c>
      <c r="T356">
        <v>6</v>
      </c>
      <c r="U356">
        <v>2</v>
      </c>
      <c r="V356">
        <v>3</v>
      </c>
      <c r="W356">
        <v>0.52038447325030746</v>
      </c>
      <c r="X356" t="s">
        <v>177</v>
      </c>
      <c r="Y356">
        <v>1</v>
      </c>
      <c r="Z356" t="s">
        <v>178</v>
      </c>
      <c r="AA356" t="s">
        <v>178</v>
      </c>
      <c r="AB356">
        <v>2</v>
      </c>
      <c r="AC356">
        <v>2</v>
      </c>
      <c r="AD356" t="s">
        <v>178</v>
      </c>
      <c r="AE356" t="s">
        <v>178</v>
      </c>
      <c r="AF356" t="s">
        <v>178</v>
      </c>
      <c r="AG356">
        <v>1.4849999999999999</v>
      </c>
      <c r="AH356">
        <v>1</v>
      </c>
      <c r="AI356">
        <v>1.1212500000000001</v>
      </c>
      <c r="AJ356">
        <v>0.22800000000000004</v>
      </c>
      <c r="AK356">
        <v>0</v>
      </c>
      <c r="AL356">
        <v>5.7000000000000009E-2</v>
      </c>
      <c r="AM356">
        <f t="shared" si="5"/>
        <v>3.6062500000000002</v>
      </c>
      <c r="AN356" t="s">
        <v>533</v>
      </c>
    </row>
    <row r="357" spans="1:40" x14ac:dyDescent="0.25">
      <c r="A357">
        <v>75</v>
      </c>
      <c r="B357">
        <v>5.3</v>
      </c>
      <c r="C357" t="s">
        <v>330</v>
      </c>
      <c r="D357" t="s">
        <v>359</v>
      </c>
      <c r="E357" t="s">
        <v>395</v>
      </c>
      <c r="F357" t="s">
        <v>395</v>
      </c>
      <c r="G357" t="s">
        <v>178</v>
      </c>
      <c r="H357">
        <v>2012</v>
      </c>
      <c r="I357">
        <v>1</v>
      </c>
      <c r="J357">
        <v>2012</v>
      </c>
      <c r="K357" t="s">
        <v>19</v>
      </c>
      <c r="L357" t="s">
        <v>19</v>
      </c>
      <c r="M357" t="s">
        <v>178</v>
      </c>
      <c r="N357">
        <v>6</v>
      </c>
      <c r="O357">
        <v>7</v>
      </c>
      <c r="P357" t="s">
        <v>178</v>
      </c>
      <c r="Q357">
        <v>1</v>
      </c>
      <c r="R357">
        <v>3</v>
      </c>
      <c r="S357" t="s">
        <v>178</v>
      </c>
      <c r="T357">
        <v>0</v>
      </c>
      <c r="U357">
        <v>3</v>
      </c>
      <c r="V357" t="s">
        <v>178</v>
      </c>
      <c r="W357">
        <v>0.89560035730229537</v>
      </c>
      <c r="X357" t="s">
        <v>177</v>
      </c>
      <c r="Y357">
        <v>1</v>
      </c>
      <c r="Z357" t="s">
        <v>178</v>
      </c>
      <c r="AA357" t="s">
        <v>178</v>
      </c>
      <c r="AB357" t="s">
        <v>178</v>
      </c>
      <c r="AC357" t="s">
        <v>178</v>
      </c>
      <c r="AD357" t="s">
        <v>178</v>
      </c>
      <c r="AE357" t="s">
        <v>178</v>
      </c>
      <c r="AF357" t="s">
        <v>178</v>
      </c>
      <c r="AG357">
        <v>0</v>
      </c>
      <c r="AH357">
        <v>0.36375000000000002</v>
      </c>
      <c r="AI357" t="s">
        <v>178</v>
      </c>
      <c r="AJ357">
        <v>0</v>
      </c>
      <c r="AK357">
        <v>0.17100000000000001</v>
      </c>
      <c r="AL357" t="s">
        <v>178</v>
      </c>
      <c r="AM357">
        <f t="shared" si="5"/>
        <v>0.36375000000000002</v>
      </c>
      <c r="AN357" t="s">
        <v>533</v>
      </c>
    </row>
    <row r="358" spans="1:40" x14ac:dyDescent="0.25">
      <c r="A358">
        <v>76</v>
      </c>
      <c r="B358">
        <v>5</v>
      </c>
      <c r="C358" t="s">
        <v>330</v>
      </c>
      <c r="D358" t="s">
        <v>359</v>
      </c>
      <c r="E358" t="s">
        <v>395</v>
      </c>
      <c r="F358" t="s">
        <v>395</v>
      </c>
      <c r="G358" t="s">
        <v>178</v>
      </c>
      <c r="H358">
        <v>2012</v>
      </c>
      <c r="I358">
        <v>1</v>
      </c>
      <c r="J358">
        <v>2012</v>
      </c>
      <c r="K358" t="s">
        <v>154</v>
      </c>
      <c r="L358" t="s">
        <v>154</v>
      </c>
      <c r="M358" t="s">
        <v>178</v>
      </c>
      <c r="N358">
        <v>10</v>
      </c>
      <c r="O358">
        <v>4</v>
      </c>
      <c r="P358" t="s">
        <v>178</v>
      </c>
      <c r="Q358">
        <v>2</v>
      </c>
      <c r="R358">
        <v>0</v>
      </c>
      <c r="S358" t="s">
        <v>178</v>
      </c>
      <c r="T358">
        <v>0</v>
      </c>
      <c r="U358">
        <v>4</v>
      </c>
      <c r="V358" t="s">
        <v>178</v>
      </c>
      <c r="W358">
        <v>0.31622776601683822</v>
      </c>
      <c r="X358" t="s">
        <v>177</v>
      </c>
      <c r="Y358">
        <v>1</v>
      </c>
      <c r="Z358" t="s">
        <v>178</v>
      </c>
      <c r="AA358" t="s">
        <v>178</v>
      </c>
      <c r="AB358" t="s">
        <v>178</v>
      </c>
      <c r="AC358" t="s">
        <v>178</v>
      </c>
      <c r="AD358" t="s">
        <v>178</v>
      </c>
      <c r="AE358" t="s">
        <v>178</v>
      </c>
      <c r="AF358" t="s">
        <v>178</v>
      </c>
      <c r="AG358">
        <v>0</v>
      </c>
      <c r="AH358">
        <v>2</v>
      </c>
      <c r="AI358" t="s">
        <v>178</v>
      </c>
      <c r="AJ358">
        <v>0</v>
      </c>
      <c r="AK358">
        <v>0</v>
      </c>
      <c r="AL358" t="s">
        <v>178</v>
      </c>
      <c r="AM358">
        <f t="shared" si="5"/>
        <v>2</v>
      </c>
      <c r="AN358" t="s">
        <v>533</v>
      </c>
    </row>
    <row r="359" spans="1:40" x14ac:dyDescent="0.25">
      <c r="A359">
        <v>77</v>
      </c>
      <c r="B359">
        <v>5.2</v>
      </c>
      <c r="C359" t="s">
        <v>330</v>
      </c>
      <c r="D359" t="s">
        <v>359</v>
      </c>
      <c r="E359" t="s">
        <v>395</v>
      </c>
      <c r="F359" t="s">
        <v>395</v>
      </c>
      <c r="G359" t="s">
        <v>178</v>
      </c>
      <c r="H359">
        <v>2012</v>
      </c>
      <c r="I359">
        <v>1</v>
      </c>
      <c r="J359">
        <v>2012</v>
      </c>
      <c r="K359" t="s">
        <v>10</v>
      </c>
      <c r="L359" t="s">
        <v>10</v>
      </c>
      <c r="M359" t="s">
        <v>178</v>
      </c>
      <c r="N359">
        <v>5</v>
      </c>
      <c r="O359">
        <v>6</v>
      </c>
      <c r="P359" t="s">
        <v>178</v>
      </c>
      <c r="Q359">
        <v>1</v>
      </c>
      <c r="R359">
        <v>2</v>
      </c>
      <c r="S359" t="s">
        <v>178</v>
      </c>
      <c r="T359">
        <v>1</v>
      </c>
      <c r="U359">
        <v>3</v>
      </c>
      <c r="V359" t="s">
        <v>178</v>
      </c>
      <c r="W359">
        <v>1.7023806859806649</v>
      </c>
      <c r="X359" t="s">
        <v>177</v>
      </c>
      <c r="Y359">
        <v>1</v>
      </c>
      <c r="Z359" t="s">
        <v>178</v>
      </c>
      <c r="AA359" t="s">
        <v>178</v>
      </c>
      <c r="AB359" t="s">
        <v>178</v>
      </c>
      <c r="AC359" t="s">
        <v>178</v>
      </c>
      <c r="AD359" t="s">
        <v>178</v>
      </c>
      <c r="AE359" t="s">
        <v>178</v>
      </c>
      <c r="AF359" t="s">
        <v>178</v>
      </c>
      <c r="AG359">
        <v>0.37375000000000003</v>
      </c>
      <c r="AH359">
        <v>0.74249999999999994</v>
      </c>
      <c r="AI359" t="s">
        <v>178</v>
      </c>
      <c r="AJ359">
        <v>1.9000000000000003E-2</v>
      </c>
      <c r="AK359">
        <v>0.11400000000000002</v>
      </c>
      <c r="AL359" t="s">
        <v>178</v>
      </c>
      <c r="AM359">
        <f t="shared" si="5"/>
        <v>1.11625</v>
      </c>
      <c r="AN359" t="s">
        <v>533</v>
      </c>
    </row>
    <row r="360" spans="1:40" x14ac:dyDescent="0.25">
      <c r="A360">
        <v>78</v>
      </c>
      <c r="B360">
        <v>5.2</v>
      </c>
      <c r="C360" t="s">
        <v>330</v>
      </c>
      <c r="D360" t="s">
        <v>359</v>
      </c>
      <c r="E360" t="s">
        <v>395</v>
      </c>
      <c r="F360" t="s">
        <v>395</v>
      </c>
      <c r="G360" t="s">
        <v>178</v>
      </c>
      <c r="H360">
        <v>2012</v>
      </c>
      <c r="I360">
        <v>1</v>
      </c>
      <c r="J360">
        <v>2012</v>
      </c>
      <c r="K360" t="s">
        <v>98</v>
      </c>
      <c r="L360" t="s">
        <v>98</v>
      </c>
      <c r="M360" t="s">
        <v>178</v>
      </c>
      <c r="N360">
        <v>5</v>
      </c>
      <c r="O360">
        <v>5</v>
      </c>
      <c r="P360" t="s">
        <v>178</v>
      </c>
      <c r="Q360">
        <v>1</v>
      </c>
      <c r="R360">
        <v>1</v>
      </c>
      <c r="S360" t="s">
        <v>178</v>
      </c>
      <c r="T360">
        <v>6</v>
      </c>
      <c r="U360">
        <v>2</v>
      </c>
      <c r="V360" t="s">
        <v>178</v>
      </c>
      <c r="W360">
        <v>0.29154759474226444</v>
      </c>
      <c r="X360" t="s">
        <v>177</v>
      </c>
      <c r="Y360">
        <v>1</v>
      </c>
      <c r="Z360" t="s">
        <v>178</v>
      </c>
      <c r="AA360" t="s">
        <v>178</v>
      </c>
      <c r="AB360" t="s">
        <v>178</v>
      </c>
      <c r="AC360" t="s">
        <v>178</v>
      </c>
      <c r="AD360" t="s">
        <v>178</v>
      </c>
      <c r="AE360" t="s">
        <v>178</v>
      </c>
      <c r="AF360" t="s">
        <v>178</v>
      </c>
      <c r="AG360">
        <v>2.2425000000000002</v>
      </c>
      <c r="AH360">
        <v>0.74750000000000005</v>
      </c>
      <c r="AI360" t="s">
        <v>178</v>
      </c>
      <c r="AJ360">
        <v>0.11400000000000002</v>
      </c>
      <c r="AK360">
        <v>3.8000000000000006E-2</v>
      </c>
      <c r="AL360" t="s">
        <v>178</v>
      </c>
      <c r="AM360">
        <f t="shared" si="5"/>
        <v>2.99</v>
      </c>
      <c r="AN360" t="s">
        <v>533</v>
      </c>
    </row>
    <row r="361" spans="1:40" x14ac:dyDescent="0.25">
      <c r="A361">
        <v>80</v>
      </c>
      <c r="B361">
        <v>5.4</v>
      </c>
      <c r="C361" t="s">
        <v>330</v>
      </c>
      <c r="D361" t="s">
        <v>359</v>
      </c>
      <c r="E361" t="s">
        <v>395</v>
      </c>
      <c r="F361" t="s">
        <v>395</v>
      </c>
      <c r="G361" t="s">
        <v>178</v>
      </c>
      <c r="H361">
        <v>2012</v>
      </c>
      <c r="I361">
        <v>1</v>
      </c>
      <c r="J361">
        <v>2012</v>
      </c>
      <c r="K361" t="s">
        <v>134</v>
      </c>
      <c r="L361" t="s">
        <v>134</v>
      </c>
      <c r="M361" t="s">
        <v>178</v>
      </c>
      <c r="N361">
        <v>5</v>
      </c>
      <c r="O361">
        <v>5</v>
      </c>
      <c r="P361" t="s">
        <v>178</v>
      </c>
      <c r="Q361">
        <v>1</v>
      </c>
      <c r="R361">
        <v>0</v>
      </c>
      <c r="S361" t="s">
        <v>178</v>
      </c>
      <c r="T361">
        <v>1</v>
      </c>
      <c r="U361">
        <v>2</v>
      </c>
      <c r="V361" t="s">
        <v>178</v>
      </c>
      <c r="W361">
        <v>0.40804411526206491</v>
      </c>
      <c r="X361" t="s">
        <v>177</v>
      </c>
      <c r="Y361">
        <v>1</v>
      </c>
      <c r="Z361" t="s">
        <v>178</v>
      </c>
      <c r="AA361" t="s">
        <v>178</v>
      </c>
      <c r="AB361" t="s">
        <v>178</v>
      </c>
      <c r="AC361" t="s">
        <v>178</v>
      </c>
      <c r="AD361" t="s">
        <v>178</v>
      </c>
      <c r="AE361" t="s">
        <v>178</v>
      </c>
      <c r="AF361" t="s">
        <v>178</v>
      </c>
      <c r="AG361">
        <v>0.37375000000000003</v>
      </c>
      <c r="AH361">
        <v>1</v>
      </c>
      <c r="AI361" t="s">
        <v>178</v>
      </c>
      <c r="AJ361">
        <v>1.9000000000000003E-2</v>
      </c>
      <c r="AK361">
        <v>0</v>
      </c>
      <c r="AL361" t="s">
        <v>178</v>
      </c>
      <c r="AM361">
        <f t="shared" si="5"/>
        <v>1.37375</v>
      </c>
      <c r="AN361" t="s">
        <v>533</v>
      </c>
    </row>
    <row r="362" spans="1:40" x14ac:dyDescent="0.25">
      <c r="A362">
        <v>81</v>
      </c>
      <c r="B362">
        <v>5.3</v>
      </c>
      <c r="C362" t="s">
        <v>330</v>
      </c>
      <c r="D362" t="s">
        <v>359</v>
      </c>
      <c r="E362" t="s">
        <v>395</v>
      </c>
      <c r="F362" t="s">
        <v>395</v>
      </c>
      <c r="G362" t="s">
        <v>178</v>
      </c>
      <c r="H362">
        <v>2012</v>
      </c>
      <c r="I362">
        <v>1</v>
      </c>
      <c r="J362">
        <v>2012</v>
      </c>
      <c r="K362" t="s">
        <v>111</v>
      </c>
      <c r="L362" t="s">
        <v>111</v>
      </c>
      <c r="M362" t="s">
        <v>178</v>
      </c>
      <c r="N362">
        <v>7</v>
      </c>
      <c r="O362">
        <v>7</v>
      </c>
      <c r="P362" t="s">
        <v>178</v>
      </c>
      <c r="Q362">
        <v>2</v>
      </c>
      <c r="R362">
        <v>0</v>
      </c>
      <c r="S362" t="s">
        <v>178</v>
      </c>
      <c r="T362">
        <v>0</v>
      </c>
      <c r="U362">
        <v>5</v>
      </c>
      <c r="V362" t="s">
        <v>178</v>
      </c>
      <c r="W362">
        <v>0.57454329688892958</v>
      </c>
      <c r="X362" t="s">
        <v>177</v>
      </c>
      <c r="Y362">
        <v>1</v>
      </c>
      <c r="Z362" t="s">
        <v>178</v>
      </c>
      <c r="AA362" t="s">
        <v>178</v>
      </c>
      <c r="AB362" t="s">
        <v>178</v>
      </c>
      <c r="AC362" t="s">
        <v>178</v>
      </c>
      <c r="AD362" t="s">
        <v>178</v>
      </c>
      <c r="AE362" t="s">
        <v>178</v>
      </c>
      <c r="AF362" t="s">
        <v>178</v>
      </c>
      <c r="AG362">
        <v>0</v>
      </c>
      <c r="AH362">
        <v>2.5</v>
      </c>
      <c r="AI362" t="s">
        <v>178</v>
      </c>
      <c r="AJ362">
        <v>0</v>
      </c>
      <c r="AK362">
        <v>0</v>
      </c>
      <c r="AL362" t="s">
        <v>178</v>
      </c>
      <c r="AM362">
        <f t="shared" si="5"/>
        <v>2.5</v>
      </c>
      <c r="AN362" t="s">
        <v>533</v>
      </c>
    </row>
    <row r="363" spans="1:40" x14ac:dyDescent="0.25">
      <c r="A363">
        <v>82</v>
      </c>
      <c r="B363">
        <v>5.6</v>
      </c>
      <c r="C363" t="s">
        <v>330</v>
      </c>
      <c r="D363" t="s">
        <v>359</v>
      </c>
      <c r="E363" t="s">
        <v>395</v>
      </c>
      <c r="F363" t="s">
        <v>395</v>
      </c>
      <c r="G363" t="s">
        <v>178</v>
      </c>
      <c r="H363">
        <v>2012</v>
      </c>
      <c r="I363">
        <v>1</v>
      </c>
      <c r="J363">
        <v>2012</v>
      </c>
      <c r="K363" t="s">
        <v>107</v>
      </c>
      <c r="L363" t="s">
        <v>107</v>
      </c>
      <c r="M363" t="s">
        <v>178</v>
      </c>
      <c r="N363">
        <v>9</v>
      </c>
      <c r="O363">
        <v>8</v>
      </c>
      <c r="P363" t="s">
        <v>178</v>
      </c>
      <c r="Q363">
        <v>2</v>
      </c>
      <c r="R363">
        <v>1</v>
      </c>
      <c r="S363" t="s">
        <v>178</v>
      </c>
      <c r="T363">
        <v>6</v>
      </c>
      <c r="U363">
        <v>2</v>
      </c>
      <c r="V363" t="s">
        <v>178</v>
      </c>
      <c r="W363">
        <v>0.16155494421403416</v>
      </c>
      <c r="X363" t="s">
        <v>177</v>
      </c>
      <c r="Y363">
        <v>1</v>
      </c>
      <c r="Z363" t="s">
        <v>178</v>
      </c>
      <c r="AA363" t="s">
        <v>178</v>
      </c>
      <c r="AB363" t="s">
        <v>178</v>
      </c>
      <c r="AC363" t="s">
        <v>178</v>
      </c>
      <c r="AD363" t="s">
        <v>178</v>
      </c>
      <c r="AE363" t="s">
        <v>178</v>
      </c>
      <c r="AF363" t="s">
        <v>178</v>
      </c>
      <c r="AG363">
        <v>1.4849999999999999</v>
      </c>
      <c r="AH363">
        <v>0.74750000000000005</v>
      </c>
      <c r="AI363" t="s">
        <v>178</v>
      </c>
      <c r="AJ363">
        <v>0.22800000000000004</v>
      </c>
      <c r="AK363">
        <v>3.8000000000000006E-2</v>
      </c>
      <c r="AL363" t="s">
        <v>178</v>
      </c>
      <c r="AM363">
        <f t="shared" si="5"/>
        <v>2.2324999999999999</v>
      </c>
      <c r="AN363" t="s">
        <v>533</v>
      </c>
    </row>
    <row r="364" spans="1:40" x14ac:dyDescent="0.25">
      <c r="A364">
        <v>83</v>
      </c>
      <c r="B364">
        <v>5.6</v>
      </c>
      <c r="C364" t="s">
        <v>330</v>
      </c>
      <c r="D364" t="s">
        <v>359</v>
      </c>
      <c r="E364" t="s">
        <v>395</v>
      </c>
      <c r="F364" t="s">
        <v>395</v>
      </c>
      <c r="G364" t="s">
        <v>178</v>
      </c>
      <c r="H364">
        <v>2012</v>
      </c>
      <c r="I364">
        <v>1</v>
      </c>
      <c r="J364">
        <v>2012</v>
      </c>
      <c r="K364" t="s">
        <v>112</v>
      </c>
      <c r="L364" t="s">
        <v>112</v>
      </c>
      <c r="M364" t="s">
        <v>178</v>
      </c>
      <c r="N364">
        <v>5</v>
      </c>
      <c r="O364">
        <v>4</v>
      </c>
      <c r="P364" t="s">
        <v>178</v>
      </c>
      <c r="Q364">
        <v>0</v>
      </c>
      <c r="R364">
        <v>0</v>
      </c>
      <c r="S364" t="s">
        <v>178</v>
      </c>
      <c r="T364">
        <v>1</v>
      </c>
      <c r="U364">
        <v>1</v>
      </c>
      <c r="V364" t="s">
        <v>178</v>
      </c>
      <c r="W364">
        <v>0.3935733730830881</v>
      </c>
      <c r="X364" t="s">
        <v>177</v>
      </c>
      <c r="Y364">
        <v>1</v>
      </c>
      <c r="Z364" t="s">
        <v>178</v>
      </c>
      <c r="AA364" t="s">
        <v>178</v>
      </c>
      <c r="AB364" t="s">
        <v>178</v>
      </c>
      <c r="AC364" t="s">
        <v>178</v>
      </c>
      <c r="AD364" t="s">
        <v>178</v>
      </c>
      <c r="AE364" t="s">
        <v>178</v>
      </c>
      <c r="AF364" t="s">
        <v>178</v>
      </c>
      <c r="AG364">
        <v>0.5</v>
      </c>
      <c r="AH364">
        <v>0.5</v>
      </c>
      <c r="AI364" t="s">
        <v>178</v>
      </c>
      <c r="AJ364">
        <v>0</v>
      </c>
      <c r="AK364">
        <v>0</v>
      </c>
      <c r="AL364" t="s">
        <v>178</v>
      </c>
      <c r="AM364">
        <f t="shared" si="5"/>
        <v>1</v>
      </c>
      <c r="AN364" t="s">
        <v>533</v>
      </c>
    </row>
    <row r="365" spans="1:40" x14ac:dyDescent="0.25">
      <c r="A365">
        <v>84</v>
      </c>
      <c r="B365">
        <v>5</v>
      </c>
      <c r="C365" t="s">
        <v>330</v>
      </c>
      <c r="D365" t="s">
        <v>359</v>
      </c>
      <c r="E365" t="s">
        <v>395</v>
      </c>
      <c r="F365" t="s">
        <v>395</v>
      </c>
      <c r="G365" t="s">
        <v>178</v>
      </c>
      <c r="H365">
        <v>2012</v>
      </c>
      <c r="I365">
        <v>1</v>
      </c>
      <c r="J365">
        <v>2012</v>
      </c>
      <c r="K365" t="s">
        <v>118</v>
      </c>
      <c r="L365" t="s">
        <v>118</v>
      </c>
      <c r="M365" t="s">
        <v>178</v>
      </c>
      <c r="N365">
        <v>5</v>
      </c>
      <c r="O365">
        <v>9</v>
      </c>
      <c r="P365" t="s">
        <v>178</v>
      </c>
      <c r="Q365">
        <v>0</v>
      </c>
      <c r="R365">
        <v>2</v>
      </c>
      <c r="S365" t="s">
        <v>178</v>
      </c>
      <c r="T365">
        <v>0</v>
      </c>
      <c r="U365">
        <v>2</v>
      </c>
      <c r="V365" t="s">
        <v>178</v>
      </c>
      <c r="W365">
        <v>0.43139309220245908</v>
      </c>
      <c r="X365" t="s">
        <v>177</v>
      </c>
      <c r="Y365">
        <v>1</v>
      </c>
      <c r="Z365" t="s">
        <v>178</v>
      </c>
      <c r="AA365" t="s">
        <v>178</v>
      </c>
      <c r="AB365" t="s">
        <v>178</v>
      </c>
      <c r="AC365" t="s">
        <v>178</v>
      </c>
      <c r="AD365" t="s">
        <v>178</v>
      </c>
      <c r="AE365" t="s">
        <v>178</v>
      </c>
      <c r="AF365" t="s">
        <v>178</v>
      </c>
      <c r="AG365">
        <v>0</v>
      </c>
      <c r="AH365">
        <v>0.495</v>
      </c>
      <c r="AI365" t="s">
        <v>178</v>
      </c>
      <c r="AJ365">
        <v>0</v>
      </c>
      <c r="AK365">
        <v>7.6000000000000012E-2</v>
      </c>
      <c r="AL365" t="s">
        <v>178</v>
      </c>
      <c r="AM365">
        <f t="shared" si="5"/>
        <v>0.495</v>
      </c>
      <c r="AN365" t="s">
        <v>533</v>
      </c>
    </row>
    <row r="366" spans="1:40" x14ac:dyDescent="0.25">
      <c r="A366">
        <v>87</v>
      </c>
      <c r="B366">
        <v>5.2</v>
      </c>
      <c r="C366" t="s">
        <v>330</v>
      </c>
      <c r="D366" t="s">
        <v>359</v>
      </c>
      <c r="E366" t="s">
        <v>395</v>
      </c>
      <c r="F366" t="s">
        <v>395</v>
      </c>
      <c r="G366" t="s">
        <v>178</v>
      </c>
      <c r="H366">
        <v>2012</v>
      </c>
      <c r="I366">
        <v>1</v>
      </c>
      <c r="J366">
        <v>2012</v>
      </c>
      <c r="K366" t="s">
        <v>30</v>
      </c>
      <c r="L366" t="s">
        <v>30</v>
      </c>
      <c r="M366" t="s">
        <v>178</v>
      </c>
      <c r="N366">
        <v>5</v>
      </c>
      <c r="O366">
        <v>4</v>
      </c>
      <c r="P366" t="s">
        <v>178</v>
      </c>
      <c r="Q366">
        <v>1</v>
      </c>
      <c r="R366">
        <v>1</v>
      </c>
      <c r="S366" t="s">
        <v>178</v>
      </c>
      <c r="T366">
        <v>0</v>
      </c>
      <c r="U366">
        <v>2</v>
      </c>
      <c r="V366" t="s">
        <v>178</v>
      </c>
      <c r="W366">
        <v>1.4020698984002196</v>
      </c>
      <c r="X366" t="s">
        <v>177</v>
      </c>
      <c r="Y366">
        <v>1</v>
      </c>
      <c r="Z366" t="s">
        <v>178</v>
      </c>
      <c r="AA366" t="s">
        <v>178</v>
      </c>
      <c r="AB366" t="s">
        <v>178</v>
      </c>
      <c r="AC366" t="s">
        <v>178</v>
      </c>
      <c r="AD366" t="s">
        <v>178</v>
      </c>
      <c r="AE366" t="s">
        <v>178</v>
      </c>
      <c r="AF366" t="s">
        <v>178</v>
      </c>
      <c r="AG366">
        <v>0</v>
      </c>
      <c r="AH366">
        <v>0.74750000000000005</v>
      </c>
      <c r="AI366" t="s">
        <v>178</v>
      </c>
      <c r="AJ366">
        <v>0</v>
      </c>
      <c r="AK366">
        <v>3.8000000000000006E-2</v>
      </c>
      <c r="AL366" t="s">
        <v>178</v>
      </c>
      <c r="AM366">
        <f t="shared" si="5"/>
        <v>0.74750000000000005</v>
      </c>
      <c r="AN366" t="s">
        <v>533</v>
      </c>
    </row>
    <row r="367" spans="1:40" x14ac:dyDescent="0.25">
      <c r="A367">
        <v>88</v>
      </c>
      <c r="B367">
        <v>5.4</v>
      </c>
      <c r="C367" t="s">
        <v>330</v>
      </c>
      <c r="D367" t="s">
        <v>358</v>
      </c>
      <c r="E367" t="s">
        <v>395</v>
      </c>
      <c r="F367" t="s">
        <v>395</v>
      </c>
      <c r="G367" t="s">
        <v>178</v>
      </c>
      <c r="H367">
        <v>2012</v>
      </c>
      <c r="I367">
        <v>1</v>
      </c>
      <c r="J367">
        <v>2013</v>
      </c>
      <c r="K367" t="s">
        <v>136</v>
      </c>
      <c r="L367" t="s">
        <v>120</v>
      </c>
      <c r="M367" t="s">
        <v>178</v>
      </c>
      <c r="N367">
        <v>7</v>
      </c>
      <c r="O367">
        <v>5</v>
      </c>
      <c r="P367" t="s">
        <v>178</v>
      </c>
      <c r="Q367">
        <v>2</v>
      </c>
      <c r="R367">
        <v>1</v>
      </c>
      <c r="S367" t="s">
        <v>178</v>
      </c>
      <c r="T367">
        <v>2</v>
      </c>
      <c r="U367">
        <v>0</v>
      </c>
      <c r="V367" t="s">
        <v>178</v>
      </c>
      <c r="W367">
        <v>0.55009090157900209</v>
      </c>
      <c r="X367" t="s">
        <v>176</v>
      </c>
      <c r="Y367">
        <v>1</v>
      </c>
      <c r="Z367" t="s">
        <v>178</v>
      </c>
      <c r="AA367" t="s">
        <v>178</v>
      </c>
      <c r="AB367" t="s">
        <v>178</v>
      </c>
      <c r="AC367" t="s">
        <v>178</v>
      </c>
      <c r="AD367">
        <v>1.7913681921927711</v>
      </c>
      <c r="AE367">
        <v>97</v>
      </c>
      <c r="AF367">
        <v>251</v>
      </c>
      <c r="AG367">
        <v>0.495</v>
      </c>
      <c r="AH367">
        <v>0</v>
      </c>
      <c r="AI367" t="s">
        <v>178</v>
      </c>
      <c r="AJ367">
        <v>0</v>
      </c>
      <c r="AK367">
        <v>0</v>
      </c>
      <c r="AL367" t="s">
        <v>178</v>
      </c>
      <c r="AM367">
        <f t="shared" si="5"/>
        <v>0.495</v>
      </c>
      <c r="AN367" t="s">
        <v>533</v>
      </c>
    </row>
    <row r="368" spans="1:40" x14ac:dyDescent="0.25">
      <c r="A368">
        <v>89</v>
      </c>
      <c r="B368">
        <v>5.0999999999999996</v>
      </c>
      <c r="C368" t="s">
        <v>330</v>
      </c>
      <c r="D368" t="s">
        <v>359</v>
      </c>
      <c r="E368" t="s">
        <v>395</v>
      </c>
      <c r="F368" t="s">
        <v>395</v>
      </c>
      <c r="G368" t="s">
        <v>178</v>
      </c>
      <c r="H368">
        <v>2012</v>
      </c>
      <c r="I368">
        <v>1</v>
      </c>
      <c r="J368">
        <v>2012</v>
      </c>
      <c r="K368" t="s">
        <v>121</v>
      </c>
      <c r="L368" t="s">
        <v>121</v>
      </c>
      <c r="M368" t="s">
        <v>178</v>
      </c>
      <c r="N368">
        <v>6</v>
      </c>
      <c r="O368">
        <v>6</v>
      </c>
      <c r="P368" t="s">
        <v>178</v>
      </c>
      <c r="Q368">
        <v>2</v>
      </c>
      <c r="R368">
        <v>1</v>
      </c>
      <c r="S368" t="s">
        <v>178</v>
      </c>
      <c r="T368">
        <v>1</v>
      </c>
      <c r="U368">
        <v>2</v>
      </c>
      <c r="V368" t="s">
        <v>178</v>
      </c>
      <c r="W368">
        <v>1.4020698984002196</v>
      </c>
      <c r="X368" t="s">
        <v>177</v>
      </c>
      <c r="Y368">
        <v>1</v>
      </c>
      <c r="Z368" t="s">
        <v>178</v>
      </c>
      <c r="AA368" t="s">
        <v>178</v>
      </c>
      <c r="AB368" t="s">
        <v>178</v>
      </c>
      <c r="AC368" t="s">
        <v>178</v>
      </c>
      <c r="AD368" t="s">
        <v>178</v>
      </c>
      <c r="AE368" t="s">
        <v>178</v>
      </c>
      <c r="AF368" t="s">
        <v>178</v>
      </c>
      <c r="AG368">
        <v>0.2475</v>
      </c>
      <c r="AH368">
        <v>0.74750000000000005</v>
      </c>
      <c r="AI368" t="s">
        <v>178</v>
      </c>
      <c r="AJ368">
        <v>3.8000000000000006E-2</v>
      </c>
      <c r="AK368">
        <v>3.8000000000000006E-2</v>
      </c>
      <c r="AL368" t="s">
        <v>178</v>
      </c>
      <c r="AM368">
        <f t="shared" si="5"/>
        <v>0.99500000000000011</v>
      </c>
      <c r="AN368" t="s">
        <v>533</v>
      </c>
    </row>
    <row r="369" spans="1:40" x14ac:dyDescent="0.25">
      <c r="A369">
        <v>90</v>
      </c>
      <c r="B369">
        <v>5.0999999999999996</v>
      </c>
      <c r="C369" t="s">
        <v>330</v>
      </c>
      <c r="D369" t="s">
        <v>359</v>
      </c>
      <c r="E369" t="s">
        <v>395</v>
      </c>
      <c r="F369" t="s">
        <v>395</v>
      </c>
      <c r="G369" t="s">
        <v>178</v>
      </c>
      <c r="H369">
        <v>2012</v>
      </c>
      <c r="I369">
        <v>1</v>
      </c>
      <c r="J369">
        <v>2012</v>
      </c>
      <c r="K369" t="s">
        <v>123</v>
      </c>
      <c r="L369" t="s">
        <v>123</v>
      </c>
      <c r="M369" t="s">
        <v>178</v>
      </c>
      <c r="N369">
        <v>4</v>
      </c>
      <c r="O369">
        <v>5</v>
      </c>
      <c r="P369" t="s">
        <v>178</v>
      </c>
      <c r="Q369">
        <v>0</v>
      </c>
      <c r="R369">
        <v>0</v>
      </c>
      <c r="S369" t="s">
        <v>178</v>
      </c>
      <c r="T369">
        <v>2</v>
      </c>
      <c r="U369">
        <v>2</v>
      </c>
      <c r="V369" t="s">
        <v>178</v>
      </c>
      <c r="W369">
        <v>0.19104973174542833</v>
      </c>
      <c r="X369" t="s">
        <v>177</v>
      </c>
      <c r="Y369">
        <v>1</v>
      </c>
      <c r="Z369" t="s">
        <v>178</v>
      </c>
      <c r="AA369" t="s">
        <v>178</v>
      </c>
      <c r="AB369" t="s">
        <v>178</v>
      </c>
      <c r="AC369" t="s">
        <v>178</v>
      </c>
      <c r="AD369" t="s">
        <v>178</v>
      </c>
      <c r="AE369" t="s">
        <v>178</v>
      </c>
      <c r="AF369" t="s">
        <v>178</v>
      </c>
      <c r="AG369">
        <v>1</v>
      </c>
      <c r="AH369">
        <v>1</v>
      </c>
      <c r="AI369" t="s">
        <v>178</v>
      </c>
      <c r="AJ369">
        <v>0</v>
      </c>
      <c r="AK369">
        <v>0</v>
      </c>
      <c r="AL369" t="s">
        <v>178</v>
      </c>
      <c r="AM369">
        <f t="shared" si="5"/>
        <v>2</v>
      </c>
      <c r="AN369" t="s">
        <v>533</v>
      </c>
    </row>
    <row r="370" spans="1:40" x14ac:dyDescent="0.25">
      <c r="A370">
        <v>91</v>
      </c>
      <c r="B370">
        <v>5.5</v>
      </c>
      <c r="C370" t="s">
        <v>330</v>
      </c>
      <c r="D370" t="s">
        <v>359</v>
      </c>
      <c r="E370" t="s">
        <v>395</v>
      </c>
      <c r="F370" t="s">
        <v>395</v>
      </c>
      <c r="G370" t="s">
        <v>178</v>
      </c>
      <c r="H370">
        <v>2012</v>
      </c>
      <c r="I370">
        <v>1</v>
      </c>
      <c r="J370">
        <v>2012</v>
      </c>
      <c r="K370" t="s">
        <v>28</v>
      </c>
      <c r="L370" t="s">
        <v>28</v>
      </c>
      <c r="M370" t="s">
        <v>178</v>
      </c>
      <c r="N370">
        <v>7</v>
      </c>
      <c r="O370">
        <v>8</v>
      </c>
      <c r="P370" t="s">
        <v>178</v>
      </c>
      <c r="Q370">
        <v>2</v>
      </c>
      <c r="R370">
        <v>1</v>
      </c>
      <c r="S370" t="s">
        <v>178</v>
      </c>
      <c r="T370">
        <v>1</v>
      </c>
      <c r="U370">
        <v>4</v>
      </c>
      <c r="V370" t="s">
        <v>178</v>
      </c>
      <c r="W370">
        <v>0.32649655434628955</v>
      </c>
      <c r="X370" t="s">
        <v>177</v>
      </c>
      <c r="Y370">
        <v>1</v>
      </c>
      <c r="Z370" t="s">
        <v>178</v>
      </c>
      <c r="AA370" t="s">
        <v>178</v>
      </c>
      <c r="AB370" t="s">
        <v>178</v>
      </c>
      <c r="AC370" t="s">
        <v>178</v>
      </c>
      <c r="AD370" t="s">
        <v>178</v>
      </c>
      <c r="AE370" t="s">
        <v>178</v>
      </c>
      <c r="AF370" t="s">
        <v>178</v>
      </c>
      <c r="AG370">
        <v>0.2475</v>
      </c>
      <c r="AH370">
        <v>1.4950000000000001</v>
      </c>
      <c r="AI370" t="s">
        <v>178</v>
      </c>
      <c r="AJ370">
        <v>3.8000000000000006E-2</v>
      </c>
      <c r="AK370">
        <v>7.6000000000000012E-2</v>
      </c>
      <c r="AL370" t="s">
        <v>178</v>
      </c>
      <c r="AM370">
        <f t="shared" si="5"/>
        <v>1.7425000000000002</v>
      </c>
      <c r="AN370" t="s">
        <v>533</v>
      </c>
    </row>
    <row r="371" spans="1:40" x14ac:dyDescent="0.25">
      <c r="A371">
        <v>92</v>
      </c>
      <c r="B371">
        <v>5</v>
      </c>
      <c r="C371" t="s">
        <v>330</v>
      </c>
      <c r="D371" t="s">
        <v>359</v>
      </c>
      <c r="E371" t="s">
        <v>395</v>
      </c>
      <c r="F371" t="s">
        <v>395</v>
      </c>
      <c r="G371" t="s">
        <v>178</v>
      </c>
      <c r="H371">
        <v>2012</v>
      </c>
      <c r="I371">
        <v>1</v>
      </c>
      <c r="J371">
        <v>2012</v>
      </c>
      <c r="K371" t="s">
        <v>36</v>
      </c>
      <c r="L371" t="s">
        <v>36</v>
      </c>
      <c r="M371" t="s">
        <v>178</v>
      </c>
      <c r="N371">
        <v>4</v>
      </c>
      <c r="O371">
        <v>4</v>
      </c>
      <c r="P371" t="s">
        <v>178</v>
      </c>
      <c r="Q371">
        <v>1</v>
      </c>
      <c r="R371">
        <v>1</v>
      </c>
      <c r="S371" t="s">
        <v>178</v>
      </c>
      <c r="T371">
        <v>0</v>
      </c>
      <c r="U371">
        <v>3</v>
      </c>
      <c r="V371" t="s">
        <v>178</v>
      </c>
      <c r="W371">
        <v>0.40718546143004669</v>
      </c>
      <c r="X371" t="s">
        <v>177</v>
      </c>
      <c r="Y371">
        <v>1</v>
      </c>
      <c r="Z371" t="s">
        <v>178</v>
      </c>
      <c r="AA371" t="s">
        <v>178</v>
      </c>
      <c r="AB371" t="s">
        <v>178</v>
      </c>
      <c r="AC371" t="s">
        <v>178</v>
      </c>
      <c r="AD371" t="s">
        <v>178</v>
      </c>
      <c r="AE371" t="s">
        <v>178</v>
      </c>
      <c r="AF371" t="s">
        <v>178</v>
      </c>
      <c r="AG371">
        <v>0</v>
      </c>
      <c r="AH371">
        <v>1.1212500000000001</v>
      </c>
      <c r="AI371" t="s">
        <v>178</v>
      </c>
      <c r="AJ371">
        <v>0</v>
      </c>
      <c r="AK371">
        <v>5.7000000000000009E-2</v>
      </c>
      <c r="AL371" t="s">
        <v>178</v>
      </c>
      <c r="AM371">
        <f t="shared" si="5"/>
        <v>1.1212500000000001</v>
      </c>
      <c r="AN371" t="s">
        <v>533</v>
      </c>
    </row>
    <row r="372" spans="1:40" x14ac:dyDescent="0.25">
      <c r="A372">
        <v>93</v>
      </c>
      <c r="B372">
        <v>4.5999999999999996</v>
      </c>
      <c r="C372" t="s">
        <v>330</v>
      </c>
      <c r="D372" t="s">
        <v>359</v>
      </c>
      <c r="E372" t="s">
        <v>395</v>
      </c>
      <c r="F372" t="s">
        <v>395</v>
      </c>
      <c r="G372" t="s">
        <v>178</v>
      </c>
      <c r="H372">
        <v>2012</v>
      </c>
      <c r="I372">
        <v>1</v>
      </c>
      <c r="J372">
        <v>2012</v>
      </c>
      <c r="K372" t="s">
        <v>133</v>
      </c>
      <c r="L372" t="s">
        <v>133</v>
      </c>
      <c r="M372" t="s">
        <v>178</v>
      </c>
      <c r="N372">
        <v>5</v>
      </c>
      <c r="O372">
        <v>7</v>
      </c>
      <c r="P372" t="s">
        <v>178</v>
      </c>
      <c r="Q372">
        <v>1</v>
      </c>
      <c r="R372">
        <v>2</v>
      </c>
      <c r="S372" t="s">
        <v>178</v>
      </c>
      <c r="T372">
        <v>1</v>
      </c>
      <c r="U372">
        <v>1</v>
      </c>
      <c r="V372" t="s">
        <v>178</v>
      </c>
      <c r="W372">
        <v>0.40718546143004669</v>
      </c>
      <c r="X372" t="s">
        <v>177</v>
      </c>
      <c r="Y372">
        <v>1</v>
      </c>
      <c r="Z372" t="s">
        <v>178</v>
      </c>
      <c r="AA372" t="s">
        <v>178</v>
      </c>
      <c r="AB372" t="s">
        <v>178</v>
      </c>
      <c r="AC372" t="s">
        <v>178</v>
      </c>
      <c r="AD372" t="s">
        <v>178</v>
      </c>
      <c r="AE372" t="s">
        <v>178</v>
      </c>
      <c r="AF372" t="s">
        <v>178</v>
      </c>
      <c r="AG372">
        <v>0.37375000000000003</v>
      </c>
      <c r="AH372">
        <v>0.2475</v>
      </c>
      <c r="AI372" t="s">
        <v>178</v>
      </c>
      <c r="AJ372">
        <v>1.9000000000000003E-2</v>
      </c>
      <c r="AK372">
        <v>3.8000000000000006E-2</v>
      </c>
      <c r="AL372" t="s">
        <v>178</v>
      </c>
      <c r="AM372">
        <f t="shared" si="5"/>
        <v>0.62125000000000008</v>
      </c>
      <c r="AN372" t="s">
        <v>533</v>
      </c>
    </row>
    <row r="373" spans="1:40" x14ac:dyDescent="0.25">
      <c r="A373">
        <v>95</v>
      </c>
      <c r="B373">
        <v>4.9000000000000004</v>
      </c>
      <c r="C373" t="s">
        <v>330</v>
      </c>
      <c r="D373" t="s">
        <v>359</v>
      </c>
      <c r="E373" t="s">
        <v>395</v>
      </c>
      <c r="F373" t="s">
        <v>395</v>
      </c>
      <c r="G373" t="s">
        <v>178</v>
      </c>
      <c r="H373">
        <v>2012</v>
      </c>
      <c r="I373">
        <v>1</v>
      </c>
      <c r="J373">
        <v>2012</v>
      </c>
      <c r="K373" t="s">
        <v>53</v>
      </c>
      <c r="L373" t="s">
        <v>53</v>
      </c>
      <c r="M373" t="s">
        <v>178</v>
      </c>
      <c r="N373">
        <v>6</v>
      </c>
      <c r="O373">
        <v>5</v>
      </c>
      <c r="P373" t="s">
        <v>178</v>
      </c>
      <c r="Q373">
        <v>2</v>
      </c>
      <c r="R373">
        <v>1</v>
      </c>
      <c r="S373" t="s">
        <v>178</v>
      </c>
      <c r="T373">
        <v>4</v>
      </c>
      <c r="U373">
        <v>2</v>
      </c>
      <c r="V373" t="s">
        <v>178</v>
      </c>
      <c r="W373">
        <v>0.43139309220245908</v>
      </c>
      <c r="X373" t="s">
        <v>177</v>
      </c>
      <c r="Y373">
        <v>1</v>
      </c>
      <c r="Z373" t="s">
        <v>178</v>
      </c>
      <c r="AA373" t="s">
        <v>178</v>
      </c>
      <c r="AB373" t="s">
        <v>178</v>
      </c>
      <c r="AC373" t="s">
        <v>178</v>
      </c>
      <c r="AD373" t="s">
        <v>178</v>
      </c>
      <c r="AE373" t="s">
        <v>178</v>
      </c>
      <c r="AF373" t="s">
        <v>178</v>
      </c>
      <c r="AG373">
        <v>0.99</v>
      </c>
      <c r="AH373">
        <v>0.74750000000000005</v>
      </c>
      <c r="AI373" t="s">
        <v>178</v>
      </c>
      <c r="AJ373">
        <v>0.15200000000000002</v>
      </c>
      <c r="AK373">
        <v>3.8000000000000006E-2</v>
      </c>
      <c r="AL373" t="s">
        <v>178</v>
      </c>
      <c r="AM373">
        <f t="shared" si="5"/>
        <v>1.7375</v>
      </c>
      <c r="AN373" t="s">
        <v>533</v>
      </c>
    </row>
    <row r="374" spans="1:40" x14ac:dyDescent="0.25">
      <c r="A374">
        <v>100</v>
      </c>
      <c r="B374">
        <v>5.3</v>
      </c>
      <c r="C374" t="s">
        <v>330</v>
      </c>
      <c r="D374" t="s">
        <v>359</v>
      </c>
      <c r="E374" t="s">
        <v>395</v>
      </c>
      <c r="F374" t="s">
        <v>395</v>
      </c>
      <c r="G374" t="s">
        <v>178</v>
      </c>
      <c r="H374">
        <v>2012</v>
      </c>
      <c r="I374">
        <v>1</v>
      </c>
      <c r="J374">
        <v>2012</v>
      </c>
      <c r="K374" t="s">
        <v>74</v>
      </c>
      <c r="L374" t="s">
        <v>74</v>
      </c>
      <c r="M374" t="s">
        <v>178</v>
      </c>
      <c r="N374">
        <v>7</v>
      </c>
      <c r="O374">
        <v>6</v>
      </c>
      <c r="P374" t="s">
        <v>178</v>
      </c>
      <c r="Q374">
        <v>1</v>
      </c>
      <c r="R374">
        <v>2</v>
      </c>
      <c r="S374" t="s">
        <v>178</v>
      </c>
      <c r="T374">
        <v>0</v>
      </c>
      <c r="U374">
        <v>1</v>
      </c>
      <c r="V374" t="s">
        <v>178</v>
      </c>
      <c r="W374">
        <v>0.4622769732530484</v>
      </c>
      <c r="X374" t="s">
        <v>177</v>
      </c>
      <c r="Y374">
        <v>1</v>
      </c>
      <c r="Z374" t="s">
        <v>178</v>
      </c>
      <c r="AA374" t="s">
        <v>178</v>
      </c>
      <c r="AB374" t="s">
        <v>178</v>
      </c>
      <c r="AC374" t="s">
        <v>178</v>
      </c>
      <c r="AD374" t="s">
        <v>178</v>
      </c>
      <c r="AE374" t="s">
        <v>178</v>
      </c>
      <c r="AF374" t="s">
        <v>178</v>
      </c>
      <c r="AG374">
        <v>0</v>
      </c>
      <c r="AH374">
        <v>0.2475</v>
      </c>
      <c r="AI374" t="s">
        <v>178</v>
      </c>
      <c r="AJ374">
        <v>0</v>
      </c>
      <c r="AK374">
        <v>3.8000000000000006E-2</v>
      </c>
      <c r="AL374" t="s">
        <v>178</v>
      </c>
      <c r="AM374">
        <f t="shared" si="5"/>
        <v>0.2475</v>
      </c>
      <c r="AN374" t="s">
        <v>533</v>
      </c>
    </row>
    <row r="375" spans="1:40" x14ac:dyDescent="0.25">
      <c r="A375">
        <v>101</v>
      </c>
      <c r="B375">
        <v>5.0999999999999996</v>
      </c>
      <c r="C375" t="s">
        <v>330</v>
      </c>
      <c r="D375" t="s">
        <v>359</v>
      </c>
      <c r="E375" t="s">
        <v>395</v>
      </c>
      <c r="F375" t="s">
        <v>395</v>
      </c>
      <c r="G375" t="s">
        <v>178</v>
      </c>
      <c r="H375">
        <v>2012</v>
      </c>
      <c r="I375">
        <v>1</v>
      </c>
      <c r="J375">
        <v>2012</v>
      </c>
      <c r="K375" t="s">
        <v>150</v>
      </c>
      <c r="L375" t="s">
        <v>150</v>
      </c>
      <c r="M375" t="s">
        <v>178</v>
      </c>
      <c r="N375">
        <v>4</v>
      </c>
      <c r="O375">
        <v>4</v>
      </c>
      <c r="P375" t="s">
        <v>178</v>
      </c>
      <c r="Q375">
        <v>0</v>
      </c>
      <c r="R375">
        <v>1</v>
      </c>
      <c r="S375" t="s">
        <v>178</v>
      </c>
      <c r="T375">
        <v>1</v>
      </c>
      <c r="U375">
        <v>1</v>
      </c>
      <c r="V375" t="s">
        <v>178</v>
      </c>
      <c r="W375">
        <v>0.33941125496954189</v>
      </c>
      <c r="X375" t="s">
        <v>177</v>
      </c>
      <c r="Y375">
        <v>1</v>
      </c>
      <c r="Z375" t="s">
        <v>178</v>
      </c>
      <c r="AA375" t="s">
        <v>178</v>
      </c>
      <c r="AB375" t="s">
        <v>178</v>
      </c>
      <c r="AC375" t="s">
        <v>178</v>
      </c>
      <c r="AD375" t="s">
        <v>178</v>
      </c>
      <c r="AE375" t="s">
        <v>178</v>
      </c>
      <c r="AF375" t="s">
        <v>178</v>
      </c>
      <c r="AG375">
        <v>0.5</v>
      </c>
      <c r="AH375">
        <v>0.37375000000000003</v>
      </c>
      <c r="AI375" t="s">
        <v>178</v>
      </c>
      <c r="AJ375">
        <v>0</v>
      </c>
      <c r="AK375">
        <v>1.9000000000000003E-2</v>
      </c>
      <c r="AL375" t="s">
        <v>178</v>
      </c>
      <c r="AM375">
        <f t="shared" si="5"/>
        <v>0.87375000000000003</v>
      </c>
      <c r="AN375" t="s">
        <v>533</v>
      </c>
    </row>
    <row r="376" spans="1:40" x14ac:dyDescent="0.25">
      <c r="A376">
        <v>102</v>
      </c>
      <c r="B376">
        <v>4.7</v>
      </c>
      <c r="C376" t="s">
        <v>330</v>
      </c>
      <c r="D376" t="s">
        <v>359</v>
      </c>
      <c r="E376" t="s">
        <v>395</v>
      </c>
      <c r="F376" t="s">
        <v>395</v>
      </c>
      <c r="G376" t="s">
        <v>178</v>
      </c>
      <c r="H376">
        <v>2012</v>
      </c>
      <c r="I376">
        <v>1</v>
      </c>
      <c r="J376">
        <v>2012</v>
      </c>
      <c r="K376" t="s">
        <v>93</v>
      </c>
      <c r="L376" t="s">
        <v>96</v>
      </c>
      <c r="M376" t="s">
        <v>178</v>
      </c>
      <c r="N376">
        <v>3</v>
      </c>
      <c r="O376">
        <v>6</v>
      </c>
      <c r="P376" t="s">
        <v>178</v>
      </c>
      <c r="Q376">
        <v>1</v>
      </c>
      <c r="R376">
        <v>1</v>
      </c>
      <c r="S376" t="s">
        <v>178</v>
      </c>
      <c r="T376">
        <v>1</v>
      </c>
      <c r="U376">
        <v>2</v>
      </c>
      <c r="V376" t="s">
        <v>178</v>
      </c>
      <c r="W376">
        <v>0.9217917335277005</v>
      </c>
      <c r="X376" t="s">
        <v>176</v>
      </c>
      <c r="Y376">
        <v>1</v>
      </c>
      <c r="Z376" t="s">
        <v>178</v>
      </c>
      <c r="AA376" t="s">
        <v>178</v>
      </c>
      <c r="AB376" t="s">
        <v>178</v>
      </c>
      <c r="AC376" t="s">
        <v>178</v>
      </c>
      <c r="AD376">
        <v>2.510497958573159</v>
      </c>
      <c r="AE376" t="s">
        <v>178</v>
      </c>
      <c r="AF376" t="s">
        <v>178</v>
      </c>
      <c r="AG376">
        <v>0.37375000000000003</v>
      </c>
      <c r="AH376">
        <v>0.74750000000000005</v>
      </c>
      <c r="AI376" t="s">
        <v>178</v>
      </c>
      <c r="AJ376">
        <v>1.9000000000000003E-2</v>
      </c>
      <c r="AK376">
        <v>3.8000000000000006E-2</v>
      </c>
      <c r="AL376" t="s">
        <v>178</v>
      </c>
      <c r="AM376">
        <f t="shared" si="5"/>
        <v>1.1212500000000001</v>
      </c>
      <c r="AN376" t="s">
        <v>533</v>
      </c>
    </row>
    <row r="377" spans="1:40" x14ac:dyDescent="0.25">
      <c r="A377">
        <v>104</v>
      </c>
      <c r="B377">
        <v>5</v>
      </c>
      <c r="C377" t="s">
        <v>330</v>
      </c>
      <c r="D377" t="s">
        <v>359</v>
      </c>
      <c r="E377" t="s">
        <v>395</v>
      </c>
      <c r="F377" t="s">
        <v>395</v>
      </c>
      <c r="G377" t="s">
        <v>178</v>
      </c>
      <c r="H377">
        <v>2012</v>
      </c>
      <c r="I377">
        <v>1</v>
      </c>
      <c r="J377">
        <v>2012</v>
      </c>
      <c r="K377" t="s">
        <v>78</v>
      </c>
      <c r="L377" t="s">
        <v>78</v>
      </c>
      <c r="M377" t="s">
        <v>178</v>
      </c>
      <c r="N377">
        <v>11</v>
      </c>
      <c r="O377">
        <v>3</v>
      </c>
      <c r="P377" t="s">
        <v>178</v>
      </c>
      <c r="Q377">
        <v>2</v>
      </c>
      <c r="R377">
        <v>1</v>
      </c>
      <c r="S377" t="s">
        <v>178</v>
      </c>
      <c r="T377">
        <v>0</v>
      </c>
      <c r="U377">
        <v>2</v>
      </c>
      <c r="V377" t="s">
        <v>178</v>
      </c>
      <c r="W377">
        <v>0.40199502484483624</v>
      </c>
      <c r="X377" t="s">
        <v>177</v>
      </c>
      <c r="Y377">
        <v>1</v>
      </c>
      <c r="Z377" t="s">
        <v>178</v>
      </c>
      <c r="AA377" t="s">
        <v>178</v>
      </c>
      <c r="AB377" t="s">
        <v>178</v>
      </c>
      <c r="AC377" t="s">
        <v>178</v>
      </c>
      <c r="AD377" t="s">
        <v>178</v>
      </c>
      <c r="AE377" t="s">
        <v>178</v>
      </c>
      <c r="AF377" t="s">
        <v>178</v>
      </c>
      <c r="AG377">
        <v>0</v>
      </c>
      <c r="AH377">
        <v>0.74750000000000005</v>
      </c>
      <c r="AI377" t="s">
        <v>178</v>
      </c>
      <c r="AJ377">
        <v>0</v>
      </c>
      <c r="AK377">
        <v>3.8000000000000006E-2</v>
      </c>
      <c r="AL377" t="s">
        <v>178</v>
      </c>
      <c r="AM377">
        <f t="shared" si="5"/>
        <v>0.74750000000000005</v>
      </c>
      <c r="AN377" t="s">
        <v>533</v>
      </c>
    </row>
    <row r="378" spans="1:40" x14ac:dyDescent="0.25">
      <c r="A378">
        <v>105</v>
      </c>
      <c r="B378">
        <v>5.2</v>
      </c>
      <c r="C378" t="s">
        <v>330</v>
      </c>
      <c r="D378" t="s">
        <v>359</v>
      </c>
      <c r="E378" t="s">
        <v>395</v>
      </c>
      <c r="F378" t="s">
        <v>395</v>
      </c>
      <c r="G378" t="s">
        <v>178</v>
      </c>
      <c r="H378">
        <v>2012</v>
      </c>
      <c r="I378">
        <v>1</v>
      </c>
      <c r="J378">
        <v>2012</v>
      </c>
      <c r="K378" t="s">
        <v>79</v>
      </c>
      <c r="L378" t="s">
        <v>79</v>
      </c>
      <c r="M378" t="s">
        <v>178</v>
      </c>
      <c r="N378">
        <v>5</v>
      </c>
      <c r="O378">
        <v>5</v>
      </c>
      <c r="P378" t="s">
        <v>178</v>
      </c>
      <c r="Q378">
        <v>1</v>
      </c>
      <c r="R378">
        <v>1</v>
      </c>
      <c r="S378" t="s">
        <v>178</v>
      </c>
      <c r="T378">
        <v>0</v>
      </c>
      <c r="U378">
        <v>9</v>
      </c>
      <c r="V378" t="s">
        <v>178</v>
      </c>
      <c r="W378">
        <v>1.0107423014794645</v>
      </c>
      <c r="X378" t="s">
        <v>177</v>
      </c>
      <c r="Y378">
        <v>1</v>
      </c>
      <c r="Z378" t="s">
        <v>178</v>
      </c>
      <c r="AA378" t="s">
        <v>178</v>
      </c>
      <c r="AB378" t="s">
        <v>178</v>
      </c>
      <c r="AC378" t="s">
        <v>178</v>
      </c>
      <c r="AD378" t="s">
        <v>178</v>
      </c>
      <c r="AE378" t="s">
        <v>178</v>
      </c>
      <c r="AF378" t="s">
        <v>178</v>
      </c>
      <c r="AG378">
        <v>0</v>
      </c>
      <c r="AH378">
        <v>3.36375</v>
      </c>
      <c r="AI378" t="s">
        <v>178</v>
      </c>
      <c r="AJ378">
        <v>0</v>
      </c>
      <c r="AK378">
        <v>0.17100000000000001</v>
      </c>
      <c r="AL378" t="s">
        <v>178</v>
      </c>
      <c r="AM378">
        <f t="shared" si="5"/>
        <v>3.36375</v>
      </c>
      <c r="AN378" t="s">
        <v>533</v>
      </c>
    </row>
    <row r="379" spans="1:40" x14ac:dyDescent="0.25">
      <c r="A379">
        <v>108</v>
      </c>
      <c r="B379">
        <v>5.3</v>
      </c>
      <c r="C379" t="s">
        <v>330</v>
      </c>
      <c r="D379" t="s">
        <v>359</v>
      </c>
      <c r="E379" t="s">
        <v>395</v>
      </c>
      <c r="F379" t="s">
        <v>395</v>
      </c>
      <c r="G379" t="s">
        <v>178</v>
      </c>
      <c r="H379">
        <v>2012</v>
      </c>
      <c r="I379">
        <v>1</v>
      </c>
      <c r="J379">
        <v>2012</v>
      </c>
      <c r="K379" t="s">
        <v>18</v>
      </c>
      <c r="L379" t="s">
        <v>18</v>
      </c>
      <c r="M379" t="s">
        <v>178</v>
      </c>
      <c r="N379">
        <v>7</v>
      </c>
      <c r="O379">
        <v>9</v>
      </c>
      <c r="P379" t="s">
        <v>178</v>
      </c>
      <c r="Q379">
        <v>1</v>
      </c>
      <c r="R379">
        <v>1</v>
      </c>
      <c r="S379" t="s">
        <v>178</v>
      </c>
      <c r="T379">
        <v>1</v>
      </c>
      <c r="U379">
        <v>2</v>
      </c>
      <c r="V379" t="s">
        <v>178</v>
      </c>
      <c r="W379">
        <v>0.70342021580275904</v>
      </c>
      <c r="X379" t="s">
        <v>177</v>
      </c>
      <c r="Y379">
        <v>1</v>
      </c>
      <c r="Z379" t="s">
        <v>178</v>
      </c>
      <c r="AA379" t="s">
        <v>178</v>
      </c>
      <c r="AB379" t="s">
        <v>178</v>
      </c>
      <c r="AC379" t="s">
        <v>178</v>
      </c>
      <c r="AD379" t="s">
        <v>178</v>
      </c>
      <c r="AE379" t="s">
        <v>178</v>
      </c>
      <c r="AF379" t="s">
        <v>178</v>
      </c>
      <c r="AG379">
        <v>0.37375000000000003</v>
      </c>
      <c r="AH379">
        <v>0.74750000000000005</v>
      </c>
      <c r="AI379" t="s">
        <v>178</v>
      </c>
      <c r="AJ379">
        <v>1.9000000000000003E-2</v>
      </c>
      <c r="AK379">
        <v>3.8000000000000006E-2</v>
      </c>
      <c r="AL379" t="s">
        <v>178</v>
      </c>
      <c r="AM379">
        <f t="shared" si="5"/>
        <v>1.1212500000000001</v>
      </c>
      <c r="AN379" t="s">
        <v>533</v>
      </c>
    </row>
    <row r="380" spans="1:40" x14ac:dyDescent="0.25">
      <c r="A380">
        <v>109</v>
      </c>
      <c r="B380">
        <v>4.7</v>
      </c>
      <c r="C380" t="s">
        <v>330</v>
      </c>
      <c r="D380" t="s">
        <v>359</v>
      </c>
      <c r="E380" t="s">
        <v>395</v>
      </c>
      <c r="F380" t="s">
        <v>395</v>
      </c>
      <c r="G380" t="s">
        <v>178</v>
      </c>
      <c r="H380">
        <v>2012</v>
      </c>
      <c r="I380">
        <v>1</v>
      </c>
      <c r="J380">
        <v>2012</v>
      </c>
      <c r="K380" t="s">
        <v>153</v>
      </c>
      <c r="L380" t="s">
        <v>161</v>
      </c>
      <c r="M380" t="s">
        <v>178</v>
      </c>
      <c r="N380">
        <v>3</v>
      </c>
      <c r="O380">
        <v>6</v>
      </c>
      <c r="P380" t="s">
        <v>178</v>
      </c>
      <c r="Q380">
        <v>0</v>
      </c>
      <c r="R380">
        <v>1</v>
      </c>
      <c r="S380" t="s">
        <v>178</v>
      </c>
      <c r="T380">
        <v>2</v>
      </c>
      <c r="U380">
        <v>1</v>
      </c>
      <c r="V380" t="s">
        <v>178</v>
      </c>
      <c r="W380">
        <v>0.44721359549995754</v>
      </c>
      <c r="X380" t="s">
        <v>176</v>
      </c>
      <c r="Y380">
        <v>1</v>
      </c>
      <c r="Z380" t="s">
        <v>178</v>
      </c>
      <c r="AA380" t="s">
        <v>178</v>
      </c>
      <c r="AB380" t="s">
        <v>178</v>
      </c>
      <c r="AC380" t="s">
        <v>178</v>
      </c>
      <c r="AD380">
        <v>0.39924929555354349</v>
      </c>
      <c r="AE380" t="s">
        <v>178</v>
      </c>
      <c r="AF380" t="s">
        <v>178</v>
      </c>
      <c r="AG380">
        <v>1</v>
      </c>
      <c r="AH380">
        <v>0.37375000000000003</v>
      </c>
      <c r="AI380" t="s">
        <v>178</v>
      </c>
      <c r="AJ380">
        <v>0</v>
      </c>
      <c r="AK380">
        <v>1.9000000000000003E-2</v>
      </c>
      <c r="AL380" t="s">
        <v>178</v>
      </c>
      <c r="AM380">
        <f t="shared" si="5"/>
        <v>1.37375</v>
      </c>
      <c r="AN380" t="s">
        <v>533</v>
      </c>
    </row>
    <row r="381" spans="1:40" x14ac:dyDescent="0.25">
      <c r="A381">
        <v>111</v>
      </c>
      <c r="B381">
        <v>5.3</v>
      </c>
      <c r="C381" t="s">
        <v>330</v>
      </c>
      <c r="D381" t="s">
        <v>359</v>
      </c>
      <c r="E381" t="s">
        <v>395</v>
      </c>
      <c r="F381" t="s">
        <v>395</v>
      </c>
      <c r="G381" t="s">
        <v>178</v>
      </c>
      <c r="H381">
        <v>2012</v>
      </c>
      <c r="I381">
        <v>1</v>
      </c>
      <c r="J381">
        <v>2012</v>
      </c>
      <c r="K381" t="s">
        <v>125</v>
      </c>
      <c r="L381" t="s">
        <v>125</v>
      </c>
      <c r="M381" t="s">
        <v>178</v>
      </c>
      <c r="N381">
        <v>6</v>
      </c>
      <c r="O381">
        <v>5</v>
      </c>
      <c r="P381" t="s">
        <v>178</v>
      </c>
      <c r="Q381">
        <v>2</v>
      </c>
      <c r="R381">
        <v>1</v>
      </c>
      <c r="S381" t="s">
        <v>178</v>
      </c>
      <c r="T381">
        <v>1</v>
      </c>
      <c r="U381">
        <v>3</v>
      </c>
      <c r="V381" t="s">
        <v>178</v>
      </c>
      <c r="W381">
        <v>0.38470768123342675</v>
      </c>
      <c r="X381" t="s">
        <v>177</v>
      </c>
      <c r="Y381">
        <v>1</v>
      </c>
      <c r="Z381" t="s">
        <v>178</v>
      </c>
      <c r="AA381" t="s">
        <v>178</v>
      </c>
      <c r="AB381" t="s">
        <v>178</v>
      </c>
      <c r="AC381" t="s">
        <v>178</v>
      </c>
      <c r="AD381" t="s">
        <v>178</v>
      </c>
      <c r="AE381" t="s">
        <v>178</v>
      </c>
      <c r="AF381" t="s">
        <v>178</v>
      </c>
      <c r="AG381">
        <v>0.2475</v>
      </c>
      <c r="AH381">
        <v>1.1212500000000001</v>
      </c>
      <c r="AI381" t="s">
        <v>178</v>
      </c>
      <c r="AJ381">
        <v>3.8000000000000006E-2</v>
      </c>
      <c r="AK381">
        <v>5.7000000000000009E-2</v>
      </c>
      <c r="AL381" t="s">
        <v>178</v>
      </c>
      <c r="AM381">
        <f t="shared" si="5"/>
        <v>1.3687500000000001</v>
      </c>
      <c r="AN381" t="s">
        <v>533</v>
      </c>
    </row>
    <row r="382" spans="1:40" x14ac:dyDescent="0.25">
      <c r="A382">
        <v>112</v>
      </c>
      <c r="B382">
        <v>5</v>
      </c>
      <c r="C382" t="s">
        <v>330</v>
      </c>
      <c r="D382" t="s">
        <v>359</v>
      </c>
      <c r="E382" t="s">
        <v>395</v>
      </c>
      <c r="F382" t="s">
        <v>395</v>
      </c>
      <c r="G382" t="s">
        <v>178</v>
      </c>
      <c r="H382">
        <v>2012</v>
      </c>
      <c r="I382">
        <v>1</v>
      </c>
      <c r="J382">
        <v>2012</v>
      </c>
      <c r="K382" t="s">
        <v>143</v>
      </c>
      <c r="L382" t="s">
        <v>143</v>
      </c>
      <c r="M382" t="s">
        <v>178</v>
      </c>
      <c r="N382">
        <v>3</v>
      </c>
      <c r="O382">
        <v>4</v>
      </c>
      <c r="P382" t="s">
        <v>178</v>
      </c>
      <c r="Q382">
        <v>0</v>
      </c>
      <c r="R382">
        <v>1</v>
      </c>
      <c r="S382" t="s">
        <v>178</v>
      </c>
      <c r="T382">
        <v>3</v>
      </c>
      <c r="U382">
        <v>2</v>
      </c>
      <c r="V382" t="s">
        <v>178</v>
      </c>
      <c r="W382">
        <v>0.43600458713183238</v>
      </c>
      <c r="X382" t="s">
        <v>177</v>
      </c>
      <c r="Y382">
        <v>1</v>
      </c>
      <c r="Z382" t="s">
        <v>178</v>
      </c>
      <c r="AA382" t="s">
        <v>178</v>
      </c>
      <c r="AB382" t="s">
        <v>178</v>
      </c>
      <c r="AC382" t="s">
        <v>178</v>
      </c>
      <c r="AD382" t="s">
        <v>178</v>
      </c>
      <c r="AE382" t="s">
        <v>178</v>
      </c>
      <c r="AF382" t="s">
        <v>178</v>
      </c>
      <c r="AG382">
        <v>1.5</v>
      </c>
      <c r="AH382">
        <v>0.74750000000000005</v>
      </c>
      <c r="AI382" t="s">
        <v>178</v>
      </c>
      <c r="AJ382">
        <v>0</v>
      </c>
      <c r="AK382">
        <v>3.8000000000000006E-2</v>
      </c>
      <c r="AL382" t="s">
        <v>178</v>
      </c>
      <c r="AM382">
        <f t="shared" si="5"/>
        <v>2.2475000000000001</v>
      </c>
      <c r="AN382" t="s">
        <v>533</v>
      </c>
    </row>
    <row r="383" spans="1:40" x14ac:dyDescent="0.25">
      <c r="A383">
        <v>113</v>
      </c>
      <c r="B383">
        <v>5.3</v>
      </c>
      <c r="C383" t="s">
        <v>330</v>
      </c>
      <c r="D383" t="s">
        <v>359</v>
      </c>
      <c r="E383" t="s">
        <v>395</v>
      </c>
      <c r="F383" t="s">
        <v>395</v>
      </c>
      <c r="G383" t="s">
        <v>178</v>
      </c>
      <c r="H383">
        <v>2012</v>
      </c>
      <c r="I383">
        <v>1</v>
      </c>
      <c r="J383">
        <v>2012</v>
      </c>
      <c r="K383" t="s">
        <v>132</v>
      </c>
      <c r="L383" t="s">
        <v>132</v>
      </c>
      <c r="M383" t="s">
        <v>178</v>
      </c>
      <c r="N383">
        <v>3</v>
      </c>
      <c r="O383">
        <v>10</v>
      </c>
      <c r="P383" t="s">
        <v>178</v>
      </c>
      <c r="Q383">
        <v>0</v>
      </c>
      <c r="R383">
        <v>2</v>
      </c>
      <c r="S383" t="s">
        <v>178</v>
      </c>
      <c r="T383">
        <v>12</v>
      </c>
      <c r="U383">
        <v>4</v>
      </c>
      <c r="V383" t="s">
        <v>178</v>
      </c>
      <c r="W383">
        <v>0.47507894080878743</v>
      </c>
      <c r="X383" t="s">
        <v>177</v>
      </c>
      <c r="Y383">
        <v>1</v>
      </c>
      <c r="Z383" t="s">
        <v>178</v>
      </c>
      <c r="AA383" t="s">
        <v>178</v>
      </c>
      <c r="AB383" t="s">
        <v>178</v>
      </c>
      <c r="AC383" t="s">
        <v>178</v>
      </c>
      <c r="AD383" t="s">
        <v>178</v>
      </c>
      <c r="AE383" t="s">
        <v>178</v>
      </c>
      <c r="AF383" t="s">
        <v>178</v>
      </c>
      <c r="AG383">
        <v>6</v>
      </c>
      <c r="AH383">
        <v>0.99</v>
      </c>
      <c r="AI383" t="s">
        <v>178</v>
      </c>
      <c r="AJ383">
        <v>0</v>
      </c>
      <c r="AK383">
        <v>0.15200000000000002</v>
      </c>
      <c r="AL383" t="s">
        <v>178</v>
      </c>
      <c r="AM383">
        <f t="shared" si="5"/>
        <v>6.99</v>
      </c>
      <c r="AN383" t="s">
        <v>533</v>
      </c>
    </row>
    <row r="384" spans="1:40" x14ac:dyDescent="0.25">
      <c r="A384">
        <v>114</v>
      </c>
      <c r="B384">
        <v>5.3</v>
      </c>
      <c r="C384" t="s">
        <v>330</v>
      </c>
      <c r="D384" t="s">
        <v>359</v>
      </c>
      <c r="E384" t="s">
        <v>395</v>
      </c>
      <c r="F384" t="s">
        <v>395</v>
      </c>
      <c r="G384" t="s">
        <v>178</v>
      </c>
      <c r="H384">
        <v>2012</v>
      </c>
      <c r="I384">
        <v>1</v>
      </c>
      <c r="J384">
        <v>2012</v>
      </c>
      <c r="K384" t="s">
        <v>45</v>
      </c>
      <c r="L384" t="s">
        <v>45</v>
      </c>
      <c r="M384" t="s">
        <v>178</v>
      </c>
      <c r="N384">
        <v>9</v>
      </c>
      <c r="O384">
        <v>10</v>
      </c>
      <c r="P384" t="s">
        <v>178</v>
      </c>
      <c r="Q384">
        <v>2</v>
      </c>
      <c r="R384">
        <v>3</v>
      </c>
      <c r="S384" t="s">
        <v>178</v>
      </c>
      <c r="T384">
        <v>5</v>
      </c>
      <c r="U384">
        <v>6</v>
      </c>
      <c r="V384" t="s">
        <v>178</v>
      </c>
      <c r="W384">
        <v>0.33837848631377254</v>
      </c>
      <c r="X384" t="s">
        <v>177</v>
      </c>
      <c r="Y384">
        <v>1</v>
      </c>
      <c r="Z384" t="s">
        <v>178</v>
      </c>
      <c r="AA384" t="s">
        <v>178</v>
      </c>
      <c r="AB384" t="s">
        <v>178</v>
      </c>
      <c r="AC384" t="s">
        <v>178</v>
      </c>
      <c r="AD384" t="s">
        <v>178</v>
      </c>
      <c r="AE384" t="s">
        <v>178</v>
      </c>
      <c r="AF384" t="s">
        <v>178</v>
      </c>
      <c r="AG384">
        <v>1.2375000000000003</v>
      </c>
      <c r="AH384">
        <v>0.72750000000000004</v>
      </c>
      <c r="AI384" t="s">
        <v>178</v>
      </c>
      <c r="AJ384">
        <v>0.19</v>
      </c>
      <c r="AK384">
        <v>0.34200000000000003</v>
      </c>
      <c r="AL384" t="s">
        <v>178</v>
      </c>
      <c r="AM384">
        <f t="shared" si="5"/>
        <v>1.9650000000000003</v>
      </c>
      <c r="AN384" t="s">
        <v>533</v>
      </c>
    </row>
    <row r="385" spans="1:40" x14ac:dyDescent="0.25">
      <c r="A385">
        <v>115</v>
      </c>
      <c r="B385">
        <v>5.0999999999999996</v>
      </c>
      <c r="C385" t="s">
        <v>330</v>
      </c>
      <c r="D385" t="s">
        <v>359</v>
      </c>
      <c r="E385" t="s">
        <v>395</v>
      </c>
      <c r="F385" t="s">
        <v>395</v>
      </c>
      <c r="G385" t="s">
        <v>178</v>
      </c>
      <c r="H385">
        <v>2012</v>
      </c>
      <c r="I385">
        <v>1</v>
      </c>
      <c r="J385">
        <v>2012</v>
      </c>
      <c r="K385" t="s">
        <v>124</v>
      </c>
      <c r="L385" t="s">
        <v>124</v>
      </c>
      <c r="M385" t="s">
        <v>178</v>
      </c>
      <c r="N385">
        <v>4</v>
      </c>
      <c r="O385">
        <v>6</v>
      </c>
      <c r="P385" t="s">
        <v>178</v>
      </c>
      <c r="Q385">
        <v>0</v>
      </c>
      <c r="R385">
        <v>1</v>
      </c>
      <c r="S385" t="s">
        <v>178</v>
      </c>
      <c r="T385">
        <v>2</v>
      </c>
      <c r="U385">
        <v>4</v>
      </c>
      <c r="V385" t="s">
        <v>178</v>
      </c>
      <c r="W385">
        <v>0.33837848631377254</v>
      </c>
      <c r="X385" t="s">
        <v>177</v>
      </c>
      <c r="Y385">
        <v>1</v>
      </c>
      <c r="Z385" t="s">
        <v>178</v>
      </c>
      <c r="AA385" t="s">
        <v>178</v>
      </c>
      <c r="AB385" t="s">
        <v>178</v>
      </c>
      <c r="AC385" t="s">
        <v>178</v>
      </c>
      <c r="AD385" t="s">
        <v>178</v>
      </c>
      <c r="AE385" t="s">
        <v>178</v>
      </c>
      <c r="AF385" t="s">
        <v>178</v>
      </c>
      <c r="AG385">
        <v>1</v>
      </c>
      <c r="AH385">
        <v>1.4950000000000001</v>
      </c>
      <c r="AI385" t="s">
        <v>178</v>
      </c>
      <c r="AJ385">
        <v>0</v>
      </c>
      <c r="AK385">
        <v>7.6000000000000012E-2</v>
      </c>
      <c r="AL385" t="s">
        <v>178</v>
      </c>
      <c r="AM385">
        <f t="shared" si="5"/>
        <v>2.4950000000000001</v>
      </c>
      <c r="AN385" t="s">
        <v>533</v>
      </c>
    </row>
    <row r="386" spans="1:40" x14ac:dyDescent="0.25">
      <c r="A386">
        <v>116</v>
      </c>
      <c r="B386">
        <v>5</v>
      </c>
      <c r="C386" t="s">
        <v>330</v>
      </c>
      <c r="D386" t="s">
        <v>359</v>
      </c>
      <c r="E386" t="s">
        <v>395</v>
      </c>
      <c r="F386" t="s">
        <v>395</v>
      </c>
      <c r="G386" t="s">
        <v>178</v>
      </c>
      <c r="H386">
        <v>2012</v>
      </c>
      <c r="I386">
        <v>1</v>
      </c>
      <c r="J386">
        <v>2012</v>
      </c>
      <c r="K386" t="s">
        <v>132</v>
      </c>
      <c r="L386" t="s">
        <v>132</v>
      </c>
      <c r="M386" t="s">
        <v>178</v>
      </c>
      <c r="N386">
        <v>3</v>
      </c>
      <c r="O386">
        <v>10</v>
      </c>
      <c r="P386" t="s">
        <v>178</v>
      </c>
      <c r="Q386">
        <v>0</v>
      </c>
      <c r="R386">
        <v>2</v>
      </c>
      <c r="S386" t="s">
        <v>178</v>
      </c>
      <c r="T386">
        <v>12</v>
      </c>
      <c r="U386">
        <v>4</v>
      </c>
      <c r="V386" t="s">
        <v>178</v>
      </c>
      <c r="W386">
        <v>0.47507894080878743</v>
      </c>
      <c r="X386" t="s">
        <v>177</v>
      </c>
      <c r="Y386">
        <v>1</v>
      </c>
      <c r="Z386" t="s">
        <v>178</v>
      </c>
      <c r="AA386" t="s">
        <v>178</v>
      </c>
      <c r="AB386" t="s">
        <v>178</v>
      </c>
      <c r="AC386" t="s">
        <v>178</v>
      </c>
      <c r="AD386" t="s">
        <v>178</v>
      </c>
      <c r="AE386" t="s">
        <v>178</v>
      </c>
      <c r="AF386" t="s">
        <v>178</v>
      </c>
      <c r="AG386">
        <v>6</v>
      </c>
      <c r="AH386">
        <v>0.99</v>
      </c>
      <c r="AI386" t="s">
        <v>178</v>
      </c>
      <c r="AJ386">
        <v>0</v>
      </c>
      <c r="AK386">
        <v>0.15200000000000002</v>
      </c>
      <c r="AL386" t="s">
        <v>178</v>
      </c>
      <c r="AM386">
        <f t="shared" si="5"/>
        <v>6.99</v>
      </c>
      <c r="AN386" t="s">
        <v>533</v>
      </c>
    </row>
    <row r="387" spans="1:40" x14ac:dyDescent="0.25">
      <c r="A387">
        <v>117</v>
      </c>
      <c r="B387">
        <v>5.5</v>
      </c>
      <c r="C387" t="s">
        <v>330</v>
      </c>
      <c r="D387" t="s">
        <v>359</v>
      </c>
      <c r="E387" t="s">
        <v>395</v>
      </c>
      <c r="F387" t="s">
        <v>395</v>
      </c>
      <c r="G387" t="s">
        <v>178</v>
      </c>
      <c r="H387">
        <v>2012</v>
      </c>
      <c r="I387">
        <v>1</v>
      </c>
      <c r="J387">
        <v>2012</v>
      </c>
      <c r="K387" t="s">
        <v>70</v>
      </c>
      <c r="L387" t="s">
        <v>70</v>
      </c>
      <c r="M387" t="s">
        <v>178</v>
      </c>
      <c r="N387">
        <v>5</v>
      </c>
      <c r="O387">
        <v>6</v>
      </c>
      <c r="P387" t="s">
        <v>178</v>
      </c>
      <c r="Q387">
        <v>0</v>
      </c>
      <c r="R387">
        <v>1</v>
      </c>
      <c r="S387" t="s">
        <v>178</v>
      </c>
      <c r="T387">
        <v>5</v>
      </c>
      <c r="U387">
        <v>4</v>
      </c>
      <c r="V387" t="s">
        <v>178</v>
      </c>
      <c r="W387">
        <v>1.0700000000000003</v>
      </c>
      <c r="X387" t="s">
        <v>177</v>
      </c>
      <c r="Y387">
        <v>1</v>
      </c>
      <c r="Z387" t="s">
        <v>178</v>
      </c>
      <c r="AA387" t="s">
        <v>178</v>
      </c>
      <c r="AB387" t="s">
        <v>178</v>
      </c>
      <c r="AC387" t="s">
        <v>178</v>
      </c>
      <c r="AD387" t="s">
        <v>178</v>
      </c>
      <c r="AE387" t="s">
        <v>178</v>
      </c>
      <c r="AF387" t="s">
        <v>178</v>
      </c>
      <c r="AG387">
        <v>2.5</v>
      </c>
      <c r="AH387">
        <v>1.4950000000000001</v>
      </c>
      <c r="AI387" t="s">
        <v>178</v>
      </c>
      <c r="AJ387">
        <v>0</v>
      </c>
      <c r="AK387">
        <v>7.6000000000000012E-2</v>
      </c>
      <c r="AL387" t="s">
        <v>178</v>
      </c>
      <c r="AM387">
        <f t="shared" ref="AM387:AM450" si="6">IF(AN387="Dir",SUM(AG387:AI387),SUM(AJ387:AL387))</f>
        <v>3.9950000000000001</v>
      </c>
      <c r="AN387" t="s">
        <v>533</v>
      </c>
    </row>
    <row r="388" spans="1:40" x14ac:dyDescent="0.25">
      <c r="A388">
        <v>119</v>
      </c>
      <c r="B388">
        <v>5.4</v>
      </c>
      <c r="C388" t="s">
        <v>330</v>
      </c>
      <c r="D388" t="s">
        <v>359</v>
      </c>
      <c r="E388" t="s">
        <v>395</v>
      </c>
      <c r="F388" t="s">
        <v>395</v>
      </c>
      <c r="G388" t="s">
        <v>178</v>
      </c>
      <c r="H388">
        <v>2012</v>
      </c>
      <c r="I388">
        <v>1</v>
      </c>
      <c r="J388">
        <v>2012</v>
      </c>
      <c r="K388" t="s">
        <v>58</v>
      </c>
      <c r="L388" t="s">
        <v>58</v>
      </c>
      <c r="M388" t="s">
        <v>178</v>
      </c>
      <c r="N388">
        <v>3</v>
      </c>
      <c r="O388">
        <v>4</v>
      </c>
      <c r="P388" t="s">
        <v>178</v>
      </c>
      <c r="Q388">
        <v>0</v>
      </c>
      <c r="R388">
        <v>0</v>
      </c>
      <c r="S388" t="s">
        <v>178</v>
      </c>
      <c r="T388">
        <v>2</v>
      </c>
      <c r="U388">
        <v>2</v>
      </c>
      <c r="V388" t="s">
        <v>178</v>
      </c>
      <c r="W388">
        <v>0.63071388124885897</v>
      </c>
      <c r="X388" t="s">
        <v>177</v>
      </c>
      <c r="Y388">
        <v>1</v>
      </c>
      <c r="Z388" t="s">
        <v>178</v>
      </c>
      <c r="AA388" t="s">
        <v>178</v>
      </c>
      <c r="AB388" t="s">
        <v>178</v>
      </c>
      <c r="AC388" t="s">
        <v>178</v>
      </c>
      <c r="AD388" t="s">
        <v>178</v>
      </c>
      <c r="AE388" t="s">
        <v>178</v>
      </c>
      <c r="AF388" t="s">
        <v>178</v>
      </c>
      <c r="AG388">
        <v>1</v>
      </c>
      <c r="AH388">
        <v>1</v>
      </c>
      <c r="AI388" t="s">
        <v>178</v>
      </c>
      <c r="AJ388">
        <v>0</v>
      </c>
      <c r="AK388">
        <v>0</v>
      </c>
      <c r="AL388" t="s">
        <v>178</v>
      </c>
      <c r="AM388">
        <f t="shared" si="6"/>
        <v>2</v>
      </c>
      <c r="AN388" t="s">
        <v>533</v>
      </c>
    </row>
    <row r="389" spans="1:40" x14ac:dyDescent="0.25">
      <c r="A389">
        <v>120</v>
      </c>
      <c r="B389">
        <v>5.5</v>
      </c>
      <c r="C389" t="s">
        <v>330</v>
      </c>
      <c r="D389" t="s">
        <v>359</v>
      </c>
      <c r="E389" t="s">
        <v>395</v>
      </c>
      <c r="F389" t="s">
        <v>395</v>
      </c>
      <c r="G389" t="s">
        <v>178</v>
      </c>
      <c r="H389">
        <v>2012</v>
      </c>
      <c r="I389">
        <v>1</v>
      </c>
      <c r="J389">
        <v>2012</v>
      </c>
      <c r="K389" t="s">
        <v>6</v>
      </c>
      <c r="L389" t="s">
        <v>6</v>
      </c>
      <c r="M389" t="s">
        <v>178</v>
      </c>
      <c r="N389">
        <v>8</v>
      </c>
      <c r="O389">
        <v>8</v>
      </c>
      <c r="P389" t="s">
        <v>178</v>
      </c>
      <c r="Q389">
        <v>2</v>
      </c>
      <c r="R389">
        <v>2</v>
      </c>
      <c r="S389" t="s">
        <v>178</v>
      </c>
      <c r="T389">
        <v>3</v>
      </c>
      <c r="U389">
        <v>3</v>
      </c>
      <c r="V389" t="s">
        <v>178</v>
      </c>
      <c r="W389">
        <v>0.83934498270973201</v>
      </c>
      <c r="X389" t="s">
        <v>177</v>
      </c>
      <c r="Y389">
        <v>1</v>
      </c>
      <c r="Z389" t="s">
        <v>178</v>
      </c>
      <c r="AA389" t="s">
        <v>178</v>
      </c>
      <c r="AB389" t="s">
        <v>178</v>
      </c>
      <c r="AC389" t="s">
        <v>178</v>
      </c>
      <c r="AD389" t="s">
        <v>178</v>
      </c>
      <c r="AE389" t="s">
        <v>178</v>
      </c>
      <c r="AF389" t="s">
        <v>178</v>
      </c>
      <c r="AG389">
        <v>0.74249999999999994</v>
      </c>
      <c r="AH389">
        <v>0.74249999999999994</v>
      </c>
      <c r="AI389" t="s">
        <v>178</v>
      </c>
      <c r="AJ389">
        <v>0.11400000000000002</v>
      </c>
      <c r="AK389">
        <v>0.11400000000000002</v>
      </c>
      <c r="AL389" t="s">
        <v>178</v>
      </c>
      <c r="AM389">
        <f t="shared" si="6"/>
        <v>1.4849999999999999</v>
      </c>
      <c r="AN389" t="s">
        <v>533</v>
      </c>
    </row>
    <row r="390" spans="1:40" x14ac:dyDescent="0.25">
      <c r="A390">
        <v>121</v>
      </c>
      <c r="B390">
        <v>5.0999999999999996</v>
      </c>
      <c r="C390" t="s">
        <v>330</v>
      </c>
      <c r="D390" t="s">
        <v>359</v>
      </c>
      <c r="E390" t="s">
        <v>395</v>
      </c>
      <c r="F390" t="s">
        <v>395</v>
      </c>
      <c r="G390" t="s">
        <v>178</v>
      </c>
      <c r="H390">
        <v>2012</v>
      </c>
      <c r="I390">
        <v>1</v>
      </c>
      <c r="J390">
        <v>2012</v>
      </c>
      <c r="K390" t="s">
        <v>5</v>
      </c>
      <c r="L390" t="s">
        <v>5</v>
      </c>
      <c r="M390" t="s">
        <v>178</v>
      </c>
      <c r="N390">
        <v>5</v>
      </c>
      <c r="O390">
        <v>6</v>
      </c>
      <c r="P390" t="s">
        <v>178</v>
      </c>
      <c r="Q390">
        <v>0</v>
      </c>
      <c r="R390">
        <v>1</v>
      </c>
      <c r="S390" t="s">
        <v>178</v>
      </c>
      <c r="T390">
        <v>1</v>
      </c>
      <c r="U390">
        <v>2</v>
      </c>
      <c r="V390" t="s">
        <v>178</v>
      </c>
      <c r="W390">
        <v>1.7267889274604464</v>
      </c>
      <c r="X390" t="s">
        <v>177</v>
      </c>
      <c r="Y390">
        <v>1</v>
      </c>
      <c r="Z390" t="s">
        <v>178</v>
      </c>
      <c r="AA390" t="s">
        <v>178</v>
      </c>
      <c r="AB390" t="s">
        <v>178</v>
      </c>
      <c r="AC390" t="s">
        <v>178</v>
      </c>
      <c r="AD390" t="s">
        <v>178</v>
      </c>
      <c r="AE390" t="s">
        <v>178</v>
      </c>
      <c r="AF390" t="s">
        <v>178</v>
      </c>
      <c r="AG390">
        <v>0.5</v>
      </c>
      <c r="AH390">
        <v>0.74750000000000005</v>
      </c>
      <c r="AI390" t="s">
        <v>178</v>
      </c>
      <c r="AJ390">
        <v>0</v>
      </c>
      <c r="AK390">
        <v>3.8000000000000006E-2</v>
      </c>
      <c r="AL390" t="s">
        <v>178</v>
      </c>
      <c r="AM390">
        <f t="shared" si="6"/>
        <v>1.2475000000000001</v>
      </c>
      <c r="AN390" t="s">
        <v>533</v>
      </c>
    </row>
    <row r="391" spans="1:40" x14ac:dyDescent="0.25">
      <c r="A391">
        <v>122</v>
      </c>
      <c r="B391">
        <v>5.3</v>
      </c>
      <c r="C391" t="s">
        <v>330</v>
      </c>
      <c r="D391" t="s">
        <v>359</v>
      </c>
      <c r="E391" t="s">
        <v>395</v>
      </c>
      <c r="F391" t="s">
        <v>395</v>
      </c>
      <c r="G391" t="s">
        <v>178</v>
      </c>
      <c r="H391">
        <v>2012</v>
      </c>
      <c r="I391">
        <v>1</v>
      </c>
      <c r="J391">
        <v>2012</v>
      </c>
      <c r="K391" t="s">
        <v>16</v>
      </c>
      <c r="L391" t="s">
        <v>16</v>
      </c>
      <c r="M391" t="s">
        <v>178</v>
      </c>
      <c r="N391">
        <v>14</v>
      </c>
      <c r="O391">
        <v>11</v>
      </c>
      <c r="P391" t="s">
        <v>178</v>
      </c>
      <c r="Q391">
        <v>2</v>
      </c>
      <c r="R391">
        <v>3</v>
      </c>
      <c r="S391" t="s">
        <v>178</v>
      </c>
      <c r="T391">
        <v>3</v>
      </c>
      <c r="U391">
        <v>2</v>
      </c>
      <c r="V391" t="s">
        <v>178</v>
      </c>
      <c r="W391">
        <v>0.53450912059571232</v>
      </c>
      <c r="X391" t="s">
        <v>177</v>
      </c>
      <c r="Y391">
        <v>1</v>
      </c>
      <c r="Z391" t="s">
        <v>178</v>
      </c>
      <c r="AA391" t="s">
        <v>178</v>
      </c>
      <c r="AB391" t="s">
        <v>178</v>
      </c>
      <c r="AC391" t="s">
        <v>178</v>
      </c>
      <c r="AD391" t="s">
        <v>178</v>
      </c>
      <c r="AE391" t="s">
        <v>178</v>
      </c>
      <c r="AF391" t="s">
        <v>178</v>
      </c>
      <c r="AG391">
        <v>0.74249999999999994</v>
      </c>
      <c r="AH391">
        <v>0.24249999999999994</v>
      </c>
      <c r="AI391" t="s">
        <v>178</v>
      </c>
      <c r="AJ391">
        <v>0.11400000000000002</v>
      </c>
      <c r="AK391">
        <v>0.11400000000000002</v>
      </c>
      <c r="AL391" t="s">
        <v>178</v>
      </c>
      <c r="AM391">
        <f t="shared" si="6"/>
        <v>0.98499999999999988</v>
      </c>
      <c r="AN391" t="s">
        <v>533</v>
      </c>
    </row>
    <row r="392" spans="1:40" x14ac:dyDescent="0.25">
      <c r="A392">
        <v>124</v>
      </c>
      <c r="B392">
        <v>5.0999999999999996</v>
      </c>
      <c r="C392" t="s">
        <v>330</v>
      </c>
      <c r="D392" t="s">
        <v>359</v>
      </c>
      <c r="E392" t="s">
        <v>395</v>
      </c>
      <c r="F392" t="s">
        <v>395</v>
      </c>
      <c r="G392" t="s">
        <v>178</v>
      </c>
      <c r="H392">
        <v>2012</v>
      </c>
      <c r="I392">
        <v>1</v>
      </c>
      <c r="J392">
        <v>2012</v>
      </c>
      <c r="K392" t="s">
        <v>127</v>
      </c>
      <c r="L392" t="s">
        <v>127</v>
      </c>
      <c r="M392" t="s">
        <v>178</v>
      </c>
      <c r="N392">
        <v>7</v>
      </c>
      <c r="O392">
        <v>7</v>
      </c>
      <c r="P392" t="s">
        <v>178</v>
      </c>
      <c r="Q392">
        <v>2</v>
      </c>
      <c r="R392">
        <v>1</v>
      </c>
      <c r="S392" t="s">
        <v>178</v>
      </c>
      <c r="T392">
        <v>3</v>
      </c>
      <c r="U392">
        <v>1</v>
      </c>
      <c r="V392" t="s">
        <v>178</v>
      </c>
      <c r="W392">
        <v>0.44045431091090476</v>
      </c>
      <c r="X392" t="s">
        <v>177</v>
      </c>
      <c r="Y392">
        <v>1</v>
      </c>
      <c r="Z392" t="s">
        <v>178</v>
      </c>
      <c r="AA392" t="s">
        <v>178</v>
      </c>
      <c r="AB392" t="s">
        <v>178</v>
      </c>
      <c r="AC392" t="s">
        <v>178</v>
      </c>
      <c r="AD392" t="s">
        <v>178</v>
      </c>
      <c r="AE392" t="s">
        <v>178</v>
      </c>
      <c r="AF392" t="s">
        <v>178</v>
      </c>
      <c r="AG392">
        <v>0.74249999999999994</v>
      </c>
      <c r="AH392">
        <v>0.37375000000000003</v>
      </c>
      <c r="AI392" t="s">
        <v>178</v>
      </c>
      <c r="AJ392">
        <v>0.11400000000000002</v>
      </c>
      <c r="AK392">
        <v>1.9000000000000003E-2</v>
      </c>
      <c r="AL392" t="s">
        <v>178</v>
      </c>
      <c r="AM392">
        <f t="shared" si="6"/>
        <v>1.11625</v>
      </c>
      <c r="AN392" t="s">
        <v>533</v>
      </c>
    </row>
    <row r="393" spans="1:40" x14ac:dyDescent="0.25">
      <c r="A393">
        <v>125</v>
      </c>
      <c r="B393">
        <v>5.0999999999999996</v>
      </c>
      <c r="C393" t="s">
        <v>330</v>
      </c>
      <c r="D393" t="s">
        <v>359</v>
      </c>
      <c r="E393" t="s">
        <v>395</v>
      </c>
      <c r="F393" t="s">
        <v>395</v>
      </c>
      <c r="G393" t="s">
        <v>178</v>
      </c>
      <c r="H393">
        <v>2012</v>
      </c>
      <c r="I393">
        <v>1</v>
      </c>
      <c r="J393">
        <v>2012</v>
      </c>
      <c r="K393" t="s">
        <v>130</v>
      </c>
      <c r="L393" t="s">
        <v>130</v>
      </c>
      <c r="M393" t="s">
        <v>178</v>
      </c>
      <c r="N393">
        <v>8</v>
      </c>
      <c r="O393">
        <v>9</v>
      </c>
      <c r="P393" t="s">
        <v>178</v>
      </c>
      <c r="Q393">
        <v>1</v>
      </c>
      <c r="R393">
        <v>2</v>
      </c>
      <c r="S393" t="s">
        <v>178</v>
      </c>
      <c r="T393">
        <v>2</v>
      </c>
      <c r="U393">
        <v>1</v>
      </c>
      <c r="V393" t="s">
        <v>178</v>
      </c>
      <c r="W393">
        <v>0.5</v>
      </c>
      <c r="X393" t="s">
        <v>177</v>
      </c>
      <c r="Y393">
        <v>1</v>
      </c>
      <c r="Z393" t="s">
        <v>178</v>
      </c>
      <c r="AA393" t="s">
        <v>178</v>
      </c>
      <c r="AB393" t="s">
        <v>178</v>
      </c>
      <c r="AC393" t="s">
        <v>178</v>
      </c>
      <c r="AD393" t="s">
        <v>178</v>
      </c>
      <c r="AE393" t="s">
        <v>178</v>
      </c>
      <c r="AF393" t="s">
        <v>178</v>
      </c>
      <c r="AG393">
        <v>0.74750000000000005</v>
      </c>
      <c r="AH393">
        <v>0.2475</v>
      </c>
      <c r="AI393" t="s">
        <v>178</v>
      </c>
      <c r="AJ393">
        <v>3.8000000000000006E-2</v>
      </c>
      <c r="AK393">
        <v>3.8000000000000006E-2</v>
      </c>
      <c r="AL393" t="s">
        <v>178</v>
      </c>
      <c r="AM393">
        <f t="shared" si="6"/>
        <v>0.99500000000000011</v>
      </c>
      <c r="AN393" t="s">
        <v>533</v>
      </c>
    </row>
    <row r="394" spans="1:40" x14ac:dyDescent="0.25">
      <c r="A394">
        <v>128</v>
      </c>
      <c r="B394">
        <v>5.4</v>
      </c>
      <c r="C394" t="s">
        <v>330</v>
      </c>
      <c r="D394" t="s">
        <v>359</v>
      </c>
      <c r="E394" t="s">
        <v>395</v>
      </c>
      <c r="F394" t="s">
        <v>395</v>
      </c>
      <c r="G394" t="s">
        <v>178</v>
      </c>
      <c r="H394">
        <v>2012</v>
      </c>
      <c r="I394">
        <v>1</v>
      </c>
      <c r="J394">
        <v>2012</v>
      </c>
      <c r="K394" t="s">
        <v>42</v>
      </c>
      <c r="L394" t="s">
        <v>42</v>
      </c>
      <c r="M394" t="s">
        <v>178</v>
      </c>
      <c r="N394">
        <v>8</v>
      </c>
      <c r="O394">
        <v>7</v>
      </c>
      <c r="P394" t="s">
        <v>178</v>
      </c>
      <c r="Q394">
        <v>2</v>
      </c>
      <c r="R394">
        <v>1</v>
      </c>
      <c r="S394" t="s">
        <v>178</v>
      </c>
      <c r="T394">
        <v>3</v>
      </c>
      <c r="U394">
        <v>3</v>
      </c>
      <c r="V394" t="s">
        <v>178</v>
      </c>
      <c r="W394">
        <v>0.38470768123342675</v>
      </c>
      <c r="X394" t="s">
        <v>177</v>
      </c>
      <c r="Y394">
        <v>1</v>
      </c>
      <c r="Z394" t="s">
        <v>178</v>
      </c>
      <c r="AA394" t="s">
        <v>178</v>
      </c>
      <c r="AB394" t="s">
        <v>178</v>
      </c>
      <c r="AC394" t="s">
        <v>178</v>
      </c>
      <c r="AD394" t="s">
        <v>178</v>
      </c>
      <c r="AE394" t="s">
        <v>178</v>
      </c>
      <c r="AF394" t="s">
        <v>178</v>
      </c>
      <c r="AG394">
        <v>0.74249999999999994</v>
      </c>
      <c r="AH394">
        <v>1.1212500000000001</v>
      </c>
      <c r="AI394" t="s">
        <v>178</v>
      </c>
      <c r="AJ394">
        <v>0.11400000000000002</v>
      </c>
      <c r="AK394">
        <v>5.7000000000000009E-2</v>
      </c>
      <c r="AL394" t="s">
        <v>178</v>
      </c>
      <c r="AM394">
        <f t="shared" si="6"/>
        <v>1.86375</v>
      </c>
      <c r="AN394" t="s">
        <v>533</v>
      </c>
    </row>
    <row r="395" spans="1:40" x14ac:dyDescent="0.25">
      <c r="A395">
        <v>129</v>
      </c>
      <c r="B395">
        <v>5.0999999999999996</v>
      </c>
      <c r="C395" t="s">
        <v>330</v>
      </c>
      <c r="D395" t="s">
        <v>359</v>
      </c>
      <c r="E395" t="s">
        <v>395</v>
      </c>
      <c r="F395" t="s">
        <v>395</v>
      </c>
      <c r="G395" t="s">
        <v>178</v>
      </c>
      <c r="H395">
        <v>2012</v>
      </c>
      <c r="I395">
        <v>1</v>
      </c>
      <c r="J395">
        <v>2012</v>
      </c>
      <c r="K395" t="s">
        <v>141</v>
      </c>
      <c r="L395" t="s">
        <v>75</v>
      </c>
      <c r="M395" t="s">
        <v>178</v>
      </c>
      <c r="N395">
        <v>5</v>
      </c>
      <c r="O395">
        <v>4</v>
      </c>
      <c r="P395" t="s">
        <v>178</v>
      </c>
      <c r="Q395">
        <v>0</v>
      </c>
      <c r="R395">
        <v>0</v>
      </c>
      <c r="S395" t="s">
        <v>178</v>
      </c>
      <c r="T395">
        <v>4</v>
      </c>
      <c r="U395">
        <v>3</v>
      </c>
      <c r="V395" t="s">
        <v>178</v>
      </c>
      <c r="W395">
        <v>0.77987178433381044</v>
      </c>
      <c r="X395" t="s">
        <v>176</v>
      </c>
      <c r="Y395">
        <v>1</v>
      </c>
      <c r="Z395" t="s">
        <v>178</v>
      </c>
      <c r="AA395" t="s">
        <v>178</v>
      </c>
      <c r="AB395" t="s">
        <v>178</v>
      </c>
      <c r="AC395" t="s">
        <v>178</v>
      </c>
      <c r="AD395">
        <v>0.99639349656649234</v>
      </c>
      <c r="AE395" t="s">
        <v>178</v>
      </c>
      <c r="AF395" t="s">
        <v>178</v>
      </c>
      <c r="AG395">
        <v>2</v>
      </c>
      <c r="AH395">
        <v>1.5</v>
      </c>
      <c r="AI395" t="s">
        <v>178</v>
      </c>
      <c r="AJ395">
        <v>0</v>
      </c>
      <c r="AK395">
        <v>0</v>
      </c>
      <c r="AL395" t="s">
        <v>178</v>
      </c>
      <c r="AM395">
        <f t="shared" si="6"/>
        <v>3.5</v>
      </c>
      <c r="AN395" t="s">
        <v>533</v>
      </c>
    </row>
    <row r="396" spans="1:40" x14ac:dyDescent="0.25">
      <c r="A396">
        <v>130</v>
      </c>
      <c r="B396">
        <v>5.2</v>
      </c>
      <c r="C396" t="s">
        <v>330</v>
      </c>
      <c r="D396" t="s">
        <v>359</v>
      </c>
      <c r="E396" t="s">
        <v>395</v>
      </c>
      <c r="F396" t="s">
        <v>395</v>
      </c>
      <c r="G396" t="s">
        <v>178</v>
      </c>
      <c r="H396">
        <v>2012</v>
      </c>
      <c r="I396">
        <v>1</v>
      </c>
      <c r="J396">
        <v>2012</v>
      </c>
      <c r="K396" t="s">
        <v>25</v>
      </c>
      <c r="L396" t="s">
        <v>25</v>
      </c>
      <c r="M396" t="s">
        <v>178</v>
      </c>
      <c r="N396">
        <v>8</v>
      </c>
      <c r="O396">
        <v>8</v>
      </c>
      <c r="P396" t="s">
        <v>178</v>
      </c>
      <c r="Q396">
        <v>0</v>
      </c>
      <c r="R396">
        <v>3</v>
      </c>
      <c r="S396" t="s">
        <v>178</v>
      </c>
      <c r="T396">
        <v>0</v>
      </c>
      <c r="U396">
        <v>2</v>
      </c>
      <c r="V396" t="s">
        <v>178</v>
      </c>
      <c r="W396">
        <v>0.68249542123006379</v>
      </c>
      <c r="X396" t="s">
        <v>177</v>
      </c>
      <c r="Y396">
        <v>1</v>
      </c>
      <c r="Z396" t="s">
        <v>178</v>
      </c>
      <c r="AA396" t="s">
        <v>178</v>
      </c>
      <c r="AB396" t="s">
        <v>178</v>
      </c>
      <c r="AC396" t="s">
        <v>178</v>
      </c>
      <c r="AD396" t="s">
        <v>178</v>
      </c>
      <c r="AE396" t="s">
        <v>178</v>
      </c>
      <c r="AF396" t="s">
        <v>178</v>
      </c>
      <c r="AG396">
        <v>0</v>
      </c>
      <c r="AH396">
        <v>0.24249999999999994</v>
      </c>
      <c r="AI396" t="s">
        <v>178</v>
      </c>
      <c r="AJ396">
        <v>0</v>
      </c>
      <c r="AK396">
        <v>0.11400000000000002</v>
      </c>
      <c r="AL396" t="s">
        <v>178</v>
      </c>
      <c r="AM396">
        <f t="shared" si="6"/>
        <v>0.24249999999999994</v>
      </c>
      <c r="AN396" t="s">
        <v>533</v>
      </c>
    </row>
    <row r="397" spans="1:40" x14ac:dyDescent="0.25">
      <c r="A397">
        <v>131</v>
      </c>
      <c r="B397">
        <v>5.3</v>
      </c>
      <c r="C397" t="s">
        <v>330</v>
      </c>
      <c r="D397" t="s">
        <v>359</v>
      </c>
      <c r="E397" t="s">
        <v>395</v>
      </c>
      <c r="F397" t="s">
        <v>395</v>
      </c>
      <c r="G397" t="s">
        <v>178</v>
      </c>
      <c r="H397">
        <v>2012</v>
      </c>
      <c r="I397">
        <v>1</v>
      </c>
      <c r="J397">
        <v>2012</v>
      </c>
      <c r="K397" t="s">
        <v>10</v>
      </c>
      <c r="L397" t="s">
        <v>55</v>
      </c>
      <c r="M397" t="s">
        <v>178</v>
      </c>
      <c r="N397">
        <v>5</v>
      </c>
      <c r="O397">
        <v>4</v>
      </c>
      <c r="P397" t="s">
        <v>178</v>
      </c>
      <c r="Q397">
        <v>1</v>
      </c>
      <c r="R397">
        <v>0</v>
      </c>
      <c r="S397" t="s">
        <v>178</v>
      </c>
      <c r="T397">
        <v>1</v>
      </c>
      <c r="U397">
        <v>2</v>
      </c>
      <c r="V397" t="s">
        <v>178</v>
      </c>
      <c r="W397">
        <v>1.7023806859806649</v>
      </c>
      <c r="X397" t="s">
        <v>176</v>
      </c>
      <c r="Y397">
        <v>1</v>
      </c>
      <c r="Z397" t="s">
        <v>178</v>
      </c>
      <c r="AA397" t="s">
        <v>178</v>
      </c>
      <c r="AB397" t="s">
        <v>178</v>
      </c>
      <c r="AC397" t="s">
        <v>178</v>
      </c>
      <c r="AD397">
        <v>5.8100344233059396</v>
      </c>
      <c r="AE397" t="s">
        <v>178</v>
      </c>
      <c r="AF397" t="s">
        <v>178</v>
      </c>
      <c r="AG397">
        <v>0.37375000000000003</v>
      </c>
      <c r="AH397">
        <v>1</v>
      </c>
      <c r="AI397" t="s">
        <v>178</v>
      </c>
      <c r="AJ397">
        <v>1.9000000000000003E-2</v>
      </c>
      <c r="AK397">
        <v>0</v>
      </c>
      <c r="AL397" t="s">
        <v>178</v>
      </c>
      <c r="AM397">
        <f t="shared" si="6"/>
        <v>1.37375</v>
      </c>
      <c r="AN397" t="s">
        <v>533</v>
      </c>
    </row>
    <row r="398" spans="1:40" x14ac:dyDescent="0.25">
      <c r="A398">
        <v>132</v>
      </c>
      <c r="B398">
        <v>5.3</v>
      </c>
      <c r="C398" t="s">
        <v>330</v>
      </c>
      <c r="D398" t="s">
        <v>359</v>
      </c>
      <c r="E398" t="s">
        <v>395</v>
      </c>
      <c r="F398" t="s">
        <v>395</v>
      </c>
      <c r="G398" t="s">
        <v>178</v>
      </c>
      <c r="H398">
        <v>2012</v>
      </c>
      <c r="I398">
        <v>1</v>
      </c>
      <c r="J398">
        <v>2012</v>
      </c>
      <c r="K398" t="s">
        <v>139</v>
      </c>
      <c r="L398" t="s">
        <v>139</v>
      </c>
      <c r="M398" t="s">
        <v>178</v>
      </c>
      <c r="N398">
        <v>5</v>
      </c>
      <c r="O398">
        <v>6</v>
      </c>
      <c r="P398" t="s">
        <v>178</v>
      </c>
      <c r="Q398">
        <v>2</v>
      </c>
      <c r="R398">
        <v>0</v>
      </c>
      <c r="S398" t="s">
        <v>178</v>
      </c>
      <c r="T398">
        <v>0</v>
      </c>
      <c r="U398">
        <v>1</v>
      </c>
      <c r="V398" t="s">
        <v>178</v>
      </c>
      <c r="W398">
        <v>0.5818934610390456</v>
      </c>
      <c r="X398" t="s">
        <v>177</v>
      </c>
      <c r="Y398">
        <v>1</v>
      </c>
      <c r="Z398" t="s">
        <v>178</v>
      </c>
      <c r="AA398" t="s">
        <v>178</v>
      </c>
      <c r="AB398" t="s">
        <v>178</v>
      </c>
      <c r="AC398" t="s">
        <v>178</v>
      </c>
      <c r="AD398" t="s">
        <v>178</v>
      </c>
      <c r="AE398" t="s">
        <v>178</v>
      </c>
      <c r="AF398" t="s">
        <v>178</v>
      </c>
      <c r="AG398">
        <v>0</v>
      </c>
      <c r="AH398">
        <v>0.5</v>
      </c>
      <c r="AI398" t="s">
        <v>178</v>
      </c>
      <c r="AJ398">
        <v>0</v>
      </c>
      <c r="AK398">
        <v>0</v>
      </c>
      <c r="AL398" t="s">
        <v>178</v>
      </c>
      <c r="AM398">
        <f t="shared" si="6"/>
        <v>0.5</v>
      </c>
      <c r="AN398" t="s">
        <v>533</v>
      </c>
    </row>
    <row r="399" spans="1:40" x14ac:dyDescent="0.25">
      <c r="A399">
        <v>135</v>
      </c>
      <c r="B399">
        <v>5.2</v>
      </c>
      <c r="C399" t="s">
        <v>330</v>
      </c>
      <c r="D399" t="s">
        <v>359</v>
      </c>
      <c r="E399" t="s">
        <v>395</v>
      </c>
      <c r="F399" t="s">
        <v>395</v>
      </c>
      <c r="G399" t="s">
        <v>178</v>
      </c>
      <c r="H399">
        <v>2012</v>
      </c>
      <c r="I399">
        <v>1</v>
      </c>
      <c r="J399">
        <v>2012</v>
      </c>
      <c r="K399" t="s">
        <v>4</v>
      </c>
      <c r="L399" t="s">
        <v>3</v>
      </c>
      <c r="M399" t="s">
        <v>178</v>
      </c>
      <c r="N399">
        <v>3</v>
      </c>
      <c r="O399">
        <v>5</v>
      </c>
      <c r="P399" t="s">
        <v>178</v>
      </c>
      <c r="Q399">
        <v>0</v>
      </c>
      <c r="R399">
        <v>1</v>
      </c>
      <c r="S399" t="s">
        <v>178</v>
      </c>
      <c r="T399">
        <v>3</v>
      </c>
      <c r="U399">
        <v>3</v>
      </c>
      <c r="V399" t="s">
        <v>178</v>
      </c>
      <c r="W399">
        <v>1.0771258050942794</v>
      </c>
      <c r="X399" t="s">
        <v>176</v>
      </c>
      <c r="Y399">
        <v>1</v>
      </c>
      <c r="Z399" t="s">
        <v>178</v>
      </c>
      <c r="AA399" t="s">
        <v>178</v>
      </c>
      <c r="AB399" t="s">
        <v>178</v>
      </c>
      <c r="AC399" t="s">
        <v>178</v>
      </c>
      <c r="AD399">
        <v>1.0771258050942794</v>
      </c>
      <c r="AE399" t="s">
        <v>178</v>
      </c>
      <c r="AF399" t="s">
        <v>178</v>
      </c>
      <c r="AG399">
        <v>1.5</v>
      </c>
      <c r="AH399">
        <v>1.1212500000000001</v>
      </c>
      <c r="AI399" t="s">
        <v>178</v>
      </c>
      <c r="AJ399">
        <v>0</v>
      </c>
      <c r="AK399">
        <v>5.7000000000000009E-2</v>
      </c>
      <c r="AL399" t="s">
        <v>178</v>
      </c>
      <c r="AM399">
        <f t="shared" si="6"/>
        <v>2.6212499999999999</v>
      </c>
      <c r="AN399" t="s">
        <v>533</v>
      </c>
    </row>
    <row r="400" spans="1:40" x14ac:dyDescent="0.25">
      <c r="A400">
        <v>139</v>
      </c>
      <c r="B400">
        <v>5.0999999999999996</v>
      </c>
      <c r="C400" t="s">
        <v>330</v>
      </c>
      <c r="D400" t="s">
        <v>359</v>
      </c>
      <c r="E400" t="s">
        <v>395</v>
      </c>
      <c r="F400" t="s">
        <v>395</v>
      </c>
      <c r="G400" t="s">
        <v>178</v>
      </c>
      <c r="H400">
        <v>2012</v>
      </c>
      <c r="I400">
        <v>1</v>
      </c>
      <c r="J400">
        <v>2012</v>
      </c>
      <c r="K400" t="s">
        <v>144</v>
      </c>
      <c r="L400" t="s">
        <v>163</v>
      </c>
      <c r="M400" t="s">
        <v>178</v>
      </c>
      <c r="N400">
        <v>4</v>
      </c>
      <c r="O400">
        <v>5</v>
      </c>
      <c r="P400" t="s">
        <v>178</v>
      </c>
      <c r="Q400">
        <v>0</v>
      </c>
      <c r="R400">
        <v>1</v>
      </c>
      <c r="S400" t="s">
        <v>178</v>
      </c>
      <c r="T400">
        <v>2</v>
      </c>
      <c r="U400">
        <v>2</v>
      </c>
      <c r="V400" t="s">
        <v>178</v>
      </c>
      <c r="W400">
        <v>0.36055512754639901</v>
      </c>
      <c r="X400" t="s">
        <v>176</v>
      </c>
      <c r="Y400">
        <v>1</v>
      </c>
      <c r="Z400" t="s">
        <v>178</v>
      </c>
      <c r="AA400" t="s">
        <v>178</v>
      </c>
      <c r="AB400" t="s">
        <v>178</v>
      </c>
      <c r="AC400" t="s">
        <v>178</v>
      </c>
      <c r="AD400">
        <v>7.9587184898072634</v>
      </c>
      <c r="AE400" t="s">
        <v>178</v>
      </c>
      <c r="AF400" t="s">
        <v>178</v>
      </c>
      <c r="AG400">
        <v>1</v>
      </c>
      <c r="AH400">
        <v>0.74750000000000005</v>
      </c>
      <c r="AI400" t="s">
        <v>178</v>
      </c>
      <c r="AJ400">
        <v>0</v>
      </c>
      <c r="AK400">
        <v>3.8000000000000006E-2</v>
      </c>
      <c r="AL400" t="s">
        <v>178</v>
      </c>
      <c r="AM400">
        <f t="shared" si="6"/>
        <v>1.7475000000000001</v>
      </c>
      <c r="AN400" t="s">
        <v>533</v>
      </c>
    </row>
    <row r="401" spans="1:40" x14ac:dyDescent="0.25">
      <c r="A401">
        <v>140</v>
      </c>
      <c r="B401">
        <v>4.8</v>
      </c>
      <c r="C401" t="s">
        <v>330</v>
      </c>
      <c r="D401" t="s">
        <v>359</v>
      </c>
      <c r="E401" t="s">
        <v>395</v>
      </c>
      <c r="F401" t="s">
        <v>178</v>
      </c>
      <c r="G401" t="s">
        <v>178</v>
      </c>
      <c r="H401">
        <v>2011</v>
      </c>
      <c r="I401" t="s">
        <v>178</v>
      </c>
      <c r="J401" t="s">
        <v>178</v>
      </c>
      <c r="K401" t="s">
        <v>3</v>
      </c>
      <c r="L401" t="s">
        <v>178</v>
      </c>
      <c r="M401" t="s">
        <v>178</v>
      </c>
      <c r="N401">
        <v>6</v>
      </c>
      <c r="O401" t="s">
        <v>178</v>
      </c>
      <c r="P401" t="s">
        <v>178</v>
      </c>
      <c r="Q401">
        <v>1</v>
      </c>
      <c r="R401" t="s">
        <v>178</v>
      </c>
      <c r="S401" t="s">
        <v>178</v>
      </c>
      <c r="T401">
        <v>0</v>
      </c>
      <c r="U401" t="s">
        <v>178</v>
      </c>
      <c r="V401" t="s">
        <v>178</v>
      </c>
      <c r="W401">
        <v>1.0771258050942794</v>
      </c>
      <c r="X401" t="s">
        <v>178</v>
      </c>
      <c r="Y401">
        <v>0</v>
      </c>
      <c r="Z401" t="s">
        <v>178</v>
      </c>
      <c r="AA401" t="s">
        <v>178</v>
      </c>
      <c r="AB401">
        <v>0</v>
      </c>
      <c r="AC401">
        <v>0</v>
      </c>
      <c r="AD401" t="s">
        <v>178</v>
      </c>
      <c r="AE401" t="s">
        <v>178</v>
      </c>
      <c r="AF401" t="s">
        <v>178</v>
      </c>
      <c r="AG401">
        <v>0</v>
      </c>
      <c r="AH401" t="s">
        <v>178</v>
      </c>
      <c r="AI401" t="s">
        <v>178</v>
      </c>
      <c r="AJ401">
        <v>0</v>
      </c>
      <c r="AK401" t="s">
        <v>178</v>
      </c>
      <c r="AL401" t="s">
        <v>178</v>
      </c>
      <c r="AM401">
        <f t="shared" si="6"/>
        <v>0</v>
      </c>
      <c r="AN401" t="s">
        <v>533</v>
      </c>
    </row>
    <row r="402" spans="1:40" x14ac:dyDescent="0.25">
      <c r="A402">
        <v>149</v>
      </c>
      <c r="B402">
        <v>4.9000000000000004</v>
      </c>
      <c r="C402" t="s">
        <v>330</v>
      </c>
      <c r="D402" t="s">
        <v>359</v>
      </c>
      <c r="E402" t="s">
        <v>395</v>
      </c>
      <c r="F402" t="s">
        <v>178</v>
      </c>
      <c r="G402" t="s">
        <v>178</v>
      </c>
      <c r="H402">
        <v>2011</v>
      </c>
      <c r="I402" t="s">
        <v>178</v>
      </c>
      <c r="J402" t="s">
        <v>178</v>
      </c>
      <c r="K402" t="s">
        <v>46</v>
      </c>
      <c r="L402" t="s">
        <v>178</v>
      </c>
      <c r="M402" t="s">
        <v>178</v>
      </c>
      <c r="N402">
        <v>7</v>
      </c>
      <c r="O402" t="s">
        <v>178</v>
      </c>
      <c r="P402" t="s">
        <v>178</v>
      </c>
      <c r="Q402">
        <v>1</v>
      </c>
      <c r="R402" t="s">
        <v>178</v>
      </c>
      <c r="S402" t="s">
        <v>178</v>
      </c>
      <c r="T402">
        <v>0</v>
      </c>
      <c r="U402" t="s">
        <v>178</v>
      </c>
      <c r="V402" t="s">
        <v>178</v>
      </c>
      <c r="W402">
        <v>0.655515064662895</v>
      </c>
      <c r="X402" t="s">
        <v>178</v>
      </c>
      <c r="Y402">
        <v>0</v>
      </c>
      <c r="Z402" t="s">
        <v>178</v>
      </c>
      <c r="AA402" t="s">
        <v>178</v>
      </c>
      <c r="AB402">
        <v>1</v>
      </c>
      <c r="AC402">
        <v>1</v>
      </c>
      <c r="AD402" t="s">
        <v>178</v>
      </c>
      <c r="AE402" t="s">
        <v>178</v>
      </c>
      <c r="AF402" t="s">
        <v>178</v>
      </c>
      <c r="AG402">
        <v>0</v>
      </c>
      <c r="AH402" t="s">
        <v>178</v>
      </c>
      <c r="AI402" t="s">
        <v>178</v>
      </c>
      <c r="AJ402">
        <v>0</v>
      </c>
      <c r="AK402" t="s">
        <v>178</v>
      </c>
      <c r="AL402" t="s">
        <v>178</v>
      </c>
      <c r="AM402">
        <f t="shared" si="6"/>
        <v>0</v>
      </c>
      <c r="AN402" t="s">
        <v>533</v>
      </c>
    </row>
    <row r="403" spans="1:40" x14ac:dyDescent="0.25">
      <c r="A403">
        <v>166</v>
      </c>
      <c r="B403">
        <v>5.0999999999999996</v>
      </c>
      <c r="C403" t="s">
        <v>330</v>
      </c>
      <c r="D403" t="s">
        <v>359</v>
      </c>
      <c r="E403" t="s">
        <v>395</v>
      </c>
      <c r="F403" t="s">
        <v>178</v>
      </c>
      <c r="G403" t="s">
        <v>178</v>
      </c>
      <c r="H403">
        <v>2011</v>
      </c>
      <c r="I403" t="s">
        <v>178</v>
      </c>
      <c r="J403" t="s">
        <v>178</v>
      </c>
      <c r="K403" t="s">
        <v>48</v>
      </c>
      <c r="L403" t="s">
        <v>178</v>
      </c>
      <c r="M403" t="s">
        <v>178</v>
      </c>
      <c r="N403">
        <v>5</v>
      </c>
      <c r="O403" t="s">
        <v>178</v>
      </c>
      <c r="P403" t="s">
        <v>178</v>
      </c>
      <c r="Q403">
        <v>2</v>
      </c>
      <c r="R403" t="s">
        <v>178</v>
      </c>
      <c r="S403" t="s">
        <v>178</v>
      </c>
      <c r="T403">
        <v>0</v>
      </c>
      <c r="U403" t="s">
        <v>178</v>
      </c>
      <c r="V403" t="s">
        <v>178</v>
      </c>
      <c r="W403">
        <v>1.4632839779072275</v>
      </c>
      <c r="X403" t="s">
        <v>178</v>
      </c>
      <c r="Y403">
        <v>0</v>
      </c>
      <c r="Z403" t="s">
        <v>178</v>
      </c>
      <c r="AA403" t="s">
        <v>178</v>
      </c>
      <c r="AB403">
        <v>0</v>
      </c>
      <c r="AC403">
        <v>0</v>
      </c>
      <c r="AD403" t="s">
        <v>178</v>
      </c>
      <c r="AE403" t="s">
        <v>178</v>
      </c>
      <c r="AF403" t="s">
        <v>178</v>
      </c>
      <c r="AG403">
        <v>0</v>
      </c>
      <c r="AH403" t="s">
        <v>178</v>
      </c>
      <c r="AI403" t="s">
        <v>178</v>
      </c>
      <c r="AJ403">
        <v>0</v>
      </c>
      <c r="AK403" t="s">
        <v>178</v>
      </c>
      <c r="AL403" t="s">
        <v>178</v>
      </c>
      <c r="AM403">
        <f t="shared" si="6"/>
        <v>0</v>
      </c>
      <c r="AN403" t="s">
        <v>533</v>
      </c>
    </row>
    <row r="404" spans="1:40" x14ac:dyDescent="0.25">
      <c r="A404">
        <v>174</v>
      </c>
      <c r="B404">
        <v>4.5999999999999996</v>
      </c>
      <c r="C404" t="s">
        <v>330</v>
      </c>
      <c r="D404" t="s">
        <v>359</v>
      </c>
      <c r="E404" t="s">
        <v>395</v>
      </c>
      <c r="F404" t="s">
        <v>178</v>
      </c>
      <c r="G404" t="s">
        <v>178</v>
      </c>
      <c r="H404">
        <v>2011</v>
      </c>
      <c r="I404" t="s">
        <v>178</v>
      </c>
      <c r="J404" t="s">
        <v>178</v>
      </c>
      <c r="K404" t="s">
        <v>89</v>
      </c>
      <c r="L404" t="s">
        <v>178</v>
      </c>
      <c r="M404" t="s">
        <v>178</v>
      </c>
      <c r="N404">
        <v>4</v>
      </c>
      <c r="O404" t="s">
        <v>178</v>
      </c>
      <c r="P404" t="s">
        <v>178</v>
      </c>
      <c r="Q404">
        <v>0</v>
      </c>
      <c r="R404" t="s">
        <v>178</v>
      </c>
      <c r="S404" t="s">
        <v>178</v>
      </c>
      <c r="T404">
        <v>1</v>
      </c>
      <c r="U404" t="s">
        <v>178</v>
      </c>
      <c r="V404" t="s">
        <v>178</v>
      </c>
      <c r="W404">
        <v>0.75690157880665054</v>
      </c>
      <c r="X404" t="s">
        <v>178</v>
      </c>
      <c r="Y404">
        <v>0</v>
      </c>
      <c r="Z404" t="s">
        <v>178</v>
      </c>
      <c r="AA404" t="s">
        <v>178</v>
      </c>
      <c r="AB404">
        <v>0</v>
      </c>
      <c r="AC404">
        <v>4</v>
      </c>
      <c r="AD404" t="s">
        <v>178</v>
      </c>
      <c r="AE404" t="s">
        <v>178</v>
      </c>
      <c r="AF404" t="s">
        <v>178</v>
      </c>
      <c r="AG404">
        <v>0.5</v>
      </c>
      <c r="AH404" t="s">
        <v>178</v>
      </c>
      <c r="AI404" t="s">
        <v>178</v>
      </c>
      <c r="AJ404">
        <v>0</v>
      </c>
      <c r="AK404" t="s">
        <v>178</v>
      </c>
      <c r="AL404" t="s">
        <v>178</v>
      </c>
      <c r="AM404">
        <f t="shared" si="6"/>
        <v>0.5</v>
      </c>
      <c r="AN404" t="s">
        <v>533</v>
      </c>
    </row>
    <row r="405" spans="1:40" x14ac:dyDescent="0.25">
      <c r="A405">
        <v>190</v>
      </c>
      <c r="B405">
        <v>5</v>
      </c>
      <c r="C405" t="s">
        <v>330</v>
      </c>
      <c r="D405" t="s">
        <v>359</v>
      </c>
      <c r="E405" t="s">
        <v>395</v>
      </c>
      <c r="F405" t="s">
        <v>178</v>
      </c>
      <c r="G405" t="s">
        <v>178</v>
      </c>
      <c r="H405">
        <v>2011</v>
      </c>
      <c r="I405" t="s">
        <v>178</v>
      </c>
      <c r="J405" t="s">
        <v>178</v>
      </c>
      <c r="K405" t="s">
        <v>15</v>
      </c>
      <c r="L405" t="s">
        <v>178</v>
      </c>
      <c r="M405" t="s">
        <v>178</v>
      </c>
      <c r="N405">
        <v>11</v>
      </c>
      <c r="O405" t="s">
        <v>178</v>
      </c>
      <c r="P405" t="s">
        <v>178</v>
      </c>
      <c r="Q405">
        <v>3</v>
      </c>
      <c r="R405" t="s">
        <v>178</v>
      </c>
      <c r="S405" t="s">
        <v>178</v>
      </c>
      <c r="T405">
        <v>0</v>
      </c>
      <c r="U405" t="s">
        <v>178</v>
      </c>
      <c r="V405" t="s">
        <v>178</v>
      </c>
      <c r="W405">
        <v>0.44407206622348988</v>
      </c>
      <c r="X405" t="s">
        <v>178</v>
      </c>
      <c r="Y405">
        <v>0</v>
      </c>
      <c r="Z405" t="s">
        <v>178</v>
      </c>
      <c r="AA405" t="s">
        <v>178</v>
      </c>
      <c r="AB405">
        <v>12</v>
      </c>
      <c r="AC405">
        <v>4</v>
      </c>
      <c r="AD405" t="s">
        <v>178</v>
      </c>
      <c r="AE405" t="s">
        <v>178</v>
      </c>
      <c r="AF405" t="s">
        <v>178</v>
      </c>
      <c r="AG405">
        <v>0</v>
      </c>
      <c r="AH405" t="s">
        <v>178</v>
      </c>
      <c r="AI405" t="s">
        <v>178</v>
      </c>
      <c r="AJ405">
        <v>0</v>
      </c>
      <c r="AK405" t="s">
        <v>178</v>
      </c>
      <c r="AL405" t="s">
        <v>178</v>
      </c>
      <c r="AM405">
        <f t="shared" si="6"/>
        <v>0</v>
      </c>
      <c r="AN405" t="s">
        <v>533</v>
      </c>
    </row>
    <row r="406" spans="1:40" x14ac:dyDescent="0.25">
      <c r="A406">
        <v>193</v>
      </c>
      <c r="B406">
        <v>4.8</v>
      </c>
      <c r="C406" t="s">
        <v>330</v>
      </c>
      <c r="D406" t="s">
        <v>359</v>
      </c>
      <c r="E406" t="s">
        <v>395</v>
      </c>
      <c r="F406" t="s">
        <v>178</v>
      </c>
      <c r="G406" t="s">
        <v>178</v>
      </c>
      <c r="H406">
        <v>2011</v>
      </c>
      <c r="I406" t="s">
        <v>178</v>
      </c>
      <c r="J406" t="s">
        <v>178</v>
      </c>
      <c r="K406" t="s">
        <v>58</v>
      </c>
      <c r="L406" t="s">
        <v>178</v>
      </c>
      <c r="M406" t="s">
        <v>178</v>
      </c>
      <c r="N406">
        <v>4</v>
      </c>
      <c r="O406" t="s">
        <v>178</v>
      </c>
      <c r="P406" t="s">
        <v>178</v>
      </c>
      <c r="Q406">
        <v>0</v>
      </c>
      <c r="R406" t="s">
        <v>178</v>
      </c>
      <c r="S406" t="s">
        <v>178</v>
      </c>
      <c r="T406">
        <v>1</v>
      </c>
      <c r="U406" t="s">
        <v>178</v>
      </c>
      <c r="V406" t="s">
        <v>178</v>
      </c>
      <c r="W406">
        <v>0.63071388124885897</v>
      </c>
      <c r="X406" t="s">
        <v>178</v>
      </c>
      <c r="Y406">
        <v>0</v>
      </c>
      <c r="Z406" t="s">
        <v>178</v>
      </c>
      <c r="AA406" t="s">
        <v>178</v>
      </c>
      <c r="AB406">
        <v>4</v>
      </c>
      <c r="AC406">
        <v>3</v>
      </c>
      <c r="AD406" t="s">
        <v>178</v>
      </c>
      <c r="AE406" t="s">
        <v>178</v>
      </c>
      <c r="AF406" t="s">
        <v>178</v>
      </c>
      <c r="AG406">
        <v>0.5</v>
      </c>
      <c r="AH406" t="s">
        <v>178</v>
      </c>
      <c r="AI406" t="s">
        <v>178</v>
      </c>
      <c r="AJ406">
        <v>0</v>
      </c>
      <c r="AK406" t="s">
        <v>178</v>
      </c>
      <c r="AL406" t="s">
        <v>178</v>
      </c>
      <c r="AM406">
        <f t="shared" si="6"/>
        <v>0.5</v>
      </c>
      <c r="AN406" t="s">
        <v>533</v>
      </c>
    </row>
    <row r="407" spans="1:40" x14ac:dyDescent="0.25">
      <c r="A407">
        <v>195</v>
      </c>
      <c r="B407">
        <v>4.9000000000000004</v>
      </c>
      <c r="C407" t="s">
        <v>330</v>
      </c>
      <c r="D407" t="s">
        <v>359</v>
      </c>
      <c r="E407" t="s">
        <v>395</v>
      </c>
      <c r="F407" t="s">
        <v>178</v>
      </c>
      <c r="G407" t="s">
        <v>178</v>
      </c>
      <c r="H407">
        <v>2011</v>
      </c>
      <c r="I407" t="s">
        <v>178</v>
      </c>
      <c r="J407" t="s">
        <v>178</v>
      </c>
      <c r="K407" t="s">
        <v>31</v>
      </c>
      <c r="L407" t="s">
        <v>178</v>
      </c>
      <c r="M407" t="s">
        <v>178</v>
      </c>
      <c r="N407">
        <v>11</v>
      </c>
      <c r="O407" t="s">
        <v>178</v>
      </c>
      <c r="P407" t="s">
        <v>178</v>
      </c>
      <c r="Q407">
        <v>4</v>
      </c>
      <c r="R407" t="s">
        <v>178</v>
      </c>
      <c r="S407" t="s">
        <v>178</v>
      </c>
      <c r="T407">
        <v>0</v>
      </c>
      <c r="U407" t="s">
        <v>178</v>
      </c>
      <c r="V407" t="s">
        <v>178</v>
      </c>
      <c r="W407">
        <v>0.74330343736592619</v>
      </c>
      <c r="X407" t="s">
        <v>178</v>
      </c>
      <c r="Y407">
        <v>0</v>
      </c>
      <c r="Z407" t="s">
        <v>178</v>
      </c>
      <c r="AA407" t="s">
        <v>178</v>
      </c>
      <c r="AB407">
        <v>1</v>
      </c>
      <c r="AC407">
        <v>2</v>
      </c>
      <c r="AD407" t="s">
        <v>178</v>
      </c>
      <c r="AE407" t="s">
        <v>178</v>
      </c>
      <c r="AF407" t="s">
        <v>178</v>
      </c>
      <c r="AG407">
        <v>0</v>
      </c>
      <c r="AH407" t="s">
        <v>178</v>
      </c>
      <c r="AI407" t="s">
        <v>178</v>
      </c>
      <c r="AJ407">
        <v>0</v>
      </c>
      <c r="AK407" t="s">
        <v>178</v>
      </c>
      <c r="AL407" t="s">
        <v>178</v>
      </c>
      <c r="AM407">
        <f t="shared" si="6"/>
        <v>0</v>
      </c>
      <c r="AN407" t="s">
        <v>533</v>
      </c>
    </row>
    <row r="408" spans="1:40" x14ac:dyDescent="0.25">
      <c r="A408">
        <v>202</v>
      </c>
      <c r="B408">
        <v>4.9000000000000004</v>
      </c>
      <c r="C408" t="s">
        <v>330</v>
      </c>
      <c r="D408" t="s">
        <v>359</v>
      </c>
      <c r="E408" t="s">
        <v>395</v>
      </c>
      <c r="F408" t="s">
        <v>178</v>
      </c>
      <c r="G408" t="s">
        <v>178</v>
      </c>
      <c r="H408">
        <v>2011</v>
      </c>
      <c r="I408" t="s">
        <v>178</v>
      </c>
      <c r="J408" t="s">
        <v>178</v>
      </c>
      <c r="K408" t="s">
        <v>83</v>
      </c>
      <c r="L408" t="s">
        <v>178</v>
      </c>
      <c r="M408" t="s">
        <v>178</v>
      </c>
      <c r="N408">
        <v>9</v>
      </c>
      <c r="O408" t="s">
        <v>178</v>
      </c>
      <c r="P408" t="s">
        <v>178</v>
      </c>
      <c r="Q408">
        <v>3</v>
      </c>
      <c r="R408" t="s">
        <v>178</v>
      </c>
      <c r="S408" t="s">
        <v>178</v>
      </c>
      <c r="T408">
        <v>3</v>
      </c>
      <c r="U408" t="s">
        <v>178</v>
      </c>
      <c r="V408" t="s">
        <v>178</v>
      </c>
      <c r="W408">
        <v>0.16124515496597305</v>
      </c>
      <c r="X408" t="s">
        <v>178</v>
      </c>
      <c r="Y408">
        <v>0</v>
      </c>
      <c r="Z408" t="s">
        <v>178</v>
      </c>
      <c r="AA408" t="s">
        <v>178</v>
      </c>
      <c r="AB408">
        <v>3</v>
      </c>
      <c r="AC408">
        <v>3</v>
      </c>
      <c r="AD408" t="s">
        <v>178</v>
      </c>
      <c r="AE408" t="s">
        <v>178</v>
      </c>
      <c r="AF408" t="s">
        <v>178</v>
      </c>
      <c r="AG408">
        <v>0.36375000000000002</v>
      </c>
      <c r="AH408" t="s">
        <v>178</v>
      </c>
      <c r="AI408" t="s">
        <v>178</v>
      </c>
      <c r="AJ408">
        <v>0.17100000000000001</v>
      </c>
      <c r="AK408" t="s">
        <v>178</v>
      </c>
      <c r="AL408" t="s">
        <v>178</v>
      </c>
      <c r="AM408">
        <f t="shared" si="6"/>
        <v>0.36375000000000002</v>
      </c>
      <c r="AN408" t="s">
        <v>533</v>
      </c>
    </row>
    <row r="409" spans="1:40" x14ac:dyDescent="0.25">
      <c r="A409">
        <v>208</v>
      </c>
      <c r="B409">
        <v>5.0999999999999996</v>
      </c>
      <c r="C409" t="s">
        <v>330</v>
      </c>
      <c r="D409" t="s">
        <v>359</v>
      </c>
      <c r="E409" t="s">
        <v>395</v>
      </c>
      <c r="F409" t="s">
        <v>178</v>
      </c>
      <c r="G409" t="s">
        <v>178</v>
      </c>
      <c r="H409">
        <v>2011</v>
      </c>
      <c r="I409" t="s">
        <v>178</v>
      </c>
      <c r="J409" t="s">
        <v>178</v>
      </c>
      <c r="K409" t="s">
        <v>11</v>
      </c>
      <c r="L409" t="s">
        <v>178</v>
      </c>
      <c r="M409" t="s">
        <v>178</v>
      </c>
      <c r="N409">
        <v>12</v>
      </c>
      <c r="O409" t="s">
        <v>178</v>
      </c>
      <c r="P409" t="s">
        <v>178</v>
      </c>
      <c r="Q409">
        <v>2</v>
      </c>
      <c r="R409" t="s">
        <v>178</v>
      </c>
      <c r="S409" t="s">
        <v>178</v>
      </c>
      <c r="T409">
        <v>2</v>
      </c>
      <c r="U409" t="s">
        <v>178</v>
      </c>
      <c r="V409" t="s">
        <v>178</v>
      </c>
      <c r="W409">
        <v>1.5120846537148649</v>
      </c>
      <c r="X409" t="s">
        <v>178</v>
      </c>
      <c r="Y409">
        <v>0</v>
      </c>
      <c r="Z409" t="s">
        <v>178</v>
      </c>
      <c r="AA409" t="s">
        <v>178</v>
      </c>
      <c r="AB409">
        <v>0</v>
      </c>
      <c r="AC409">
        <v>1</v>
      </c>
      <c r="AD409" t="s">
        <v>178</v>
      </c>
      <c r="AE409" t="s">
        <v>178</v>
      </c>
      <c r="AF409" t="s">
        <v>178</v>
      </c>
      <c r="AG409">
        <v>0.495</v>
      </c>
      <c r="AH409" t="s">
        <v>178</v>
      </c>
      <c r="AI409" t="s">
        <v>178</v>
      </c>
      <c r="AJ409">
        <v>7.6000000000000012E-2</v>
      </c>
      <c r="AK409" t="s">
        <v>178</v>
      </c>
      <c r="AL409" t="s">
        <v>178</v>
      </c>
      <c r="AM409">
        <f t="shared" si="6"/>
        <v>0.495</v>
      </c>
      <c r="AN409" t="s">
        <v>533</v>
      </c>
    </row>
    <row r="410" spans="1:40" x14ac:dyDescent="0.25">
      <c r="A410">
        <v>210</v>
      </c>
      <c r="B410">
        <v>5.0999999999999996</v>
      </c>
      <c r="C410" t="s">
        <v>330</v>
      </c>
      <c r="D410" t="s">
        <v>359</v>
      </c>
      <c r="E410" t="s">
        <v>395</v>
      </c>
      <c r="F410" t="s">
        <v>178</v>
      </c>
      <c r="G410" t="s">
        <v>178</v>
      </c>
      <c r="H410">
        <v>2011</v>
      </c>
      <c r="I410" t="s">
        <v>178</v>
      </c>
      <c r="J410" t="s">
        <v>178</v>
      </c>
      <c r="K410" t="s">
        <v>13</v>
      </c>
      <c r="L410" t="s">
        <v>178</v>
      </c>
      <c r="M410" t="s">
        <v>178</v>
      </c>
      <c r="N410">
        <v>9</v>
      </c>
      <c r="O410" t="s">
        <v>178</v>
      </c>
      <c r="P410" t="s">
        <v>178</v>
      </c>
      <c r="Q410">
        <v>2</v>
      </c>
      <c r="R410" t="s">
        <v>178</v>
      </c>
      <c r="S410" t="s">
        <v>178</v>
      </c>
      <c r="T410">
        <v>5</v>
      </c>
      <c r="U410" t="s">
        <v>178</v>
      </c>
      <c r="V410" t="s">
        <v>178</v>
      </c>
      <c r="W410">
        <v>0.63134776470658449</v>
      </c>
      <c r="X410" t="s">
        <v>178</v>
      </c>
      <c r="Y410">
        <v>0</v>
      </c>
      <c r="Z410" t="s">
        <v>178</v>
      </c>
      <c r="AA410" t="s">
        <v>178</v>
      </c>
      <c r="AB410">
        <v>0</v>
      </c>
      <c r="AC410">
        <v>6</v>
      </c>
      <c r="AD410" t="s">
        <v>178</v>
      </c>
      <c r="AE410" t="s">
        <v>178</v>
      </c>
      <c r="AF410" t="s">
        <v>178</v>
      </c>
      <c r="AG410">
        <v>1.2375000000000003</v>
      </c>
      <c r="AH410" t="s">
        <v>178</v>
      </c>
      <c r="AI410" t="s">
        <v>178</v>
      </c>
      <c r="AJ410">
        <v>0.19</v>
      </c>
      <c r="AK410" t="s">
        <v>178</v>
      </c>
      <c r="AL410" t="s">
        <v>178</v>
      </c>
      <c r="AM410">
        <f t="shared" si="6"/>
        <v>1.2375000000000003</v>
      </c>
      <c r="AN410" t="s">
        <v>533</v>
      </c>
    </row>
    <row r="411" spans="1:40" x14ac:dyDescent="0.25">
      <c r="A411">
        <v>214</v>
      </c>
      <c r="B411">
        <v>4.9000000000000004</v>
      </c>
      <c r="C411" t="s">
        <v>330</v>
      </c>
      <c r="D411" t="s">
        <v>359</v>
      </c>
      <c r="E411" t="s">
        <v>395</v>
      </c>
      <c r="F411" t="s">
        <v>178</v>
      </c>
      <c r="G411" t="s">
        <v>178</v>
      </c>
      <c r="H411">
        <v>2011</v>
      </c>
      <c r="I411" t="s">
        <v>178</v>
      </c>
      <c r="J411" t="s">
        <v>178</v>
      </c>
      <c r="K411" t="s">
        <v>57</v>
      </c>
      <c r="L411" t="s">
        <v>178</v>
      </c>
      <c r="M411" t="s">
        <v>178</v>
      </c>
      <c r="N411">
        <v>7</v>
      </c>
      <c r="O411" t="s">
        <v>178</v>
      </c>
      <c r="P411" t="s">
        <v>178</v>
      </c>
      <c r="Q411">
        <v>2</v>
      </c>
      <c r="R411" t="s">
        <v>178</v>
      </c>
      <c r="S411" t="s">
        <v>178</v>
      </c>
      <c r="T411">
        <v>0</v>
      </c>
      <c r="U411" t="s">
        <v>178</v>
      </c>
      <c r="V411" t="s">
        <v>178</v>
      </c>
      <c r="W411">
        <v>0.64498061986388422</v>
      </c>
      <c r="X411" t="s">
        <v>178</v>
      </c>
      <c r="Y411">
        <v>0</v>
      </c>
      <c r="Z411" t="s">
        <v>178</v>
      </c>
      <c r="AA411" t="s">
        <v>178</v>
      </c>
      <c r="AB411">
        <v>0</v>
      </c>
      <c r="AC411">
        <v>0</v>
      </c>
      <c r="AD411" t="s">
        <v>178</v>
      </c>
      <c r="AE411" t="s">
        <v>178</v>
      </c>
      <c r="AF411" t="s">
        <v>178</v>
      </c>
      <c r="AG411">
        <v>0</v>
      </c>
      <c r="AH411" t="s">
        <v>178</v>
      </c>
      <c r="AI411" t="s">
        <v>178</v>
      </c>
      <c r="AJ411">
        <v>0</v>
      </c>
      <c r="AK411" t="s">
        <v>178</v>
      </c>
      <c r="AL411" t="s">
        <v>178</v>
      </c>
      <c r="AM411">
        <f t="shared" si="6"/>
        <v>0</v>
      </c>
      <c r="AN411" t="s">
        <v>533</v>
      </c>
    </row>
    <row r="412" spans="1:40" x14ac:dyDescent="0.25">
      <c r="A412">
        <v>217</v>
      </c>
      <c r="B412">
        <v>5.2</v>
      </c>
      <c r="C412" t="s">
        <v>330</v>
      </c>
      <c r="D412" t="s">
        <v>359</v>
      </c>
      <c r="E412" t="s">
        <v>395</v>
      </c>
      <c r="F412" t="s">
        <v>178</v>
      </c>
      <c r="G412" t="s">
        <v>178</v>
      </c>
      <c r="H412">
        <v>2011</v>
      </c>
      <c r="I412" t="s">
        <v>178</v>
      </c>
      <c r="J412" t="s">
        <v>178</v>
      </c>
      <c r="K412" t="s">
        <v>22</v>
      </c>
      <c r="L412" t="s">
        <v>178</v>
      </c>
      <c r="M412" t="s">
        <v>178</v>
      </c>
      <c r="N412">
        <v>8</v>
      </c>
      <c r="O412" t="s">
        <v>178</v>
      </c>
      <c r="P412" t="s">
        <v>178</v>
      </c>
      <c r="Q412">
        <v>1</v>
      </c>
      <c r="R412" t="s">
        <v>178</v>
      </c>
      <c r="S412" t="s">
        <v>178</v>
      </c>
      <c r="T412">
        <v>0</v>
      </c>
      <c r="U412" t="s">
        <v>178</v>
      </c>
      <c r="V412" t="s">
        <v>178</v>
      </c>
      <c r="W412">
        <v>0.46690470119715033</v>
      </c>
      <c r="X412" t="s">
        <v>178</v>
      </c>
      <c r="Y412">
        <v>0</v>
      </c>
      <c r="Z412" t="s">
        <v>178</v>
      </c>
      <c r="AA412" t="s">
        <v>178</v>
      </c>
      <c r="AB412">
        <v>10</v>
      </c>
      <c r="AC412">
        <v>1</v>
      </c>
      <c r="AD412" t="s">
        <v>178</v>
      </c>
      <c r="AE412" t="s">
        <v>178</v>
      </c>
      <c r="AF412" t="s">
        <v>178</v>
      </c>
      <c r="AG412">
        <v>0</v>
      </c>
      <c r="AH412" t="s">
        <v>178</v>
      </c>
      <c r="AI412" t="s">
        <v>178</v>
      </c>
      <c r="AJ412">
        <v>0</v>
      </c>
      <c r="AK412" t="s">
        <v>178</v>
      </c>
      <c r="AL412" t="s">
        <v>178</v>
      </c>
      <c r="AM412">
        <f t="shared" si="6"/>
        <v>0</v>
      </c>
      <c r="AN412" t="s">
        <v>533</v>
      </c>
    </row>
    <row r="413" spans="1:40" x14ac:dyDescent="0.25">
      <c r="A413">
        <v>228</v>
      </c>
      <c r="B413">
        <v>5.3</v>
      </c>
      <c r="C413" t="s">
        <v>330</v>
      </c>
      <c r="D413" t="s">
        <v>359</v>
      </c>
      <c r="E413" t="s">
        <v>395</v>
      </c>
      <c r="F413" t="s">
        <v>178</v>
      </c>
      <c r="G413" t="s">
        <v>178</v>
      </c>
      <c r="H413">
        <v>2011</v>
      </c>
      <c r="I413" t="s">
        <v>178</v>
      </c>
      <c r="J413" t="s">
        <v>178</v>
      </c>
      <c r="K413" t="s">
        <v>59</v>
      </c>
      <c r="L413" t="s">
        <v>178</v>
      </c>
      <c r="M413" t="s">
        <v>178</v>
      </c>
      <c r="N413">
        <v>8</v>
      </c>
      <c r="O413" t="s">
        <v>178</v>
      </c>
      <c r="P413" t="s">
        <v>178</v>
      </c>
      <c r="Q413">
        <v>3</v>
      </c>
      <c r="R413" t="s">
        <v>178</v>
      </c>
      <c r="S413" t="s">
        <v>178</v>
      </c>
      <c r="T413">
        <v>1</v>
      </c>
      <c r="U413" t="s">
        <v>178</v>
      </c>
      <c r="V413" t="s">
        <v>178</v>
      </c>
      <c r="W413">
        <v>0.63071388124885897</v>
      </c>
      <c r="X413" t="s">
        <v>178</v>
      </c>
      <c r="Y413">
        <v>0</v>
      </c>
      <c r="Z413" t="s">
        <v>178</v>
      </c>
      <c r="AA413" t="s">
        <v>178</v>
      </c>
      <c r="AB413" t="s">
        <v>178</v>
      </c>
      <c r="AC413" t="s">
        <v>178</v>
      </c>
      <c r="AD413" t="s">
        <v>178</v>
      </c>
      <c r="AE413" t="s">
        <v>178</v>
      </c>
      <c r="AF413" t="s">
        <v>178</v>
      </c>
      <c r="AG413">
        <v>0.12124999999999997</v>
      </c>
      <c r="AH413" t="s">
        <v>178</v>
      </c>
      <c r="AI413" t="s">
        <v>178</v>
      </c>
      <c r="AJ413">
        <v>5.7000000000000009E-2</v>
      </c>
      <c r="AK413" t="s">
        <v>178</v>
      </c>
      <c r="AL413" t="s">
        <v>178</v>
      </c>
      <c r="AM413">
        <f t="shared" si="6"/>
        <v>0.12124999999999997</v>
      </c>
      <c r="AN413" t="s">
        <v>533</v>
      </c>
    </row>
    <row r="414" spans="1:40" x14ac:dyDescent="0.25">
      <c r="A414">
        <v>233</v>
      </c>
      <c r="B414">
        <v>5</v>
      </c>
      <c r="C414" t="s">
        <v>330</v>
      </c>
      <c r="D414" t="s">
        <v>359</v>
      </c>
      <c r="E414" t="s">
        <v>395</v>
      </c>
      <c r="F414" t="s">
        <v>178</v>
      </c>
      <c r="G414" t="s">
        <v>178</v>
      </c>
      <c r="H414">
        <v>2012</v>
      </c>
      <c r="I414" t="s">
        <v>178</v>
      </c>
      <c r="J414" t="s">
        <v>178</v>
      </c>
      <c r="K414" t="s">
        <v>94</v>
      </c>
      <c r="L414" t="s">
        <v>178</v>
      </c>
      <c r="M414" t="s">
        <v>178</v>
      </c>
      <c r="N414">
        <v>2</v>
      </c>
      <c r="O414" t="s">
        <v>178</v>
      </c>
      <c r="P414" t="s">
        <v>178</v>
      </c>
      <c r="Q414">
        <v>0</v>
      </c>
      <c r="R414" t="s">
        <v>178</v>
      </c>
      <c r="S414" t="s">
        <v>178</v>
      </c>
      <c r="T414">
        <v>1</v>
      </c>
      <c r="U414" t="s">
        <v>178</v>
      </c>
      <c r="V414" t="s">
        <v>178</v>
      </c>
      <c r="W414">
        <v>1.5646085772486358</v>
      </c>
      <c r="X414" t="s">
        <v>178</v>
      </c>
      <c r="Y414">
        <v>0</v>
      </c>
      <c r="Z414" t="s">
        <v>178</v>
      </c>
      <c r="AA414" t="s">
        <v>178</v>
      </c>
      <c r="AB414" t="s">
        <v>178</v>
      </c>
      <c r="AC414" t="s">
        <v>178</v>
      </c>
      <c r="AD414" t="s">
        <v>178</v>
      </c>
      <c r="AE414" t="s">
        <v>178</v>
      </c>
      <c r="AF414" t="s">
        <v>178</v>
      </c>
      <c r="AG414">
        <v>0.5</v>
      </c>
      <c r="AH414" t="s">
        <v>178</v>
      </c>
      <c r="AI414" t="s">
        <v>178</v>
      </c>
      <c r="AJ414">
        <v>0</v>
      </c>
      <c r="AK414" t="s">
        <v>178</v>
      </c>
      <c r="AL414" t="s">
        <v>178</v>
      </c>
      <c r="AM414">
        <f t="shared" si="6"/>
        <v>0.5</v>
      </c>
      <c r="AN414" t="s">
        <v>533</v>
      </c>
    </row>
    <row r="415" spans="1:40" x14ac:dyDescent="0.25">
      <c r="A415">
        <v>234</v>
      </c>
      <c r="B415">
        <v>5.2</v>
      </c>
      <c r="C415" t="s">
        <v>330</v>
      </c>
      <c r="D415" t="s">
        <v>359</v>
      </c>
      <c r="E415" t="s">
        <v>395</v>
      </c>
      <c r="F415" t="s">
        <v>178</v>
      </c>
      <c r="G415" t="s">
        <v>178</v>
      </c>
      <c r="H415">
        <v>2012</v>
      </c>
      <c r="I415" t="s">
        <v>178</v>
      </c>
      <c r="J415" t="s">
        <v>178</v>
      </c>
      <c r="K415" t="s">
        <v>9</v>
      </c>
      <c r="L415" t="s">
        <v>178</v>
      </c>
      <c r="M415" t="s">
        <v>178</v>
      </c>
      <c r="N415">
        <v>8</v>
      </c>
      <c r="O415" t="s">
        <v>178</v>
      </c>
      <c r="P415" t="s">
        <v>178</v>
      </c>
      <c r="Q415">
        <v>1</v>
      </c>
      <c r="R415" t="s">
        <v>178</v>
      </c>
      <c r="S415" t="s">
        <v>178</v>
      </c>
      <c r="T415">
        <v>3</v>
      </c>
      <c r="U415" t="s">
        <v>178</v>
      </c>
      <c r="V415" t="s">
        <v>178</v>
      </c>
      <c r="W415">
        <v>0.29154759474226444</v>
      </c>
      <c r="X415" t="s">
        <v>178</v>
      </c>
      <c r="Y415">
        <v>0</v>
      </c>
      <c r="Z415" t="s">
        <v>178</v>
      </c>
      <c r="AA415" t="s">
        <v>178</v>
      </c>
      <c r="AB415" t="s">
        <v>178</v>
      </c>
      <c r="AC415" t="s">
        <v>178</v>
      </c>
      <c r="AD415" t="s">
        <v>178</v>
      </c>
      <c r="AE415" t="s">
        <v>178</v>
      </c>
      <c r="AF415" t="s">
        <v>178</v>
      </c>
      <c r="AG415">
        <v>1.1212500000000001</v>
      </c>
      <c r="AH415" t="s">
        <v>178</v>
      </c>
      <c r="AI415" t="s">
        <v>178</v>
      </c>
      <c r="AJ415">
        <v>5.7000000000000009E-2</v>
      </c>
      <c r="AK415" t="s">
        <v>178</v>
      </c>
      <c r="AL415" t="s">
        <v>178</v>
      </c>
      <c r="AM415">
        <f t="shared" si="6"/>
        <v>1.1212500000000001</v>
      </c>
      <c r="AN415" t="s">
        <v>533</v>
      </c>
    </row>
    <row r="416" spans="1:40" x14ac:dyDescent="0.25">
      <c r="A416">
        <v>235</v>
      </c>
      <c r="B416">
        <v>5.2</v>
      </c>
      <c r="C416" t="s">
        <v>330</v>
      </c>
      <c r="D416" t="s">
        <v>359</v>
      </c>
      <c r="E416" t="s">
        <v>395</v>
      </c>
      <c r="F416" t="s">
        <v>178</v>
      </c>
      <c r="G416" t="s">
        <v>178</v>
      </c>
      <c r="H416">
        <v>2012</v>
      </c>
      <c r="I416" t="s">
        <v>178</v>
      </c>
      <c r="J416" t="s">
        <v>178</v>
      </c>
      <c r="K416" t="s">
        <v>149</v>
      </c>
      <c r="L416" t="s">
        <v>178</v>
      </c>
      <c r="M416" t="s">
        <v>178</v>
      </c>
      <c r="N416">
        <v>3</v>
      </c>
      <c r="O416" t="s">
        <v>178</v>
      </c>
      <c r="P416" t="s">
        <v>178</v>
      </c>
      <c r="Q416">
        <v>0</v>
      </c>
      <c r="R416" t="s">
        <v>178</v>
      </c>
      <c r="S416" t="s">
        <v>178</v>
      </c>
      <c r="T416">
        <v>0</v>
      </c>
      <c r="U416" t="s">
        <v>178</v>
      </c>
      <c r="V416" t="s">
        <v>178</v>
      </c>
      <c r="W416">
        <v>0.33941125496954189</v>
      </c>
      <c r="X416" t="s">
        <v>178</v>
      </c>
      <c r="Y416">
        <v>0</v>
      </c>
      <c r="Z416" t="s">
        <v>178</v>
      </c>
      <c r="AA416" t="s">
        <v>178</v>
      </c>
      <c r="AB416" t="s">
        <v>178</v>
      </c>
      <c r="AC416" t="s">
        <v>178</v>
      </c>
      <c r="AD416" t="s">
        <v>178</v>
      </c>
      <c r="AE416" t="s">
        <v>178</v>
      </c>
      <c r="AF416" t="s">
        <v>178</v>
      </c>
      <c r="AG416">
        <v>0</v>
      </c>
      <c r="AH416" t="s">
        <v>178</v>
      </c>
      <c r="AI416" t="s">
        <v>178</v>
      </c>
      <c r="AJ416">
        <v>0</v>
      </c>
      <c r="AK416" t="s">
        <v>178</v>
      </c>
      <c r="AL416" t="s">
        <v>178</v>
      </c>
      <c r="AM416">
        <f t="shared" si="6"/>
        <v>0</v>
      </c>
      <c r="AN416" t="s">
        <v>533</v>
      </c>
    </row>
    <row r="417" spans="1:40" x14ac:dyDescent="0.25">
      <c r="A417">
        <v>241</v>
      </c>
      <c r="B417">
        <v>5.2</v>
      </c>
      <c r="C417" t="s">
        <v>330</v>
      </c>
      <c r="D417" t="s">
        <v>359</v>
      </c>
      <c r="E417" t="s">
        <v>395</v>
      </c>
      <c r="F417" t="s">
        <v>178</v>
      </c>
      <c r="G417" t="s">
        <v>178</v>
      </c>
      <c r="H417">
        <v>2012</v>
      </c>
      <c r="I417" t="s">
        <v>178</v>
      </c>
      <c r="J417" t="s">
        <v>178</v>
      </c>
      <c r="K417" t="s">
        <v>150</v>
      </c>
      <c r="L417" t="s">
        <v>178</v>
      </c>
      <c r="M417" t="s">
        <v>178</v>
      </c>
      <c r="N417">
        <v>4</v>
      </c>
      <c r="O417" t="s">
        <v>178</v>
      </c>
      <c r="P417" t="s">
        <v>178</v>
      </c>
      <c r="Q417">
        <v>0</v>
      </c>
      <c r="R417" t="s">
        <v>178</v>
      </c>
      <c r="S417" t="s">
        <v>178</v>
      </c>
      <c r="T417">
        <v>1</v>
      </c>
      <c r="U417" t="s">
        <v>178</v>
      </c>
      <c r="V417" t="s">
        <v>178</v>
      </c>
      <c r="W417">
        <v>0.33941125496954189</v>
      </c>
      <c r="X417" t="s">
        <v>178</v>
      </c>
      <c r="Y417">
        <v>0</v>
      </c>
      <c r="Z417" t="s">
        <v>178</v>
      </c>
      <c r="AA417" t="s">
        <v>178</v>
      </c>
      <c r="AB417" t="s">
        <v>178</v>
      </c>
      <c r="AC417" t="s">
        <v>178</v>
      </c>
      <c r="AD417" t="s">
        <v>178</v>
      </c>
      <c r="AE417" t="s">
        <v>178</v>
      </c>
      <c r="AF417" t="s">
        <v>178</v>
      </c>
      <c r="AG417">
        <v>0.5</v>
      </c>
      <c r="AH417" t="s">
        <v>178</v>
      </c>
      <c r="AI417" t="s">
        <v>178</v>
      </c>
      <c r="AJ417">
        <v>0</v>
      </c>
      <c r="AK417" t="s">
        <v>178</v>
      </c>
      <c r="AL417" t="s">
        <v>178</v>
      </c>
      <c r="AM417">
        <f t="shared" si="6"/>
        <v>0.5</v>
      </c>
      <c r="AN417" t="s">
        <v>533</v>
      </c>
    </row>
    <row r="418" spans="1:40" x14ac:dyDescent="0.25">
      <c r="A418">
        <v>242</v>
      </c>
      <c r="B418">
        <v>5.4</v>
      </c>
      <c r="C418" t="s">
        <v>330</v>
      </c>
      <c r="D418" t="s">
        <v>359</v>
      </c>
      <c r="E418" t="s">
        <v>395</v>
      </c>
      <c r="F418" t="s">
        <v>178</v>
      </c>
      <c r="G418" t="s">
        <v>178</v>
      </c>
      <c r="H418">
        <v>2012</v>
      </c>
      <c r="I418" t="s">
        <v>178</v>
      </c>
      <c r="J418" t="s">
        <v>178</v>
      </c>
      <c r="K418" t="s">
        <v>82</v>
      </c>
      <c r="L418" t="s">
        <v>178</v>
      </c>
      <c r="M418" t="s">
        <v>178</v>
      </c>
      <c r="N418">
        <v>12</v>
      </c>
      <c r="O418" t="s">
        <v>178</v>
      </c>
      <c r="P418" t="s">
        <v>178</v>
      </c>
      <c r="Q418">
        <v>5</v>
      </c>
      <c r="R418" t="s">
        <v>178</v>
      </c>
      <c r="S418" t="s">
        <v>178</v>
      </c>
      <c r="T418">
        <v>0</v>
      </c>
      <c r="U418" t="s">
        <v>178</v>
      </c>
      <c r="V418" t="s">
        <v>178</v>
      </c>
      <c r="W418">
        <v>0.16124515496597305</v>
      </c>
      <c r="X418" t="s">
        <v>178</v>
      </c>
      <c r="Y418">
        <v>0</v>
      </c>
      <c r="Z418" t="s">
        <v>178</v>
      </c>
      <c r="AA418" t="s">
        <v>178</v>
      </c>
      <c r="AB418" t="s">
        <v>178</v>
      </c>
      <c r="AC418" t="s">
        <v>178</v>
      </c>
      <c r="AD418" t="s">
        <v>178</v>
      </c>
      <c r="AE418" t="s">
        <v>178</v>
      </c>
      <c r="AF418" t="s">
        <v>178</v>
      </c>
      <c r="AG418">
        <v>0</v>
      </c>
      <c r="AH418" t="s">
        <v>178</v>
      </c>
      <c r="AI418" t="s">
        <v>178</v>
      </c>
      <c r="AJ418">
        <v>0</v>
      </c>
      <c r="AK418" t="s">
        <v>178</v>
      </c>
      <c r="AL418" t="s">
        <v>178</v>
      </c>
      <c r="AM418">
        <f t="shared" si="6"/>
        <v>0</v>
      </c>
      <c r="AN418" t="s">
        <v>533</v>
      </c>
    </row>
    <row r="419" spans="1:40" x14ac:dyDescent="0.25">
      <c r="A419">
        <v>243</v>
      </c>
      <c r="B419">
        <v>4.9000000000000004</v>
      </c>
      <c r="C419" t="s">
        <v>330</v>
      </c>
      <c r="D419" t="s">
        <v>359</v>
      </c>
      <c r="E419" t="s">
        <v>395</v>
      </c>
      <c r="F419" t="s">
        <v>178</v>
      </c>
      <c r="G419" t="s">
        <v>178</v>
      </c>
      <c r="H419">
        <v>2012</v>
      </c>
      <c r="I419" t="s">
        <v>178</v>
      </c>
      <c r="J419" t="s">
        <v>178</v>
      </c>
      <c r="K419" t="s">
        <v>108</v>
      </c>
      <c r="L419" t="s">
        <v>178</v>
      </c>
      <c r="M419" t="s">
        <v>178</v>
      </c>
      <c r="N419">
        <v>8</v>
      </c>
      <c r="O419" t="s">
        <v>178</v>
      </c>
      <c r="P419" t="s">
        <v>178</v>
      </c>
      <c r="Q419">
        <v>1</v>
      </c>
      <c r="R419" t="s">
        <v>178</v>
      </c>
      <c r="S419" t="s">
        <v>178</v>
      </c>
      <c r="T419">
        <v>2</v>
      </c>
      <c r="U419" t="s">
        <v>178</v>
      </c>
      <c r="V419" t="s">
        <v>178</v>
      </c>
      <c r="W419">
        <v>0.36400549446402636</v>
      </c>
      <c r="X419" t="s">
        <v>178</v>
      </c>
      <c r="Y419">
        <v>0</v>
      </c>
      <c r="Z419" t="s">
        <v>178</v>
      </c>
      <c r="AA419" t="s">
        <v>178</v>
      </c>
      <c r="AB419" t="s">
        <v>178</v>
      </c>
      <c r="AC419" t="s">
        <v>178</v>
      </c>
      <c r="AD419" t="s">
        <v>178</v>
      </c>
      <c r="AE419" t="s">
        <v>178</v>
      </c>
      <c r="AF419" t="s">
        <v>178</v>
      </c>
      <c r="AG419">
        <v>0.74750000000000005</v>
      </c>
      <c r="AH419" t="s">
        <v>178</v>
      </c>
      <c r="AI419" t="s">
        <v>178</v>
      </c>
      <c r="AJ419">
        <v>3.8000000000000006E-2</v>
      </c>
      <c r="AK419" t="s">
        <v>178</v>
      </c>
      <c r="AL419" t="s">
        <v>178</v>
      </c>
      <c r="AM419">
        <f t="shared" si="6"/>
        <v>0.74750000000000005</v>
      </c>
      <c r="AN419" t="s">
        <v>533</v>
      </c>
    </row>
    <row r="420" spans="1:40" x14ac:dyDescent="0.25">
      <c r="A420">
        <v>244</v>
      </c>
      <c r="B420">
        <v>5.0999999999999996</v>
      </c>
      <c r="C420" t="s">
        <v>330</v>
      </c>
      <c r="D420" t="s">
        <v>359</v>
      </c>
      <c r="E420" t="s">
        <v>395</v>
      </c>
      <c r="F420" t="s">
        <v>178</v>
      </c>
      <c r="G420" t="s">
        <v>178</v>
      </c>
      <c r="H420">
        <v>2012</v>
      </c>
      <c r="I420" t="s">
        <v>178</v>
      </c>
      <c r="J420" t="s">
        <v>178</v>
      </c>
      <c r="K420" t="s">
        <v>145</v>
      </c>
      <c r="L420" t="s">
        <v>178</v>
      </c>
      <c r="M420" t="s">
        <v>178</v>
      </c>
      <c r="N420">
        <v>6</v>
      </c>
      <c r="O420" t="s">
        <v>178</v>
      </c>
      <c r="P420" t="s">
        <v>178</v>
      </c>
      <c r="Q420">
        <v>0</v>
      </c>
      <c r="R420" t="s">
        <v>178</v>
      </c>
      <c r="S420" t="s">
        <v>178</v>
      </c>
      <c r="T420">
        <v>0</v>
      </c>
      <c r="U420" t="s">
        <v>178</v>
      </c>
      <c r="V420" t="s">
        <v>178</v>
      </c>
      <c r="W420">
        <v>0.16155494421403416</v>
      </c>
      <c r="X420" t="s">
        <v>178</v>
      </c>
      <c r="Y420">
        <v>0</v>
      </c>
      <c r="Z420" t="s">
        <v>178</v>
      </c>
      <c r="AA420" t="s">
        <v>178</v>
      </c>
      <c r="AB420" t="s">
        <v>178</v>
      </c>
      <c r="AC420" t="s">
        <v>178</v>
      </c>
      <c r="AD420" t="s">
        <v>178</v>
      </c>
      <c r="AE420" t="s">
        <v>178</v>
      </c>
      <c r="AF420" t="s">
        <v>178</v>
      </c>
      <c r="AG420">
        <v>0</v>
      </c>
      <c r="AH420" t="s">
        <v>178</v>
      </c>
      <c r="AI420" t="s">
        <v>178</v>
      </c>
      <c r="AJ420">
        <v>0</v>
      </c>
      <c r="AK420" t="s">
        <v>178</v>
      </c>
      <c r="AL420" t="s">
        <v>178</v>
      </c>
      <c r="AM420">
        <f t="shared" si="6"/>
        <v>0</v>
      </c>
      <c r="AN420" t="s">
        <v>533</v>
      </c>
    </row>
    <row r="421" spans="1:40" x14ac:dyDescent="0.25">
      <c r="A421">
        <v>245</v>
      </c>
      <c r="B421">
        <v>5.0999999999999996</v>
      </c>
      <c r="C421" t="s">
        <v>330</v>
      </c>
      <c r="D421" t="s">
        <v>359</v>
      </c>
      <c r="E421" t="s">
        <v>395</v>
      </c>
      <c r="F421" t="s">
        <v>178</v>
      </c>
      <c r="G421" t="s">
        <v>178</v>
      </c>
      <c r="H421">
        <v>2012</v>
      </c>
      <c r="I421" t="s">
        <v>178</v>
      </c>
      <c r="J421" t="s">
        <v>178</v>
      </c>
      <c r="K421" t="s">
        <v>109</v>
      </c>
      <c r="L421" t="s">
        <v>178</v>
      </c>
      <c r="M421" t="s">
        <v>178</v>
      </c>
      <c r="N421">
        <v>13</v>
      </c>
      <c r="O421" t="s">
        <v>178</v>
      </c>
      <c r="P421" t="s">
        <v>178</v>
      </c>
      <c r="Q421">
        <v>3</v>
      </c>
      <c r="R421" t="s">
        <v>178</v>
      </c>
      <c r="S421" t="s">
        <v>178</v>
      </c>
      <c r="T421">
        <v>4</v>
      </c>
      <c r="U421" t="s">
        <v>178</v>
      </c>
      <c r="V421" t="s">
        <v>178</v>
      </c>
      <c r="W421">
        <v>0.70342021580275871</v>
      </c>
      <c r="X421" t="s">
        <v>178</v>
      </c>
      <c r="Y421">
        <v>0</v>
      </c>
      <c r="Z421" t="s">
        <v>178</v>
      </c>
      <c r="AA421" t="s">
        <v>178</v>
      </c>
      <c r="AB421" t="s">
        <v>178</v>
      </c>
      <c r="AC421" t="s">
        <v>178</v>
      </c>
      <c r="AD421" t="s">
        <v>178</v>
      </c>
      <c r="AE421" t="s">
        <v>178</v>
      </c>
      <c r="AF421" t="s">
        <v>178</v>
      </c>
      <c r="AG421">
        <v>0.48499999999999988</v>
      </c>
      <c r="AH421" t="s">
        <v>178</v>
      </c>
      <c r="AI421" t="s">
        <v>178</v>
      </c>
      <c r="AJ421">
        <v>0.22800000000000004</v>
      </c>
      <c r="AK421" t="s">
        <v>178</v>
      </c>
      <c r="AL421" t="s">
        <v>178</v>
      </c>
      <c r="AM421">
        <f t="shared" si="6"/>
        <v>0.48499999999999988</v>
      </c>
      <c r="AN421" t="s">
        <v>533</v>
      </c>
    </row>
    <row r="422" spans="1:40" x14ac:dyDescent="0.25">
      <c r="A422">
        <v>246</v>
      </c>
      <c r="B422">
        <v>5.7</v>
      </c>
      <c r="C422" t="s">
        <v>330</v>
      </c>
      <c r="D422" t="s">
        <v>359</v>
      </c>
      <c r="E422" t="s">
        <v>395</v>
      </c>
      <c r="F422" t="s">
        <v>178</v>
      </c>
      <c r="G422" t="s">
        <v>178</v>
      </c>
      <c r="H422">
        <v>2012</v>
      </c>
      <c r="I422" t="s">
        <v>178</v>
      </c>
      <c r="J422" t="s">
        <v>178</v>
      </c>
      <c r="K422" t="s">
        <v>147</v>
      </c>
      <c r="L422" t="s">
        <v>178</v>
      </c>
      <c r="M422" t="s">
        <v>178</v>
      </c>
      <c r="N422">
        <v>6</v>
      </c>
      <c r="O422" t="s">
        <v>178</v>
      </c>
      <c r="P422" t="s">
        <v>178</v>
      </c>
      <c r="Q422">
        <v>1</v>
      </c>
      <c r="R422" t="s">
        <v>178</v>
      </c>
      <c r="S422" t="s">
        <v>178</v>
      </c>
      <c r="T422">
        <v>3</v>
      </c>
      <c r="U422" t="s">
        <v>178</v>
      </c>
      <c r="V422" t="s">
        <v>178</v>
      </c>
      <c r="W422">
        <v>0.42579337712087534</v>
      </c>
      <c r="X422" t="s">
        <v>178</v>
      </c>
      <c r="Y422">
        <v>0</v>
      </c>
      <c r="Z422" t="s">
        <v>178</v>
      </c>
      <c r="AA422" t="s">
        <v>178</v>
      </c>
      <c r="AB422" t="s">
        <v>178</v>
      </c>
      <c r="AC422" t="s">
        <v>178</v>
      </c>
      <c r="AD422" t="s">
        <v>178</v>
      </c>
      <c r="AE422" t="s">
        <v>178</v>
      </c>
      <c r="AF422" t="s">
        <v>178</v>
      </c>
      <c r="AG422">
        <v>1.1212500000000001</v>
      </c>
      <c r="AH422" t="s">
        <v>178</v>
      </c>
      <c r="AI422" t="s">
        <v>178</v>
      </c>
      <c r="AJ422">
        <v>5.7000000000000009E-2</v>
      </c>
      <c r="AK422" t="s">
        <v>178</v>
      </c>
      <c r="AL422" t="s">
        <v>178</v>
      </c>
      <c r="AM422">
        <f t="shared" si="6"/>
        <v>1.1212500000000001</v>
      </c>
      <c r="AN422" t="s">
        <v>533</v>
      </c>
    </row>
    <row r="423" spans="1:40" x14ac:dyDescent="0.25">
      <c r="A423">
        <v>249</v>
      </c>
      <c r="B423">
        <v>4.8</v>
      </c>
      <c r="C423" t="s">
        <v>330</v>
      </c>
      <c r="D423" t="s">
        <v>359</v>
      </c>
      <c r="E423" t="s">
        <v>395</v>
      </c>
      <c r="F423" t="s">
        <v>178</v>
      </c>
      <c r="G423" t="s">
        <v>178</v>
      </c>
      <c r="H423">
        <v>2012</v>
      </c>
      <c r="I423" t="s">
        <v>178</v>
      </c>
      <c r="J423" t="s">
        <v>178</v>
      </c>
      <c r="K423" t="s">
        <v>113</v>
      </c>
      <c r="L423" t="s">
        <v>178</v>
      </c>
      <c r="M423" t="s">
        <v>178</v>
      </c>
      <c r="N423">
        <v>5</v>
      </c>
      <c r="O423" t="s">
        <v>178</v>
      </c>
      <c r="P423" t="s">
        <v>178</v>
      </c>
      <c r="Q423">
        <v>1</v>
      </c>
      <c r="R423" t="s">
        <v>178</v>
      </c>
      <c r="S423" t="s">
        <v>178</v>
      </c>
      <c r="T423">
        <v>0</v>
      </c>
      <c r="U423" t="s">
        <v>178</v>
      </c>
      <c r="V423" t="s">
        <v>178</v>
      </c>
      <c r="W423">
        <v>0.40804411526206491</v>
      </c>
      <c r="X423" t="s">
        <v>178</v>
      </c>
      <c r="Y423">
        <v>0</v>
      </c>
      <c r="Z423" t="s">
        <v>178</v>
      </c>
      <c r="AA423" t="s">
        <v>178</v>
      </c>
      <c r="AB423" t="s">
        <v>178</v>
      </c>
      <c r="AC423" t="s">
        <v>178</v>
      </c>
      <c r="AD423" t="s">
        <v>178</v>
      </c>
      <c r="AE423" t="s">
        <v>178</v>
      </c>
      <c r="AF423" t="s">
        <v>178</v>
      </c>
      <c r="AG423">
        <v>0</v>
      </c>
      <c r="AH423" t="s">
        <v>178</v>
      </c>
      <c r="AI423" t="s">
        <v>178</v>
      </c>
      <c r="AJ423">
        <v>0</v>
      </c>
      <c r="AK423" t="s">
        <v>178</v>
      </c>
      <c r="AL423" t="s">
        <v>178</v>
      </c>
      <c r="AM423">
        <f t="shared" si="6"/>
        <v>0</v>
      </c>
      <c r="AN423" t="s">
        <v>533</v>
      </c>
    </row>
    <row r="424" spans="1:40" x14ac:dyDescent="0.25">
      <c r="A424">
        <v>251</v>
      </c>
      <c r="B424">
        <v>5.3</v>
      </c>
      <c r="C424" t="s">
        <v>330</v>
      </c>
      <c r="D424" t="s">
        <v>359</v>
      </c>
      <c r="E424" t="s">
        <v>395</v>
      </c>
      <c r="F424" t="s">
        <v>178</v>
      </c>
      <c r="G424" t="s">
        <v>178</v>
      </c>
      <c r="H424">
        <v>2012</v>
      </c>
      <c r="I424" t="s">
        <v>178</v>
      </c>
      <c r="J424" t="s">
        <v>178</v>
      </c>
      <c r="K424" t="s">
        <v>136</v>
      </c>
      <c r="L424" t="s">
        <v>178</v>
      </c>
      <c r="M424" t="s">
        <v>178</v>
      </c>
      <c r="N424">
        <v>7</v>
      </c>
      <c r="O424" t="s">
        <v>178</v>
      </c>
      <c r="P424" t="s">
        <v>178</v>
      </c>
      <c r="Q424">
        <v>2</v>
      </c>
      <c r="R424" t="s">
        <v>178</v>
      </c>
      <c r="S424" t="s">
        <v>178</v>
      </c>
      <c r="T424">
        <v>2</v>
      </c>
      <c r="U424" t="s">
        <v>178</v>
      </c>
      <c r="V424" t="s">
        <v>178</v>
      </c>
      <c r="W424">
        <v>0.55009090157900209</v>
      </c>
      <c r="X424" t="s">
        <v>178</v>
      </c>
      <c r="Y424">
        <v>0</v>
      </c>
      <c r="Z424" t="s">
        <v>178</v>
      </c>
      <c r="AA424" t="s">
        <v>178</v>
      </c>
      <c r="AB424" t="s">
        <v>178</v>
      </c>
      <c r="AC424" t="s">
        <v>178</v>
      </c>
      <c r="AD424" t="s">
        <v>178</v>
      </c>
      <c r="AE424" t="s">
        <v>178</v>
      </c>
      <c r="AF424" t="s">
        <v>178</v>
      </c>
      <c r="AG424">
        <v>0.495</v>
      </c>
      <c r="AH424" t="s">
        <v>178</v>
      </c>
      <c r="AI424" t="s">
        <v>178</v>
      </c>
      <c r="AJ424">
        <v>7.6000000000000012E-2</v>
      </c>
      <c r="AK424" t="s">
        <v>178</v>
      </c>
      <c r="AL424" t="s">
        <v>178</v>
      </c>
      <c r="AM424">
        <f t="shared" si="6"/>
        <v>0.495</v>
      </c>
      <c r="AN424" t="s">
        <v>533</v>
      </c>
    </row>
    <row r="425" spans="1:40" x14ac:dyDescent="0.25">
      <c r="A425">
        <v>253</v>
      </c>
      <c r="B425">
        <v>4.8</v>
      </c>
      <c r="C425" t="s">
        <v>330</v>
      </c>
      <c r="D425" t="s">
        <v>359</v>
      </c>
      <c r="E425" t="s">
        <v>395</v>
      </c>
      <c r="F425" t="s">
        <v>178</v>
      </c>
      <c r="G425" t="s">
        <v>178</v>
      </c>
      <c r="H425">
        <v>2012</v>
      </c>
      <c r="I425" t="s">
        <v>178</v>
      </c>
      <c r="J425" t="s">
        <v>178</v>
      </c>
      <c r="K425" t="s">
        <v>120</v>
      </c>
      <c r="L425" t="s">
        <v>178</v>
      </c>
      <c r="M425" t="s">
        <v>178</v>
      </c>
      <c r="N425">
        <v>4</v>
      </c>
      <c r="O425" t="s">
        <v>178</v>
      </c>
      <c r="P425" t="s">
        <v>178</v>
      </c>
      <c r="Q425">
        <v>0</v>
      </c>
      <c r="R425" t="s">
        <v>178</v>
      </c>
      <c r="S425" t="s">
        <v>178</v>
      </c>
      <c r="T425">
        <v>0</v>
      </c>
      <c r="U425" t="s">
        <v>178</v>
      </c>
      <c r="V425" t="s">
        <v>178</v>
      </c>
      <c r="W425">
        <v>1.32672529183701</v>
      </c>
      <c r="X425" t="s">
        <v>178</v>
      </c>
      <c r="Y425">
        <v>0</v>
      </c>
      <c r="Z425" t="s">
        <v>178</v>
      </c>
      <c r="AA425" t="s">
        <v>178</v>
      </c>
      <c r="AB425" t="s">
        <v>178</v>
      </c>
      <c r="AC425" t="s">
        <v>178</v>
      </c>
      <c r="AD425" t="s">
        <v>178</v>
      </c>
      <c r="AE425" t="s">
        <v>178</v>
      </c>
      <c r="AF425" t="s">
        <v>178</v>
      </c>
      <c r="AG425">
        <v>0</v>
      </c>
      <c r="AH425" t="s">
        <v>178</v>
      </c>
      <c r="AI425" t="s">
        <v>178</v>
      </c>
      <c r="AJ425">
        <v>0</v>
      </c>
      <c r="AK425" t="s">
        <v>178</v>
      </c>
      <c r="AL425" t="s">
        <v>178</v>
      </c>
      <c r="AM425">
        <f t="shared" si="6"/>
        <v>0</v>
      </c>
      <c r="AN425" t="s">
        <v>533</v>
      </c>
    </row>
    <row r="426" spans="1:40" x14ac:dyDescent="0.25">
      <c r="A426">
        <v>254</v>
      </c>
      <c r="B426">
        <v>5.6</v>
      </c>
      <c r="C426" t="s">
        <v>330</v>
      </c>
      <c r="D426" t="s">
        <v>359</v>
      </c>
      <c r="E426" t="s">
        <v>395</v>
      </c>
      <c r="F426" t="s">
        <v>178</v>
      </c>
      <c r="G426" t="s">
        <v>178</v>
      </c>
      <c r="H426">
        <v>2012</v>
      </c>
      <c r="I426" t="s">
        <v>178</v>
      </c>
      <c r="J426" t="s">
        <v>178</v>
      </c>
      <c r="K426" t="s">
        <v>8</v>
      </c>
      <c r="L426" t="s">
        <v>178</v>
      </c>
      <c r="M426" t="s">
        <v>178</v>
      </c>
      <c r="N426">
        <v>11</v>
      </c>
      <c r="O426" t="s">
        <v>178</v>
      </c>
      <c r="P426" t="s">
        <v>178</v>
      </c>
      <c r="Q426">
        <v>1</v>
      </c>
      <c r="R426" t="s">
        <v>178</v>
      </c>
      <c r="S426" t="s">
        <v>178</v>
      </c>
      <c r="T426">
        <v>12</v>
      </c>
      <c r="U426" t="s">
        <v>178</v>
      </c>
      <c r="V426" t="s">
        <v>178</v>
      </c>
      <c r="W426">
        <v>0.89560035730229537</v>
      </c>
      <c r="X426" t="s">
        <v>178</v>
      </c>
      <c r="Y426">
        <v>0</v>
      </c>
      <c r="Z426" t="s">
        <v>178</v>
      </c>
      <c r="AA426" t="s">
        <v>178</v>
      </c>
      <c r="AB426" t="s">
        <v>178</v>
      </c>
      <c r="AC426" t="s">
        <v>178</v>
      </c>
      <c r="AD426" t="s">
        <v>178</v>
      </c>
      <c r="AE426" t="s">
        <v>178</v>
      </c>
      <c r="AF426" t="s">
        <v>178</v>
      </c>
      <c r="AG426">
        <v>4.4850000000000003</v>
      </c>
      <c r="AH426" t="s">
        <v>178</v>
      </c>
      <c r="AI426" t="s">
        <v>178</v>
      </c>
      <c r="AJ426">
        <v>0.22800000000000004</v>
      </c>
      <c r="AK426" t="s">
        <v>178</v>
      </c>
      <c r="AL426" t="s">
        <v>178</v>
      </c>
      <c r="AM426">
        <f t="shared" si="6"/>
        <v>4.4850000000000003</v>
      </c>
      <c r="AN426" t="s">
        <v>533</v>
      </c>
    </row>
    <row r="427" spans="1:40" x14ac:dyDescent="0.25">
      <c r="A427">
        <v>257</v>
      </c>
      <c r="B427">
        <v>4.5999999999999996</v>
      </c>
      <c r="C427" t="s">
        <v>330</v>
      </c>
      <c r="D427" t="s">
        <v>359</v>
      </c>
      <c r="E427" t="s">
        <v>395</v>
      </c>
      <c r="F427" t="s">
        <v>178</v>
      </c>
      <c r="G427" t="s">
        <v>178</v>
      </c>
      <c r="H427">
        <v>2012</v>
      </c>
      <c r="I427" t="s">
        <v>178</v>
      </c>
      <c r="J427" t="s">
        <v>178</v>
      </c>
      <c r="K427" t="s">
        <v>15</v>
      </c>
      <c r="L427" t="s">
        <v>178</v>
      </c>
      <c r="M427" t="s">
        <v>178</v>
      </c>
      <c r="N427">
        <v>7</v>
      </c>
      <c r="O427" t="s">
        <v>178</v>
      </c>
      <c r="P427" t="s">
        <v>178</v>
      </c>
      <c r="Q427">
        <v>0</v>
      </c>
      <c r="R427" t="s">
        <v>178</v>
      </c>
      <c r="S427" t="s">
        <v>178</v>
      </c>
      <c r="T427">
        <v>1</v>
      </c>
      <c r="U427" t="s">
        <v>178</v>
      </c>
      <c r="V427" t="s">
        <v>178</v>
      </c>
      <c r="W427">
        <v>0.44407206622348988</v>
      </c>
      <c r="X427" t="s">
        <v>178</v>
      </c>
      <c r="Y427">
        <v>0</v>
      </c>
      <c r="Z427" t="s">
        <v>178</v>
      </c>
      <c r="AA427" t="s">
        <v>178</v>
      </c>
      <c r="AB427" t="s">
        <v>178</v>
      </c>
      <c r="AC427" t="s">
        <v>178</v>
      </c>
      <c r="AD427" t="s">
        <v>178</v>
      </c>
      <c r="AE427" t="s">
        <v>178</v>
      </c>
      <c r="AF427" t="s">
        <v>178</v>
      </c>
      <c r="AG427">
        <v>0.5</v>
      </c>
      <c r="AH427" t="s">
        <v>178</v>
      </c>
      <c r="AI427" t="s">
        <v>178</v>
      </c>
      <c r="AJ427">
        <v>0</v>
      </c>
      <c r="AK427" t="s">
        <v>178</v>
      </c>
      <c r="AL427" t="s">
        <v>178</v>
      </c>
      <c r="AM427">
        <f t="shared" si="6"/>
        <v>0.5</v>
      </c>
      <c r="AN427" t="s">
        <v>533</v>
      </c>
    </row>
    <row r="428" spans="1:40" x14ac:dyDescent="0.25">
      <c r="A428">
        <v>259</v>
      </c>
      <c r="B428">
        <v>5</v>
      </c>
      <c r="C428" t="s">
        <v>330</v>
      </c>
      <c r="D428" t="s">
        <v>359</v>
      </c>
      <c r="E428" t="s">
        <v>395</v>
      </c>
      <c r="F428" t="s">
        <v>178</v>
      </c>
      <c r="G428" t="s">
        <v>178</v>
      </c>
      <c r="H428">
        <v>2012</v>
      </c>
      <c r="I428" t="s">
        <v>178</v>
      </c>
      <c r="J428" t="s">
        <v>178</v>
      </c>
      <c r="K428" t="s">
        <v>44</v>
      </c>
      <c r="L428" t="s">
        <v>178</v>
      </c>
      <c r="M428" t="s">
        <v>178</v>
      </c>
      <c r="N428">
        <v>7</v>
      </c>
      <c r="O428" t="s">
        <v>178</v>
      </c>
      <c r="P428" t="s">
        <v>178</v>
      </c>
      <c r="Q428">
        <v>1</v>
      </c>
      <c r="R428" t="s">
        <v>178</v>
      </c>
      <c r="S428" t="s">
        <v>178</v>
      </c>
      <c r="T428">
        <v>5</v>
      </c>
      <c r="U428" t="s">
        <v>178</v>
      </c>
      <c r="V428" t="s">
        <v>178</v>
      </c>
      <c r="W428">
        <v>0.43600458713183238</v>
      </c>
      <c r="X428" t="s">
        <v>178</v>
      </c>
      <c r="Y428">
        <v>0</v>
      </c>
      <c r="Z428" t="s">
        <v>178</v>
      </c>
      <c r="AA428" t="s">
        <v>178</v>
      </c>
      <c r="AB428" t="s">
        <v>178</v>
      </c>
      <c r="AC428" t="s">
        <v>178</v>
      </c>
      <c r="AD428" t="s">
        <v>178</v>
      </c>
      <c r="AE428" t="s">
        <v>178</v>
      </c>
      <c r="AF428" t="s">
        <v>178</v>
      </c>
      <c r="AG428">
        <v>1.8687500000000001</v>
      </c>
      <c r="AH428" t="s">
        <v>178</v>
      </c>
      <c r="AI428" t="s">
        <v>178</v>
      </c>
      <c r="AJ428">
        <v>9.5000000000000001E-2</v>
      </c>
      <c r="AK428" t="s">
        <v>178</v>
      </c>
      <c r="AL428" t="s">
        <v>178</v>
      </c>
      <c r="AM428">
        <f t="shared" si="6"/>
        <v>1.8687500000000001</v>
      </c>
      <c r="AN428" t="s">
        <v>533</v>
      </c>
    </row>
    <row r="429" spans="1:40" x14ac:dyDescent="0.25">
      <c r="A429">
        <v>262</v>
      </c>
      <c r="B429">
        <v>4.9000000000000004</v>
      </c>
      <c r="C429" t="s">
        <v>330</v>
      </c>
      <c r="D429" t="s">
        <v>359</v>
      </c>
      <c r="E429" t="s">
        <v>395</v>
      </c>
      <c r="F429" t="s">
        <v>178</v>
      </c>
      <c r="G429" t="s">
        <v>178</v>
      </c>
      <c r="H429">
        <v>2012</v>
      </c>
      <c r="I429" t="s">
        <v>178</v>
      </c>
      <c r="J429" t="s">
        <v>178</v>
      </c>
      <c r="K429" t="s">
        <v>48</v>
      </c>
      <c r="L429" t="s">
        <v>178</v>
      </c>
      <c r="M429" t="s">
        <v>178</v>
      </c>
      <c r="N429">
        <v>6</v>
      </c>
      <c r="O429" t="s">
        <v>178</v>
      </c>
      <c r="P429" t="s">
        <v>178</v>
      </c>
      <c r="Q429">
        <v>2</v>
      </c>
      <c r="R429" t="s">
        <v>178</v>
      </c>
      <c r="S429" t="s">
        <v>178</v>
      </c>
      <c r="T429">
        <v>4</v>
      </c>
      <c r="U429" t="s">
        <v>178</v>
      </c>
      <c r="V429" t="s">
        <v>178</v>
      </c>
      <c r="W429">
        <v>2.6086203249994049</v>
      </c>
      <c r="X429" t="s">
        <v>178</v>
      </c>
      <c r="Y429">
        <v>0</v>
      </c>
      <c r="Z429" t="s">
        <v>178</v>
      </c>
      <c r="AA429" t="s">
        <v>178</v>
      </c>
      <c r="AB429" t="s">
        <v>178</v>
      </c>
      <c r="AC429" t="s">
        <v>178</v>
      </c>
      <c r="AD429" t="s">
        <v>178</v>
      </c>
      <c r="AE429" t="s">
        <v>178</v>
      </c>
      <c r="AF429" t="s">
        <v>178</v>
      </c>
      <c r="AG429">
        <v>0.99</v>
      </c>
      <c r="AH429" t="s">
        <v>178</v>
      </c>
      <c r="AI429" t="s">
        <v>178</v>
      </c>
      <c r="AJ429">
        <v>0.15200000000000002</v>
      </c>
      <c r="AK429" t="s">
        <v>178</v>
      </c>
      <c r="AL429" t="s">
        <v>178</v>
      </c>
      <c r="AM429">
        <f t="shared" si="6"/>
        <v>0.99</v>
      </c>
      <c r="AN429" t="s">
        <v>533</v>
      </c>
    </row>
    <row r="430" spans="1:40" x14ac:dyDescent="0.25">
      <c r="A430">
        <v>267</v>
      </c>
      <c r="B430">
        <v>5.0999999999999996</v>
      </c>
      <c r="C430" t="s">
        <v>330</v>
      </c>
      <c r="D430" t="s">
        <v>359</v>
      </c>
      <c r="E430" t="s">
        <v>395</v>
      </c>
      <c r="F430" t="s">
        <v>178</v>
      </c>
      <c r="G430" t="s">
        <v>178</v>
      </c>
      <c r="H430">
        <v>2012</v>
      </c>
      <c r="I430" t="s">
        <v>178</v>
      </c>
      <c r="J430" t="s">
        <v>178</v>
      </c>
      <c r="K430" t="s">
        <v>81</v>
      </c>
      <c r="L430" t="s">
        <v>178</v>
      </c>
      <c r="M430" t="s">
        <v>178</v>
      </c>
      <c r="N430">
        <v>5</v>
      </c>
      <c r="O430" t="s">
        <v>178</v>
      </c>
      <c r="P430" t="s">
        <v>178</v>
      </c>
      <c r="Q430">
        <v>0</v>
      </c>
      <c r="R430" t="s">
        <v>178</v>
      </c>
      <c r="S430" t="s">
        <v>178</v>
      </c>
      <c r="T430">
        <v>0</v>
      </c>
      <c r="U430" t="s">
        <v>178</v>
      </c>
      <c r="V430" t="s">
        <v>178</v>
      </c>
      <c r="W430">
        <v>0.5818934610390456</v>
      </c>
      <c r="X430" t="s">
        <v>178</v>
      </c>
      <c r="Y430">
        <v>0</v>
      </c>
      <c r="Z430" t="s">
        <v>178</v>
      </c>
      <c r="AA430" t="s">
        <v>178</v>
      </c>
      <c r="AB430" t="s">
        <v>178</v>
      </c>
      <c r="AC430" t="s">
        <v>178</v>
      </c>
      <c r="AD430" t="s">
        <v>178</v>
      </c>
      <c r="AE430" t="s">
        <v>178</v>
      </c>
      <c r="AF430" t="s">
        <v>178</v>
      </c>
      <c r="AG430">
        <v>0</v>
      </c>
      <c r="AH430" t="s">
        <v>178</v>
      </c>
      <c r="AI430" t="s">
        <v>178</v>
      </c>
      <c r="AJ430">
        <v>0</v>
      </c>
      <c r="AK430" t="s">
        <v>178</v>
      </c>
      <c r="AL430" t="s">
        <v>178</v>
      </c>
      <c r="AM430">
        <f t="shared" si="6"/>
        <v>0</v>
      </c>
      <c r="AN430" t="s">
        <v>533</v>
      </c>
    </row>
    <row r="431" spans="1:40" x14ac:dyDescent="0.25">
      <c r="A431">
        <v>268</v>
      </c>
      <c r="B431">
        <v>5.3</v>
      </c>
      <c r="C431" t="s">
        <v>330</v>
      </c>
      <c r="D431" t="s">
        <v>359</v>
      </c>
      <c r="E431" t="s">
        <v>395</v>
      </c>
      <c r="F431" t="s">
        <v>178</v>
      </c>
      <c r="G431" t="s">
        <v>178</v>
      </c>
      <c r="H431">
        <v>2012</v>
      </c>
      <c r="I431" t="s">
        <v>178</v>
      </c>
      <c r="J431" t="s">
        <v>178</v>
      </c>
      <c r="K431" t="s">
        <v>147</v>
      </c>
      <c r="L431" t="s">
        <v>178</v>
      </c>
      <c r="M431" t="s">
        <v>178</v>
      </c>
      <c r="N431">
        <v>6</v>
      </c>
      <c r="O431" t="s">
        <v>178</v>
      </c>
      <c r="P431" t="s">
        <v>178</v>
      </c>
      <c r="Q431">
        <v>1</v>
      </c>
      <c r="R431" t="s">
        <v>178</v>
      </c>
      <c r="S431" t="s">
        <v>178</v>
      </c>
      <c r="T431">
        <v>3</v>
      </c>
      <c r="U431" t="s">
        <v>178</v>
      </c>
      <c r="V431" t="s">
        <v>178</v>
      </c>
      <c r="W431">
        <v>0.42579337712087534</v>
      </c>
      <c r="X431" t="s">
        <v>178</v>
      </c>
      <c r="Y431">
        <v>0</v>
      </c>
      <c r="Z431" t="s">
        <v>178</v>
      </c>
      <c r="AA431" t="s">
        <v>178</v>
      </c>
      <c r="AB431" t="s">
        <v>178</v>
      </c>
      <c r="AC431" t="s">
        <v>178</v>
      </c>
      <c r="AD431" t="s">
        <v>178</v>
      </c>
      <c r="AE431" t="s">
        <v>178</v>
      </c>
      <c r="AF431" t="s">
        <v>178</v>
      </c>
      <c r="AG431">
        <v>1.1212500000000001</v>
      </c>
      <c r="AH431" t="s">
        <v>178</v>
      </c>
      <c r="AI431" t="s">
        <v>178</v>
      </c>
      <c r="AJ431">
        <v>5.7000000000000009E-2</v>
      </c>
      <c r="AK431" t="s">
        <v>178</v>
      </c>
      <c r="AL431" t="s">
        <v>178</v>
      </c>
      <c r="AM431">
        <f t="shared" si="6"/>
        <v>1.1212500000000001</v>
      </c>
      <c r="AN431" t="s">
        <v>533</v>
      </c>
    </row>
    <row r="432" spans="1:40" x14ac:dyDescent="0.25">
      <c r="A432">
        <v>269</v>
      </c>
      <c r="B432">
        <v>5.4</v>
      </c>
      <c r="C432" t="s">
        <v>330</v>
      </c>
      <c r="D432" t="s">
        <v>359</v>
      </c>
      <c r="E432" t="s">
        <v>395</v>
      </c>
      <c r="F432" t="s">
        <v>178</v>
      </c>
      <c r="G432" t="s">
        <v>178</v>
      </c>
      <c r="H432">
        <v>2012</v>
      </c>
      <c r="I432" t="s">
        <v>178</v>
      </c>
      <c r="J432" t="s">
        <v>178</v>
      </c>
      <c r="K432" t="s">
        <v>113</v>
      </c>
      <c r="L432" t="s">
        <v>178</v>
      </c>
      <c r="M432" t="s">
        <v>178</v>
      </c>
      <c r="N432">
        <v>5</v>
      </c>
      <c r="O432" t="s">
        <v>178</v>
      </c>
      <c r="P432" t="s">
        <v>178</v>
      </c>
      <c r="Q432">
        <v>1</v>
      </c>
      <c r="R432" t="s">
        <v>178</v>
      </c>
      <c r="S432" t="s">
        <v>178</v>
      </c>
      <c r="T432">
        <v>0</v>
      </c>
      <c r="U432" t="s">
        <v>178</v>
      </c>
      <c r="V432" t="s">
        <v>178</v>
      </c>
      <c r="W432">
        <v>0.40804411526206491</v>
      </c>
      <c r="X432" t="s">
        <v>178</v>
      </c>
      <c r="Y432">
        <v>0</v>
      </c>
      <c r="Z432" t="s">
        <v>178</v>
      </c>
      <c r="AA432" t="s">
        <v>178</v>
      </c>
      <c r="AB432" t="s">
        <v>178</v>
      </c>
      <c r="AC432" t="s">
        <v>178</v>
      </c>
      <c r="AD432" t="s">
        <v>178</v>
      </c>
      <c r="AE432" t="s">
        <v>178</v>
      </c>
      <c r="AF432" t="s">
        <v>178</v>
      </c>
      <c r="AG432">
        <v>0</v>
      </c>
      <c r="AH432" t="s">
        <v>178</v>
      </c>
      <c r="AI432" t="s">
        <v>178</v>
      </c>
      <c r="AJ432">
        <v>0</v>
      </c>
      <c r="AK432" t="s">
        <v>178</v>
      </c>
      <c r="AL432" t="s">
        <v>178</v>
      </c>
      <c r="AM432">
        <f t="shared" si="6"/>
        <v>0</v>
      </c>
      <c r="AN432" t="s">
        <v>533</v>
      </c>
    </row>
    <row r="433" spans="1:40" x14ac:dyDescent="0.25">
      <c r="A433">
        <v>270</v>
      </c>
      <c r="B433">
        <v>5.0999999999999996</v>
      </c>
      <c r="C433" t="s">
        <v>330</v>
      </c>
      <c r="D433" t="s">
        <v>359</v>
      </c>
      <c r="E433" t="s">
        <v>395</v>
      </c>
      <c r="F433" t="s">
        <v>178</v>
      </c>
      <c r="G433" t="s">
        <v>178</v>
      </c>
      <c r="H433">
        <v>2012</v>
      </c>
      <c r="I433" t="s">
        <v>178</v>
      </c>
      <c r="J433" t="s">
        <v>178</v>
      </c>
      <c r="K433" t="s">
        <v>59</v>
      </c>
      <c r="L433" t="s">
        <v>178</v>
      </c>
      <c r="M433" t="s">
        <v>178</v>
      </c>
      <c r="N433">
        <v>5</v>
      </c>
      <c r="O433" t="s">
        <v>178</v>
      </c>
      <c r="P433" t="s">
        <v>178</v>
      </c>
      <c r="Q433">
        <v>1</v>
      </c>
      <c r="R433" t="s">
        <v>178</v>
      </c>
      <c r="S433" t="s">
        <v>178</v>
      </c>
      <c r="T433">
        <v>1</v>
      </c>
      <c r="U433" t="s">
        <v>178</v>
      </c>
      <c r="V433" t="s">
        <v>178</v>
      </c>
      <c r="W433">
        <v>0.63071388124885897</v>
      </c>
      <c r="X433" t="s">
        <v>178</v>
      </c>
      <c r="Y433">
        <v>0</v>
      </c>
      <c r="Z433" t="s">
        <v>178</v>
      </c>
      <c r="AA433" t="s">
        <v>178</v>
      </c>
      <c r="AB433" t="s">
        <v>178</v>
      </c>
      <c r="AC433" t="s">
        <v>178</v>
      </c>
      <c r="AD433" t="s">
        <v>178</v>
      </c>
      <c r="AE433" t="s">
        <v>178</v>
      </c>
      <c r="AF433" t="s">
        <v>178</v>
      </c>
      <c r="AG433">
        <v>0.37375000000000003</v>
      </c>
      <c r="AH433" t="s">
        <v>178</v>
      </c>
      <c r="AI433" t="s">
        <v>178</v>
      </c>
      <c r="AJ433">
        <v>1.9000000000000003E-2</v>
      </c>
      <c r="AK433" t="s">
        <v>178</v>
      </c>
      <c r="AL433" t="s">
        <v>178</v>
      </c>
      <c r="AM433">
        <f t="shared" si="6"/>
        <v>0.37375000000000003</v>
      </c>
      <c r="AN433" t="s">
        <v>533</v>
      </c>
    </row>
    <row r="434" spans="1:40" x14ac:dyDescent="0.25">
      <c r="A434">
        <v>6</v>
      </c>
      <c r="B434">
        <v>4.0999999999999996</v>
      </c>
      <c r="C434" t="s">
        <v>330</v>
      </c>
      <c r="D434" t="s">
        <v>359</v>
      </c>
      <c r="E434" t="s">
        <v>395</v>
      </c>
      <c r="F434" t="s">
        <v>395</v>
      </c>
      <c r="G434" t="s">
        <v>395</v>
      </c>
      <c r="H434">
        <v>2011</v>
      </c>
      <c r="I434">
        <v>2</v>
      </c>
      <c r="J434">
        <v>2011</v>
      </c>
      <c r="K434" t="s">
        <v>3</v>
      </c>
      <c r="L434" t="s">
        <v>3</v>
      </c>
      <c r="M434" t="s">
        <v>3</v>
      </c>
      <c r="N434">
        <v>6</v>
      </c>
      <c r="O434">
        <v>7</v>
      </c>
      <c r="P434">
        <v>5</v>
      </c>
      <c r="Q434">
        <v>1</v>
      </c>
      <c r="R434">
        <v>2</v>
      </c>
      <c r="S434">
        <v>1</v>
      </c>
      <c r="T434">
        <v>0</v>
      </c>
      <c r="U434">
        <v>4</v>
      </c>
      <c r="V434">
        <v>3</v>
      </c>
      <c r="W434">
        <v>1.0771258050942794</v>
      </c>
      <c r="X434" t="s">
        <v>177</v>
      </c>
      <c r="Y434">
        <v>1</v>
      </c>
      <c r="Z434" t="s">
        <v>178</v>
      </c>
      <c r="AA434" t="s">
        <v>178</v>
      </c>
      <c r="AB434">
        <v>0</v>
      </c>
      <c r="AC434">
        <v>1</v>
      </c>
      <c r="AD434" t="s">
        <v>178</v>
      </c>
      <c r="AE434" t="s">
        <v>178</v>
      </c>
      <c r="AF434" t="s">
        <v>178</v>
      </c>
      <c r="AG434">
        <v>0</v>
      </c>
      <c r="AH434">
        <v>0.99</v>
      </c>
      <c r="AI434">
        <v>1.1212500000000001</v>
      </c>
      <c r="AJ434">
        <v>0</v>
      </c>
      <c r="AK434">
        <v>0.15200000000000002</v>
      </c>
      <c r="AL434">
        <v>5.7000000000000009E-2</v>
      </c>
      <c r="AM434">
        <f t="shared" si="6"/>
        <v>0.20900000000000002</v>
      </c>
      <c r="AN434" t="s">
        <v>535</v>
      </c>
    </row>
    <row r="435" spans="1:40" x14ac:dyDescent="0.25">
      <c r="A435">
        <v>8</v>
      </c>
      <c r="B435">
        <v>4.9000000000000004</v>
      </c>
      <c r="C435" t="s">
        <v>330</v>
      </c>
      <c r="D435" t="s">
        <v>359</v>
      </c>
      <c r="E435" t="s">
        <v>395</v>
      </c>
      <c r="F435" t="s">
        <v>395</v>
      </c>
      <c r="G435" t="s">
        <v>395</v>
      </c>
      <c r="H435">
        <v>2011</v>
      </c>
      <c r="I435">
        <v>2</v>
      </c>
      <c r="J435">
        <v>2011</v>
      </c>
      <c r="K435" t="s">
        <v>85</v>
      </c>
      <c r="L435" t="s">
        <v>85</v>
      </c>
      <c r="M435" t="s">
        <v>85</v>
      </c>
      <c r="N435">
        <v>5</v>
      </c>
      <c r="O435">
        <v>3</v>
      </c>
      <c r="P435">
        <v>5</v>
      </c>
      <c r="Q435">
        <v>1</v>
      </c>
      <c r="R435">
        <v>1</v>
      </c>
      <c r="S435">
        <v>0</v>
      </c>
      <c r="T435">
        <v>0</v>
      </c>
      <c r="U435">
        <v>3</v>
      </c>
      <c r="V435">
        <v>3</v>
      </c>
      <c r="W435">
        <v>2.1006903627141238</v>
      </c>
      <c r="X435" t="s">
        <v>177</v>
      </c>
      <c r="Y435">
        <v>1</v>
      </c>
      <c r="Z435" t="s">
        <v>178</v>
      </c>
      <c r="AA435" t="s">
        <v>178</v>
      </c>
      <c r="AB435">
        <v>4</v>
      </c>
      <c r="AC435">
        <v>2</v>
      </c>
      <c r="AD435" t="s">
        <v>178</v>
      </c>
      <c r="AE435" t="s">
        <v>178</v>
      </c>
      <c r="AF435" t="s">
        <v>178</v>
      </c>
      <c r="AG435">
        <v>0</v>
      </c>
      <c r="AH435">
        <v>1.1212500000000001</v>
      </c>
      <c r="AI435">
        <v>1.5</v>
      </c>
      <c r="AJ435">
        <v>0</v>
      </c>
      <c r="AK435">
        <v>5.7000000000000009E-2</v>
      </c>
      <c r="AL435">
        <v>0</v>
      </c>
      <c r="AM435">
        <f t="shared" si="6"/>
        <v>5.7000000000000009E-2</v>
      </c>
      <c r="AN435" t="s">
        <v>535</v>
      </c>
    </row>
    <row r="436" spans="1:40" x14ac:dyDescent="0.25">
      <c r="A436">
        <v>10</v>
      </c>
      <c r="B436">
        <v>5.2</v>
      </c>
      <c r="C436" t="s">
        <v>330</v>
      </c>
      <c r="D436" t="s">
        <v>359</v>
      </c>
      <c r="E436" t="s">
        <v>395</v>
      </c>
      <c r="F436" t="s">
        <v>395</v>
      </c>
      <c r="G436" t="s">
        <v>395</v>
      </c>
      <c r="H436">
        <v>2011</v>
      </c>
      <c r="I436">
        <v>2</v>
      </c>
      <c r="J436">
        <v>2011</v>
      </c>
      <c r="K436" t="s">
        <v>7</v>
      </c>
      <c r="L436" t="s">
        <v>7</v>
      </c>
      <c r="M436" t="s">
        <v>7</v>
      </c>
      <c r="N436">
        <v>9</v>
      </c>
      <c r="O436">
        <v>9</v>
      </c>
      <c r="P436">
        <v>7</v>
      </c>
      <c r="Q436">
        <v>2</v>
      </c>
      <c r="R436">
        <v>0</v>
      </c>
      <c r="S436">
        <v>2</v>
      </c>
      <c r="T436">
        <v>0</v>
      </c>
      <c r="U436">
        <v>0</v>
      </c>
      <c r="V436">
        <v>3</v>
      </c>
      <c r="W436">
        <v>0.83934498270973201</v>
      </c>
      <c r="X436" t="s">
        <v>177</v>
      </c>
      <c r="Y436">
        <v>1</v>
      </c>
      <c r="Z436" t="s">
        <v>178</v>
      </c>
      <c r="AA436" t="s">
        <v>178</v>
      </c>
      <c r="AB436">
        <v>1</v>
      </c>
      <c r="AC436">
        <v>1</v>
      </c>
      <c r="AD436" t="s">
        <v>178</v>
      </c>
      <c r="AE436" t="s">
        <v>178</v>
      </c>
      <c r="AF436" t="s">
        <v>178</v>
      </c>
      <c r="AG436">
        <v>0</v>
      </c>
      <c r="AH436">
        <v>0</v>
      </c>
      <c r="AI436">
        <v>0.74249999999999994</v>
      </c>
      <c r="AJ436">
        <v>0</v>
      </c>
      <c r="AK436">
        <v>0</v>
      </c>
      <c r="AL436">
        <v>0.11400000000000002</v>
      </c>
      <c r="AM436">
        <f t="shared" si="6"/>
        <v>0.11400000000000002</v>
      </c>
      <c r="AN436" t="s">
        <v>535</v>
      </c>
    </row>
    <row r="437" spans="1:40" x14ac:dyDescent="0.25">
      <c r="A437">
        <v>11</v>
      </c>
      <c r="B437">
        <v>4.8</v>
      </c>
      <c r="C437" t="s">
        <v>330</v>
      </c>
      <c r="D437" t="s">
        <v>359</v>
      </c>
      <c r="E437" t="s">
        <v>395</v>
      </c>
      <c r="F437" t="s">
        <v>395</v>
      </c>
      <c r="G437" t="s">
        <v>395</v>
      </c>
      <c r="H437">
        <v>2011</v>
      </c>
      <c r="I437">
        <v>2</v>
      </c>
      <c r="J437">
        <v>2011</v>
      </c>
      <c r="K437" t="s">
        <v>72</v>
      </c>
      <c r="L437" t="s">
        <v>72</v>
      </c>
      <c r="M437" t="s">
        <v>72</v>
      </c>
      <c r="N437">
        <v>4</v>
      </c>
      <c r="O437">
        <v>5</v>
      </c>
      <c r="P437">
        <v>4</v>
      </c>
      <c r="Q437">
        <v>1</v>
      </c>
      <c r="R437">
        <v>1</v>
      </c>
      <c r="S437">
        <v>0</v>
      </c>
      <c r="T437">
        <v>0</v>
      </c>
      <c r="U437">
        <v>2</v>
      </c>
      <c r="V437">
        <v>2</v>
      </c>
      <c r="W437">
        <v>0.68680419334771214</v>
      </c>
      <c r="X437" t="s">
        <v>177</v>
      </c>
      <c r="Y437">
        <v>1</v>
      </c>
      <c r="Z437" t="s">
        <v>178</v>
      </c>
      <c r="AA437" t="s">
        <v>178</v>
      </c>
      <c r="AB437">
        <v>0</v>
      </c>
      <c r="AC437">
        <v>0</v>
      </c>
      <c r="AD437" t="s">
        <v>178</v>
      </c>
      <c r="AE437" t="s">
        <v>178</v>
      </c>
      <c r="AF437" t="s">
        <v>178</v>
      </c>
      <c r="AG437">
        <v>0</v>
      </c>
      <c r="AH437">
        <v>0.74750000000000005</v>
      </c>
      <c r="AI437">
        <v>1</v>
      </c>
      <c r="AJ437">
        <v>0</v>
      </c>
      <c r="AK437">
        <v>3.8000000000000006E-2</v>
      </c>
      <c r="AL437">
        <v>0</v>
      </c>
      <c r="AM437">
        <f t="shared" si="6"/>
        <v>3.8000000000000006E-2</v>
      </c>
      <c r="AN437" t="s">
        <v>535</v>
      </c>
    </row>
    <row r="438" spans="1:40" x14ac:dyDescent="0.25">
      <c r="A438">
        <v>13</v>
      </c>
      <c r="B438">
        <v>4.8</v>
      </c>
      <c r="C438" t="s">
        <v>330</v>
      </c>
      <c r="D438" t="s">
        <v>359</v>
      </c>
      <c r="E438" t="s">
        <v>395</v>
      </c>
      <c r="F438" t="s">
        <v>395</v>
      </c>
      <c r="G438" t="s">
        <v>395</v>
      </c>
      <c r="H438">
        <v>2011</v>
      </c>
      <c r="I438">
        <v>2</v>
      </c>
      <c r="J438">
        <v>2011</v>
      </c>
      <c r="K438" t="s">
        <v>2</v>
      </c>
      <c r="L438" t="s">
        <v>2</v>
      </c>
      <c r="M438" t="s">
        <v>2</v>
      </c>
      <c r="N438">
        <v>4</v>
      </c>
      <c r="O438">
        <v>7</v>
      </c>
      <c r="P438">
        <v>7</v>
      </c>
      <c r="Q438">
        <v>0</v>
      </c>
      <c r="R438">
        <v>1</v>
      </c>
      <c r="S438">
        <v>2</v>
      </c>
      <c r="T438">
        <v>0</v>
      </c>
      <c r="U438">
        <v>2</v>
      </c>
      <c r="V438">
        <v>1</v>
      </c>
      <c r="W438">
        <v>1.4878844041120944</v>
      </c>
      <c r="X438" t="s">
        <v>177</v>
      </c>
      <c r="Y438">
        <v>1</v>
      </c>
      <c r="Z438" t="s">
        <v>178</v>
      </c>
      <c r="AA438" t="s">
        <v>178</v>
      </c>
      <c r="AB438">
        <v>14</v>
      </c>
      <c r="AC438">
        <v>6</v>
      </c>
      <c r="AD438" t="s">
        <v>178</v>
      </c>
      <c r="AE438" t="s">
        <v>178</v>
      </c>
      <c r="AF438" t="s">
        <v>178</v>
      </c>
      <c r="AG438">
        <v>0</v>
      </c>
      <c r="AH438">
        <v>0.74750000000000005</v>
      </c>
      <c r="AI438">
        <v>0.2475</v>
      </c>
      <c r="AJ438">
        <v>0</v>
      </c>
      <c r="AK438">
        <v>3.8000000000000006E-2</v>
      </c>
      <c r="AL438">
        <v>3.8000000000000006E-2</v>
      </c>
      <c r="AM438">
        <f t="shared" si="6"/>
        <v>7.6000000000000012E-2</v>
      </c>
      <c r="AN438" t="s">
        <v>535</v>
      </c>
    </row>
    <row r="439" spans="1:40" x14ac:dyDescent="0.25">
      <c r="A439">
        <v>18</v>
      </c>
      <c r="B439">
        <v>5.2</v>
      </c>
      <c r="C439" t="s">
        <v>330</v>
      </c>
      <c r="D439" t="s">
        <v>359</v>
      </c>
      <c r="E439" t="s">
        <v>395</v>
      </c>
      <c r="F439" t="s">
        <v>395</v>
      </c>
      <c r="G439" t="s">
        <v>178</v>
      </c>
      <c r="H439">
        <v>2011</v>
      </c>
      <c r="I439">
        <v>1</v>
      </c>
      <c r="J439">
        <v>2011</v>
      </c>
      <c r="K439" t="s">
        <v>4</v>
      </c>
      <c r="L439" t="s">
        <v>88</v>
      </c>
      <c r="M439" t="s">
        <v>178</v>
      </c>
      <c r="N439">
        <v>4</v>
      </c>
      <c r="O439">
        <v>3</v>
      </c>
      <c r="P439" t="s">
        <v>178</v>
      </c>
      <c r="Q439">
        <v>1</v>
      </c>
      <c r="R439">
        <v>0</v>
      </c>
      <c r="S439" t="s">
        <v>178</v>
      </c>
      <c r="T439">
        <v>1</v>
      </c>
      <c r="U439">
        <v>0</v>
      </c>
      <c r="V439" t="s">
        <v>178</v>
      </c>
      <c r="W439">
        <v>1.0771258050942794</v>
      </c>
      <c r="X439" t="s">
        <v>176</v>
      </c>
      <c r="Y439">
        <v>1</v>
      </c>
      <c r="Z439" t="s">
        <v>178</v>
      </c>
      <c r="AA439" t="s">
        <v>178</v>
      </c>
      <c r="AB439">
        <v>0</v>
      </c>
      <c r="AC439">
        <v>0</v>
      </c>
      <c r="AD439">
        <v>6.5196625679554927</v>
      </c>
      <c r="AE439" t="s">
        <v>178</v>
      </c>
      <c r="AF439" t="s">
        <v>178</v>
      </c>
      <c r="AG439">
        <v>0.37375000000000003</v>
      </c>
      <c r="AH439">
        <v>0</v>
      </c>
      <c r="AI439" t="s">
        <v>178</v>
      </c>
      <c r="AJ439">
        <v>0</v>
      </c>
      <c r="AK439">
        <v>0</v>
      </c>
      <c r="AL439" t="s">
        <v>178</v>
      </c>
      <c r="AM439">
        <f t="shared" si="6"/>
        <v>0</v>
      </c>
      <c r="AN439" t="s">
        <v>535</v>
      </c>
    </row>
    <row r="440" spans="1:40" x14ac:dyDescent="0.25">
      <c r="A440">
        <v>24</v>
      </c>
      <c r="B440">
        <v>5.3</v>
      </c>
      <c r="C440" t="s">
        <v>330</v>
      </c>
      <c r="D440" t="s">
        <v>359</v>
      </c>
      <c r="E440" t="s">
        <v>395</v>
      </c>
      <c r="F440" t="s">
        <v>395</v>
      </c>
      <c r="G440" t="s">
        <v>395</v>
      </c>
      <c r="H440">
        <v>2011</v>
      </c>
      <c r="I440">
        <v>2</v>
      </c>
      <c r="J440">
        <v>2011</v>
      </c>
      <c r="K440" t="s">
        <v>24</v>
      </c>
      <c r="L440" t="s">
        <v>24</v>
      </c>
      <c r="M440" t="s">
        <v>24</v>
      </c>
      <c r="N440">
        <v>10</v>
      </c>
      <c r="O440">
        <v>6</v>
      </c>
      <c r="P440">
        <v>6</v>
      </c>
      <c r="Q440">
        <v>3</v>
      </c>
      <c r="R440">
        <v>2</v>
      </c>
      <c r="S440">
        <v>1</v>
      </c>
      <c r="T440">
        <v>2</v>
      </c>
      <c r="U440">
        <v>3</v>
      </c>
      <c r="V440">
        <v>1</v>
      </c>
      <c r="W440">
        <v>1.9617339269126184</v>
      </c>
      <c r="X440" t="s">
        <v>177</v>
      </c>
      <c r="Y440">
        <v>1</v>
      </c>
      <c r="Z440" t="s">
        <v>178</v>
      </c>
      <c r="AA440" t="s">
        <v>178</v>
      </c>
      <c r="AB440">
        <v>0</v>
      </c>
      <c r="AC440">
        <v>0</v>
      </c>
      <c r="AD440" t="s">
        <v>178</v>
      </c>
      <c r="AE440" t="s">
        <v>178</v>
      </c>
      <c r="AF440" t="s">
        <v>178</v>
      </c>
      <c r="AG440">
        <v>0.24249999999999994</v>
      </c>
      <c r="AH440">
        <v>0.74249999999999994</v>
      </c>
      <c r="AI440">
        <v>0.37375000000000003</v>
      </c>
      <c r="AJ440">
        <v>0.11400000000000002</v>
      </c>
      <c r="AK440">
        <v>0.11400000000000002</v>
      </c>
      <c r="AL440">
        <v>1.9000000000000003E-2</v>
      </c>
      <c r="AM440">
        <f t="shared" si="6"/>
        <v>0.24700000000000005</v>
      </c>
      <c r="AN440" t="s">
        <v>535</v>
      </c>
    </row>
    <row r="441" spans="1:40" x14ac:dyDescent="0.25">
      <c r="A441">
        <v>29</v>
      </c>
      <c r="B441">
        <v>4.5999999999999996</v>
      </c>
      <c r="C441" t="s">
        <v>330</v>
      </c>
      <c r="D441" t="s">
        <v>359</v>
      </c>
      <c r="E441" t="s">
        <v>395</v>
      </c>
      <c r="F441" t="s">
        <v>395</v>
      </c>
      <c r="G441" t="s">
        <v>178</v>
      </c>
      <c r="H441">
        <v>2011</v>
      </c>
      <c r="I441">
        <v>1</v>
      </c>
      <c r="J441">
        <v>2011</v>
      </c>
      <c r="K441" t="s">
        <v>96</v>
      </c>
      <c r="L441" t="s">
        <v>96</v>
      </c>
      <c r="M441" t="s">
        <v>178</v>
      </c>
      <c r="N441">
        <v>5</v>
      </c>
      <c r="O441">
        <v>5</v>
      </c>
      <c r="P441" t="s">
        <v>178</v>
      </c>
      <c r="Q441">
        <v>1</v>
      </c>
      <c r="R441">
        <v>1</v>
      </c>
      <c r="S441" t="s">
        <v>178</v>
      </c>
      <c r="T441">
        <v>0</v>
      </c>
      <c r="U441">
        <v>3</v>
      </c>
      <c r="V441" t="s">
        <v>178</v>
      </c>
      <c r="W441">
        <v>1.2343419299367586</v>
      </c>
      <c r="X441" t="s">
        <v>177</v>
      </c>
      <c r="Y441">
        <v>1</v>
      </c>
      <c r="Z441" t="s">
        <v>178</v>
      </c>
      <c r="AA441" t="s">
        <v>178</v>
      </c>
      <c r="AB441">
        <v>5</v>
      </c>
      <c r="AC441">
        <v>12</v>
      </c>
      <c r="AD441" t="s">
        <v>178</v>
      </c>
      <c r="AE441" t="s">
        <v>178</v>
      </c>
      <c r="AF441" t="s">
        <v>178</v>
      </c>
      <c r="AG441">
        <v>0</v>
      </c>
      <c r="AH441">
        <v>1.1212500000000001</v>
      </c>
      <c r="AI441" t="s">
        <v>178</v>
      </c>
      <c r="AJ441">
        <v>0</v>
      </c>
      <c r="AK441">
        <v>5.7000000000000009E-2</v>
      </c>
      <c r="AL441" t="s">
        <v>178</v>
      </c>
      <c r="AM441">
        <f t="shared" si="6"/>
        <v>5.7000000000000009E-2</v>
      </c>
      <c r="AN441" t="s">
        <v>535</v>
      </c>
    </row>
    <row r="442" spans="1:40" x14ac:dyDescent="0.25">
      <c r="A442">
        <v>33</v>
      </c>
      <c r="B442">
        <v>5.2</v>
      </c>
      <c r="C442" t="s">
        <v>330</v>
      </c>
      <c r="D442" t="s">
        <v>359</v>
      </c>
      <c r="E442" t="s">
        <v>395</v>
      </c>
      <c r="F442" t="s">
        <v>395</v>
      </c>
      <c r="G442" t="s">
        <v>178</v>
      </c>
      <c r="H442">
        <v>2011</v>
      </c>
      <c r="I442">
        <v>1</v>
      </c>
      <c r="J442">
        <v>2011</v>
      </c>
      <c r="K442" t="s">
        <v>78</v>
      </c>
      <c r="L442" t="s">
        <v>78</v>
      </c>
      <c r="M442" t="s">
        <v>178</v>
      </c>
      <c r="N442">
        <v>8</v>
      </c>
      <c r="O442">
        <v>11</v>
      </c>
      <c r="P442" t="s">
        <v>178</v>
      </c>
      <c r="Q442">
        <v>2</v>
      </c>
      <c r="R442">
        <v>2</v>
      </c>
      <c r="S442" t="s">
        <v>178</v>
      </c>
      <c r="T442">
        <v>2</v>
      </c>
      <c r="U442">
        <v>0</v>
      </c>
      <c r="V442" t="s">
        <v>178</v>
      </c>
      <c r="W442">
        <v>0.40199502484483624</v>
      </c>
      <c r="X442" t="s">
        <v>177</v>
      </c>
      <c r="Y442">
        <v>1</v>
      </c>
      <c r="Z442" t="s">
        <v>178</v>
      </c>
      <c r="AA442" t="s">
        <v>178</v>
      </c>
      <c r="AB442">
        <v>1</v>
      </c>
      <c r="AC442">
        <v>2</v>
      </c>
      <c r="AD442" t="s">
        <v>178</v>
      </c>
      <c r="AE442" t="s">
        <v>178</v>
      </c>
      <c r="AF442" t="s">
        <v>178</v>
      </c>
      <c r="AG442">
        <v>0.495</v>
      </c>
      <c r="AH442">
        <v>0</v>
      </c>
      <c r="AI442" t="s">
        <v>178</v>
      </c>
      <c r="AJ442">
        <v>0</v>
      </c>
      <c r="AK442">
        <v>0</v>
      </c>
      <c r="AL442" t="s">
        <v>178</v>
      </c>
      <c r="AM442">
        <f t="shared" si="6"/>
        <v>0</v>
      </c>
      <c r="AN442" t="s">
        <v>535</v>
      </c>
    </row>
    <row r="443" spans="1:40" x14ac:dyDescent="0.25">
      <c r="A443">
        <v>38</v>
      </c>
      <c r="B443">
        <v>5.0999999999999996</v>
      </c>
      <c r="C443" t="s">
        <v>330</v>
      </c>
      <c r="D443" t="s">
        <v>359</v>
      </c>
      <c r="E443" t="s">
        <v>395</v>
      </c>
      <c r="F443" t="s">
        <v>395</v>
      </c>
      <c r="G443" t="s">
        <v>395</v>
      </c>
      <c r="H443">
        <v>2011</v>
      </c>
      <c r="I443">
        <v>2</v>
      </c>
      <c r="J443">
        <v>2011</v>
      </c>
      <c r="K443" t="s">
        <v>17</v>
      </c>
      <c r="L443" t="s">
        <v>17</v>
      </c>
      <c r="M443" t="s">
        <v>17</v>
      </c>
      <c r="N443">
        <v>4</v>
      </c>
      <c r="O443">
        <v>7</v>
      </c>
      <c r="P443">
        <v>10</v>
      </c>
      <c r="Q443">
        <v>0</v>
      </c>
      <c r="R443">
        <v>1</v>
      </c>
      <c r="S443">
        <v>1</v>
      </c>
      <c r="T443">
        <v>0</v>
      </c>
      <c r="U443">
        <v>0</v>
      </c>
      <c r="V443">
        <v>4</v>
      </c>
      <c r="W443">
        <v>0.61846584384265046</v>
      </c>
      <c r="X443" t="s">
        <v>177</v>
      </c>
      <c r="Y443">
        <v>1</v>
      </c>
      <c r="Z443" t="s">
        <v>178</v>
      </c>
      <c r="AA443" t="s">
        <v>178</v>
      </c>
      <c r="AB443">
        <v>0</v>
      </c>
      <c r="AC443">
        <v>0</v>
      </c>
      <c r="AD443" t="s">
        <v>178</v>
      </c>
      <c r="AE443" t="s">
        <v>178</v>
      </c>
      <c r="AF443" t="s">
        <v>178</v>
      </c>
      <c r="AG443">
        <v>0</v>
      </c>
      <c r="AH443">
        <v>0</v>
      </c>
      <c r="AI443">
        <v>1.4950000000000001</v>
      </c>
      <c r="AJ443">
        <v>0</v>
      </c>
      <c r="AK443">
        <v>0</v>
      </c>
      <c r="AL443">
        <v>7.6000000000000012E-2</v>
      </c>
      <c r="AM443">
        <f t="shared" si="6"/>
        <v>7.6000000000000012E-2</v>
      </c>
      <c r="AN443" t="s">
        <v>535</v>
      </c>
    </row>
    <row r="444" spans="1:40" x14ac:dyDescent="0.25">
      <c r="A444">
        <v>46</v>
      </c>
      <c r="B444">
        <v>4.8</v>
      </c>
      <c r="C444" t="s">
        <v>330</v>
      </c>
      <c r="D444" t="s">
        <v>359</v>
      </c>
      <c r="E444" t="s">
        <v>395</v>
      </c>
      <c r="F444" t="s">
        <v>395</v>
      </c>
      <c r="G444" t="s">
        <v>395</v>
      </c>
      <c r="H444">
        <v>2011</v>
      </c>
      <c r="I444">
        <v>2</v>
      </c>
      <c r="J444">
        <v>2011</v>
      </c>
      <c r="K444" t="s">
        <v>93</v>
      </c>
      <c r="L444" t="s">
        <v>97</v>
      </c>
      <c r="M444" t="s">
        <v>97</v>
      </c>
      <c r="N444">
        <v>5</v>
      </c>
      <c r="O444">
        <v>7</v>
      </c>
      <c r="P444">
        <v>4</v>
      </c>
      <c r="Q444">
        <v>2</v>
      </c>
      <c r="R444">
        <v>1</v>
      </c>
      <c r="S444">
        <v>0</v>
      </c>
      <c r="T444">
        <v>0</v>
      </c>
      <c r="U444">
        <v>3</v>
      </c>
      <c r="V444">
        <v>3</v>
      </c>
      <c r="W444">
        <v>0.9217917335277005</v>
      </c>
      <c r="X444" t="s">
        <v>176</v>
      </c>
      <c r="Y444">
        <v>1</v>
      </c>
      <c r="Z444" t="s">
        <v>178</v>
      </c>
      <c r="AA444" t="s">
        <v>178</v>
      </c>
      <c r="AB444">
        <v>5</v>
      </c>
      <c r="AC444">
        <v>5</v>
      </c>
      <c r="AD444">
        <v>2.6482069405543087</v>
      </c>
      <c r="AE444" t="s">
        <v>178</v>
      </c>
      <c r="AF444" t="s">
        <v>178</v>
      </c>
      <c r="AG444">
        <v>0</v>
      </c>
      <c r="AH444">
        <v>1.1212500000000001</v>
      </c>
      <c r="AI444">
        <v>1.5</v>
      </c>
      <c r="AJ444">
        <v>0</v>
      </c>
      <c r="AK444">
        <v>5.7000000000000009E-2</v>
      </c>
      <c r="AL444">
        <v>0</v>
      </c>
      <c r="AM444">
        <f t="shared" si="6"/>
        <v>5.7000000000000009E-2</v>
      </c>
      <c r="AN444" t="s">
        <v>535</v>
      </c>
    </row>
    <row r="445" spans="1:40" x14ac:dyDescent="0.25">
      <c r="A445">
        <v>52</v>
      </c>
      <c r="B445">
        <v>4.9000000000000004</v>
      </c>
      <c r="C445" t="s">
        <v>330</v>
      </c>
      <c r="D445" t="s">
        <v>359</v>
      </c>
      <c r="E445" t="s">
        <v>395</v>
      </c>
      <c r="F445" t="s">
        <v>395</v>
      </c>
      <c r="G445" t="s">
        <v>178</v>
      </c>
      <c r="H445">
        <v>2011</v>
      </c>
      <c r="I445">
        <v>1</v>
      </c>
      <c r="J445">
        <v>2011</v>
      </c>
      <c r="K445" t="s">
        <v>129</v>
      </c>
      <c r="L445" t="s">
        <v>129</v>
      </c>
      <c r="M445" t="s">
        <v>178</v>
      </c>
      <c r="N445">
        <v>9</v>
      </c>
      <c r="O445">
        <v>7</v>
      </c>
      <c r="P445" t="s">
        <v>178</v>
      </c>
      <c r="Q445">
        <v>3</v>
      </c>
      <c r="R445">
        <v>2</v>
      </c>
      <c r="S445" t="s">
        <v>178</v>
      </c>
      <c r="T445">
        <v>1</v>
      </c>
      <c r="U445">
        <v>3</v>
      </c>
      <c r="V445" t="s">
        <v>178</v>
      </c>
      <c r="W445">
        <v>0.44045431091090476</v>
      </c>
      <c r="X445" t="s">
        <v>177</v>
      </c>
      <c r="Y445">
        <v>1</v>
      </c>
      <c r="Z445" t="s">
        <v>178</v>
      </c>
      <c r="AA445" t="s">
        <v>178</v>
      </c>
      <c r="AB445">
        <v>3</v>
      </c>
      <c r="AC445">
        <v>3</v>
      </c>
      <c r="AD445" t="s">
        <v>178</v>
      </c>
      <c r="AE445" t="s">
        <v>178</v>
      </c>
      <c r="AF445" t="s">
        <v>178</v>
      </c>
      <c r="AG445">
        <v>0.12124999999999997</v>
      </c>
      <c r="AH445">
        <v>0.74249999999999994</v>
      </c>
      <c r="AI445" t="s">
        <v>178</v>
      </c>
      <c r="AJ445">
        <v>5.7000000000000009E-2</v>
      </c>
      <c r="AK445">
        <v>0.11400000000000002</v>
      </c>
      <c r="AL445" t="s">
        <v>178</v>
      </c>
      <c r="AM445">
        <f t="shared" si="6"/>
        <v>0.17100000000000004</v>
      </c>
      <c r="AN445" t="s">
        <v>535</v>
      </c>
    </row>
    <row r="446" spans="1:40" x14ac:dyDescent="0.25">
      <c r="A446">
        <v>54</v>
      </c>
      <c r="B446">
        <v>5.4</v>
      </c>
      <c r="C446" t="s">
        <v>330</v>
      </c>
      <c r="D446" t="s">
        <v>359</v>
      </c>
      <c r="E446" t="s">
        <v>395</v>
      </c>
      <c r="F446" t="s">
        <v>395</v>
      </c>
      <c r="G446" t="s">
        <v>395</v>
      </c>
      <c r="H446">
        <v>2011</v>
      </c>
      <c r="I446">
        <v>2</v>
      </c>
      <c r="J446">
        <v>2011</v>
      </c>
      <c r="K446" t="s">
        <v>131</v>
      </c>
      <c r="L446" t="s">
        <v>21</v>
      </c>
      <c r="M446" t="s">
        <v>21</v>
      </c>
      <c r="N446">
        <v>4</v>
      </c>
      <c r="O446">
        <v>6</v>
      </c>
      <c r="P446">
        <v>6</v>
      </c>
      <c r="Q446">
        <v>2</v>
      </c>
      <c r="R446">
        <v>0</v>
      </c>
      <c r="S446">
        <v>2</v>
      </c>
      <c r="T446">
        <v>0</v>
      </c>
      <c r="U446">
        <v>0</v>
      </c>
      <c r="V446">
        <v>4</v>
      </c>
      <c r="W446">
        <v>0.56859475903318213</v>
      </c>
      <c r="X446" t="s">
        <v>176</v>
      </c>
      <c r="Y446">
        <v>1</v>
      </c>
      <c r="Z446" t="s">
        <v>178</v>
      </c>
      <c r="AA446" t="s">
        <v>178</v>
      </c>
      <c r="AB446">
        <v>14</v>
      </c>
      <c r="AC446">
        <v>2</v>
      </c>
      <c r="AD446">
        <v>0.87206651122491852</v>
      </c>
      <c r="AE446" t="s">
        <v>178</v>
      </c>
      <c r="AF446" t="s">
        <v>178</v>
      </c>
      <c r="AG446">
        <v>0</v>
      </c>
      <c r="AH446">
        <v>0</v>
      </c>
      <c r="AI446">
        <v>0.99</v>
      </c>
      <c r="AJ446">
        <v>0</v>
      </c>
      <c r="AK446">
        <v>0</v>
      </c>
      <c r="AL446">
        <v>0.15200000000000002</v>
      </c>
      <c r="AM446">
        <f t="shared" si="6"/>
        <v>0.15200000000000002</v>
      </c>
      <c r="AN446" t="s">
        <v>535</v>
      </c>
    </row>
    <row r="447" spans="1:40" x14ac:dyDescent="0.25">
      <c r="A447">
        <v>55</v>
      </c>
      <c r="B447">
        <v>4.7</v>
      </c>
      <c r="C447" t="s">
        <v>330</v>
      </c>
      <c r="D447" t="s">
        <v>359</v>
      </c>
      <c r="E447" t="s">
        <v>395</v>
      </c>
      <c r="F447" t="s">
        <v>395</v>
      </c>
      <c r="G447" t="s">
        <v>395</v>
      </c>
      <c r="H447">
        <v>2011</v>
      </c>
      <c r="I447">
        <v>2</v>
      </c>
      <c r="J447">
        <v>2011</v>
      </c>
      <c r="K447" t="s">
        <v>69</v>
      </c>
      <c r="L447" t="s">
        <v>76</v>
      </c>
      <c r="M447" t="s">
        <v>76</v>
      </c>
      <c r="N447">
        <v>8</v>
      </c>
      <c r="O447">
        <v>5</v>
      </c>
      <c r="P447">
        <v>4</v>
      </c>
      <c r="Q447">
        <v>2</v>
      </c>
      <c r="R447">
        <v>1</v>
      </c>
      <c r="S447">
        <v>1</v>
      </c>
      <c r="T447">
        <v>0</v>
      </c>
      <c r="U447">
        <v>2</v>
      </c>
      <c r="V447">
        <v>0</v>
      </c>
      <c r="W447">
        <v>1.0700000000000003</v>
      </c>
      <c r="X447" t="s">
        <v>176</v>
      </c>
      <c r="Y447">
        <v>1</v>
      </c>
      <c r="Z447" t="s">
        <v>178</v>
      </c>
      <c r="AA447" t="s">
        <v>178</v>
      </c>
      <c r="AB447">
        <v>1</v>
      </c>
      <c r="AC447">
        <v>2</v>
      </c>
      <c r="AD447">
        <v>2.7319773059086709</v>
      </c>
      <c r="AE447" t="s">
        <v>178</v>
      </c>
      <c r="AF447" t="s">
        <v>178</v>
      </c>
      <c r="AG447">
        <v>0</v>
      </c>
      <c r="AH447">
        <v>0.74750000000000005</v>
      </c>
      <c r="AI447">
        <v>0</v>
      </c>
      <c r="AJ447">
        <v>0</v>
      </c>
      <c r="AK447">
        <v>0</v>
      </c>
      <c r="AL447">
        <v>0</v>
      </c>
      <c r="AM447">
        <f t="shared" si="6"/>
        <v>0</v>
      </c>
      <c r="AN447" t="s">
        <v>535</v>
      </c>
    </row>
    <row r="448" spans="1:40" x14ac:dyDescent="0.25">
      <c r="A448">
        <v>58</v>
      </c>
      <c r="B448">
        <v>4.8</v>
      </c>
      <c r="C448" t="s">
        <v>330</v>
      </c>
      <c r="D448" t="s">
        <v>359</v>
      </c>
      <c r="E448" t="s">
        <v>395</v>
      </c>
      <c r="F448" t="s">
        <v>392</v>
      </c>
      <c r="G448" t="s">
        <v>395</v>
      </c>
      <c r="H448">
        <v>2011</v>
      </c>
      <c r="I448">
        <v>2</v>
      </c>
      <c r="J448">
        <v>2011</v>
      </c>
      <c r="K448" t="s">
        <v>102</v>
      </c>
      <c r="L448" t="s">
        <v>102</v>
      </c>
      <c r="M448" t="s">
        <v>102</v>
      </c>
      <c r="N448">
        <v>7</v>
      </c>
      <c r="O448">
        <v>4</v>
      </c>
      <c r="P448">
        <v>6</v>
      </c>
      <c r="Q448">
        <v>2</v>
      </c>
      <c r="R448">
        <v>1</v>
      </c>
      <c r="S448">
        <v>1</v>
      </c>
      <c r="T448">
        <v>1</v>
      </c>
      <c r="U448">
        <v>1</v>
      </c>
      <c r="V448">
        <v>9</v>
      </c>
      <c r="W448">
        <v>1.1808894952534725</v>
      </c>
      <c r="X448" t="s">
        <v>177</v>
      </c>
      <c r="Y448">
        <v>1</v>
      </c>
      <c r="Z448" t="s">
        <v>178</v>
      </c>
      <c r="AA448" t="s">
        <v>178</v>
      </c>
      <c r="AB448">
        <v>0</v>
      </c>
      <c r="AC448">
        <v>0</v>
      </c>
      <c r="AD448" t="s">
        <v>178</v>
      </c>
      <c r="AE448" t="s">
        <v>178</v>
      </c>
      <c r="AF448" t="s">
        <v>178</v>
      </c>
      <c r="AG448">
        <v>0.2475</v>
      </c>
      <c r="AH448">
        <v>7.2499999999999995E-2</v>
      </c>
      <c r="AI448">
        <v>3.36375</v>
      </c>
      <c r="AJ448">
        <v>3.8000000000000006E-2</v>
      </c>
      <c r="AK448">
        <v>2.2499999999999999E-2</v>
      </c>
      <c r="AL448">
        <v>0.17100000000000001</v>
      </c>
      <c r="AM448">
        <f t="shared" si="6"/>
        <v>0.23150000000000001</v>
      </c>
      <c r="AN448" t="s">
        <v>535</v>
      </c>
    </row>
    <row r="449" spans="1:40" x14ac:dyDescent="0.25">
      <c r="A449">
        <v>62</v>
      </c>
      <c r="B449">
        <v>4.7</v>
      </c>
      <c r="C449" t="s">
        <v>330</v>
      </c>
      <c r="D449" t="s">
        <v>359</v>
      </c>
      <c r="E449" t="s">
        <v>395</v>
      </c>
      <c r="F449" t="s">
        <v>395</v>
      </c>
      <c r="G449" t="s">
        <v>178</v>
      </c>
      <c r="H449">
        <v>2011</v>
      </c>
      <c r="I449">
        <v>1</v>
      </c>
      <c r="J449">
        <v>2011</v>
      </c>
      <c r="K449" t="s">
        <v>91</v>
      </c>
      <c r="L449" t="s">
        <v>91</v>
      </c>
      <c r="M449" t="s">
        <v>178</v>
      </c>
      <c r="N449">
        <v>6</v>
      </c>
      <c r="O449">
        <v>5</v>
      </c>
      <c r="P449" t="s">
        <v>178</v>
      </c>
      <c r="Q449">
        <v>1</v>
      </c>
      <c r="R449">
        <v>1</v>
      </c>
      <c r="S449" t="s">
        <v>178</v>
      </c>
      <c r="T449">
        <v>1</v>
      </c>
      <c r="U449">
        <v>0</v>
      </c>
      <c r="V449" t="s">
        <v>178</v>
      </c>
      <c r="W449">
        <v>0.9217917335277005</v>
      </c>
      <c r="X449" t="s">
        <v>177</v>
      </c>
      <c r="Y449">
        <v>1</v>
      </c>
      <c r="Z449" t="s">
        <v>178</v>
      </c>
      <c r="AA449" t="s">
        <v>178</v>
      </c>
      <c r="AB449">
        <v>0</v>
      </c>
      <c r="AC449">
        <v>1</v>
      </c>
      <c r="AD449" t="s">
        <v>178</v>
      </c>
      <c r="AE449" t="s">
        <v>178</v>
      </c>
      <c r="AF449" t="s">
        <v>178</v>
      </c>
      <c r="AG449">
        <v>0.37375000000000003</v>
      </c>
      <c r="AH449">
        <v>0</v>
      </c>
      <c r="AI449" t="s">
        <v>178</v>
      </c>
      <c r="AJ449">
        <v>0</v>
      </c>
      <c r="AK449">
        <v>0</v>
      </c>
      <c r="AL449" t="s">
        <v>178</v>
      </c>
      <c r="AM449">
        <f t="shared" si="6"/>
        <v>0</v>
      </c>
      <c r="AN449" t="s">
        <v>535</v>
      </c>
    </row>
    <row r="450" spans="1:40" x14ac:dyDescent="0.25">
      <c r="A450">
        <v>70</v>
      </c>
      <c r="B450">
        <v>5.2</v>
      </c>
      <c r="C450" t="s">
        <v>330</v>
      </c>
      <c r="D450" t="s">
        <v>359</v>
      </c>
      <c r="E450" t="s">
        <v>395</v>
      </c>
      <c r="F450" t="s">
        <v>395</v>
      </c>
      <c r="G450" t="s">
        <v>395</v>
      </c>
      <c r="H450">
        <v>2011</v>
      </c>
      <c r="I450">
        <v>2</v>
      </c>
      <c r="J450">
        <v>2011</v>
      </c>
      <c r="K450" t="s">
        <v>20</v>
      </c>
      <c r="L450" t="s">
        <v>20</v>
      </c>
      <c r="M450" t="s">
        <v>20</v>
      </c>
      <c r="N450">
        <v>8</v>
      </c>
      <c r="O450">
        <v>6</v>
      </c>
      <c r="P450">
        <v>5</v>
      </c>
      <c r="Q450">
        <v>2</v>
      </c>
      <c r="R450">
        <v>0</v>
      </c>
      <c r="S450">
        <v>1</v>
      </c>
      <c r="T450">
        <v>6</v>
      </c>
      <c r="U450">
        <v>2</v>
      </c>
      <c r="V450">
        <v>3</v>
      </c>
      <c r="W450">
        <v>0.52038447325030746</v>
      </c>
      <c r="X450" t="s">
        <v>177</v>
      </c>
      <c r="Y450">
        <v>1</v>
      </c>
      <c r="Z450" t="s">
        <v>178</v>
      </c>
      <c r="AA450" t="s">
        <v>178</v>
      </c>
      <c r="AB450">
        <v>2</v>
      </c>
      <c r="AC450">
        <v>2</v>
      </c>
      <c r="AD450" t="s">
        <v>178</v>
      </c>
      <c r="AE450" t="s">
        <v>178</v>
      </c>
      <c r="AF450" t="s">
        <v>178</v>
      </c>
      <c r="AG450">
        <v>1.4849999999999999</v>
      </c>
      <c r="AH450">
        <v>1</v>
      </c>
      <c r="AI450">
        <v>1.1212500000000001</v>
      </c>
      <c r="AJ450">
        <v>0.22800000000000004</v>
      </c>
      <c r="AK450">
        <v>0</v>
      </c>
      <c r="AL450">
        <v>5.7000000000000009E-2</v>
      </c>
      <c r="AM450">
        <f t="shared" si="6"/>
        <v>0.28500000000000003</v>
      </c>
      <c r="AN450" t="s">
        <v>535</v>
      </c>
    </row>
    <row r="451" spans="1:40" x14ac:dyDescent="0.25">
      <c r="A451">
        <v>75</v>
      </c>
      <c r="B451">
        <v>5.3</v>
      </c>
      <c r="C451" t="s">
        <v>330</v>
      </c>
      <c r="D451" t="s">
        <v>359</v>
      </c>
      <c r="E451" t="s">
        <v>395</v>
      </c>
      <c r="F451" t="s">
        <v>395</v>
      </c>
      <c r="G451" t="s">
        <v>178</v>
      </c>
      <c r="H451">
        <v>2012</v>
      </c>
      <c r="I451">
        <v>1</v>
      </c>
      <c r="J451">
        <v>2012</v>
      </c>
      <c r="K451" t="s">
        <v>19</v>
      </c>
      <c r="L451" t="s">
        <v>19</v>
      </c>
      <c r="M451" t="s">
        <v>178</v>
      </c>
      <c r="N451">
        <v>6</v>
      </c>
      <c r="O451">
        <v>7</v>
      </c>
      <c r="P451" t="s">
        <v>178</v>
      </c>
      <c r="Q451">
        <v>1</v>
      </c>
      <c r="R451">
        <v>3</v>
      </c>
      <c r="S451" t="s">
        <v>178</v>
      </c>
      <c r="T451">
        <v>0</v>
      </c>
      <c r="U451">
        <v>3</v>
      </c>
      <c r="V451" t="s">
        <v>178</v>
      </c>
      <c r="W451">
        <v>0.89560035730229537</v>
      </c>
      <c r="X451" t="s">
        <v>177</v>
      </c>
      <c r="Y451">
        <v>1</v>
      </c>
      <c r="Z451" t="s">
        <v>178</v>
      </c>
      <c r="AA451" t="s">
        <v>178</v>
      </c>
      <c r="AB451" t="s">
        <v>178</v>
      </c>
      <c r="AC451" t="s">
        <v>178</v>
      </c>
      <c r="AD451" t="s">
        <v>178</v>
      </c>
      <c r="AE451" t="s">
        <v>178</v>
      </c>
      <c r="AF451" t="s">
        <v>178</v>
      </c>
      <c r="AG451">
        <v>0</v>
      </c>
      <c r="AH451">
        <v>0.36375000000000002</v>
      </c>
      <c r="AI451" t="s">
        <v>178</v>
      </c>
      <c r="AJ451">
        <v>0</v>
      </c>
      <c r="AK451">
        <v>0.17100000000000001</v>
      </c>
      <c r="AL451" t="s">
        <v>178</v>
      </c>
      <c r="AM451">
        <f t="shared" ref="AM451:AM514" si="7">IF(AN451="Dir",SUM(AG451:AI451),SUM(AJ451:AL451))</f>
        <v>0.17100000000000001</v>
      </c>
      <c r="AN451" t="s">
        <v>535</v>
      </c>
    </row>
    <row r="452" spans="1:40" x14ac:dyDescent="0.25">
      <c r="A452">
        <v>76</v>
      </c>
      <c r="B452">
        <v>5</v>
      </c>
      <c r="C452" t="s">
        <v>330</v>
      </c>
      <c r="D452" t="s">
        <v>359</v>
      </c>
      <c r="E452" t="s">
        <v>395</v>
      </c>
      <c r="F452" t="s">
        <v>395</v>
      </c>
      <c r="G452" t="s">
        <v>178</v>
      </c>
      <c r="H452">
        <v>2012</v>
      </c>
      <c r="I452">
        <v>1</v>
      </c>
      <c r="J452">
        <v>2012</v>
      </c>
      <c r="K452" t="s">
        <v>154</v>
      </c>
      <c r="L452" t="s">
        <v>154</v>
      </c>
      <c r="M452" t="s">
        <v>178</v>
      </c>
      <c r="N452">
        <v>10</v>
      </c>
      <c r="O452">
        <v>4</v>
      </c>
      <c r="P452" t="s">
        <v>178</v>
      </c>
      <c r="Q452">
        <v>2</v>
      </c>
      <c r="R452">
        <v>0</v>
      </c>
      <c r="S452" t="s">
        <v>178</v>
      </c>
      <c r="T452">
        <v>0</v>
      </c>
      <c r="U452">
        <v>4</v>
      </c>
      <c r="V452" t="s">
        <v>178</v>
      </c>
      <c r="W452">
        <v>0.31622776601683822</v>
      </c>
      <c r="X452" t="s">
        <v>177</v>
      </c>
      <c r="Y452">
        <v>1</v>
      </c>
      <c r="Z452" t="s">
        <v>178</v>
      </c>
      <c r="AA452" t="s">
        <v>178</v>
      </c>
      <c r="AB452" t="s">
        <v>178</v>
      </c>
      <c r="AC452" t="s">
        <v>178</v>
      </c>
      <c r="AD452" t="s">
        <v>178</v>
      </c>
      <c r="AE452" t="s">
        <v>178</v>
      </c>
      <c r="AF452" t="s">
        <v>178</v>
      </c>
      <c r="AG452">
        <v>0</v>
      </c>
      <c r="AH452">
        <v>2</v>
      </c>
      <c r="AI452" t="s">
        <v>178</v>
      </c>
      <c r="AJ452">
        <v>0</v>
      </c>
      <c r="AK452">
        <v>0</v>
      </c>
      <c r="AL452" t="s">
        <v>178</v>
      </c>
      <c r="AM452">
        <f t="shared" si="7"/>
        <v>0</v>
      </c>
      <c r="AN452" t="s">
        <v>535</v>
      </c>
    </row>
    <row r="453" spans="1:40" x14ac:dyDescent="0.25">
      <c r="A453">
        <v>77</v>
      </c>
      <c r="B453">
        <v>5.2</v>
      </c>
      <c r="C453" t="s">
        <v>330</v>
      </c>
      <c r="D453" t="s">
        <v>359</v>
      </c>
      <c r="E453" t="s">
        <v>395</v>
      </c>
      <c r="F453" t="s">
        <v>395</v>
      </c>
      <c r="G453" t="s">
        <v>178</v>
      </c>
      <c r="H453">
        <v>2012</v>
      </c>
      <c r="I453">
        <v>1</v>
      </c>
      <c r="J453">
        <v>2012</v>
      </c>
      <c r="K453" t="s">
        <v>10</v>
      </c>
      <c r="L453" t="s">
        <v>10</v>
      </c>
      <c r="M453" t="s">
        <v>178</v>
      </c>
      <c r="N453">
        <v>5</v>
      </c>
      <c r="O453">
        <v>6</v>
      </c>
      <c r="P453" t="s">
        <v>178</v>
      </c>
      <c r="Q453">
        <v>1</v>
      </c>
      <c r="R453">
        <v>2</v>
      </c>
      <c r="S453" t="s">
        <v>178</v>
      </c>
      <c r="T453">
        <v>1</v>
      </c>
      <c r="U453">
        <v>3</v>
      </c>
      <c r="V453" t="s">
        <v>178</v>
      </c>
      <c r="W453">
        <v>1.7023806859806649</v>
      </c>
      <c r="X453" t="s">
        <v>177</v>
      </c>
      <c r="Y453">
        <v>1</v>
      </c>
      <c r="Z453" t="s">
        <v>178</v>
      </c>
      <c r="AA453" t="s">
        <v>178</v>
      </c>
      <c r="AB453" t="s">
        <v>178</v>
      </c>
      <c r="AC453" t="s">
        <v>178</v>
      </c>
      <c r="AD453" t="s">
        <v>178</v>
      </c>
      <c r="AE453" t="s">
        <v>178</v>
      </c>
      <c r="AF453" t="s">
        <v>178</v>
      </c>
      <c r="AG453">
        <v>0.37375000000000003</v>
      </c>
      <c r="AH453">
        <v>0.74249999999999994</v>
      </c>
      <c r="AI453" t="s">
        <v>178</v>
      </c>
      <c r="AJ453">
        <v>1.9000000000000003E-2</v>
      </c>
      <c r="AK453">
        <v>0.11400000000000002</v>
      </c>
      <c r="AL453" t="s">
        <v>178</v>
      </c>
      <c r="AM453">
        <f t="shared" si="7"/>
        <v>0.13300000000000001</v>
      </c>
      <c r="AN453" t="s">
        <v>535</v>
      </c>
    </row>
    <row r="454" spans="1:40" x14ac:dyDescent="0.25">
      <c r="A454">
        <v>78</v>
      </c>
      <c r="B454">
        <v>5.2</v>
      </c>
      <c r="C454" t="s">
        <v>330</v>
      </c>
      <c r="D454" t="s">
        <v>359</v>
      </c>
      <c r="E454" t="s">
        <v>395</v>
      </c>
      <c r="F454" t="s">
        <v>395</v>
      </c>
      <c r="G454" t="s">
        <v>178</v>
      </c>
      <c r="H454">
        <v>2012</v>
      </c>
      <c r="I454">
        <v>1</v>
      </c>
      <c r="J454">
        <v>2012</v>
      </c>
      <c r="K454" t="s">
        <v>98</v>
      </c>
      <c r="L454" t="s">
        <v>98</v>
      </c>
      <c r="M454" t="s">
        <v>178</v>
      </c>
      <c r="N454">
        <v>5</v>
      </c>
      <c r="O454">
        <v>5</v>
      </c>
      <c r="P454" t="s">
        <v>178</v>
      </c>
      <c r="Q454">
        <v>1</v>
      </c>
      <c r="R454">
        <v>1</v>
      </c>
      <c r="S454" t="s">
        <v>178</v>
      </c>
      <c r="T454">
        <v>6</v>
      </c>
      <c r="U454">
        <v>2</v>
      </c>
      <c r="V454" t="s">
        <v>178</v>
      </c>
      <c r="W454">
        <v>0.29154759474226444</v>
      </c>
      <c r="X454" t="s">
        <v>177</v>
      </c>
      <c r="Y454">
        <v>1</v>
      </c>
      <c r="Z454" t="s">
        <v>178</v>
      </c>
      <c r="AA454" t="s">
        <v>178</v>
      </c>
      <c r="AB454" t="s">
        <v>178</v>
      </c>
      <c r="AC454" t="s">
        <v>178</v>
      </c>
      <c r="AD454" t="s">
        <v>178</v>
      </c>
      <c r="AE454" t="s">
        <v>178</v>
      </c>
      <c r="AF454" t="s">
        <v>178</v>
      </c>
      <c r="AG454">
        <v>2.2425000000000002</v>
      </c>
      <c r="AH454">
        <v>0.74750000000000005</v>
      </c>
      <c r="AI454" t="s">
        <v>178</v>
      </c>
      <c r="AJ454">
        <v>0.11400000000000002</v>
      </c>
      <c r="AK454">
        <v>3.8000000000000006E-2</v>
      </c>
      <c r="AL454" t="s">
        <v>178</v>
      </c>
      <c r="AM454">
        <f t="shared" si="7"/>
        <v>0.15200000000000002</v>
      </c>
      <c r="AN454" t="s">
        <v>535</v>
      </c>
    </row>
    <row r="455" spans="1:40" x14ac:dyDescent="0.25">
      <c r="A455">
        <v>80</v>
      </c>
      <c r="B455">
        <v>5.4</v>
      </c>
      <c r="C455" t="s">
        <v>330</v>
      </c>
      <c r="D455" t="s">
        <v>359</v>
      </c>
      <c r="E455" t="s">
        <v>395</v>
      </c>
      <c r="F455" t="s">
        <v>395</v>
      </c>
      <c r="G455" t="s">
        <v>178</v>
      </c>
      <c r="H455">
        <v>2012</v>
      </c>
      <c r="I455">
        <v>1</v>
      </c>
      <c r="J455">
        <v>2012</v>
      </c>
      <c r="K455" t="s">
        <v>134</v>
      </c>
      <c r="L455" t="s">
        <v>134</v>
      </c>
      <c r="M455" t="s">
        <v>178</v>
      </c>
      <c r="N455">
        <v>5</v>
      </c>
      <c r="O455">
        <v>5</v>
      </c>
      <c r="P455" t="s">
        <v>178</v>
      </c>
      <c r="Q455">
        <v>1</v>
      </c>
      <c r="R455">
        <v>0</v>
      </c>
      <c r="S455" t="s">
        <v>178</v>
      </c>
      <c r="T455">
        <v>1</v>
      </c>
      <c r="U455">
        <v>2</v>
      </c>
      <c r="V455" t="s">
        <v>178</v>
      </c>
      <c r="W455">
        <v>0.40804411526206491</v>
      </c>
      <c r="X455" t="s">
        <v>177</v>
      </c>
      <c r="Y455">
        <v>1</v>
      </c>
      <c r="Z455" t="s">
        <v>178</v>
      </c>
      <c r="AA455" t="s">
        <v>178</v>
      </c>
      <c r="AB455" t="s">
        <v>178</v>
      </c>
      <c r="AC455" t="s">
        <v>178</v>
      </c>
      <c r="AD455" t="s">
        <v>178</v>
      </c>
      <c r="AE455" t="s">
        <v>178</v>
      </c>
      <c r="AF455" t="s">
        <v>178</v>
      </c>
      <c r="AG455">
        <v>0.37375000000000003</v>
      </c>
      <c r="AH455">
        <v>1</v>
      </c>
      <c r="AI455" t="s">
        <v>178</v>
      </c>
      <c r="AJ455">
        <v>1.9000000000000003E-2</v>
      </c>
      <c r="AK455">
        <v>0</v>
      </c>
      <c r="AL455" t="s">
        <v>178</v>
      </c>
      <c r="AM455">
        <f t="shared" si="7"/>
        <v>1.9000000000000003E-2</v>
      </c>
      <c r="AN455" t="s">
        <v>535</v>
      </c>
    </row>
    <row r="456" spans="1:40" x14ac:dyDescent="0.25">
      <c r="A456">
        <v>81</v>
      </c>
      <c r="B456">
        <v>5.3</v>
      </c>
      <c r="C456" t="s">
        <v>330</v>
      </c>
      <c r="D456" t="s">
        <v>359</v>
      </c>
      <c r="E456" t="s">
        <v>395</v>
      </c>
      <c r="F456" t="s">
        <v>395</v>
      </c>
      <c r="G456" t="s">
        <v>178</v>
      </c>
      <c r="H456">
        <v>2012</v>
      </c>
      <c r="I456">
        <v>1</v>
      </c>
      <c r="J456">
        <v>2012</v>
      </c>
      <c r="K456" t="s">
        <v>111</v>
      </c>
      <c r="L456" t="s">
        <v>111</v>
      </c>
      <c r="M456" t="s">
        <v>178</v>
      </c>
      <c r="N456">
        <v>7</v>
      </c>
      <c r="O456">
        <v>7</v>
      </c>
      <c r="P456" t="s">
        <v>178</v>
      </c>
      <c r="Q456">
        <v>2</v>
      </c>
      <c r="R456">
        <v>0</v>
      </c>
      <c r="S456" t="s">
        <v>178</v>
      </c>
      <c r="T456">
        <v>0</v>
      </c>
      <c r="U456">
        <v>5</v>
      </c>
      <c r="V456" t="s">
        <v>178</v>
      </c>
      <c r="W456">
        <v>0.57454329688892958</v>
      </c>
      <c r="X456" t="s">
        <v>177</v>
      </c>
      <c r="Y456">
        <v>1</v>
      </c>
      <c r="Z456" t="s">
        <v>178</v>
      </c>
      <c r="AA456" t="s">
        <v>178</v>
      </c>
      <c r="AB456" t="s">
        <v>178</v>
      </c>
      <c r="AC456" t="s">
        <v>178</v>
      </c>
      <c r="AD456" t="s">
        <v>178</v>
      </c>
      <c r="AE456" t="s">
        <v>178</v>
      </c>
      <c r="AF456" t="s">
        <v>178</v>
      </c>
      <c r="AG456">
        <v>0</v>
      </c>
      <c r="AH456">
        <v>2.5</v>
      </c>
      <c r="AI456" t="s">
        <v>178</v>
      </c>
      <c r="AJ456">
        <v>0</v>
      </c>
      <c r="AK456">
        <v>0</v>
      </c>
      <c r="AL456" t="s">
        <v>178</v>
      </c>
      <c r="AM456">
        <f t="shared" si="7"/>
        <v>0</v>
      </c>
      <c r="AN456" t="s">
        <v>535</v>
      </c>
    </row>
    <row r="457" spans="1:40" x14ac:dyDescent="0.25">
      <c r="A457">
        <v>82</v>
      </c>
      <c r="B457">
        <v>5.6</v>
      </c>
      <c r="C457" t="s">
        <v>330</v>
      </c>
      <c r="D457" t="s">
        <v>359</v>
      </c>
      <c r="E457" t="s">
        <v>395</v>
      </c>
      <c r="F457" t="s">
        <v>395</v>
      </c>
      <c r="G457" t="s">
        <v>178</v>
      </c>
      <c r="H457">
        <v>2012</v>
      </c>
      <c r="I457">
        <v>1</v>
      </c>
      <c r="J457">
        <v>2012</v>
      </c>
      <c r="K457" t="s">
        <v>107</v>
      </c>
      <c r="L457" t="s">
        <v>107</v>
      </c>
      <c r="M457" t="s">
        <v>178</v>
      </c>
      <c r="N457">
        <v>9</v>
      </c>
      <c r="O457">
        <v>8</v>
      </c>
      <c r="P457" t="s">
        <v>178</v>
      </c>
      <c r="Q457">
        <v>2</v>
      </c>
      <c r="R457">
        <v>1</v>
      </c>
      <c r="S457" t="s">
        <v>178</v>
      </c>
      <c r="T457">
        <v>6</v>
      </c>
      <c r="U457">
        <v>2</v>
      </c>
      <c r="V457" t="s">
        <v>178</v>
      </c>
      <c r="W457">
        <v>0.16155494421403416</v>
      </c>
      <c r="X457" t="s">
        <v>177</v>
      </c>
      <c r="Y457">
        <v>1</v>
      </c>
      <c r="Z457" t="s">
        <v>178</v>
      </c>
      <c r="AA457" t="s">
        <v>178</v>
      </c>
      <c r="AB457" t="s">
        <v>178</v>
      </c>
      <c r="AC457" t="s">
        <v>178</v>
      </c>
      <c r="AD457" t="s">
        <v>178</v>
      </c>
      <c r="AE457" t="s">
        <v>178</v>
      </c>
      <c r="AF457" t="s">
        <v>178</v>
      </c>
      <c r="AG457">
        <v>1.4849999999999999</v>
      </c>
      <c r="AH457">
        <v>0.74750000000000005</v>
      </c>
      <c r="AI457" t="s">
        <v>178</v>
      </c>
      <c r="AJ457">
        <v>0.22800000000000004</v>
      </c>
      <c r="AK457">
        <v>3.8000000000000006E-2</v>
      </c>
      <c r="AL457" t="s">
        <v>178</v>
      </c>
      <c r="AM457">
        <f t="shared" si="7"/>
        <v>0.26600000000000001</v>
      </c>
      <c r="AN457" t="s">
        <v>535</v>
      </c>
    </row>
    <row r="458" spans="1:40" x14ac:dyDescent="0.25">
      <c r="A458">
        <v>83</v>
      </c>
      <c r="B458">
        <v>5.6</v>
      </c>
      <c r="C458" t="s">
        <v>330</v>
      </c>
      <c r="D458" t="s">
        <v>359</v>
      </c>
      <c r="E458" t="s">
        <v>395</v>
      </c>
      <c r="F458" t="s">
        <v>395</v>
      </c>
      <c r="G458" t="s">
        <v>178</v>
      </c>
      <c r="H458">
        <v>2012</v>
      </c>
      <c r="I458">
        <v>1</v>
      </c>
      <c r="J458">
        <v>2012</v>
      </c>
      <c r="K458" t="s">
        <v>112</v>
      </c>
      <c r="L458" t="s">
        <v>112</v>
      </c>
      <c r="M458" t="s">
        <v>178</v>
      </c>
      <c r="N458">
        <v>5</v>
      </c>
      <c r="O458">
        <v>4</v>
      </c>
      <c r="P458" t="s">
        <v>178</v>
      </c>
      <c r="Q458">
        <v>0</v>
      </c>
      <c r="R458">
        <v>0</v>
      </c>
      <c r="S458" t="s">
        <v>178</v>
      </c>
      <c r="T458">
        <v>1</v>
      </c>
      <c r="U458">
        <v>1</v>
      </c>
      <c r="V458" t="s">
        <v>178</v>
      </c>
      <c r="W458">
        <v>0.3935733730830881</v>
      </c>
      <c r="X458" t="s">
        <v>177</v>
      </c>
      <c r="Y458">
        <v>1</v>
      </c>
      <c r="Z458" t="s">
        <v>178</v>
      </c>
      <c r="AA458" t="s">
        <v>178</v>
      </c>
      <c r="AB458" t="s">
        <v>178</v>
      </c>
      <c r="AC458" t="s">
        <v>178</v>
      </c>
      <c r="AD458" t="s">
        <v>178</v>
      </c>
      <c r="AE458" t="s">
        <v>178</v>
      </c>
      <c r="AF458" t="s">
        <v>178</v>
      </c>
      <c r="AG458">
        <v>0.5</v>
      </c>
      <c r="AH458">
        <v>0.5</v>
      </c>
      <c r="AI458" t="s">
        <v>178</v>
      </c>
      <c r="AJ458">
        <v>0</v>
      </c>
      <c r="AK458">
        <v>0</v>
      </c>
      <c r="AL458" t="s">
        <v>178</v>
      </c>
      <c r="AM458">
        <f t="shared" si="7"/>
        <v>0</v>
      </c>
      <c r="AN458" t="s">
        <v>535</v>
      </c>
    </row>
    <row r="459" spans="1:40" x14ac:dyDescent="0.25">
      <c r="A459">
        <v>84</v>
      </c>
      <c r="B459">
        <v>5</v>
      </c>
      <c r="C459" t="s">
        <v>330</v>
      </c>
      <c r="D459" t="s">
        <v>359</v>
      </c>
      <c r="E459" t="s">
        <v>395</v>
      </c>
      <c r="F459" t="s">
        <v>395</v>
      </c>
      <c r="G459" t="s">
        <v>178</v>
      </c>
      <c r="H459">
        <v>2012</v>
      </c>
      <c r="I459">
        <v>1</v>
      </c>
      <c r="J459">
        <v>2012</v>
      </c>
      <c r="K459" t="s">
        <v>118</v>
      </c>
      <c r="L459" t="s">
        <v>118</v>
      </c>
      <c r="M459" t="s">
        <v>178</v>
      </c>
      <c r="N459">
        <v>5</v>
      </c>
      <c r="O459">
        <v>9</v>
      </c>
      <c r="P459" t="s">
        <v>178</v>
      </c>
      <c r="Q459">
        <v>0</v>
      </c>
      <c r="R459">
        <v>2</v>
      </c>
      <c r="S459" t="s">
        <v>178</v>
      </c>
      <c r="T459">
        <v>0</v>
      </c>
      <c r="U459">
        <v>2</v>
      </c>
      <c r="V459" t="s">
        <v>178</v>
      </c>
      <c r="W459">
        <v>0.43139309220245908</v>
      </c>
      <c r="X459" t="s">
        <v>177</v>
      </c>
      <c r="Y459">
        <v>1</v>
      </c>
      <c r="Z459" t="s">
        <v>178</v>
      </c>
      <c r="AA459" t="s">
        <v>178</v>
      </c>
      <c r="AB459" t="s">
        <v>178</v>
      </c>
      <c r="AC459" t="s">
        <v>178</v>
      </c>
      <c r="AD459" t="s">
        <v>178</v>
      </c>
      <c r="AE459" t="s">
        <v>178</v>
      </c>
      <c r="AF459" t="s">
        <v>178</v>
      </c>
      <c r="AG459">
        <v>0</v>
      </c>
      <c r="AH459">
        <v>0.495</v>
      </c>
      <c r="AI459" t="s">
        <v>178</v>
      </c>
      <c r="AJ459">
        <v>0</v>
      </c>
      <c r="AK459">
        <v>7.6000000000000012E-2</v>
      </c>
      <c r="AL459" t="s">
        <v>178</v>
      </c>
      <c r="AM459">
        <f t="shared" si="7"/>
        <v>7.6000000000000012E-2</v>
      </c>
      <c r="AN459" t="s">
        <v>535</v>
      </c>
    </row>
    <row r="460" spans="1:40" x14ac:dyDescent="0.25">
      <c r="A460">
        <v>87</v>
      </c>
      <c r="B460">
        <v>5.2</v>
      </c>
      <c r="C460" t="s">
        <v>330</v>
      </c>
      <c r="D460" t="s">
        <v>359</v>
      </c>
      <c r="E460" t="s">
        <v>395</v>
      </c>
      <c r="F460" t="s">
        <v>395</v>
      </c>
      <c r="G460" t="s">
        <v>178</v>
      </c>
      <c r="H460">
        <v>2012</v>
      </c>
      <c r="I460">
        <v>1</v>
      </c>
      <c r="J460">
        <v>2012</v>
      </c>
      <c r="K460" t="s">
        <v>30</v>
      </c>
      <c r="L460" t="s">
        <v>30</v>
      </c>
      <c r="M460" t="s">
        <v>178</v>
      </c>
      <c r="N460">
        <v>5</v>
      </c>
      <c r="O460">
        <v>4</v>
      </c>
      <c r="P460" t="s">
        <v>178</v>
      </c>
      <c r="Q460">
        <v>1</v>
      </c>
      <c r="R460">
        <v>1</v>
      </c>
      <c r="S460" t="s">
        <v>178</v>
      </c>
      <c r="T460">
        <v>0</v>
      </c>
      <c r="U460">
        <v>2</v>
      </c>
      <c r="V460" t="s">
        <v>178</v>
      </c>
      <c r="W460">
        <v>1.4020698984002196</v>
      </c>
      <c r="X460" t="s">
        <v>177</v>
      </c>
      <c r="Y460">
        <v>1</v>
      </c>
      <c r="Z460" t="s">
        <v>178</v>
      </c>
      <c r="AA460" t="s">
        <v>178</v>
      </c>
      <c r="AB460" t="s">
        <v>178</v>
      </c>
      <c r="AC460" t="s">
        <v>178</v>
      </c>
      <c r="AD460" t="s">
        <v>178</v>
      </c>
      <c r="AE460" t="s">
        <v>178</v>
      </c>
      <c r="AF460" t="s">
        <v>178</v>
      </c>
      <c r="AG460">
        <v>0</v>
      </c>
      <c r="AH460">
        <v>0.74750000000000005</v>
      </c>
      <c r="AI460" t="s">
        <v>178</v>
      </c>
      <c r="AJ460">
        <v>0</v>
      </c>
      <c r="AK460">
        <v>3.8000000000000006E-2</v>
      </c>
      <c r="AL460" t="s">
        <v>178</v>
      </c>
      <c r="AM460">
        <f t="shared" si="7"/>
        <v>3.8000000000000006E-2</v>
      </c>
      <c r="AN460" t="s">
        <v>535</v>
      </c>
    </row>
    <row r="461" spans="1:40" x14ac:dyDescent="0.25">
      <c r="A461">
        <v>88</v>
      </c>
      <c r="B461">
        <v>5.4</v>
      </c>
      <c r="C461" t="s">
        <v>330</v>
      </c>
      <c r="D461" t="s">
        <v>358</v>
      </c>
      <c r="E461" t="s">
        <v>395</v>
      </c>
      <c r="F461" t="s">
        <v>395</v>
      </c>
      <c r="G461" t="s">
        <v>178</v>
      </c>
      <c r="H461">
        <v>2012</v>
      </c>
      <c r="I461">
        <v>1</v>
      </c>
      <c r="J461">
        <v>2013</v>
      </c>
      <c r="K461" t="s">
        <v>136</v>
      </c>
      <c r="L461" t="s">
        <v>120</v>
      </c>
      <c r="M461" t="s">
        <v>178</v>
      </c>
      <c r="N461">
        <v>7</v>
      </c>
      <c r="O461">
        <v>5</v>
      </c>
      <c r="P461" t="s">
        <v>178</v>
      </c>
      <c r="Q461">
        <v>2</v>
      </c>
      <c r="R461">
        <v>1</v>
      </c>
      <c r="S461" t="s">
        <v>178</v>
      </c>
      <c r="T461">
        <v>2</v>
      </c>
      <c r="U461">
        <v>0</v>
      </c>
      <c r="V461" t="s">
        <v>178</v>
      </c>
      <c r="W461">
        <v>0.55009090157900209</v>
      </c>
      <c r="X461" t="s">
        <v>176</v>
      </c>
      <c r="Y461">
        <v>1</v>
      </c>
      <c r="Z461" t="s">
        <v>178</v>
      </c>
      <c r="AA461" t="s">
        <v>178</v>
      </c>
      <c r="AB461" t="s">
        <v>178</v>
      </c>
      <c r="AC461" t="s">
        <v>178</v>
      </c>
      <c r="AD461">
        <v>1.7913681921927711</v>
      </c>
      <c r="AE461">
        <v>97</v>
      </c>
      <c r="AF461">
        <v>251</v>
      </c>
      <c r="AG461">
        <v>0.495</v>
      </c>
      <c r="AH461">
        <v>0</v>
      </c>
      <c r="AI461" t="s">
        <v>178</v>
      </c>
      <c r="AJ461">
        <v>0</v>
      </c>
      <c r="AK461">
        <v>0</v>
      </c>
      <c r="AL461" t="s">
        <v>178</v>
      </c>
      <c r="AM461">
        <f t="shared" si="7"/>
        <v>0</v>
      </c>
      <c r="AN461" t="s">
        <v>535</v>
      </c>
    </row>
    <row r="462" spans="1:40" x14ac:dyDescent="0.25">
      <c r="A462">
        <v>89</v>
      </c>
      <c r="B462">
        <v>5.0999999999999996</v>
      </c>
      <c r="C462" t="s">
        <v>330</v>
      </c>
      <c r="D462" t="s">
        <v>359</v>
      </c>
      <c r="E462" t="s">
        <v>395</v>
      </c>
      <c r="F462" t="s">
        <v>395</v>
      </c>
      <c r="G462" t="s">
        <v>178</v>
      </c>
      <c r="H462">
        <v>2012</v>
      </c>
      <c r="I462">
        <v>1</v>
      </c>
      <c r="J462">
        <v>2012</v>
      </c>
      <c r="K462" t="s">
        <v>121</v>
      </c>
      <c r="L462" t="s">
        <v>121</v>
      </c>
      <c r="M462" t="s">
        <v>178</v>
      </c>
      <c r="N462">
        <v>6</v>
      </c>
      <c r="O462">
        <v>6</v>
      </c>
      <c r="P462" t="s">
        <v>178</v>
      </c>
      <c r="Q462">
        <v>2</v>
      </c>
      <c r="R462">
        <v>1</v>
      </c>
      <c r="S462" t="s">
        <v>178</v>
      </c>
      <c r="T462">
        <v>1</v>
      </c>
      <c r="U462">
        <v>2</v>
      </c>
      <c r="V462" t="s">
        <v>178</v>
      </c>
      <c r="W462">
        <v>1.4020698984002196</v>
      </c>
      <c r="X462" t="s">
        <v>177</v>
      </c>
      <c r="Y462">
        <v>1</v>
      </c>
      <c r="Z462" t="s">
        <v>178</v>
      </c>
      <c r="AA462" t="s">
        <v>178</v>
      </c>
      <c r="AB462" t="s">
        <v>178</v>
      </c>
      <c r="AC462" t="s">
        <v>178</v>
      </c>
      <c r="AD462" t="s">
        <v>178</v>
      </c>
      <c r="AE462" t="s">
        <v>178</v>
      </c>
      <c r="AF462" t="s">
        <v>178</v>
      </c>
      <c r="AG462">
        <v>0.2475</v>
      </c>
      <c r="AH462">
        <v>0.74750000000000005</v>
      </c>
      <c r="AI462" t="s">
        <v>178</v>
      </c>
      <c r="AJ462">
        <v>3.8000000000000006E-2</v>
      </c>
      <c r="AK462">
        <v>3.8000000000000006E-2</v>
      </c>
      <c r="AL462" t="s">
        <v>178</v>
      </c>
      <c r="AM462">
        <f t="shared" si="7"/>
        <v>7.6000000000000012E-2</v>
      </c>
      <c r="AN462" t="s">
        <v>535</v>
      </c>
    </row>
    <row r="463" spans="1:40" x14ac:dyDescent="0.25">
      <c r="A463">
        <v>90</v>
      </c>
      <c r="B463">
        <v>5.0999999999999996</v>
      </c>
      <c r="C463" t="s">
        <v>330</v>
      </c>
      <c r="D463" t="s">
        <v>359</v>
      </c>
      <c r="E463" t="s">
        <v>395</v>
      </c>
      <c r="F463" t="s">
        <v>395</v>
      </c>
      <c r="G463" t="s">
        <v>178</v>
      </c>
      <c r="H463">
        <v>2012</v>
      </c>
      <c r="I463">
        <v>1</v>
      </c>
      <c r="J463">
        <v>2012</v>
      </c>
      <c r="K463" t="s">
        <v>123</v>
      </c>
      <c r="L463" t="s">
        <v>123</v>
      </c>
      <c r="M463" t="s">
        <v>178</v>
      </c>
      <c r="N463">
        <v>4</v>
      </c>
      <c r="O463">
        <v>5</v>
      </c>
      <c r="P463" t="s">
        <v>178</v>
      </c>
      <c r="Q463">
        <v>0</v>
      </c>
      <c r="R463">
        <v>0</v>
      </c>
      <c r="S463" t="s">
        <v>178</v>
      </c>
      <c r="T463">
        <v>2</v>
      </c>
      <c r="U463">
        <v>2</v>
      </c>
      <c r="V463" t="s">
        <v>178</v>
      </c>
      <c r="W463">
        <v>0.19104973174542833</v>
      </c>
      <c r="X463" t="s">
        <v>177</v>
      </c>
      <c r="Y463">
        <v>1</v>
      </c>
      <c r="Z463" t="s">
        <v>178</v>
      </c>
      <c r="AA463" t="s">
        <v>178</v>
      </c>
      <c r="AB463" t="s">
        <v>178</v>
      </c>
      <c r="AC463" t="s">
        <v>178</v>
      </c>
      <c r="AD463" t="s">
        <v>178</v>
      </c>
      <c r="AE463" t="s">
        <v>178</v>
      </c>
      <c r="AF463" t="s">
        <v>178</v>
      </c>
      <c r="AG463">
        <v>1</v>
      </c>
      <c r="AH463">
        <v>1</v>
      </c>
      <c r="AI463" t="s">
        <v>178</v>
      </c>
      <c r="AJ463">
        <v>0</v>
      </c>
      <c r="AK463">
        <v>0</v>
      </c>
      <c r="AL463" t="s">
        <v>178</v>
      </c>
      <c r="AM463">
        <f t="shared" si="7"/>
        <v>0</v>
      </c>
      <c r="AN463" t="s">
        <v>535</v>
      </c>
    </row>
    <row r="464" spans="1:40" x14ac:dyDescent="0.25">
      <c r="A464">
        <v>91</v>
      </c>
      <c r="B464">
        <v>5.5</v>
      </c>
      <c r="C464" t="s">
        <v>330</v>
      </c>
      <c r="D464" t="s">
        <v>359</v>
      </c>
      <c r="E464" t="s">
        <v>395</v>
      </c>
      <c r="F464" t="s">
        <v>395</v>
      </c>
      <c r="G464" t="s">
        <v>178</v>
      </c>
      <c r="H464">
        <v>2012</v>
      </c>
      <c r="I464">
        <v>1</v>
      </c>
      <c r="J464">
        <v>2012</v>
      </c>
      <c r="K464" t="s">
        <v>28</v>
      </c>
      <c r="L464" t="s">
        <v>28</v>
      </c>
      <c r="M464" t="s">
        <v>178</v>
      </c>
      <c r="N464">
        <v>7</v>
      </c>
      <c r="O464">
        <v>8</v>
      </c>
      <c r="P464" t="s">
        <v>178</v>
      </c>
      <c r="Q464">
        <v>2</v>
      </c>
      <c r="R464">
        <v>1</v>
      </c>
      <c r="S464" t="s">
        <v>178</v>
      </c>
      <c r="T464">
        <v>1</v>
      </c>
      <c r="U464">
        <v>4</v>
      </c>
      <c r="V464" t="s">
        <v>178</v>
      </c>
      <c r="W464">
        <v>0.32649655434628955</v>
      </c>
      <c r="X464" t="s">
        <v>177</v>
      </c>
      <c r="Y464">
        <v>1</v>
      </c>
      <c r="Z464" t="s">
        <v>178</v>
      </c>
      <c r="AA464" t="s">
        <v>178</v>
      </c>
      <c r="AB464" t="s">
        <v>178</v>
      </c>
      <c r="AC464" t="s">
        <v>178</v>
      </c>
      <c r="AD464" t="s">
        <v>178</v>
      </c>
      <c r="AE464" t="s">
        <v>178</v>
      </c>
      <c r="AF464" t="s">
        <v>178</v>
      </c>
      <c r="AG464">
        <v>0.2475</v>
      </c>
      <c r="AH464">
        <v>1.4950000000000001</v>
      </c>
      <c r="AI464" t="s">
        <v>178</v>
      </c>
      <c r="AJ464">
        <v>3.8000000000000006E-2</v>
      </c>
      <c r="AK464">
        <v>7.6000000000000012E-2</v>
      </c>
      <c r="AL464" t="s">
        <v>178</v>
      </c>
      <c r="AM464">
        <f t="shared" si="7"/>
        <v>0.11400000000000002</v>
      </c>
      <c r="AN464" t="s">
        <v>535</v>
      </c>
    </row>
    <row r="465" spans="1:40" x14ac:dyDescent="0.25">
      <c r="A465">
        <v>92</v>
      </c>
      <c r="B465">
        <v>5</v>
      </c>
      <c r="C465" t="s">
        <v>330</v>
      </c>
      <c r="D465" t="s">
        <v>359</v>
      </c>
      <c r="E465" t="s">
        <v>395</v>
      </c>
      <c r="F465" t="s">
        <v>395</v>
      </c>
      <c r="G465" t="s">
        <v>178</v>
      </c>
      <c r="H465">
        <v>2012</v>
      </c>
      <c r="I465">
        <v>1</v>
      </c>
      <c r="J465">
        <v>2012</v>
      </c>
      <c r="K465" t="s">
        <v>36</v>
      </c>
      <c r="L465" t="s">
        <v>36</v>
      </c>
      <c r="M465" t="s">
        <v>178</v>
      </c>
      <c r="N465">
        <v>4</v>
      </c>
      <c r="O465">
        <v>4</v>
      </c>
      <c r="P465" t="s">
        <v>178</v>
      </c>
      <c r="Q465">
        <v>1</v>
      </c>
      <c r="R465">
        <v>1</v>
      </c>
      <c r="S465" t="s">
        <v>178</v>
      </c>
      <c r="T465">
        <v>0</v>
      </c>
      <c r="U465">
        <v>3</v>
      </c>
      <c r="V465" t="s">
        <v>178</v>
      </c>
      <c r="W465">
        <v>0.40718546143004669</v>
      </c>
      <c r="X465" t="s">
        <v>177</v>
      </c>
      <c r="Y465">
        <v>1</v>
      </c>
      <c r="Z465" t="s">
        <v>178</v>
      </c>
      <c r="AA465" t="s">
        <v>178</v>
      </c>
      <c r="AB465" t="s">
        <v>178</v>
      </c>
      <c r="AC465" t="s">
        <v>178</v>
      </c>
      <c r="AD465" t="s">
        <v>178</v>
      </c>
      <c r="AE465" t="s">
        <v>178</v>
      </c>
      <c r="AF465" t="s">
        <v>178</v>
      </c>
      <c r="AG465">
        <v>0</v>
      </c>
      <c r="AH465">
        <v>1.1212500000000001</v>
      </c>
      <c r="AI465" t="s">
        <v>178</v>
      </c>
      <c r="AJ465">
        <v>0</v>
      </c>
      <c r="AK465">
        <v>5.7000000000000009E-2</v>
      </c>
      <c r="AL465" t="s">
        <v>178</v>
      </c>
      <c r="AM465">
        <f t="shared" si="7"/>
        <v>5.7000000000000009E-2</v>
      </c>
      <c r="AN465" t="s">
        <v>535</v>
      </c>
    </row>
    <row r="466" spans="1:40" x14ac:dyDescent="0.25">
      <c r="A466">
        <v>93</v>
      </c>
      <c r="B466">
        <v>4.5999999999999996</v>
      </c>
      <c r="C466" t="s">
        <v>330</v>
      </c>
      <c r="D466" t="s">
        <v>359</v>
      </c>
      <c r="E466" t="s">
        <v>395</v>
      </c>
      <c r="F466" t="s">
        <v>395</v>
      </c>
      <c r="G466" t="s">
        <v>178</v>
      </c>
      <c r="H466">
        <v>2012</v>
      </c>
      <c r="I466">
        <v>1</v>
      </c>
      <c r="J466">
        <v>2012</v>
      </c>
      <c r="K466" t="s">
        <v>133</v>
      </c>
      <c r="L466" t="s">
        <v>133</v>
      </c>
      <c r="M466" t="s">
        <v>178</v>
      </c>
      <c r="N466">
        <v>5</v>
      </c>
      <c r="O466">
        <v>7</v>
      </c>
      <c r="P466" t="s">
        <v>178</v>
      </c>
      <c r="Q466">
        <v>1</v>
      </c>
      <c r="R466">
        <v>2</v>
      </c>
      <c r="S466" t="s">
        <v>178</v>
      </c>
      <c r="T466">
        <v>1</v>
      </c>
      <c r="U466">
        <v>1</v>
      </c>
      <c r="V466" t="s">
        <v>178</v>
      </c>
      <c r="W466">
        <v>0.40718546143004669</v>
      </c>
      <c r="X466" t="s">
        <v>177</v>
      </c>
      <c r="Y466">
        <v>1</v>
      </c>
      <c r="Z466" t="s">
        <v>178</v>
      </c>
      <c r="AA466" t="s">
        <v>178</v>
      </c>
      <c r="AB466" t="s">
        <v>178</v>
      </c>
      <c r="AC466" t="s">
        <v>178</v>
      </c>
      <c r="AD466" t="s">
        <v>178</v>
      </c>
      <c r="AE466" t="s">
        <v>178</v>
      </c>
      <c r="AF466" t="s">
        <v>178</v>
      </c>
      <c r="AG466">
        <v>0.37375000000000003</v>
      </c>
      <c r="AH466">
        <v>0.2475</v>
      </c>
      <c r="AI466" t="s">
        <v>178</v>
      </c>
      <c r="AJ466">
        <v>1.9000000000000003E-2</v>
      </c>
      <c r="AK466">
        <v>3.8000000000000006E-2</v>
      </c>
      <c r="AL466" t="s">
        <v>178</v>
      </c>
      <c r="AM466">
        <f t="shared" si="7"/>
        <v>5.7000000000000009E-2</v>
      </c>
      <c r="AN466" t="s">
        <v>535</v>
      </c>
    </row>
    <row r="467" spans="1:40" x14ac:dyDescent="0.25">
      <c r="A467">
        <v>95</v>
      </c>
      <c r="B467">
        <v>4.9000000000000004</v>
      </c>
      <c r="C467" t="s">
        <v>330</v>
      </c>
      <c r="D467" t="s">
        <v>359</v>
      </c>
      <c r="E467" t="s">
        <v>395</v>
      </c>
      <c r="F467" t="s">
        <v>395</v>
      </c>
      <c r="G467" t="s">
        <v>178</v>
      </c>
      <c r="H467">
        <v>2012</v>
      </c>
      <c r="I467">
        <v>1</v>
      </c>
      <c r="J467">
        <v>2012</v>
      </c>
      <c r="K467" t="s">
        <v>53</v>
      </c>
      <c r="L467" t="s">
        <v>53</v>
      </c>
      <c r="M467" t="s">
        <v>178</v>
      </c>
      <c r="N467">
        <v>6</v>
      </c>
      <c r="O467">
        <v>5</v>
      </c>
      <c r="P467" t="s">
        <v>178</v>
      </c>
      <c r="Q467">
        <v>2</v>
      </c>
      <c r="R467">
        <v>1</v>
      </c>
      <c r="S467" t="s">
        <v>178</v>
      </c>
      <c r="T467">
        <v>4</v>
      </c>
      <c r="U467">
        <v>2</v>
      </c>
      <c r="V467" t="s">
        <v>178</v>
      </c>
      <c r="W467">
        <v>0.43139309220245908</v>
      </c>
      <c r="X467" t="s">
        <v>177</v>
      </c>
      <c r="Y467">
        <v>1</v>
      </c>
      <c r="Z467" t="s">
        <v>178</v>
      </c>
      <c r="AA467" t="s">
        <v>178</v>
      </c>
      <c r="AB467" t="s">
        <v>178</v>
      </c>
      <c r="AC467" t="s">
        <v>178</v>
      </c>
      <c r="AD467" t="s">
        <v>178</v>
      </c>
      <c r="AE467" t="s">
        <v>178</v>
      </c>
      <c r="AF467" t="s">
        <v>178</v>
      </c>
      <c r="AG467">
        <v>0.99</v>
      </c>
      <c r="AH467">
        <v>0.74750000000000005</v>
      </c>
      <c r="AI467" t="s">
        <v>178</v>
      </c>
      <c r="AJ467">
        <v>0.15200000000000002</v>
      </c>
      <c r="AK467">
        <v>3.8000000000000006E-2</v>
      </c>
      <c r="AL467" t="s">
        <v>178</v>
      </c>
      <c r="AM467">
        <f t="shared" si="7"/>
        <v>0.19000000000000003</v>
      </c>
      <c r="AN467" t="s">
        <v>535</v>
      </c>
    </row>
    <row r="468" spans="1:40" x14ac:dyDescent="0.25">
      <c r="A468">
        <v>100</v>
      </c>
      <c r="B468">
        <v>5.3</v>
      </c>
      <c r="C468" t="s">
        <v>330</v>
      </c>
      <c r="D468" t="s">
        <v>359</v>
      </c>
      <c r="E468" t="s">
        <v>395</v>
      </c>
      <c r="F468" t="s">
        <v>395</v>
      </c>
      <c r="G468" t="s">
        <v>178</v>
      </c>
      <c r="H468">
        <v>2012</v>
      </c>
      <c r="I468">
        <v>1</v>
      </c>
      <c r="J468">
        <v>2012</v>
      </c>
      <c r="K468" t="s">
        <v>74</v>
      </c>
      <c r="L468" t="s">
        <v>74</v>
      </c>
      <c r="M468" t="s">
        <v>178</v>
      </c>
      <c r="N468">
        <v>7</v>
      </c>
      <c r="O468">
        <v>6</v>
      </c>
      <c r="P468" t="s">
        <v>178</v>
      </c>
      <c r="Q468">
        <v>1</v>
      </c>
      <c r="R468">
        <v>2</v>
      </c>
      <c r="S468" t="s">
        <v>178</v>
      </c>
      <c r="T468">
        <v>0</v>
      </c>
      <c r="U468">
        <v>1</v>
      </c>
      <c r="V468" t="s">
        <v>178</v>
      </c>
      <c r="W468">
        <v>0.4622769732530484</v>
      </c>
      <c r="X468" t="s">
        <v>177</v>
      </c>
      <c r="Y468">
        <v>1</v>
      </c>
      <c r="Z468" t="s">
        <v>178</v>
      </c>
      <c r="AA468" t="s">
        <v>178</v>
      </c>
      <c r="AB468" t="s">
        <v>178</v>
      </c>
      <c r="AC468" t="s">
        <v>178</v>
      </c>
      <c r="AD468" t="s">
        <v>178</v>
      </c>
      <c r="AE468" t="s">
        <v>178</v>
      </c>
      <c r="AF468" t="s">
        <v>178</v>
      </c>
      <c r="AG468">
        <v>0</v>
      </c>
      <c r="AH468">
        <v>0.2475</v>
      </c>
      <c r="AI468" t="s">
        <v>178</v>
      </c>
      <c r="AJ468">
        <v>0</v>
      </c>
      <c r="AK468">
        <v>3.8000000000000006E-2</v>
      </c>
      <c r="AL468" t="s">
        <v>178</v>
      </c>
      <c r="AM468">
        <f t="shared" si="7"/>
        <v>3.8000000000000006E-2</v>
      </c>
      <c r="AN468" t="s">
        <v>535</v>
      </c>
    </row>
    <row r="469" spans="1:40" x14ac:dyDescent="0.25">
      <c r="A469">
        <v>101</v>
      </c>
      <c r="B469">
        <v>5.0999999999999996</v>
      </c>
      <c r="C469" t="s">
        <v>330</v>
      </c>
      <c r="D469" t="s">
        <v>359</v>
      </c>
      <c r="E469" t="s">
        <v>395</v>
      </c>
      <c r="F469" t="s">
        <v>395</v>
      </c>
      <c r="G469" t="s">
        <v>178</v>
      </c>
      <c r="H469">
        <v>2012</v>
      </c>
      <c r="I469">
        <v>1</v>
      </c>
      <c r="J469">
        <v>2012</v>
      </c>
      <c r="K469" t="s">
        <v>150</v>
      </c>
      <c r="L469" t="s">
        <v>150</v>
      </c>
      <c r="M469" t="s">
        <v>178</v>
      </c>
      <c r="N469">
        <v>4</v>
      </c>
      <c r="O469">
        <v>4</v>
      </c>
      <c r="P469" t="s">
        <v>178</v>
      </c>
      <c r="Q469">
        <v>0</v>
      </c>
      <c r="R469">
        <v>1</v>
      </c>
      <c r="S469" t="s">
        <v>178</v>
      </c>
      <c r="T469">
        <v>1</v>
      </c>
      <c r="U469">
        <v>1</v>
      </c>
      <c r="V469" t="s">
        <v>178</v>
      </c>
      <c r="W469">
        <v>0.33941125496954189</v>
      </c>
      <c r="X469" t="s">
        <v>177</v>
      </c>
      <c r="Y469">
        <v>1</v>
      </c>
      <c r="Z469" t="s">
        <v>178</v>
      </c>
      <c r="AA469" t="s">
        <v>178</v>
      </c>
      <c r="AB469" t="s">
        <v>178</v>
      </c>
      <c r="AC469" t="s">
        <v>178</v>
      </c>
      <c r="AD469" t="s">
        <v>178</v>
      </c>
      <c r="AE469" t="s">
        <v>178</v>
      </c>
      <c r="AF469" t="s">
        <v>178</v>
      </c>
      <c r="AG469">
        <v>0.5</v>
      </c>
      <c r="AH469">
        <v>0.37375000000000003</v>
      </c>
      <c r="AI469" t="s">
        <v>178</v>
      </c>
      <c r="AJ469">
        <v>0</v>
      </c>
      <c r="AK469">
        <v>1.9000000000000003E-2</v>
      </c>
      <c r="AL469" t="s">
        <v>178</v>
      </c>
      <c r="AM469">
        <f t="shared" si="7"/>
        <v>1.9000000000000003E-2</v>
      </c>
      <c r="AN469" t="s">
        <v>535</v>
      </c>
    </row>
    <row r="470" spans="1:40" x14ac:dyDescent="0.25">
      <c r="A470">
        <v>102</v>
      </c>
      <c r="B470">
        <v>4.7</v>
      </c>
      <c r="C470" t="s">
        <v>330</v>
      </c>
      <c r="D470" t="s">
        <v>359</v>
      </c>
      <c r="E470" t="s">
        <v>395</v>
      </c>
      <c r="F470" t="s">
        <v>395</v>
      </c>
      <c r="G470" t="s">
        <v>178</v>
      </c>
      <c r="H470">
        <v>2012</v>
      </c>
      <c r="I470">
        <v>1</v>
      </c>
      <c r="J470">
        <v>2012</v>
      </c>
      <c r="K470" t="s">
        <v>93</v>
      </c>
      <c r="L470" t="s">
        <v>96</v>
      </c>
      <c r="M470" t="s">
        <v>178</v>
      </c>
      <c r="N470">
        <v>3</v>
      </c>
      <c r="O470">
        <v>6</v>
      </c>
      <c r="P470" t="s">
        <v>178</v>
      </c>
      <c r="Q470">
        <v>1</v>
      </c>
      <c r="R470">
        <v>1</v>
      </c>
      <c r="S470" t="s">
        <v>178</v>
      </c>
      <c r="T470">
        <v>1</v>
      </c>
      <c r="U470">
        <v>2</v>
      </c>
      <c r="V470" t="s">
        <v>178</v>
      </c>
      <c r="W470">
        <v>0.9217917335277005</v>
      </c>
      <c r="X470" t="s">
        <v>176</v>
      </c>
      <c r="Y470">
        <v>1</v>
      </c>
      <c r="Z470" t="s">
        <v>178</v>
      </c>
      <c r="AA470" t="s">
        <v>178</v>
      </c>
      <c r="AB470" t="s">
        <v>178</v>
      </c>
      <c r="AC470" t="s">
        <v>178</v>
      </c>
      <c r="AD470">
        <v>2.510497958573159</v>
      </c>
      <c r="AE470" t="s">
        <v>178</v>
      </c>
      <c r="AF470" t="s">
        <v>178</v>
      </c>
      <c r="AG470">
        <v>0.37375000000000003</v>
      </c>
      <c r="AH470">
        <v>0.74750000000000005</v>
      </c>
      <c r="AI470" t="s">
        <v>178</v>
      </c>
      <c r="AJ470">
        <v>1.9000000000000003E-2</v>
      </c>
      <c r="AK470">
        <v>3.8000000000000006E-2</v>
      </c>
      <c r="AL470" t="s">
        <v>178</v>
      </c>
      <c r="AM470">
        <f t="shared" si="7"/>
        <v>5.7000000000000009E-2</v>
      </c>
      <c r="AN470" t="s">
        <v>535</v>
      </c>
    </row>
    <row r="471" spans="1:40" x14ac:dyDescent="0.25">
      <c r="A471">
        <v>104</v>
      </c>
      <c r="B471">
        <v>5</v>
      </c>
      <c r="C471" t="s">
        <v>330</v>
      </c>
      <c r="D471" t="s">
        <v>359</v>
      </c>
      <c r="E471" t="s">
        <v>395</v>
      </c>
      <c r="F471" t="s">
        <v>395</v>
      </c>
      <c r="G471" t="s">
        <v>178</v>
      </c>
      <c r="H471">
        <v>2012</v>
      </c>
      <c r="I471">
        <v>1</v>
      </c>
      <c r="J471">
        <v>2012</v>
      </c>
      <c r="K471" t="s">
        <v>78</v>
      </c>
      <c r="L471" t="s">
        <v>78</v>
      </c>
      <c r="M471" t="s">
        <v>178</v>
      </c>
      <c r="N471">
        <v>11</v>
      </c>
      <c r="O471">
        <v>3</v>
      </c>
      <c r="P471" t="s">
        <v>178</v>
      </c>
      <c r="Q471">
        <v>2</v>
      </c>
      <c r="R471">
        <v>1</v>
      </c>
      <c r="S471" t="s">
        <v>178</v>
      </c>
      <c r="T471">
        <v>0</v>
      </c>
      <c r="U471">
        <v>2</v>
      </c>
      <c r="V471" t="s">
        <v>178</v>
      </c>
      <c r="W471">
        <v>0.40199502484483624</v>
      </c>
      <c r="X471" t="s">
        <v>177</v>
      </c>
      <c r="Y471">
        <v>1</v>
      </c>
      <c r="Z471" t="s">
        <v>178</v>
      </c>
      <c r="AA471" t="s">
        <v>178</v>
      </c>
      <c r="AB471" t="s">
        <v>178</v>
      </c>
      <c r="AC471" t="s">
        <v>178</v>
      </c>
      <c r="AD471" t="s">
        <v>178</v>
      </c>
      <c r="AE471" t="s">
        <v>178</v>
      </c>
      <c r="AF471" t="s">
        <v>178</v>
      </c>
      <c r="AG471">
        <v>0</v>
      </c>
      <c r="AH471">
        <v>0.74750000000000005</v>
      </c>
      <c r="AI471" t="s">
        <v>178</v>
      </c>
      <c r="AJ471">
        <v>0</v>
      </c>
      <c r="AK471">
        <v>3.8000000000000006E-2</v>
      </c>
      <c r="AL471" t="s">
        <v>178</v>
      </c>
      <c r="AM471">
        <f t="shared" si="7"/>
        <v>3.8000000000000006E-2</v>
      </c>
      <c r="AN471" t="s">
        <v>535</v>
      </c>
    </row>
    <row r="472" spans="1:40" x14ac:dyDescent="0.25">
      <c r="A472">
        <v>105</v>
      </c>
      <c r="B472">
        <v>5.2</v>
      </c>
      <c r="C472" t="s">
        <v>330</v>
      </c>
      <c r="D472" t="s">
        <v>359</v>
      </c>
      <c r="E472" t="s">
        <v>395</v>
      </c>
      <c r="F472" t="s">
        <v>395</v>
      </c>
      <c r="G472" t="s">
        <v>178</v>
      </c>
      <c r="H472">
        <v>2012</v>
      </c>
      <c r="I472">
        <v>1</v>
      </c>
      <c r="J472">
        <v>2012</v>
      </c>
      <c r="K472" t="s">
        <v>79</v>
      </c>
      <c r="L472" t="s">
        <v>79</v>
      </c>
      <c r="M472" t="s">
        <v>178</v>
      </c>
      <c r="N472">
        <v>5</v>
      </c>
      <c r="O472">
        <v>5</v>
      </c>
      <c r="P472" t="s">
        <v>178</v>
      </c>
      <c r="Q472">
        <v>1</v>
      </c>
      <c r="R472">
        <v>1</v>
      </c>
      <c r="S472" t="s">
        <v>178</v>
      </c>
      <c r="T472">
        <v>0</v>
      </c>
      <c r="U472">
        <v>9</v>
      </c>
      <c r="V472" t="s">
        <v>178</v>
      </c>
      <c r="W472">
        <v>1.0107423014794645</v>
      </c>
      <c r="X472" t="s">
        <v>177</v>
      </c>
      <c r="Y472">
        <v>1</v>
      </c>
      <c r="Z472" t="s">
        <v>178</v>
      </c>
      <c r="AA472" t="s">
        <v>178</v>
      </c>
      <c r="AB472" t="s">
        <v>178</v>
      </c>
      <c r="AC472" t="s">
        <v>178</v>
      </c>
      <c r="AD472" t="s">
        <v>178</v>
      </c>
      <c r="AE472" t="s">
        <v>178</v>
      </c>
      <c r="AF472" t="s">
        <v>178</v>
      </c>
      <c r="AG472">
        <v>0</v>
      </c>
      <c r="AH472">
        <v>3.36375</v>
      </c>
      <c r="AI472" t="s">
        <v>178</v>
      </c>
      <c r="AJ472">
        <v>0</v>
      </c>
      <c r="AK472">
        <v>0.17100000000000001</v>
      </c>
      <c r="AL472" t="s">
        <v>178</v>
      </c>
      <c r="AM472">
        <f t="shared" si="7"/>
        <v>0.17100000000000001</v>
      </c>
      <c r="AN472" t="s">
        <v>535</v>
      </c>
    </row>
    <row r="473" spans="1:40" x14ac:dyDescent="0.25">
      <c r="A473">
        <v>108</v>
      </c>
      <c r="B473">
        <v>5.3</v>
      </c>
      <c r="C473" t="s">
        <v>330</v>
      </c>
      <c r="D473" t="s">
        <v>359</v>
      </c>
      <c r="E473" t="s">
        <v>395</v>
      </c>
      <c r="F473" t="s">
        <v>395</v>
      </c>
      <c r="G473" t="s">
        <v>178</v>
      </c>
      <c r="H473">
        <v>2012</v>
      </c>
      <c r="I473">
        <v>1</v>
      </c>
      <c r="J473">
        <v>2012</v>
      </c>
      <c r="K473" t="s">
        <v>18</v>
      </c>
      <c r="L473" t="s">
        <v>18</v>
      </c>
      <c r="M473" t="s">
        <v>178</v>
      </c>
      <c r="N473">
        <v>7</v>
      </c>
      <c r="O473">
        <v>9</v>
      </c>
      <c r="P473" t="s">
        <v>178</v>
      </c>
      <c r="Q473">
        <v>1</v>
      </c>
      <c r="R473">
        <v>1</v>
      </c>
      <c r="S473" t="s">
        <v>178</v>
      </c>
      <c r="T473">
        <v>1</v>
      </c>
      <c r="U473">
        <v>2</v>
      </c>
      <c r="V473" t="s">
        <v>178</v>
      </c>
      <c r="W473">
        <v>0.70342021580275904</v>
      </c>
      <c r="X473" t="s">
        <v>177</v>
      </c>
      <c r="Y473">
        <v>1</v>
      </c>
      <c r="Z473" t="s">
        <v>178</v>
      </c>
      <c r="AA473" t="s">
        <v>178</v>
      </c>
      <c r="AB473" t="s">
        <v>178</v>
      </c>
      <c r="AC473" t="s">
        <v>178</v>
      </c>
      <c r="AD473" t="s">
        <v>178</v>
      </c>
      <c r="AE473" t="s">
        <v>178</v>
      </c>
      <c r="AF473" t="s">
        <v>178</v>
      </c>
      <c r="AG473">
        <v>0.37375000000000003</v>
      </c>
      <c r="AH473">
        <v>0.74750000000000005</v>
      </c>
      <c r="AI473" t="s">
        <v>178</v>
      </c>
      <c r="AJ473">
        <v>1.9000000000000003E-2</v>
      </c>
      <c r="AK473">
        <v>3.8000000000000006E-2</v>
      </c>
      <c r="AL473" t="s">
        <v>178</v>
      </c>
      <c r="AM473">
        <f t="shared" si="7"/>
        <v>5.7000000000000009E-2</v>
      </c>
      <c r="AN473" t="s">
        <v>535</v>
      </c>
    </row>
    <row r="474" spans="1:40" x14ac:dyDescent="0.25">
      <c r="A474">
        <v>109</v>
      </c>
      <c r="B474">
        <v>4.7</v>
      </c>
      <c r="C474" t="s">
        <v>330</v>
      </c>
      <c r="D474" t="s">
        <v>359</v>
      </c>
      <c r="E474" t="s">
        <v>395</v>
      </c>
      <c r="F474" t="s">
        <v>395</v>
      </c>
      <c r="G474" t="s">
        <v>178</v>
      </c>
      <c r="H474">
        <v>2012</v>
      </c>
      <c r="I474">
        <v>1</v>
      </c>
      <c r="J474">
        <v>2012</v>
      </c>
      <c r="K474" t="s">
        <v>153</v>
      </c>
      <c r="L474" t="s">
        <v>161</v>
      </c>
      <c r="M474" t="s">
        <v>178</v>
      </c>
      <c r="N474">
        <v>3</v>
      </c>
      <c r="O474">
        <v>6</v>
      </c>
      <c r="P474" t="s">
        <v>178</v>
      </c>
      <c r="Q474">
        <v>0</v>
      </c>
      <c r="R474">
        <v>1</v>
      </c>
      <c r="S474" t="s">
        <v>178</v>
      </c>
      <c r="T474">
        <v>2</v>
      </c>
      <c r="U474">
        <v>1</v>
      </c>
      <c r="V474" t="s">
        <v>178</v>
      </c>
      <c r="W474">
        <v>0.44721359549995754</v>
      </c>
      <c r="X474" t="s">
        <v>176</v>
      </c>
      <c r="Y474">
        <v>1</v>
      </c>
      <c r="Z474" t="s">
        <v>178</v>
      </c>
      <c r="AA474" t="s">
        <v>178</v>
      </c>
      <c r="AB474" t="s">
        <v>178</v>
      </c>
      <c r="AC474" t="s">
        <v>178</v>
      </c>
      <c r="AD474">
        <v>0.39924929555354349</v>
      </c>
      <c r="AE474" t="s">
        <v>178</v>
      </c>
      <c r="AF474" t="s">
        <v>178</v>
      </c>
      <c r="AG474">
        <v>1</v>
      </c>
      <c r="AH474">
        <v>0.37375000000000003</v>
      </c>
      <c r="AI474" t="s">
        <v>178</v>
      </c>
      <c r="AJ474">
        <v>0</v>
      </c>
      <c r="AK474">
        <v>1.9000000000000003E-2</v>
      </c>
      <c r="AL474" t="s">
        <v>178</v>
      </c>
      <c r="AM474">
        <f t="shared" si="7"/>
        <v>1.9000000000000003E-2</v>
      </c>
      <c r="AN474" t="s">
        <v>535</v>
      </c>
    </row>
    <row r="475" spans="1:40" x14ac:dyDescent="0.25">
      <c r="A475">
        <v>111</v>
      </c>
      <c r="B475">
        <v>5.3</v>
      </c>
      <c r="C475" t="s">
        <v>330</v>
      </c>
      <c r="D475" t="s">
        <v>359</v>
      </c>
      <c r="E475" t="s">
        <v>395</v>
      </c>
      <c r="F475" t="s">
        <v>395</v>
      </c>
      <c r="G475" t="s">
        <v>178</v>
      </c>
      <c r="H475">
        <v>2012</v>
      </c>
      <c r="I475">
        <v>1</v>
      </c>
      <c r="J475">
        <v>2012</v>
      </c>
      <c r="K475" t="s">
        <v>125</v>
      </c>
      <c r="L475" t="s">
        <v>125</v>
      </c>
      <c r="M475" t="s">
        <v>178</v>
      </c>
      <c r="N475">
        <v>6</v>
      </c>
      <c r="O475">
        <v>5</v>
      </c>
      <c r="P475" t="s">
        <v>178</v>
      </c>
      <c r="Q475">
        <v>2</v>
      </c>
      <c r="R475">
        <v>1</v>
      </c>
      <c r="S475" t="s">
        <v>178</v>
      </c>
      <c r="T475">
        <v>1</v>
      </c>
      <c r="U475">
        <v>3</v>
      </c>
      <c r="V475" t="s">
        <v>178</v>
      </c>
      <c r="W475">
        <v>0.38470768123342675</v>
      </c>
      <c r="X475" t="s">
        <v>177</v>
      </c>
      <c r="Y475">
        <v>1</v>
      </c>
      <c r="Z475" t="s">
        <v>178</v>
      </c>
      <c r="AA475" t="s">
        <v>178</v>
      </c>
      <c r="AB475" t="s">
        <v>178</v>
      </c>
      <c r="AC475" t="s">
        <v>178</v>
      </c>
      <c r="AD475" t="s">
        <v>178</v>
      </c>
      <c r="AE475" t="s">
        <v>178</v>
      </c>
      <c r="AF475" t="s">
        <v>178</v>
      </c>
      <c r="AG475">
        <v>0.2475</v>
      </c>
      <c r="AH475">
        <v>1.1212500000000001</v>
      </c>
      <c r="AI475" t="s">
        <v>178</v>
      </c>
      <c r="AJ475">
        <v>3.8000000000000006E-2</v>
      </c>
      <c r="AK475">
        <v>5.7000000000000009E-2</v>
      </c>
      <c r="AL475" t="s">
        <v>178</v>
      </c>
      <c r="AM475">
        <f t="shared" si="7"/>
        <v>9.5000000000000015E-2</v>
      </c>
      <c r="AN475" t="s">
        <v>535</v>
      </c>
    </row>
    <row r="476" spans="1:40" x14ac:dyDescent="0.25">
      <c r="A476">
        <v>112</v>
      </c>
      <c r="B476">
        <v>5</v>
      </c>
      <c r="C476" t="s">
        <v>330</v>
      </c>
      <c r="D476" t="s">
        <v>359</v>
      </c>
      <c r="E476" t="s">
        <v>395</v>
      </c>
      <c r="F476" t="s">
        <v>395</v>
      </c>
      <c r="G476" t="s">
        <v>178</v>
      </c>
      <c r="H476">
        <v>2012</v>
      </c>
      <c r="I476">
        <v>1</v>
      </c>
      <c r="J476">
        <v>2012</v>
      </c>
      <c r="K476" t="s">
        <v>143</v>
      </c>
      <c r="L476" t="s">
        <v>143</v>
      </c>
      <c r="M476" t="s">
        <v>178</v>
      </c>
      <c r="N476">
        <v>3</v>
      </c>
      <c r="O476">
        <v>4</v>
      </c>
      <c r="P476" t="s">
        <v>178</v>
      </c>
      <c r="Q476">
        <v>0</v>
      </c>
      <c r="R476">
        <v>1</v>
      </c>
      <c r="S476" t="s">
        <v>178</v>
      </c>
      <c r="T476">
        <v>3</v>
      </c>
      <c r="U476">
        <v>2</v>
      </c>
      <c r="V476" t="s">
        <v>178</v>
      </c>
      <c r="W476">
        <v>0.43600458713183238</v>
      </c>
      <c r="X476" t="s">
        <v>177</v>
      </c>
      <c r="Y476">
        <v>1</v>
      </c>
      <c r="Z476" t="s">
        <v>178</v>
      </c>
      <c r="AA476" t="s">
        <v>178</v>
      </c>
      <c r="AB476" t="s">
        <v>178</v>
      </c>
      <c r="AC476" t="s">
        <v>178</v>
      </c>
      <c r="AD476" t="s">
        <v>178</v>
      </c>
      <c r="AE476" t="s">
        <v>178</v>
      </c>
      <c r="AF476" t="s">
        <v>178</v>
      </c>
      <c r="AG476">
        <v>1.5</v>
      </c>
      <c r="AH476">
        <v>0.74750000000000005</v>
      </c>
      <c r="AI476" t="s">
        <v>178</v>
      </c>
      <c r="AJ476">
        <v>0</v>
      </c>
      <c r="AK476">
        <v>3.8000000000000006E-2</v>
      </c>
      <c r="AL476" t="s">
        <v>178</v>
      </c>
      <c r="AM476">
        <f t="shared" si="7"/>
        <v>3.8000000000000006E-2</v>
      </c>
      <c r="AN476" t="s">
        <v>535</v>
      </c>
    </row>
    <row r="477" spans="1:40" x14ac:dyDescent="0.25">
      <c r="A477">
        <v>113</v>
      </c>
      <c r="B477">
        <v>5.3</v>
      </c>
      <c r="C477" t="s">
        <v>330</v>
      </c>
      <c r="D477" t="s">
        <v>359</v>
      </c>
      <c r="E477" t="s">
        <v>395</v>
      </c>
      <c r="F477" t="s">
        <v>395</v>
      </c>
      <c r="G477" t="s">
        <v>178</v>
      </c>
      <c r="H477">
        <v>2012</v>
      </c>
      <c r="I477">
        <v>1</v>
      </c>
      <c r="J477">
        <v>2012</v>
      </c>
      <c r="K477" t="s">
        <v>132</v>
      </c>
      <c r="L477" t="s">
        <v>132</v>
      </c>
      <c r="M477" t="s">
        <v>178</v>
      </c>
      <c r="N477">
        <v>3</v>
      </c>
      <c r="O477">
        <v>10</v>
      </c>
      <c r="P477" t="s">
        <v>178</v>
      </c>
      <c r="Q477">
        <v>0</v>
      </c>
      <c r="R477">
        <v>2</v>
      </c>
      <c r="S477" t="s">
        <v>178</v>
      </c>
      <c r="T477">
        <v>12</v>
      </c>
      <c r="U477">
        <v>4</v>
      </c>
      <c r="V477" t="s">
        <v>178</v>
      </c>
      <c r="W477">
        <v>0.47507894080878743</v>
      </c>
      <c r="X477" t="s">
        <v>177</v>
      </c>
      <c r="Y477">
        <v>1</v>
      </c>
      <c r="Z477" t="s">
        <v>178</v>
      </c>
      <c r="AA477" t="s">
        <v>178</v>
      </c>
      <c r="AB477" t="s">
        <v>178</v>
      </c>
      <c r="AC477" t="s">
        <v>178</v>
      </c>
      <c r="AD477" t="s">
        <v>178</v>
      </c>
      <c r="AE477" t="s">
        <v>178</v>
      </c>
      <c r="AF477" t="s">
        <v>178</v>
      </c>
      <c r="AG477">
        <v>6</v>
      </c>
      <c r="AH477">
        <v>0.99</v>
      </c>
      <c r="AI477" t="s">
        <v>178</v>
      </c>
      <c r="AJ477">
        <v>0</v>
      </c>
      <c r="AK477">
        <v>0.15200000000000002</v>
      </c>
      <c r="AL477" t="s">
        <v>178</v>
      </c>
      <c r="AM477">
        <f t="shared" si="7"/>
        <v>0.15200000000000002</v>
      </c>
      <c r="AN477" t="s">
        <v>535</v>
      </c>
    </row>
    <row r="478" spans="1:40" x14ac:dyDescent="0.25">
      <c r="A478">
        <v>114</v>
      </c>
      <c r="B478">
        <v>5.3</v>
      </c>
      <c r="C478" t="s">
        <v>330</v>
      </c>
      <c r="D478" t="s">
        <v>359</v>
      </c>
      <c r="E478" t="s">
        <v>395</v>
      </c>
      <c r="F478" t="s">
        <v>395</v>
      </c>
      <c r="G478" t="s">
        <v>178</v>
      </c>
      <c r="H478">
        <v>2012</v>
      </c>
      <c r="I478">
        <v>1</v>
      </c>
      <c r="J478">
        <v>2012</v>
      </c>
      <c r="K478" t="s">
        <v>45</v>
      </c>
      <c r="L478" t="s">
        <v>45</v>
      </c>
      <c r="M478" t="s">
        <v>178</v>
      </c>
      <c r="N478">
        <v>9</v>
      </c>
      <c r="O478">
        <v>10</v>
      </c>
      <c r="P478" t="s">
        <v>178</v>
      </c>
      <c r="Q478">
        <v>2</v>
      </c>
      <c r="R478">
        <v>3</v>
      </c>
      <c r="S478" t="s">
        <v>178</v>
      </c>
      <c r="T478">
        <v>5</v>
      </c>
      <c r="U478">
        <v>6</v>
      </c>
      <c r="V478" t="s">
        <v>178</v>
      </c>
      <c r="W478">
        <v>0.33837848631377254</v>
      </c>
      <c r="X478" t="s">
        <v>177</v>
      </c>
      <c r="Y478">
        <v>1</v>
      </c>
      <c r="Z478" t="s">
        <v>178</v>
      </c>
      <c r="AA478" t="s">
        <v>178</v>
      </c>
      <c r="AB478" t="s">
        <v>178</v>
      </c>
      <c r="AC478" t="s">
        <v>178</v>
      </c>
      <c r="AD478" t="s">
        <v>178</v>
      </c>
      <c r="AE478" t="s">
        <v>178</v>
      </c>
      <c r="AF478" t="s">
        <v>178</v>
      </c>
      <c r="AG478">
        <v>1.2375000000000003</v>
      </c>
      <c r="AH478">
        <v>0.72750000000000004</v>
      </c>
      <c r="AI478" t="s">
        <v>178</v>
      </c>
      <c r="AJ478">
        <v>0.19</v>
      </c>
      <c r="AK478">
        <v>0.34200000000000003</v>
      </c>
      <c r="AL478" t="s">
        <v>178</v>
      </c>
      <c r="AM478">
        <f t="shared" si="7"/>
        <v>0.53200000000000003</v>
      </c>
      <c r="AN478" t="s">
        <v>535</v>
      </c>
    </row>
    <row r="479" spans="1:40" x14ac:dyDescent="0.25">
      <c r="A479">
        <v>115</v>
      </c>
      <c r="B479">
        <v>5.0999999999999996</v>
      </c>
      <c r="C479" t="s">
        <v>330</v>
      </c>
      <c r="D479" t="s">
        <v>359</v>
      </c>
      <c r="E479" t="s">
        <v>395</v>
      </c>
      <c r="F479" t="s">
        <v>395</v>
      </c>
      <c r="G479" t="s">
        <v>178</v>
      </c>
      <c r="H479">
        <v>2012</v>
      </c>
      <c r="I479">
        <v>1</v>
      </c>
      <c r="J479">
        <v>2012</v>
      </c>
      <c r="K479" t="s">
        <v>124</v>
      </c>
      <c r="L479" t="s">
        <v>124</v>
      </c>
      <c r="M479" t="s">
        <v>178</v>
      </c>
      <c r="N479">
        <v>4</v>
      </c>
      <c r="O479">
        <v>6</v>
      </c>
      <c r="P479" t="s">
        <v>178</v>
      </c>
      <c r="Q479">
        <v>0</v>
      </c>
      <c r="R479">
        <v>1</v>
      </c>
      <c r="S479" t="s">
        <v>178</v>
      </c>
      <c r="T479">
        <v>2</v>
      </c>
      <c r="U479">
        <v>4</v>
      </c>
      <c r="V479" t="s">
        <v>178</v>
      </c>
      <c r="W479">
        <v>0.33837848631377254</v>
      </c>
      <c r="X479" t="s">
        <v>177</v>
      </c>
      <c r="Y479">
        <v>1</v>
      </c>
      <c r="Z479" t="s">
        <v>178</v>
      </c>
      <c r="AA479" t="s">
        <v>178</v>
      </c>
      <c r="AB479" t="s">
        <v>178</v>
      </c>
      <c r="AC479" t="s">
        <v>178</v>
      </c>
      <c r="AD479" t="s">
        <v>178</v>
      </c>
      <c r="AE479" t="s">
        <v>178</v>
      </c>
      <c r="AF479" t="s">
        <v>178</v>
      </c>
      <c r="AG479">
        <v>1</v>
      </c>
      <c r="AH479">
        <v>1.4950000000000001</v>
      </c>
      <c r="AI479" t="s">
        <v>178</v>
      </c>
      <c r="AJ479">
        <v>0</v>
      </c>
      <c r="AK479">
        <v>7.6000000000000012E-2</v>
      </c>
      <c r="AL479" t="s">
        <v>178</v>
      </c>
      <c r="AM479">
        <f t="shared" si="7"/>
        <v>7.6000000000000012E-2</v>
      </c>
      <c r="AN479" t="s">
        <v>535</v>
      </c>
    </row>
    <row r="480" spans="1:40" x14ac:dyDescent="0.25">
      <c r="A480">
        <v>116</v>
      </c>
      <c r="B480">
        <v>5</v>
      </c>
      <c r="C480" t="s">
        <v>330</v>
      </c>
      <c r="D480" t="s">
        <v>359</v>
      </c>
      <c r="E480" t="s">
        <v>395</v>
      </c>
      <c r="F480" t="s">
        <v>395</v>
      </c>
      <c r="G480" t="s">
        <v>178</v>
      </c>
      <c r="H480">
        <v>2012</v>
      </c>
      <c r="I480">
        <v>1</v>
      </c>
      <c r="J480">
        <v>2012</v>
      </c>
      <c r="K480" t="s">
        <v>132</v>
      </c>
      <c r="L480" t="s">
        <v>132</v>
      </c>
      <c r="M480" t="s">
        <v>178</v>
      </c>
      <c r="N480">
        <v>3</v>
      </c>
      <c r="O480">
        <v>10</v>
      </c>
      <c r="P480" t="s">
        <v>178</v>
      </c>
      <c r="Q480">
        <v>0</v>
      </c>
      <c r="R480">
        <v>2</v>
      </c>
      <c r="S480" t="s">
        <v>178</v>
      </c>
      <c r="T480">
        <v>12</v>
      </c>
      <c r="U480">
        <v>4</v>
      </c>
      <c r="V480" t="s">
        <v>178</v>
      </c>
      <c r="W480">
        <v>0.47507894080878743</v>
      </c>
      <c r="X480" t="s">
        <v>177</v>
      </c>
      <c r="Y480">
        <v>1</v>
      </c>
      <c r="Z480" t="s">
        <v>178</v>
      </c>
      <c r="AA480" t="s">
        <v>178</v>
      </c>
      <c r="AB480" t="s">
        <v>178</v>
      </c>
      <c r="AC480" t="s">
        <v>178</v>
      </c>
      <c r="AD480" t="s">
        <v>178</v>
      </c>
      <c r="AE480" t="s">
        <v>178</v>
      </c>
      <c r="AF480" t="s">
        <v>178</v>
      </c>
      <c r="AG480">
        <v>6</v>
      </c>
      <c r="AH480">
        <v>0.99</v>
      </c>
      <c r="AI480" t="s">
        <v>178</v>
      </c>
      <c r="AJ480">
        <v>0</v>
      </c>
      <c r="AK480">
        <v>0.15200000000000002</v>
      </c>
      <c r="AL480" t="s">
        <v>178</v>
      </c>
      <c r="AM480">
        <f t="shared" si="7"/>
        <v>0.15200000000000002</v>
      </c>
      <c r="AN480" t="s">
        <v>535</v>
      </c>
    </row>
    <row r="481" spans="1:40" x14ac:dyDescent="0.25">
      <c r="A481">
        <v>117</v>
      </c>
      <c r="B481">
        <v>5.5</v>
      </c>
      <c r="C481" t="s">
        <v>330</v>
      </c>
      <c r="D481" t="s">
        <v>359</v>
      </c>
      <c r="E481" t="s">
        <v>395</v>
      </c>
      <c r="F481" t="s">
        <v>395</v>
      </c>
      <c r="G481" t="s">
        <v>178</v>
      </c>
      <c r="H481">
        <v>2012</v>
      </c>
      <c r="I481">
        <v>1</v>
      </c>
      <c r="J481">
        <v>2012</v>
      </c>
      <c r="K481" t="s">
        <v>70</v>
      </c>
      <c r="L481" t="s">
        <v>70</v>
      </c>
      <c r="M481" t="s">
        <v>178</v>
      </c>
      <c r="N481">
        <v>5</v>
      </c>
      <c r="O481">
        <v>6</v>
      </c>
      <c r="P481" t="s">
        <v>178</v>
      </c>
      <c r="Q481">
        <v>0</v>
      </c>
      <c r="R481">
        <v>1</v>
      </c>
      <c r="S481" t="s">
        <v>178</v>
      </c>
      <c r="T481">
        <v>5</v>
      </c>
      <c r="U481">
        <v>4</v>
      </c>
      <c r="V481" t="s">
        <v>178</v>
      </c>
      <c r="W481">
        <v>1.0700000000000003</v>
      </c>
      <c r="X481" t="s">
        <v>177</v>
      </c>
      <c r="Y481">
        <v>1</v>
      </c>
      <c r="Z481" t="s">
        <v>178</v>
      </c>
      <c r="AA481" t="s">
        <v>178</v>
      </c>
      <c r="AB481" t="s">
        <v>178</v>
      </c>
      <c r="AC481" t="s">
        <v>178</v>
      </c>
      <c r="AD481" t="s">
        <v>178</v>
      </c>
      <c r="AE481" t="s">
        <v>178</v>
      </c>
      <c r="AF481" t="s">
        <v>178</v>
      </c>
      <c r="AG481">
        <v>2.5</v>
      </c>
      <c r="AH481">
        <v>1.4950000000000001</v>
      </c>
      <c r="AI481" t="s">
        <v>178</v>
      </c>
      <c r="AJ481">
        <v>0</v>
      </c>
      <c r="AK481">
        <v>7.6000000000000012E-2</v>
      </c>
      <c r="AL481" t="s">
        <v>178</v>
      </c>
      <c r="AM481">
        <f t="shared" si="7"/>
        <v>7.6000000000000012E-2</v>
      </c>
      <c r="AN481" t="s">
        <v>535</v>
      </c>
    </row>
    <row r="482" spans="1:40" x14ac:dyDescent="0.25">
      <c r="A482">
        <v>119</v>
      </c>
      <c r="B482">
        <v>5.4</v>
      </c>
      <c r="C482" t="s">
        <v>330</v>
      </c>
      <c r="D482" t="s">
        <v>359</v>
      </c>
      <c r="E482" t="s">
        <v>395</v>
      </c>
      <c r="F482" t="s">
        <v>395</v>
      </c>
      <c r="G482" t="s">
        <v>178</v>
      </c>
      <c r="H482">
        <v>2012</v>
      </c>
      <c r="I482">
        <v>1</v>
      </c>
      <c r="J482">
        <v>2012</v>
      </c>
      <c r="K482" t="s">
        <v>58</v>
      </c>
      <c r="L482" t="s">
        <v>58</v>
      </c>
      <c r="M482" t="s">
        <v>178</v>
      </c>
      <c r="N482">
        <v>3</v>
      </c>
      <c r="O482">
        <v>4</v>
      </c>
      <c r="P482" t="s">
        <v>178</v>
      </c>
      <c r="Q482">
        <v>0</v>
      </c>
      <c r="R482">
        <v>0</v>
      </c>
      <c r="S482" t="s">
        <v>178</v>
      </c>
      <c r="T482">
        <v>2</v>
      </c>
      <c r="U482">
        <v>2</v>
      </c>
      <c r="V482" t="s">
        <v>178</v>
      </c>
      <c r="W482">
        <v>0.63071388124885897</v>
      </c>
      <c r="X482" t="s">
        <v>177</v>
      </c>
      <c r="Y482">
        <v>1</v>
      </c>
      <c r="Z482" t="s">
        <v>178</v>
      </c>
      <c r="AA482" t="s">
        <v>178</v>
      </c>
      <c r="AB482" t="s">
        <v>178</v>
      </c>
      <c r="AC482" t="s">
        <v>178</v>
      </c>
      <c r="AD482" t="s">
        <v>178</v>
      </c>
      <c r="AE482" t="s">
        <v>178</v>
      </c>
      <c r="AF482" t="s">
        <v>178</v>
      </c>
      <c r="AG482">
        <v>1</v>
      </c>
      <c r="AH482">
        <v>1</v>
      </c>
      <c r="AI482" t="s">
        <v>178</v>
      </c>
      <c r="AJ482">
        <v>0</v>
      </c>
      <c r="AK482">
        <v>0</v>
      </c>
      <c r="AL482" t="s">
        <v>178</v>
      </c>
      <c r="AM482">
        <f t="shared" si="7"/>
        <v>0</v>
      </c>
      <c r="AN482" t="s">
        <v>535</v>
      </c>
    </row>
    <row r="483" spans="1:40" x14ac:dyDescent="0.25">
      <c r="A483">
        <v>120</v>
      </c>
      <c r="B483">
        <v>5.5</v>
      </c>
      <c r="C483" t="s">
        <v>330</v>
      </c>
      <c r="D483" t="s">
        <v>359</v>
      </c>
      <c r="E483" t="s">
        <v>395</v>
      </c>
      <c r="F483" t="s">
        <v>395</v>
      </c>
      <c r="G483" t="s">
        <v>178</v>
      </c>
      <c r="H483">
        <v>2012</v>
      </c>
      <c r="I483">
        <v>1</v>
      </c>
      <c r="J483">
        <v>2012</v>
      </c>
      <c r="K483" t="s">
        <v>6</v>
      </c>
      <c r="L483" t="s">
        <v>6</v>
      </c>
      <c r="M483" t="s">
        <v>178</v>
      </c>
      <c r="N483">
        <v>8</v>
      </c>
      <c r="O483">
        <v>8</v>
      </c>
      <c r="P483" t="s">
        <v>178</v>
      </c>
      <c r="Q483">
        <v>2</v>
      </c>
      <c r="R483">
        <v>2</v>
      </c>
      <c r="S483" t="s">
        <v>178</v>
      </c>
      <c r="T483">
        <v>3</v>
      </c>
      <c r="U483">
        <v>3</v>
      </c>
      <c r="V483" t="s">
        <v>178</v>
      </c>
      <c r="W483">
        <v>0.83934498270973201</v>
      </c>
      <c r="X483" t="s">
        <v>177</v>
      </c>
      <c r="Y483">
        <v>1</v>
      </c>
      <c r="Z483" t="s">
        <v>178</v>
      </c>
      <c r="AA483" t="s">
        <v>178</v>
      </c>
      <c r="AB483" t="s">
        <v>178</v>
      </c>
      <c r="AC483" t="s">
        <v>178</v>
      </c>
      <c r="AD483" t="s">
        <v>178</v>
      </c>
      <c r="AE483" t="s">
        <v>178</v>
      </c>
      <c r="AF483" t="s">
        <v>178</v>
      </c>
      <c r="AG483">
        <v>0.74249999999999994</v>
      </c>
      <c r="AH483">
        <v>0.74249999999999994</v>
      </c>
      <c r="AI483" t="s">
        <v>178</v>
      </c>
      <c r="AJ483">
        <v>0.11400000000000002</v>
      </c>
      <c r="AK483">
        <v>0.11400000000000002</v>
      </c>
      <c r="AL483" t="s">
        <v>178</v>
      </c>
      <c r="AM483">
        <f t="shared" si="7"/>
        <v>0.22800000000000004</v>
      </c>
      <c r="AN483" t="s">
        <v>535</v>
      </c>
    </row>
    <row r="484" spans="1:40" x14ac:dyDescent="0.25">
      <c r="A484">
        <v>121</v>
      </c>
      <c r="B484">
        <v>5.0999999999999996</v>
      </c>
      <c r="C484" t="s">
        <v>330</v>
      </c>
      <c r="D484" t="s">
        <v>359</v>
      </c>
      <c r="E484" t="s">
        <v>395</v>
      </c>
      <c r="F484" t="s">
        <v>395</v>
      </c>
      <c r="G484" t="s">
        <v>178</v>
      </c>
      <c r="H484">
        <v>2012</v>
      </c>
      <c r="I484">
        <v>1</v>
      </c>
      <c r="J484">
        <v>2012</v>
      </c>
      <c r="K484" t="s">
        <v>5</v>
      </c>
      <c r="L484" t="s">
        <v>5</v>
      </c>
      <c r="M484" t="s">
        <v>178</v>
      </c>
      <c r="N484">
        <v>5</v>
      </c>
      <c r="O484">
        <v>6</v>
      </c>
      <c r="P484" t="s">
        <v>178</v>
      </c>
      <c r="Q484">
        <v>0</v>
      </c>
      <c r="R484">
        <v>1</v>
      </c>
      <c r="S484" t="s">
        <v>178</v>
      </c>
      <c r="T484">
        <v>1</v>
      </c>
      <c r="U484">
        <v>2</v>
      </c>
      <c r="V484" t="s">
        <v>178</v>
      </c>
      <c r="W484">
        <v>1.7267889274604464</v>
      </c>
      <c r="X484" t="s">
        <v>177</v>
      </c>
      <c r="Y484">
        <v>1</v>
      </c>
      <c r="Z484" t="s">
        <v>178</v>
      </c>
      <c r="AA484" t="s">
        <v>178</v>
      </c>
      <c r="AB484" t="s">
        <v>178</v>
      </c>
      <c r="AC484" t="s">
        <v>178</v>
      </c>
      <c r="AD484" t="s">
        <v>178</v>
      </c>
      <c r="AE484" t="s">
        <v>178</v>
      </c>
      <c r="AF484" t="s">
        <v>178</v>
      </c>
      <c r="AG484">
        <v>0.5</v>
      </c>
      <c r="AH484">
        <v>0.74750000000000005</v>
      </c>
      <c r="AI484" t="s">
        <v>178</v>
      </c>
      <c r="AJ484">
        <v>0</v>
      </c>
      <c r="AK484">
        <v>3.8000000000000006E-2</v>
      </c>
      <c r="AL484" t="s">
        <v>178</v>
      </c>
      <c r="AM484">
        <f t="shared" si="7"/>
        <v>3.8000000000000006E-2</v>
      </c>
      <c r="AN484" t="s">
        <v>535</v>
      </c>
    </row>
    <row r="485" spans="1:40" x14ac:dyDescent="0.25">
      <c r="A485">
        <v>122</v>
      </c>
      <c r="B485">
        <v>5.3</v>
      </c>
      <c r="C485" t="s">
        <v>330</v>
      </c>
      <c r="D485" t="s">
        <v>359</v>
      </c>
      <c r="E485" t="s">
        <v>395</v>
      </c>
      <c r="F485" t="s">
        <v>395</v>
      </c>
      <c r="G485" t="s">
        <v>178</v>
      </c>
      <c r="H485">
        <v>2012</v>
      </c>
      <c r="I485">
        <v>1</v>
      </c>
      <c r="J485">
        <v>2012</v>
      </c>
      <c r="K485" t="s">
        <v>16</v>
      </c>
      <c r="L485" t="s">
        <v>16</v>
      </c>
      <c r="M485" t="s">
        <v>178</v>
      </c>
      <c r="N485">
        <v>14</v>
      </c>
      <c r="O485">
        <v>11</v>
      </c>
      <c r="P485" t="s">
        <v>178</v>
      </c>
      <c r="Q485">
        <v>2</v>
      </c>
      <c r="R485">
        <v>3</v>
      </c>
      <c r="S485" t="s">
        <v>178</v>
      </c>
      <c r="T485">
        <v>3</v>
      </c>
      <c r="U485">
        <v>2</v>
      </c>
      <c r="V485" t="s">
        <v>178</v>
      </c>
      <c r="W485">
        <v>0.53450912059571232</v>
      </c>
      <c r="X485" t="s">
        <v>177</v>
      </c>
      <c r="Y485">
        <v>1</v>
      </c>
      <c r="Z485" t="s">
        <v>178</v>
      </c>
      <c r="AA485" t="s">
        <v>178</v>
      </c>
      <c r="AB485" t="s">
        <v>178</v>
      </c>
      <c r="AC485" t="s">
        <v>178</v>
      </c>
      <c r="AD485" t="s">
        <v>178</v>
      </c>
      <c r="AE485" t="s">
        <v>178</v>
      </c>
      <c r="AF485" t="s">
        <v>178</v>
      </c>
      <c r="AG485">
        <v>0.74249999999999994</v>
      </c>
      <c r="AH485">
        <v>0.24249999999999994</v>
      </c>
      <c r="AI485" t="s">
        <v>178</v>
      </c>
      <c r="AJ485">
        <v>0.11400000000000002</v>
      </c>
      <c r="AK485">
        <v>0.11400000000000002</v>
      </c>
      <c r="AL485" t="s">
        <v>178</v>
      </c>
      <c r="AM485">
        <f t="shared" si="7"/>
        <v>0.22800000000000004</v>
      </c>
      <c r="AN485" t="s">
        <v>535</v>
      </c>
    </row>
    <row r="486" spans="1:40" x14ac:dyDescent="0.25">
      <c r="A486">
        <v>124</v>
      </c>
      <c r="B486">
        <v>5.0999999999999996</v>
      </c>
      <c r="C486" t="s">
        <v>330</v>
      </c>
      <c r="D486" t="s">
        <v>359</v>
      </c>
      <c r="E486" t="s">
        <v>395</v>
      </c>
      <c r="F486" t="s">
        <v>395</v>
      </c>
      <c r="G486" t="s">
        <v>178</v>
      </c>
      <c r="H486">
        <v>2012</v>
      </c>
      <c r="I486">
        <v>1</v>
      </c>
      <c r="J486">
        <v>2012</v>
      </c>
      <c r="K486" t="s">
        <v>127</v>
      </c>
      <c r="L486" t="s">
        <v>127</v>
      </c>
      <c r="M486" t="s">
        <v>178</v>
      </c>
      <c r="N486">
        <v>7</v>
      </c>
      <c r="O486">
        <v>7</v>
      </c>
      <c r="P486" t="s">
        <v>178</v>
      </c>
      <c r="Q486">
        <v>2</v>
      </c>
      <c r="R486">
        <v>1</v>
      </c>
      <c r="S486" t="s">
        <v>178</v>
      </c>
      <c r="T486">
        <v>3</v>
      </c>
      <c r="U486">
        <v>1</v>
      </c>
      <c r="V486" t="s">
        <v>178</v>
      </c>
      <c r="W486">
        <v>0.44045431091090476</v>
      </c>
      <c r="X486" t="s">
        <v>177</v>
      </c>
      <c r="Y486">
        <v>1</v>
      </c>
      <c r="Z486" t="s">
        <v>178</v>
      </c>
      <c r="AA486" t="s">
        <v>178</v>
      </c>
      <c r="AB486" t="s">
        <v>178</v>
      </c>
      <c r="AC486" t="s">
        <v>178</v>
      </c>
      <c r="AD486" t="s">
        <v>178</v>
      </c>
      <c r="AE486" t="s">
        <v>178</v>
      </c>
      <c r="AF486" t="s">
        <v>178</v>
      </c>
      <c r="AG486">
        <v>0.74249999999999994</v>
      </c>
      <c r="AH486">
        <v>0.37375000000000003</v>
      </c>
      <c r="AI486" t="s">
        <v>178</v>
      </c>
      <c r="AJ486">
        <v>0.11400000000000002</v>
      </c>
      <c r="AK486">
        <v>1.9000000000000003E-2</v>
      </c>
      <c r="AL486" t="s">
        <v>178</v>
      </c>
      <c r="AM486">
        <f t="shared" si="7"/>
        <v>0.13300000000000001</v>
      </c>
      <c r="AN486" t="s">
        <v>535</v>
      </c>
    </row>
    <row r="487" spans="1:40" x14ac:dyDescent="0.25">
      <c r="A487">
        <v>125</v>
      </c>
      <c r="B487">
        <v>5.0999999999999996</v>
      </c>
      <c r="C487" t="s">
        <v>330</v>
      </c>
      <c r="D487" t="s">
        <v>359</v>
      </c>
      <c r="E487" t="s">
        <v>395</v>
      </c>
      <c r="F487" t="s">
        <v>395</v>
      </c>
      <c r="G487" t="s">
        <v>178</v>
      </c>
      <c r="H487">
        <v>2012</v>
      </c>
      <c r="I487">
        <v>1</v>
      </c>
      <c r="J487">
        <v>2012</v>
      </c>
      <c r="K487" t="s">
        <v>130</v>
      </c>
      <c r="L487" t="s">
        <v>130</v>
      </c>
      <c r="M487" t="s">
        <v>178</v>
      </c>
      <c r="N487">
        <v>8</v>
      </c>
      <c r="O487">
        <v>9</v>
      </c>
      <c r="P487" t="s">
        <v>178</v>
      </c>
      <c r="Q487">
        <v>1</v>
      </c>
      <c r="R487">
        <v>2</v>
      </c>
      <c r="S487" t="s">
        <v>178</v>
      </c>
      <c r="T487">
        <v>2</v>
      </c>
      <c r="U487">
        <v>1</v>
      </c>
      <c r="V487" t="s">
        <v>178</v>
      </c>
      <c r="W487">
        <v>0.5</v>
      </c>
      <c r="X487" t="s">
        <v>177</v>
      </c>
      <c r="Y487">
        <v>1</v>
      </c>
      <c r="Z487" t="s">
        <v>178</v>
      </c>
      <c r="AA487" t="s">
        <v>178</v>
      </c>
      <c r="AB487" t="s">
        <v>178</v>
      </c>
      <c r="AC487" t="s">
        <v>178</v>
      </c>
      <c r="AD487" t="s">
        <v>178</v>
      </c>
      <c r="AE487" t="s">
        <v>178</v>
      </c>
      <c r="AF487" t="s">
        <v>178</v>
      </c>
      <c r="AG487">
        <v>0.74750000000000005</v>
      </c>
      <c r="AH487">
        <v>0.2475</v>
      </c>
      <c r="AI487" t="s">
        <v>178</v>
      </c>
      <c r="AJ487">
        <v>3.8000000000000006E-2</v>
      </c>
      <c r="AK487">
        <v>3.8000000000000006E-2</v>
      </c>
      <c r="AL487" t="s">
        <v>178</v>
      </c>
      <c r="AM487">
        <f t="shared" si="7"/>
        <v>7.6000000000000012E-2</v>
      </c>
      <c r="AN487" t="s">
        <v>535</v>
      </c>
    </row>
    <row r="488" spans="1:40" x14ac:dyDescent="0.25">
      <c r="A488">
        <v>128</v>
      </c>
      <c r="B488">
        <v>5.4</v>
      </c>
      <c r="C488" t="s">
        <v>330</v>
      </c>
      <c r="D488" t="s">
        <v>359</v>
      </c>
      <c r="E488" t="s">
        <v>395</v>
      </c>
      <c r="F488" t="s">
        <v>395</v>
      </c>
      <c r="G488" t="s">
        <v>178</v>
      </c>
      <c r="H488">
        <v>2012</v>
      </c>
      <c r="I488">
        <v>1</v>
      </c>
      <c r="J488">
        <v>2012</v>
      </c>
      <c r="K488" t="s">
        <v>42</v>
      </c>
      <c r="L488" t="s">
        <v>42</v>
      </c>
      <c r="M488" t="s">
        <v>178</v>
      </c>
      <c r="N488">
        <v>8</v>
      </c>
      <c r="O488">
        <v>7</v>
      </c>
      <c r="P488" t="s">
        <v>178</v>
      </c>
      <c r="Q488">
        <v>2</v>
      </c>
      <c r="R488">
        <v>1</v>
      </c>
      <c r="S488" t="s">
        <v>178</v>
      </c>
      <c r="T488">
        <v>3</v>
      </c>
      <c r="U488">
        <v>3</v>
      </c>
      <c r="V488" t="s">
        <v>178</v>
      </c>
      <c r="W488">
        <v>0.38470768123342675</v>
      </c>
      <c r="X488" t="s">
        <v>177</v>
      </c>
      <c r="Y488">
        <v>1</v>
      </c>
      <c r="Z488" t="s">
        <v>178</v>
      </c>
      <c r="AA488" t="s">
        <v>178</v>
      </c>
      <c r="AB488" t="s">
        <v>178</v>
      </c>
      <c r="AC488" t="s">
        <v>178</v>
      </c>
      <c r="AD488" t="s">
        <v>178</v>
      </c>
      <c r="AE488" t="s">
        <v>178</v>
      </c>
      <c r="AF488" t="s">
        <v>178</v>
      </c>
      <c r="AG488">
        <v>0.74249999999999994</v>
      </c>
      <c r="AH488">
        <v>1.1212500000000001</v>
      </c>
      <c r="AI488" t="s">
        <v>178</v>
      </c>
      <c r="AJ488">
        <v>0.11400000000000002</v>
      </c>
      <c r="AK488">
        <v>5.7000000000000009E-2</v>
      </c>
      <c r="AL488" t="s">
        <v>178</v>
      </c>
      <c r="AM488">
        <f t="shared" si="7"/>
        <v>0.17100000000000004</v>
      </c>
      <c r="AN488" t="s">
        <v>535</v>
      </c>
    </row>
    <row r="489" spans="1:40" x14ac:dyDescent="0.25">
      <c r="A489">
        <v>129</v>
      </c>
      <c r="B489">
        <v>5.0999999999999996</v>
      </c>
      <c r="C489" t="s">
        <v>330</v>
      </c>
      <c r="D489" t="s">
        <v>359</v>
      </c>
      <c r="E489" t="s">
        <v>395</v>
      </c>
      <c r="F489" t="s">
        <v>395</v>
      </c>
      <c r="G489" t="s">
        <v>178</v>
      </c>
      <c r="H489">
        <v>2012</v>
      </c>
      <c r="I489">
        <v>1</v>
      </c>
      <c r="J489">
        <v>2012</v>
      </c>
      <c r="K489" t="s">
        <v>141</v>
      </c>
      <c r="L489" t="s">
        <v>75</v>
      </c>
      <c r="M489" t="s">
        <v>178</v>
      </c>
      <c r="N489">
        <v>5</v>
      </c>
      <c r="O489">
        <v>4</v>
      </c>
      <c r="P489" t="s">
        <v>178</v>
      </c>
      <c r="Q489">
        <v>0</v>
      </c>
      <c r="R489">
        <v>0</v>
      </c>
      <c r="S489" t="s">
        <v>178</v>
      </c>
      <c r="T489">
        <v>4</v>
      </c>
      <c r="U489">
        <v>3</v>
      </c>
      <c r="V489" t="s">
        <v>178</v>
      </c>
      <c r="W489">
        <v>0.77987178433381044</v>
      </c>
      <c r="X489" t="s">
        <v>176</v>
      </c>
      <c r="Y489">
        <v>1</v>
      </c>
      <c r="Z489" t="s">
        <v>178</v>
      </c>
      <c r="AA489" t="s">
        <v>178</v>
      </c>
      <c r="AB489" t="s">
        <v>178</v>
      </c>
      <c r="AC489" t="s">
        <v>178</v>
      </c>
      <c r="AD489">
        <v>0.99639349656649234</v>
      </c>
      <c r="AE489" t="s">
        <v>178</v>
      </c>
      <c r="AF489" t="s">
        <v>178</v>
      </c>
      <c r="AG489">
        <v>2</v>
      </c>
      <c r="AH489">
        <v>1.5</v>
      </c>
      <c r="AI489" t="s">
        <v>178</v>
      </c>
      <c r="AJ489">
        <v>0</v>
      </c>
      <c r="AK489">
        <v>0</v>
      </c>
      <c r="AL489" t="s">
        <v>178</v>
      </c>
      <c r="AM489">
        <f t="shared" si="7"/>
        <v>0</v>
      </c>
      <c r="AN489" t="s">
        <v>535</v>
      </c>
    </row>
    <row r="490" spans="1:40" x14ac:dyDescent="0.25">
      <c r="A490">
        <v>130</v>
      </c>
      <c r="B490">
        <v>5.2</v>
      </c>
      <c r="C490" t="s">
        <v>330</v>
      </c>
      <c r="D490" t="s">
        <v>359</v>
      </c>
      <c r="E490" t="s">
        <v>395</v>
      </c>
      <c r="F490" t="s">
        <v>395</v>
      </c>
      <c r="G490" t="s">
        <v>178</v>
      </c>
      <c r="H490">
        <v>2012</v>
      </c>
      <c r="I490">
        <v>1</v>
      </c>
      <c r="J490">
        <v>2012</v>
      </c>
      <c r="K490" t="s">
        <v>25</v>
      </c>
      <c r="L490" t="s">
        <v>25</v>
      </c>
      <c r="M490" t="s">
        <v>178</v>
      </c>
      <c r="N490">
        <v>8</v>
      </c>
      <c r="O490">
        <v>8</v>
      </c>
      <c r="P490" t="s">
        <v>178</v>
      </c>
      <c r="Q490">
        <v>0</v>
      </c>
      <c r="R490">
        <v>3</v>
      </c>
      <c r="S490" t="s">
        <v>178</v>
      </c>
      <c r="T490">
        <v>0</v>
      </c>
      <c r="U490">
        <v>2</v>
      </c>
      <c r="V490" t="s">
        <v>178</v>
      </c>
      <c r="W490">
        <v>0.68249542123006379</v>
      </c>
      <c r="X490" t="s">
        <v>177</v>
      </c>
      <c r="Y490">
        <v>1</v>
      </c>
      <c r="Z490" t="s">
        <v>178</v>
      </c>
      <c r="AA490" t="s">
        <v>178</v>
      </c>
      <c r="AB490" t="s">
        <v>178</v>
      </c>
      <c r="AC490" t="s">
        <v>178</v>
      </c>
      <c r="AD490" t="s">
        <v>178</v>
      </c>
      <c r="AE490" t="s">
        <v>178</v>
      </c>
      <c r="AF490" t="s">
        <v>178</v>
      </c>
      <c r="AG490">
        <v>0</v>
      </c>
      <c r="AH490">
        <v>0.24249999999999994</v>
      </c>
      <c r="AI490" t="s">
        <v>178</v>
      </c>
      <c r="AJ490">
        <v>0</v>
      </c>
      <c r="AK490">
        <v>0.11400000000000002</v>
      </c>
      <c r="AL490" t="s">
        <v>178</v>
      </c>
      <c r="AM490">
        <f t="shared" si="7"/>
        <v>0.11400000000000002</v>
      </c>
      <c r="AN490" t="s">
        <v>535</v>
      </c>
    </row>
    <row r="491" spans="1:40" x14ac:dyDescent="0.25">
      <c r="A491">
        <v>131</v>
      </c>
      <c r="B491">
        <v>5.3</v>
      </c>
      <c r="C491" t="s">
        <v>330</v>
      </c>
      <c r="D491" t="s">
        <v>359</v>
      </c>
      <c r="E491" t="s">
        <v>395</v>
      </c>
      <c r="F491" t="s">
        <v>395</v>
      </c>
      <c r="G491" t="s">
        <v>178</v>
      </c>
      <c r="H491">
        <v>2012</v>
      </c>
      <c r="I491">
        <v>1</v>
      </c>
      <c r="J491">
        <v>2012</v>
      </c>
      <c r="K491" t="s">
        <v>10</v>
      </c>
      <c r="L491" t="s">
        <v>55</v>
      </c>
      <c r="M491" t="s">
        <v>178</v>
      </c>
      <c r="N491">
        <v>5</v>
      </c>
      <c r="O491">
        <v>4</v>
      </c>
      <c r="P491" t="s">
        <v>178</v>
      </c>
      <c r="Q491">
        <v>1</v>
      </c>
      <c r="R491">
        <v>0</v>
      </c>
      <c r="S491" t="s">
        <v>178</v>
      </c>
      <c r="T491">
        <v>1</v>
      </c>
      <c r="U491">
        <v>2</v>
      </c>
      <c r="V491" t="s">
        <v>178</v>
      </c>
      <c r="W491">
        <v>1.7023806859806649</v>
      </c>
      <c r="X491" t="s">
        <v>176</v>
      </c>
      <c r="Y491">
        <v>1</v>
      </c>
      <c r="Z491" t="s">
        <v>178</v>
      </c>
      <c r="AA491" t="s">
        <v>178</v>
      </c>
      <c r="AB491" t="s">
        <v>178</v>
      </c>
      <c r="AC491" t="s">
        <v>178</v>
      </c>
      <c r="AD491">
        <v>5.8100344233059396</v>
      </c>
      <c r="AE491" t="s">
        <v>178</v>
      </c>
      <c r="AF491" t="s">
        <v>178</v>
      </c>
      <c r="AG491">
        <v>0.37375000000000003</v>
      </c>
      <c r="AH491">
        <v>1</v>
      </c>
      <c r="AI491" t="s">
        <v>178</v>
      </c>
      <c r="AJ491">
        <v>1.9000000000000003E-2</v>
      </c>
      <c r="AK491">
        <v>0</v>
      </c>
      <c r="AL491" t="s">
        <v>178</v>
      </c>
      <c r="AM491">
        <f t="shared" si="7"/>
        <v>1.9000000000000003E-2</v>
      </c>
      <c r="AN491" t="s">
        <v>535</v>
      </c>
    </row>
    <row r="492" spans="1:40" x14ac:dyDescent="0.25">
      <c r="A492">
        <v>132</v>
      </c>
      <c r="B492">
        <v>5.3</v>
      </c>
      <c r="C492" t="s">
        <v>330</v>
      </c>
      <c r="D492" t="s">
        <v>359</v>
      </c>
      <c r="E492" t="s">
        <v>395</v>
      </c>
      <c r="F492" t="s">
        <v>395</v>
      </c>
      <c r="G492" t="s">
        <v>178</v>
      </c>
      <c r="H492">
        <v>2012</v>
      </c>
      <c r="I492">
        <v>1</v>
      </c>
      <c r="J492">
        <v>2012</v>
      </c>
      <c r="K492" t="s">
        <v>139</v>
      </c>
      <c r="L492" t="s">
        <v>139</v>
      </c>
      <c r="M492" t="s">
        <v>178</v>
      </c>
      <c r="N492">
        <v>5</v>
      </c>
      <c r="O492">
        <v>6</v>
      </c>
      <c r="P492" t="s">
        <v>178</v>
      </c>
      <c r="Q492">
        <v>2</v>
      </c>
      <c r="R492">
        <v>0</v>
      </c>
      <c r="S492" t="s">
        <v>178</v>
      </c>
      <c r="T492">
        <v>0</v>
      </c>
      <c r="U492">
        <v>1</v>
      </c>
      <c r="V492" t="s">
        <v>178</v>
      </c>
      <c r="W492">
        <v>0.5818934610390456</v>
      </c>
      <c r="X492" t="s">
        <v>177</v>
      </c>
      <c r="Y492">
        <v>1</v>
      </c>
      <c r="Z492" t="s">
        <v>178</v>
      </c>
      <c r="AA492" t="s">
        <v>178</v>
      </c>
      <c r="AB492" t="s">
        <v>178</v>
      </c>
      <c r="AC492" t="s">
        <v>178</v>
      </c>
      <c r="AD492" t="s">
        <v>178</v>
      </c>
      <c r="AE492" t="s">
        <v>178</v>
      </c>
      <c r="AF492" t="s">
        <v>178</v>
      </c>
      <c r="AG492">
        <v>0</v>
      </c>
      <c r="AH492">
        <v>0.5</v>
      </c>
      <c r="AI492" t="s">
        <v>178</v>
      </c>
      <c r="AJ492">
        <v>0</v>
      </c>
      <c r="AK492">
        <v>0</v>
      </c>
      <c r="AL492" t="s">
        <v>178</v>
      </c>
      <c r="AM492">
        <f t="shared" si="7"/>
        <v>0</v>
      </c>
      <c r="AN492" t="s">
        <v>535</v>
      </c>
    </row>
    <row r="493" spans="1:40" x14ac:dyDescent="0.25">
      <c r="A493">
        <v>135</v>
      </c>
      <c r="B493">
        <v>5.2</v>
      </c>
      <c r="C493" t="s">
        <v>330</v>
      </c>
      <c r="D493" t="s">
        <v>359</v>
      </c>
      <c r="E493" t="s">
        <v>395</v>
      </c>
      <c r="F493" t="s">
        <v>395</v>
      </c>
      <c r="G493" t="s">
        <v>178</v>
      </c>
      <c r="H493">
        <v>2012</v>
      </c>
      <c r="I493">
        <v>1</v>
      </c>
      <c r="J493">
        <v>2012</v>
      </c>
      <c r="K493" t="s">
        <v>4</v>
      </c>
      <c r="L493" t="s">
        <v>3</v>
      </c>
      <c r="M493" t="s">
        <v>178</v>
      </c>
      <c r="N493">
        <v>3</v>
      </c>
      <c r="O493">
        <v>5</v>
      </c>
      <c r="P493" t="s">
        <v>178</v>
      </c>
      <c r="Q493">
        <v>0</v>
      </c>
      <c r="R493">
        <v>1</v>
      </c>
      <c r="S493" t="s">
        <v>178</v>
      </c>
      <c r="T493">
        <v>3</v>
      </c>
      <c r="U493">
        <v>3</v>
      </c>
      <c r="V493" t="s">
        <v>178</v>
      </c>
      <c r="W493">
        <v>1.0771258050942794</v>
      </c>
      <c r="X493" t="s">
        <v>176</v>
      </c>
      <c r="Y493">
        <v>1</v>
      </c>
      <c r="Z493" t="s">
        <v>178</v>
      </c>
      <c r="AA493" t="s">
        <v>178</v>
      </c>
      <c r="AB493" t="s">
        <v>178</v>
      </c>
      <c r="AC493" t="s">
        <v>178</v>
      </c>
      <c r="AD493">
        <v>1.0771258050942794</v>
      </c>
      <c r="AE493" t="s">
        <v>178</v>
      </c>
      <c r="AF493" t="s">
        <v>178</v>
      </c>
      <c r="AG493">
        <v>1.5</v>
      </c>
      <c r="AH493">
        <v>1.1212500000000001</v>
      </c>
      <c r="AI493" t="s">
        <v>178</v>
      </c>
      <c r="AJ493">
        <v>0</v>
      </c>
      <c r="AK493">
        <v>5.7000000000000009E-2</v>
      </c>
      <c r="AL493" t="s">
        <v>178</v>
      </c>
      <c r="AM493">
        <f t="shared" si="7"/>
        <v>5.7000000000000009E-2</v>
      </c>
      <c r="AN493" t="s">
        <v>535</v>
      </c>
    </row>
    <row r="494" spans="1:40" x14ac:dyDescent="0.25">
      <c r="A494">
        <v>139</v>
      </c>
      <c r="B494">
        <v>5.0999999999999996</v>
      </c>
      <c r="C494" t="s">
        <v>330</v>
      </c>
      <c r="D494" t="s">
        <v>359</v>
      </c>
      <c r="E494" t="s">
        <v>395</v>
      </c>
      <c r="F494" t="s">
        <v>395</v>
      </c>
      <c r="G494" t="s">
        <v>178</v>
      </c>
      <c r="H494">
        <v>2012</v>
      </c>
      <c r="I494">
        <v>1</v>
      </c>
      <c r="J494">
        <v>2012</v>
      </c>
      <c r="K494" t="s">
        <v>144</v>
      </c>
      <c r="L494" t="s">
        <v>163</v>
      </c>
      <c r="M494" t="s">
        <v>178</v>
      </c>
      <c r="N494">
        <v>4</v>
      </c>
      <c r="O494">
        <v>5</v>
      </c>
      <c r="P494" t="s">
        <v>178</v>
      </c>
      <c r="Q494">
        <v>0</v>
      </c>
      <c r="R494">
        <v>1</v>
      </c>
      <c r="S494" t="s">
        <v>178</v>
      </c>
      <c r="T494">
        <v>2</v>
      </c>
      <c r="U494">
        <v>2</v>
      </c>
      <c r="V494" t="s">
        <v>178</v>
      </c>
      <c r="W494">
        <v>0.36055512754639901</v>
      </c>
      <c r="X494" t="s">
        <v>176</v>
      </c>
      <c r="Y494">
        <v>1</v>
      </c>
      <c r="Z494" t="s">
        <v>178</v>
      </c>
      <c r="AA494" t="s">
        <v>178</v>
      </c>
      <c r="AB494" t="s">
        <v>178</v>
      </c>
      <c r="AC494" t="s">
        <v>178</v>
      </c>
      <c r="AD494">
        <v>7.9587184898072634</v>
      </c>
      <c r="AE494" t="s">
        <v>178</v>
      </c>
      <c r="AF494" t="s">
        <v>178</v>
      </c>
      <c r="AG494">
        <v>1</v>
      </c>
      <c r="AH494">
        <v>0.74750000000000005</v>
      </c>
      <c r="AI494" t="s">
        <v>178</v>
      </c>
      <c r="AJ494">
        <v>0</v>
      </c>
      <c r="AK494">
        <v>3.8000000000000006E-2</v>
      </c>
      <c r="AL494" t="s">
        <v>178</v>
      </c>
      <c r="AM494">
        <f t="shared" si="7"/>
        <v>3.8000000000000006E-2</v>
      </c>
      <c r="AN494" t="s">
        <v>535</v>
      </c>
    </row>
    <row r="495" spans="1:40" x14ac:dyDescent="0.25">
      <c r="A495">
        <v>140</v>
      </c>
      <c r="B495">
        <v>4.8</v>
      </c>
      <c r="C495" t="s">
        <v>330</v>
      </c>
      <c r="D495" t="s">
        <v>359</v>
      </c>
      <c r="E495" t="s">
        <v>395</v>
      </c>
      <c r="F495" t="s">
        <v>178</v>
      </c>
      <c r="G495" t="s">
        <v>178</v>
      </c>
      <c r="H495">
        <v>2011</v>
      </c>
      <c r="I495" t="s">
        <v>178</v>
      </c>
      <c r="J495" t="s">
        <v>178</v>
      </c>
      <c r="K495" t="s">
        <v>3</v>
      </c>
      <c r="L495" t="s">
        <v>178</v>
      </c>
      <c r="M495" t="s">
        <v>178</v>
      </c>
      <c r="N495">
        <v>6</v>
      </c>
      <c r="O495" t="s">
        <v>178</v>
      </c>
      <c r="P495" t="s">
        <v>178</v>
      </c>
      <c r="Q495">
        <v>1</v>
      </c>
      <c r="R495" t="s">
        <v>178</v>
      </c>
      <c r="S495" t="s">
        <v>178</v>
      </c>
      <c r="T495">
        <v>0</v>
      </c>
      <c r="U495" t="s">
        <v>178</v>
      </c>
      <c r="V495" t="s">
        <v>178</v>
      </c>
      <c r="W495">
        <v>1.0771258050942794</v>
      </c>
      <c r="X495" t="s">
        <v>178</v>
      </c>
      <c r="Y495">
        <v>0</v>
      </c>
      <c r="Z495" t="s">
        <v>178</v>
      </c>
      <c r="AA495" t="s">
        <v>178</v>
      </c>
      <c r="AB495">
        <v>0</v>
      </c>
      <c r="AC495">
        <v>0</v>
      </c>
      <c r="AD495" t="s">
        <v>178</v>
      </c>
      <c r="AE495" t="s">
        <v>178</v>
      </c>
      <c r="AF495" t="s">
        <v>178</v>
      </c>
      <c r="AG495">
        <v>0</v>
      </c>
      <c r="AH495" t="s">
        <v>178</v>
      </c>
      <c r="AI495" t="s">
        <v>178</v>
      </c>
      <c r="AJ495">
        <v>0</v>
      </c>
      <c r="AK495" t="s">
        <v>178</v>
      </c>
      <c r="AL495" t="s">
        <v>178</v>
      </c>
      <c r="AM495">
        <f t="shared" si="7"/>
        <v>0</v>
      </c>
      <c r="AN495" t="s">
        <v>535</v>
      </c>
    </row>
    <row r="496" spans="1:40" x14ac:dyDescent="0.25">
      <c r="A496">
        <v>149</v>
      </c>
      <c r="B496">
        <v>4.9000000000000004</v>
      </c>
      <c r="C496" t="s">
        <v>330</v>
      </c>
      <c r="D496" t="s">
        <v>359</v>
      </c>
      <c r="E496" t="s">
        <v>395</v>
      </c>
      <c r="F496" t="s">
        <v>178</v>
      </c>
      <c r="G496" t="s">
        <v>178</v>
      </c>
      <c r="H496">
        <v>2011</v>
      </c>
      <c r="I496" t="s">
        <v>178</v>
      </c>
      <c r="J496" t="s">
        <v>178</v>
      </c>
      <c r="K496" t="s">
        <v>46</v>
      </c>
      <c r="L496" t="s">
        <v>178</v>
      </c>
      <c r="M496" t="s">
        <v>178</v>
      </c>
      <c r="N496">
        <v>7</v>
      </c>
      <c r="O496" t="s">
        <v>178</v>
      </c>
      <c r="P496" t="s">
        <v>178</v>
      </c>
      <c r="Q496">
        <v>1</v>
      </c>
      <c r="R496" t="s">
        <v>178</v>
      </c>
      <c r="S496" t="s">
        <v>178</v>
      </c>
      <c r="T496">
        <v>0</v>
      </c>
      <c r="U496" t="s">
        <v>178</v>
      </c>
      <c r="V496" t="s">
        <v>178</v>
      </c>
      <c r="W496">
        <v>0.655515064662895</v>
      </c>
      <c r="X496" t="s">
        <v>178</v>
      </c>
      <c r="Y496">
        <v>0</v>
      </c>
      <c r="Z496" t="s">
        <v>178</v>
      </c>
      <c r="AA496" t="s">
        <v>178</v>
      </c>
      <c r="AB496">
        <v>1</v>
      </c>
      <c r="AC496">
        <v>1</v>
      </c>
      <c r="AD496" t="s">
        <v>178</v>
      </c>
      <c r="AE496" t="s">
        <v>178</v>
      </c>
      <c r="AF496" t="s">
        <v>178</v>
      </c>
      <c r="AG496">
        <v>0</v>
      </c>
      <c r="AH496" t="s">
        <v>178</v>
      </c>
      <c r="AI496" t="s">
        <v>178</v>
      </c>
      <c r="AJ496">
        <v>0</v>
      </c>
      <c r="AK496" t="s">
        <v>178</v>
      </c>
      <c r="AL496" t="s">
        <v>178</v>
      </c>
      <c r="AM496">
        <f t="shared" si="7"/>
        <v>0</v>
      </c>
      <c r="AN496" t="s">
        <v>535</v>
      </c>
    </row>
    <row r="497" spans="1:40" x14ac:dyDescent="0.25">
      <c r="A497">
        <v>166</v>
      </c>
      <c r="B497">
        <v>5.0999999999999996</v>
      </c>
      <c r="C497" t="s">
        <v>330</v>
      </c>
      <c r="D497" t="s">
        <v>359</v>
      </c>
      <c r="E497" t="s">
        <v>395</v>
      </c>
      <c r="F497" t="s">
        <v>178</v>
      </c>
      <c r="G497" t="s">
        <v>178</v>
      </c>
      <c r="H497">
        <v>2011</v>
      </c>
      <c r="I497" t="s">
        <v>178</v>
      </c>
      <c r="J497" t="s">
        <v>178</v>
      </c>
      <c r="K497" t="s">
        <v>48</v>
      </c>
      <c r="L497" t="s">
        <v>178</v>
      </c>
      <c r="M497" t="s">
        <v>178</v>
      </c>
      <c r="N497">
        <v>5</v>
      </c>
      <c r="O497" t="s">
        <v>178</v>
      </c>
      <c r="P497" t="s">
        <v>178</v>
      </c>
      <c r="Q497">
        <v>2</v>
      </c>
      <c r="R497" t="s">
        <v>178</v>
      </c>
      <c r="S497" t="s">
        <v>178</v>
      </c>
      <c r="T497">
        <v>0</v>
      </c>
      <c r="U497" t="s">
        <v>178</v>
      </c>
      <c r="V497" t="s">
        <v>178</v>
      </c>
      <c r="W497">
        <v>1.4632839779072275</v>
      </c>
      <c r="X497" t="s">
        <v>178</v>
      </c>
      <c r="Y497">
        <v>0</v>
      </c>
      <c r="Z497" t="s">
        <v>178</v>
      </c>
      <c r="AA497" t="s">
        <v>178</v>
      </c>
      <c r="AB497">
        <v>0</v>
      </c>
      <c r="AC497">
        <v>0</v>
      </c>
      <c r="AD497" t="s">
        <v>178</v>
      </c>
      <c r="AE497" t="s">
        <v>178</v>
      </c>
      <c r="AF497" t="s">
        <v>178</v>
      </c>
      <c r="AG497">
        <v>0</v>
      </c>
      <c r="AH497" t="s">
        <v>178</v>
      </c>
      <c r="AI497" t="s">
        <v>178</v>
      </c>
      <c r="AJ497">
        <v>0</v>
      </c>
      <c r="AK497" t="s">
        <v>178</v>
      </c>
      <c r="AL497" t="s">
        <v>178</v>
      </c>
      <c r="AM497">
        <f t="shared" si="7"/>
        <v>0</v>
      </c>
      <c r="AN497" t="s">
        <v>535</v>
      </c>
    </row>
    <row r="498" spans="1:40" x14ac:dyDescent="0.25">
      <c r="A498">
        <v>174</v>
      </c>
      <c r="B498">
        <v>4.5999999999999996</v>
      </c>
      <c r="C498" t="s">
        <v>330</v>
      </c>
      <c r="D498" t="s">
        <v>359</v>
      </c>
      <c r="E498" t="s">
        <v>395</v>
      </c>
      <c r="F498" t="s">
        <v>178</v>
      </c>
      <c r="G498" t="s">
        <v>178</v>
      </c>
      <c r="H498">
        <v>2011</v>
      </c>
      <c r="I498" t="s">
        <v>178</v>
      </c>
      <c r="J498" t="s">
        <v>178</v>
      </c>
      <c r="K498" t="s">
        <v>89</v>
      </c>
      <c r="L498" t="s">
        <v>178</v>
      </c>
      <c r="M498" t="s">
        <v>178</v>
      </c>
      <c r="N498">
        <v>4</v>
      </c>
      <c r="O498" t="s">
        <v>178</v>
      </c>
      <c r="P498" t="s">
        <v>178</v>
      </c>
      <c r="Q498">
        <v>0</v>
      </c>
      <c r="R498" t="s">
        <v>178</v>
      </c>
      <c r="S498" t="s">
        <v>178</v>
      </c>
      <c r="T498">
        <v>1</v>
      </c>
      <c r="U498" t="s">
        <v>178</v>
      </c>
      <c r="V498" t="s">
        <v>178</v>
      </c>
      <c r="W498">
        <v>0.75690157880665054</v>
      </c>
      <c r="X498" t="s">
        <v>178</v>
      </c>
      <c r="Y498">
        <v>0</v>
      </c>
      <c r="Z498" t="s">
        <v>178</v>
      </c>
      <c r="AA498" t="s">
        <v>178</v>
      </c>
      <c r="AB498">
        <v>0</v>
      </c>
      <c r="AC498">
        <v>4</v>
      </c>
      <c r="AD498" t="s">
        <v>178</v>
      </c>
      <c r="AE498" t="s">
        <v>178</v>
      </c>
      <c r="AF498" t="s">
        <v>178</v>
      </c>
      <c r="AG498">
        <v>0.5</v>
      </c>
      <c r="AH498" t="s">
        <v>178</v>
      </c>
      <c r="AI498" t="s">
        <v>178</v>
      </c>
      <c r="AJ498">
        <v>0</v>
      </c>
      <c r="AK498" t="s">
        <v>178</v>
      </c>
      <c r="AL498" t="s">
        <v>178</v>
      </c>
      <c r="AM498">
        <f t="shared" si="7"/>
        <v>0</v>
      </c>
      <c r="AN498" t="s">
        <v>535</v>
      </c>
    </row>
    <row r="499" spans="1:40" x14ac:dyDescent="0.25">
      <c r="A499">
        <v>190</v>
      </c>
      <c r="B499">
        <v>5</v>
      </c>
      <c r="C499" t="s">
        <v>330</v>
      </c>
      <c r="D499" t="s">
        <v>359</v>
      </c>
      <c r="E499" t="s">
        <v>395</v>
      </c>
      <c r="F499" t="s">
        <v>178</v>
      </c>
      <c r="G499" t="s">
        <v>178</v>
      </c>
      <c r="H499">
        <v>2011</v>
      </c>
      <c r="I499" t="s">
        <v>178</v>
      </c>
      <c r="J499" t="s">
        <v>178</v>
      </c>
      <c r="K499" t="s">
        <v>15</v>
      </c>
      <c r="L499" t="s">
        <v>178</v>
      </c>
      <c r="M499" t="s">
        <v>178</v>
      </c>
      <c r="N499">
        <v>11</v>
      </c>
      <c r="O499" t="s">
        <v>178</v>
      </c>
      <c r="P499" t="s">
        <v>178</v>
      </c>
      <c r="Q499">
        <v>3</v>
      </c>
      <c r="R499" t="s">
        <v>178</v>
      </c>
      <c r="S499" t="s">
        <v>178</v>
      </c>
      <c r="T499">
        <v>0</v>
      </c>
      <c r="U499" t="s">
        <v>178</v>
      </c>
      <c r="V499" t="s">
        <v>178</v>
      </c>
      <c r="W499">
        <v>0.44407206622348988</v>
      </c>
      <c r="X499" t="s">
        <v>178</v>
      </c>
      <c r="Y499">
        <v>0</v>
      </c>
      <c r="Z499" t="s">
        <v>178</v>
      </c>
      <c r="AA499" t="s">
        <v>178</v>
      </c>
      <c r="AB499">
        <v>12</v>
      </c>
      <c r="AC499">
        <v>4</v>
      </c>
      <c r="AD499" t="s">
        <v>178</v>
      </c>
      <c r="AE499" t="s">
        <v>178</v>
      </c>
      <c r="AF499" t="s">
        <v>178</v>
      </c>
      <c r="AG499">
        <v>0</v>
      </c>
      <c r="AH499" t="s">
        <v>178</v>
      </c>
      <c r="AI499" t="s">
        <v>178</v>
      </c>
      <c r="AJ499">
        <v>0</v>
      </c>
      <c r="AK499" t="s">
        <v>178</v>
      </c>
      <c r="AL499" t="s">
        <v>178</v>
      </c>
      <c r="AM499">
        <f t="shared" si="7"/>
        <v>0</v>
      </c>
      <c r="AN499" t="s">
        <v>535</v>
      </c>
    </row>
    <row r="500" spans="1:40" x14ac:dyDescent="0.25">
      <c r="A500">
        <v>193</v>
      </c>
      <c r="B500">
        <v>4.8</v>
      </c>
      <c r="C500" t="s">
        <v>330</v>
      </c>
      <c r="D500" t="s">
        <v>359</v>
      </c>
      <c r="E500" t="s">
        <v>395</v>
      </c>
      <c r="F500" t="s">
        <v>178</v>
      </c>
      <c r="G500" t="s">
        <v>178</v>
      </c>
      <c r="H500">
        <v>2011</v>
      </c>
      <c r="I500" t="s">
        <v>178</v>
      </c>
      <c r="J500" t="s">
        <v>178</v>
      </c>
      <c r="K500" t="s">
        <v>58</v>
      </c>
      <c r="L500" t="s">
        <v>178</v>
      </c>
      <c r="M500" t="s">
        <v>178</v>
      </c>
      <c r="N500">
        <v>4</v>
      </c>
      <c r="O500" t="s">
        <v>178</v>
      </c>
      <c r="P500" t="s">
        <v>178</v>
      </c>
      <c r="Q500">
        <v>0</v>
      </c>
      <c r="R500" t="s">
        <v>178</v>
      </c>
      <c r="S500" t="s">
        <v>178</v>
      </c>
      <c r="T500">
        <v>1</v>
      </c>
      <c r="U500" t="s">
        <v>178</v>
      </c>
      <c r="V500" t="s">
        <v>178</v>
      </c>
      <c r="W500">
        <v>0.63071388124885897</v>
      </c>
      <c r="X500" t="s">
        <v>178</v>
      </c>
      <c r="Y500">
        <v>0</v>
      </c>
      <c r="Z500" t="s">
        <v>178</v>
      </c>
      <c r="AA500" t="s">
        <v>178</v>
      </c>
      <c r="AB500">
        <v>4</v>
      </c>
      <c r="AC500">
        <v>3</v>
      </c>
      <c r="AD500" t="s">
        <v>178</v>
      </c>
      <c r="AE500" t="s">
        <v>178</v>
      </c>
      <c r="AF500" t="s">
        <v>178</v>
      </c>
      <c r="AG500">
        <v>0.5</v>
      </c>
      <c r="AH500" t="s">
        <v>178</v>
      </c>
      <c r="AI500" t="s">
        <v>178</v>
      </c>
      <c r="AJ500">
        <v>0</v>
      </c>
      <c r="AK500" t="s">
        <v>178</v>
      </c>
      <c r="AL500" t="s">
        <v>178</v>
      </c>
      <c r="AM500">
        <f t="shared" si="7"/>
        <v>0</v>
      </c>
      <c r="AN500" t="s">
        <v>535</v>
      </c>
    </row>
    <row r="501" spans="1:40" x14ac:dyDescent="0.25">
      <c r="A501">
        <v>195</v>
      </c>
      <c r="B501">
        <v>4.9000000000000004</v>
      </c>
      <c r="C501" t="s">
        <v>330</v>
      </c>
      <c r="D501" t="s">
        <v>359</v>
      </c>
      <c r="E501" t="s">
        <v>395</v>
      </c>
      <c r="F501" t="s">
        <v>178</v>
      </c>
      <c r="G501" t="s">
        <v>178</v>
      </c>
      <c r="H501">
        <v>2011</v>
      </c>
      <c r="I501" t="s">
        <v>178</v>
      </c>
      <c r="J501" t="s">
        <v>178</v>
      </c>
      <c r="K501" t="s">
        <v>31</v>
      </c>
      <c r="L501" t="s">
        <v>178</v>
      </c>
      <c r="M501" t="s">
        <v>178</v>
      </c>
      <c r="N501">
        <v>11</v>
      </c>
      <c r="O501" t="s">
        <v>178</v>
      </c>
      <c r="P501" t="s">
        <v>178</v>
      </c>
      <c r="Q501">
        <v>4</v>
      </c>
      <c r="R501" t="s">
        <v>178</v>
      </c>
      <c r="S501" t="s">
        <v>178</v>
      </c>
      <c r="T501">
        <v>0</v>
      </c>
      <c r="U501" t="s">
        <v>178</v>
      </c>
      <c r="V501" t="s">
        <v>178</v>
      </c>
      <c r="W501">
        <v>0.74330343736592619</v>
      </c>
      <c r="X501" t="s">
        <v>178</v>
      </c>
      <c r="Y501">
        <v>0</v>
      </c>
      <c r="Z501" t="s">
        <v>178</v>
      </c>
      <c r="AA501" t="s">
        <v>178</v>
      </c>
      <c r="AB501">
        <v>1</v>
      </c>
      <c r="AC501">
        <v>2</v>
      </c>
      <c r="AD501" t="s">
        <v>178</v>
      </c>
      <c r="AE501" t="s">
        <v>178</v>
      </c>
      <c r="AF501" t="s">
        <v>178</v>
      </c>
      <c r="AG501">
        <v>0</v>
      </c>
      <c r="AH501" t="s">
        <v>178</v>
      </c>
      <c r="AI501" t="s">
        <v>178</v>
      </c>
      <c r="AJ501">
        <v>0</v>
      </c>
      <c r="AK501" t="s">
        <v>178</v>
      </c>
      <c r="AL501" t="s">
        <v>178</v>
      </c>
      <c r="AM501">
        <f t="shared" si="7"/>
        <v>0</v>
      </c>
      <c r="AN501" t="s">
        <v>535</v>
      </c>
    </row>
    <row r="502" spans="1:40" x14ac:dyDescent="0.25">
      <c r="A502">
        <v>202</v>
      </c>
      <c r="B502">
        <v>4.9000000000000004</v>
      </c>
      <c r="C502" t="s">
        <v>330</v>
      </c>
      <c r="D502" t="s">
        <v>359</v>
      </c>
      <c r="E502" t="s">
        <v>395</v>
      </c>
      <c r="F502" t="s">
        <v>178</v>
      </c>
      <c r="G502" t="s">
        <v>178</v>
      </c>
      <c r="H502">
        <v>2011</v>
      </c>
      <c r="I502" t="s">
        <v>178</v>
      </c>
      <c r="J502" t="s">
        <v>178</v>
      </c>
      <c r="K502" t="s">
        <v>83</v>
      </c>
      <c r="L502" t="s">
        <v>178</v>
      </c>
      <c r="M502" t="s">
        <v>178</v>
      </c>
      <c r="N502">
        <v>9</v>
      </c>
      <c r="O502" t="s">
        <v>178</v>
      </c>
      <c r="P502" t="s">
        <v>178</v>
      </c>
      <c r="Q502">
        <v>3</v>
      </c>
      <c r="R502" t="s">
        <v>178</v>
      </c>
      <c r="S502" t="s">
        <v>178</v>
      </c>
      <c r="T502">
        <v>3</v>
      </c>
      <c r="U502" t="s">
        <v>178</v>
      </c>
      <c r="V502" t="s">
        <v>178</v>
      </c>
      <c r="W502">
        <v>0.16124515496597305</v>
      </c>
      <c r="X502" t="s">
        <v>178</v>
      </c>
      <c r="Y502">
        <v>0</v>
      </c>
      <c r="Z502" t="s">
        <v>178</v>
      </c>
      <c r="AA502" t="s">
        <v>178</v>
      </c>
      <c r="AB502">
        <v>3</v>
      </c>
      <c r="AC502">
        <v>3</v>
      </c>
      <c r="AD502" t="s">
        <v>178</v>
      </c>
      <c r="AE502" t="s">
        <v>178</v>
      </c>
      <c r="AF502" t="s">
        <v>178</v>
      </c>
      <c r="AG502">
        <v>0.36375000000000002</v>
      </c>
      <c r="AH502" t="s">
        <v>178</v>
      </c>
      <c r="AI502" t="s">
        <v>178</v>
      </c>
      <c r="AJ502">
        <v>0.17100000000000001</v>
      </c>
      <c r="AK502" t="s">
        <v>178</v>
      </c>
      <c r="AL502" t="s">
        <v>178</v>
      </c>
      <c r="AM502">
        <f t="shared" si="7"/>
        <v>0.17100000000000001</v>
      </c>
      <c r="AN502" t="s">
        <v>535</v>
      </c>
    </row>
    <row r="503" spans="1:40" x14ac:dyDescent="0.25">
      <c r="A503">
        <v>208</v>
      </c>
      <c r="B503">
        <v>5.0999999999999996</v>
      </c>
      <c r="C503" t="s">
        <v>330</v>
      </c>
      <c r="D503" t="s">
        <v>359</v>
      </c>
      <c r="E503" t="s">
        <v>395</v>
      </c>
      <c r="F503" t="s">
        <v>178</v>
      </c>
      <c r="G503" t="s">
        <v>178</v>
      </c>
      <c r="H503">
        <v>2011</v>
      </c>
      <c r="I503" t="s">
        <v>178</v>
      </c>
      <c r="J503" t="s">
        <v>178</v>
      </c>
      <c r="K503" t="s">
        <v>11</v>
      </c>
      <c r="L503" t="s">
        <v>178</v>
      </c>
      <c r="M503" t="s">
        <v>178</v>
      </c>
      <c r="N503">
        <v>12</v>
      </c>
      <c r="O503" t="s">
        <v>178</v>
      </c>
      <c r="P503" t="s">
        <v>178</v>
      </c>
      <c r="Q503">
        <v>2</v>
      </c>
      <c r="R503" t="s">
        <v>178</v>
      </c>
      <c r="S503" t="s">
        <v>178</v>
      </c>
      <c r="T503">
        <v>2</v>
      </c>
      <c r="U503" t="s">
        <v>178</v>
      </c>
      <c r="V503" t="s">
        <v>178</v>
      </c>
      <c r="W503">
        <v>1.5120846537148649</v>
      </c>
      <c r="X503" t="s">
        <v>178</v>
      </c>
      <c r="Y503">
        <v>0</v>
      </c>
      <c r="Z503" t="s">
        <v>178</v>
      </c>
      <c r="AA503" t="s">
        <v>178</v>
      </c>
      <c r="AB503">
        <v>0</v>
      </c>
      <c r="AC503">
        <v>1</v>
      </c>
      <c r="AD503" t="s">
        <v>178</v>
      </c>
      <c r="AE503" t="s">
        <v>178</v>
      </c>
      <c r="AF503" t="s">
        <v>178</v>
      </c>
      <c r="AG503">
        <v>0.495</v>
      </c>
      <c r="AH503" t="s">
        <v>178</v>
      </c>
      <c r="AI503" t="s">
        <v>178</v>
      </c>
      <c r="AJ503">
        <v>7.6000000000000012E-2</v>
      </c>
      <c r="AK503" t="s">
        <v>178</v>
      </c>
      <c r="AL503" t="s">
        <v>178</v>
      </c>
      <c r="AM503">
        <f t="shared" si="7"/>
        <v>7.6000000000000012E-2</v>
      </c>
      <c r="AN503" t="s">
        <v>535</v>
      </c>
    </row>
    <row r="504" spans="1:40" x14ac:dyDescent="0.25">
      <c r="A504">
        <v>210</v>
      </c>
      <c r="B504">
        <v>5.0999999999999996</v>
      </c>
      <c r="C504" t="s">
        <v>330</v>
      </c>
      <c r="D504" t="s">
        <v>359</v>
      </c>
      <c r="E504" t="s">
        <v>395</v>
      </c>
      <c r="F504" t="s">
        <v>178</v>
      </c>
      <c r="G504" t="s">
        <v>178</v>
      </c>
      <c r="H504">
        <v>2011</v>
      </c>
      <c r="I504" t="s">
        <v>178</v>
      </c>
      <c r="J504" t="s">
        <v>178</v>
      </c>
      <c r="K504" t="s">
        <v>13</v>
      </c>
      <c r="L504" t="s">
        <v>178</v>
      </c>
      <c r="M504" t="s">
        <v>178</v>
      </c>
      <c r="N504">
        <v>9</v>
      </c>
      <c r="O504" t="s">
        <v>178</v>
      </c>
      <c r="P504" t="s">
        <v>178</v>
      </c>
      <c r="Q504">
        <v>2</v>
      </c>
      <c r="R504" t="s">
        <v>178</v>
      </c>
      <c r="S504" t="s">
        <v>178</v>
      </c>
      <c r="T504">
        <v>5</v>
      </c>
      <c r="U504" t="s">
        <v>178</v>
      </c>
      <c r="V504" t="s">
        <v>178</v>
      </c>
      <c r="W504">
        <v>0.63134776470658449</v>
      </c>
      <c r="X504" t="s">
        <v>178</v>
      </c>
      <c r="Y504">
        <v>0</v>
      </c>
      <c r="Z504" t="s">
        <v>178</v>
      </c>
      <c r="AA504" t="s">
        <v>178</v>
      </c>
      <c r="AB504">
        <v>0</v>
      </c>
      <c r="AC504">
        <v>6</v>
      </c>
      <c r="AD504" t="s">
        <v>178</v>
      </c>
      <c r="AE504" t="s">
        <v>178</v>
      </c>
      <c r="AF504" t="s">
        <v>178</v>
      </c>
      <c r="AG504">
        <v>1.2375000000000003</v>
      </c>
      <c r="AH504" t="s">
        <v>178</v>
      </c>
      <c r="AI504" t="s">
        <v>178</v>
      </c>
      <c r="AJ504">
        <v>0.19</v>
      </c>
      <c r="AK504" t="s">
        <v>178</v>
      </c>
      <c r="AL504" t="s">
        <v>178</v>
      </c>
      <c r="AM504">
        <f t="shared" si="7"/>
        <v>0.19</v>
      </c>
      <c r="AN504" t="s">
        <v>535</v>
      </c>
    </row>
    <row r="505" spans="1:40" x14ac:dyDescent="0.25">
      <c r="A505">
        <v>214</v>
      </c>
      <c r="B505">
        <v>4.9000000000000004</v>
      </c>
      <c r="C505" t="s">
        <v>330</v>
      </c>
      <c r="D505" t="s">
        <v>359</v>
      </c>
      <c r="E505" t="s">
        <v>395</v>
      </c>
      <c r="F505" t="s">
        <v>178</v>
      </c>
      <c r="G505" t="s">
        <v>178</v>
      </c>
      <c r="H505">
        <v>2011</v>
      </c>
      <c r="I505" t="s">
        <v>178</v>
      </c>
      <c r="J505" t="s">
        <v>178</v>
      </c>
      <c r="K505" t="s">
        <v>57</v>
      </c>
      <c r="L505" t="s">
        <v>178</v>
      </c>
      <c r="M505" t="s">
        <v>178</v>
      </c>
      <c r="N505">
        <v>7</v>
      </c>
      <c r="O505" t="s">
        <v>178</v>
      </c>
      <c r="P505" t="s">
        <v>178</v>
      </c>
      <c r="Q505">
        <v>2</v>
      </c>
      <c r="R505" t="s">
        <v>178</v>
      </c>
      <c r="S505" t="s">
        <v>178</v>
      </c>
      <c r="T505">
        <v>0</v>
      </c>
      <c r="U505" t="s">
        <v>178</v>
      </c>
      <c r="V505" t="s">
        <v>178</v>
      </c>
      <c r="W505">
        <v>0.64498061986388422</v>
      </c>
      <c r="X505" t="s">
        <v>178</v>
      </c>
      <c r="Y505">
        <v>0</v>
      </c>
      <c r="Z505" t="s">
        <v>178</v>
      </c>
      <c r="AA505" t="s">
        <v>178</v>
      </c>
      <c r="AB505">
        <v>0</v>
      </c>
      <c r="AC505">
        <v>0</v>
      </c>
      <c r="AD505" t="s">
        <v>178</v>
      </c>
      <c r="AE505" t="s">
        <v>178</v>
      </c>
      <c r="AF505" t="s">
        <v>178</v>
      </c>
      <c r="AG505">
        <v>0</v>
      </c>
      <c r="AH505" t="s">
        <v>178</v>
      </c>
      <c r="AI505" t="s">
        <v>178</v>
      </c>
      <c r="AJ505">
        <v>0</v>
      </c>
      <c r="AK505" t="s">
        <v>178</v>
      </c>
      <c r="AL505" t="s">
        <v>178</v>
      </c>
      <c r="AM505">
        <f t="shared" si="7"/>
        <v>0</v>
      </c>
      <c r="AN505" t="s">
        <v>535</v>
      </c>
    </row>
    <row r="506" spans="1:40" x14ac:dyDescent="0.25">
      <c r="A506">
        <v>217</v>
      </c>
      <c r="B506">
        <v>5.2</v>
      </c>
      <c r="C506" t="s">
        <v>330</v>
      </c>
      <c r="D506" t="s">
        <v>359</v>
      </c>
      <c r="E506" t="s">
        <v>395</v>
      </c>
      <c r="F506" t="s">
        <v>178</v>
      </c>
      <c r="G506" t="s">
        <v>178</v>
      </c>
      <c r="H506">
        <v>2011</v>
      </c>
      <c r="I506" t="s">
        <v>178</v>
      </c>
      <c r="J506" t="s">
        <v>178</v>
      </c>
      <c r="K506" t="s">
        <v>22</v>
      </c>
      <c r="L506" t="s">
        <v>178</v>
      </c>
      <c r="M506" t="s">
        <v>178</v>
      </c>
      <c r="N506">
        <v>8</v>
      </c>
      <c r="O506" t="s">
        <v>178</v>
      </c>
      <c r="P506" t="s">
        <v>178</v>
      </c>
      <c r="Q506">
        <v>1</v>
      </c>
      <c r="R506" t="s">
        <v>178</v>
      </c>
      <c r="S506" t="s">
        <v>178</v>
      </c>
      <c r="T506">
        <v>0</v>
      </c>
      <c r="U506" t="s">
        <v>178</v>
      </c>
      <c r="V506" t="s">
        <v>178</v>
      </c>
      <c r="W506">
        <v>0.46690470119715033</v>
      </c>
      <c r="X506" t="s">
        <v>178</v>
      </c>
      <c r="Y506">
        <v>0</v>
      </c>
      <c r="Z506" t="s">
        <v>178</v>
      </c>
      <c r="AA506" t="s">
        <v>178</v>
      </c>
      <c r="AB506">
        <v>10</v>
      </c>
      <c r="AC506">
        <v>1</v>
      </c>
      <c r="AD506" t="s">
        <v>178</v>
      </c>
      <c r="AE506" t="s">
        <v>178</v>
      </c>
      <c r="AF506" t="s">
        <v>178</v>
      </c>
      <c r="AG506">
        <v>0</v>
      </c>
      <c r="AH506" t="s">
        <v>178</v>
      </c>
      <c r="AI506" t="s">
        <v>178</v>
      </c>
      <c r="AJ506">
        <v>0</v>
      </c>
      <c r="AK506" t="s">
        <v>178</v>
      </c>
      <c r="AL506" t="s">
        <v>178</v>
      </c>
      <c r="AM506">
        <f t="shared" si="7"/>
        <v>0</v>
      </c>
      <c r="AN506" t="s">
        <v>535</v>
      </c>
    </row>
    <row r="507" spans="1:40" x14ac:dyDescent="0.25">
      <c r="A507">
        <v>228</v>
      </c>
      <c r="B507">
        <v>5.3</v>
      </c>
      <c r="C507" t="s">
        <v>330</v>
      </c>
      <c r="D507" t="s">
        <v>359</v>
      </c>
      <c r="E507" t="s">
        <v>395</v>
      </c>
      <c r="F507" t="s">
        <v>178</v>
      </c>
      <c r="G507" t="s">
        <v>178</v>
      </c>
      <c r="H507">
        <v>2011</v>
      </c>
      <c r="I507" t="s">
        <v>178</v>
      </c>
      <c r="J507" t="s">
        <v>178</v>
      </c>
      <c r="K507" t="s">
        <v>59</v>
      </c>
      <c r="L507" t="s">
        <v>178</v>
      </c>
      <c r="M507" t="s">
        <v>178</v>
      </c>
      <c r="N507">
        <v>8</v>
      </c>
      <c r="O507" t="s">
        <v>178</v>
      </c>
      <c r="P507" t="s">
        <v>178</v>
      </c>
      <c r="Q507">
        <v>3</v>
      </c>
      <c r="R507" t="s">
        <v>178</v>
      </c>
      <c r="S507" t="s">
        <v>178</v>
      </c>
      <c r="T507">
        <v>1</v>
      </c>
      <c r="U507" t="s">
        <v>178</v>
      </c>
      <c r="V507" t="s">
        <v>178</v>
      </c>
      <c r="W507">
        <v>0.63071388124885897</v>
      </c>
      <c r="X507" t="s">
        <v>178</v>
      </c>
      <c r="Y507">
        <v>0</v>
      </c>
      <c r="Z507" t="s">
        <v>178</v>
      </c>
      <c r="AA507" t="s">
        <v>178</v>
      </c>
      <c r="AB507" t="s">
        <v>178</v>
      </c>
      <c r="AC507" t="s">
        <v>178</v>
      </c>
      <c r="AD507" t="s">
        <v>178</v>
      </c>
      <c r="AE507" t="s">
        <v>178</v>
      </c>
      <c r="AF507" t="s">
        <v>178</v>
      </c>
      <c r="AG507">
        <v>0.12124999999999997</v>
      </c>
      <c r="AH507" t="s">
        <v>178</v>
      </c>
      <c r="AI507" t="s">
        <v>178</v>
      </c>
      <c r="AJ507">
        <v>5.7000000000000009E-2</v>
      </c>
      <c r="AK507" t="s">
        <v>178</v>
      </c>
      <c r="AL507" t="s">
        <v>178</v>
      </c>
      <c r="AM507">
        <f t="shared" si="7"/>
        <v>5.7000000000000009E-2</v>
      </c>
      <c r="AN507" t="s">
        <v>535</v>
      </c>
    </row>
    <row r="508" spans="1:40" x14ac:dyDescent="0.25">
      <c r="A508">
        <v>233</v>
      </c>
      <c r="B508">
        <v>5</v>
      </c>
      <c r="C508" t="s">
        <v>330</v>
      </c>
      <c r="D508" t="s">
        <v>359</v>
      </c>
      <c r="E508" t="s">
        <v>395</v>
      </c>
      <c r="F508" t="s">
        <v>178</v>
      </c>
      <c r="G508" t="s">
        <v>178</v>
      </c>
      <c r="H508">
        <v>2012</v>
      </c>
      <c r="I508" t="s">
        <v>178</v>
      </c>
      <c r="J508" t="s">
        <v>178</v>
      </c>
      <c r="K508" t="s">
        <v>94</v>
      </c>
      <c r="L508" t="s">
        <v>178</v>
      </c>
      <c r="M508" t="s">
        <v>178</v>
      </c>
      <c r="N508">
        <v>2</v>
      </c>
      <c r="O508" t="s">
        <v>178</v>
      </c>
      <c r="P508" t="s">
        <v>178</v>
      </c>
      <c r="Q508">
        <v>0</v>
      </c>
      <c r="R508" t="s">
        <v>178</v>
      </c>
      <c r="S508" t="s">
        <v>178</v>
      </c>
      <c r="T508">
        <v>1</v>
      </c>
      <c r="U508" t="s">
        <v>178</v>
      </c>
      <c r="V508" t="s">
        <v>178</v>
      </c>
      <c r="W508">
        <v>1.5646085772486358</v>
      </c>
      <c r="X508" t="s">
        <v>178</v>
      </c>
      <c r="Y508">
        <v>0</v>
      </c>
      <c r="Z508" t="s">
        <v>178</v>
      </c>
      <c r="AA508" t="s">
        <v>178</v>
      </c>
      <c r="AB508" t="s">
        <v>178</v>
      </c>
      <c r="AC508" t="s">
        <v>178</v>
      </c>
      <c r="AD508" t="s">
        <v>178</v>
      </c>
      <c r="AE508" t="s">
        <v>178</v>
      </c>
      <c r="AF508" t="s">
        <v>178</v>
      </c>
      <c r="AG508">
        <v>0.5</v>
      </c>
      <c r="AH508" t="s">
        <v>178</v>
      </c>
      <c r="AI508" t="s">
        <v>178</v>
      </c>
      <c r="AJ508">
        <v>0</v>
      </c>
      <c r="AK508" t="s">
        <v>178</v>
      </c>
      <c r="AL508" t="s">
        <v>178</v>
      </c>
      <c r="AM508">
        <f t="shared" si="7"/>
        <v>0</v>
      </c>
      <c r="AN508" t="s">
        <v>535</v>
      </c>
    </row>
    <row r="509" spans="1:40" x14ac:dyDescent="0.25">
      <c r="A509">
        <v>234</v>
      </c>
      <c r="B509">
        <v>5.2</v>
      </c>
      <c r="C509" t="s">
        <v>330</v>
      </c>
      <c r="D509" t="s">
        <v>359</v>
      </c>
      <c r="E509" t="s">
        <v>395</v>
      </c>
      <c r="F509" t="s">
        <v>178</v>
      </c>
      <c r="G509" t="s">
        <v>178</v>
      </c>
      <c r="H509">
        <v>2012</v>
      </c>
      <c r="I509" t="s">
        <v>178</v>
      </c>
      <c r="J509" t="s">
        <v>178</v>
      </c>
      <c r="K509" t="s">
        <v>9</v>
      </c>
      <c r="L509" t="s">
        <v>178</v>
      </c>
      <c r="M509" t="s">
        <v>178</v>
      </c>
      <c r="N509">
        <v>8</v>
      </c>
      <c r="O509" t="s">
        <v>178</v>
      </c>
      <c r="P509" t="s">
        <v>178</v>
      </c>
      <c r="Q509">
        <v>1</v>
      </c>
      <c r="R509" t="s">
        <v>178</v>
      </c>
      <c r="S509" t="s">
        <v>178</v>
      </c>
      <c r="T509">
        <v>3</v>
      </c>
      <c r="U509" t="s">
        <v>178</v>
      </c>
      <c r="V509" t="s">
        <v>178</v>
      </c>
      <c r="W509">
        <v>0.29154759474226444</v>
      </c>
      <c r="X509" t="s">
        <v>178</v>
      </c>
      <c r="Y509">
        <v>0</v>
      </c>
      <c r="Z509" t="s">
        <v>178</v>
      </c>
      <c r="AA509" t="s">
        <v>178</v>
      </c>
      <c r="AB509" t="s">
        <v>178</v>
      </c>
      <c r="AC509" t="s">
        <v>178</v>
      </c>
      <c r="AD509" t="s">
        <v>178</v>
      </c>
      <c r="AE509" t="s">
        <v>178</v>
      </c>
      <c r="AF509" t="s">
        <v>178</v>
      </c>
      <c r="AG509">
        <v>1.1212500000000001</v>
      </c>
      <c r="AH509" t="s">
        <v>178</v>
      </c>
      <c r="AI509" t="s">
        <v>178</v>
      </c>
      <c r="AJ509">
        <v>5.7000000000000009E-2</v>
      </c>
      <c r="AK509" t="s">
        <v>178</v>
      </c>
      <c r="AL509" t="s">
        <v>178</v>
      </c>
      <c r="AM509">
        <f t="shared" si="7"/>
        <v>5.7000000000000009E-2</v>
      </c>
      <c r="AN509" t="s">
        <v>535</v>
      </c>
    </row>
    <row r="510" spans="1:40" x14ac:dyDescent="0.25">
      <c r="A510">
        <v>235</v>
      </c>
      <c r="B510">
        <v>5.2</v>
      </c>
      <c r="C510" t="s">
        <v>330</v>
      </c>
      <c r="D510" t="s">
        <v>359</v>
      </c>
      <c r="E510" t="s">
        <v>395</v>
      </c>
      <c r="F510" t="s">
        <v>178</v>
      </c>
      <c r="G510" t="s">
        <v>178</v>
      </c>
      <c r="H510">
        <v>2012</v>
      </c>
      <c r="I510" t="s">
        <v>178</v>
      </c>
      <c r="J510" t="s">
        <v>178</v>
      </c>
      <c r="K510" t="s">
        <v>149</v>
      </c>
      <c r="L510" t="s">
        <v>178</v>
      </c>
      <c r="M510" t="s">
        <v>178</v>
      </c>
      <c r="N510">
        <v>3</v>
      </c>
      <c r="O510" t="s">
        <v>178</v>
      </c>
      <c r="P510" t="s">
        <v>178</v>
      </c>
      <c r="Q510">
        <v>0</v>
      </c>
      <c r="R510" t="s">
        <v>178</v>
      </c>
      <c r="S510" t="s">
        <v>178</v>
      </c>
      <c r="T510">
        <v>0</v>
      </c>
      <c r="U510" t="s">
        <v>178</v>
      </c>
      <c r="V510" t="s">
        <v>178</v>
      </c>
      <c r="W510">
        <v>0.33941125496954189</v>
      </c>
      <c r="X510" t="s">
        <v>178</v>
      </c>
      <c r="Y510">
        <v>0</v>
      </c>
      <c r="Z510" t="s">
        <v>178</v>
      </c>
      <c r="AA510" t="s">
        <v>178</v>
      </c>
      <c r="AB510" t="s">
        <v>178</v>
      </c>
      <c r="AC510" t="s">
        <v>178</v>
      </c>
      <c r="AD510" t="s">
        <v>178</v>
      </c>
      <c r="AE510" t="s">
        <v>178</v>
      </c>
      <c r="AF510" t="s">
        <v>178</v>
      </c>
      <c r="AG510">
        <v>0</v>
      </c>
      <c r="AH510" t="s">
        <v>178</v>
      </c>
      <c r="AI510" t="s">
        <v>178</v>
      </c>
      <c r="AJ510">
        <v>0</v>
      </c>
      <c r="AK510" t="s">
        <v>178</v>
      </c>
      <c r="AL510" t="s">
        <v>178</v>
      </c>
      <c r="AM510">
        <f t="shared" si="7"/>
        <v>0</v>
      </c>
      <c r="AN510" t="s">
        <v>535</v>
      </c>
    </row>
    <row r="511" spans="1:40" x14ac:dyDescent="0.25">
      <c r="A511">
        <v>241</v>
      </c>
      <c r="B511">
        <v>5.2</v>
      </c>
      <c r="C511" t="s">
        <v>330</v>
      </c>
      <c r="D511" t="s">
        <v>359</v>
      </c>
      <c r="E511" t="s">
        <v>395</v>
      </c>
      <c r="F511" t="s">
        <v>178</v>
      </c>
      <c r="G511" t="s">
        <v>178</v>
      </c>
      <c r="H511">
        <v>2012</v>
      </c>
      <c r="I511" t="s">
        <v>178</v>
      </c>
      <c r="J511" t="s">
        <v>178</v>
      </c>
      <c r="K511" t="s">
        <v>150</v>
      </c>
      <c r="L511" t="s">
        <v>178</v>
      </c>
      <c r="M511" t="s">
        <v>178</v>
      </c>
      <c r="N511">
        <v>4</v>
      </c>
      <c r="O511" t="s">
        <v>178</v>
      </c>
      <c r="P511" t="s">
        <v>178</v>
      </c>
      <c r="Q511">
        <v>0</v>
      </c>
      <c r="R511" t="s">
        <v>178</v>
      </c>
      <c r="S511" t="s">
        <v>178</v>
      </c>
      <c r="T511">
        <v>1</v>
      </c>
      <c r="U511" t="s">
        <v>178</v>
      </c>
      <c r="V511" t="s">
        <v>178</v>
      </c>
      <c r="W511">
        <v>0.33941125496954189</v>
      </c>
      <c r="X511" t="s">
        <v>178</v>
      </c>
      <c r="Y511">
        <v>0</v>
      </c>
      <c r="Z511" t="s">
        <v>178</v>
      </c>
      <c r="AA511" t="s">
        <v>178</v>
      </c>
      <c r="AB511" t="s">
        <v>178</v>
      </c>
      <c r="AC511" t="s">
        <v>178</v>
      </c>
      <c r="AD511" t="s">
        <v>178</v>
      </c>
      <c r="AE511" t="s">
        <v>178</v>
      </c>
      <c r="AF511" t="s">
        <v>178</v>
      </c>
      <c r="AG511">
        <v>0.5</v>
      </c>
      <c r="AH511" t="s">
        <v>178</v>
      </c>
      <c r="AI511" t="s">
        <v>178</v>
      </c>
      <c r="AJ511">
        <v>0</v>
      </c>
      <c r="AK511" t="s">
        <v>178</v>
      </c>
      <c r="AL511" t="s">
        <v>178</v>
      </c>
      <c r="AM511">
        <f t="shared" si="7"/>
        <v>0</v>
      </c>
      <c r="AN511" t="s">
        <v>535</v>
      </c>
    </row>
    <row r="512" spans="1:40" x14ac:dyDescent="0.25">
      <c r="A512">
        <v>242</v>
      </c>
      <c r="B512">
        <v>5.4</v>
      </c>
      <c r="C512" t="s">
        <v>330</v>
      </c>
      <c r="D512" t="s">
        <v>359</v>
      </c>
      <c r="E512" t="s">
        <v>395</v>
      </c>
      <c r="F512" t="s">
        <v>178</v>
      </c>
      <c r="G512" t="s">
        <v>178</v>
      </c>
      <c r="H512">
        <v>2012</v>
      </c>
      <c r="I512" t="s">
        <v>178</v>
      </c>
      <c r="J512" t="s">
        <v>178</v>
      </c>
      <c r="K512" t="s">
        <v>82</v>
      </c>
      <c r="L512" t="s">
        <v>178</v>
      </c>
      <c r="M512" t="s">
        <v>178</v>
      </c>
      <c r="N512">
        <v>12</v>
      </c>
      <c r="O512" t="s">
        <v>178</v>
      </c>
      <c r="P512" t="s">
        <v>178</v>
      </c>
      <c r="Q512">
        <v>5</v>
      </c>
      <c r="R512" t="s">
        <v>178</v>
      </c>
      <c r="S512" t="s">
        <v>178</v>
      </c>
      <c r="T512">
        <v>0</v>
      </c>
      <c r="U512" t="s">
        <v>178</v>
      </c>
      <c r="V512" t="s">
        <v>178</v>
      </c>
      <c r="W512">
        <v>0.16124515496597305</v>
      </c>
      <c r="X512" t="s">
        <v>178</v>
      </c>
      <c r="Y512">
        <v>0</v>
      </c>
      <c r="Z512" t="s">
        <v>178</v>
      </c>
      <c r="AA512" t="s">
        <v>178</v>
      </c>
      <c r="AB512" t="s">
        <v>178</v>
      </c>
      <c r="AC512" t="s">
        <v>178</v>
      </c>
      <c r="AD512" t="s">
        <v>178</v>
      </c>
      <c r="AE512" t="s">
        <v>178</v>
      </c>
      <c r="AF512" t="s">
        <v>178</v>
      </c>
      <c r="AG512">
        <v>0</v>
      </c>
      <c r="AH512" t="s">
        <v>178</v>
      </c>
      <c r="AI512" t="s">
        <v>178</v>
      </c>
      <c r="AJ512">
        <v>0</v>
      </c>
      <c r="AK512" t="s">
        <v>178</v>
      </c>
      <c r="AL512" t="s">
        <v>178</v>
      </c>
      <c r="AM512">
        <f t="shared" si="7"/>
        <v>0</v>
      </c>
      <c r="AN512" t="s">
        <v>535</v>
      </c>
    </row>
    <row r="513" spans="1:40" x14ac:dyDescent="0.25">
      <c r="A513">
        <v>243</v>
      </c>
      <c r="B513">
        <v>4.9000000000000004</v>
      </c>
      <c r="C513" t="s">
        <v>330</v>
      </c>
      <c r="D513" t="s">
        <v>359</v>
      </c>
      <c r="E513" t="s">
        <v>395</v>
      </c>
      <c r="F513" t="s">
        <v>178</v>
      </c>
      <c r="G513" t="s">
        <v>178</v>
      </c>
      <c r="H513">
        <v>2012</v>
      </c>
      <c r="I513" t="s">
        <v>178</v>
      </c>
      <c r="J513" t="s">
        <v>178</v>
      </c>
      <c r="K513" t="s">
        <v>108</v>
      </c>
      <c r="L513" t="s">
        <v>178</v>
      </c>
      <c r="M513" t="s">
        <v>178</v>
      </c>
      <c r="N513">
        <v>8</v>
      </c>
      <c r="O513" t="s">
        <v>178</v>
      </c>
      <c r="P513" t="s">
        <v>178</v>
      </c>
      <c r="Q513">
        <v>1</v>
      </c>
      <c r="R513" t="s">
        <v>178</v>
      </c>
      <c r="S513" t="s">
        <v>178</v>
      </c>
      <c r="T513">
        <v>2</v>
      </c>
      <c r="U513" t="s">
        <v>178</v>
      </c>
      <c r="V513" t="s">
        <v>178</v>
      </c>
      <c r="W513">
        <v>0.36400549446402636</v>
      </c>
      <c r="X513" t="s">
        <v>178</v>
      </c>
      <c r="Y513">
        <v>0</v>
      </c>
      <c r="Z513" t="s">
        <v>178</v>
      </c>
      <c r="AA513" t="s">
        <v>178</v>
      </c>
      <c r="AB513" t="s">
        <v>178</v>
      </c>
      <c r="AC513" t="s">
        <v>178</v>
      </c>
      <c r="AD513" t="s">
        <v>178</v>
      </c>
      <c r="AE513" t="s">
        <v>178</v>
      </c>
      <c r="AF513" t="s">
        <v>178</v>
      </c>
      <c r="AG513">
        <v>0.74750000000000005</v>
      </c>
      <c r="AH513" t="s">
        <v>178</v>
      </c>
      <c r="AI513" t="s">
        <v>178</v>
      </c>
      <c r="AJ513">
        <v>3.8000000000000006E-2</v>
      </c>
      <c r="AK513" t="s">
        <v>178</v>
      </c>
      <c r="AL513" t="s">
        <v>178</v>
      </c>
      <c r="AM513">
        <f t="shared" si="7"/>
        <v>3.8000000000000006E-2</v>
      </c>
      <c r="AN513" t="s">
        <v>535</v>
      </c>
    </row>
    <row r="514" spans="1:40" x14ac:dyDescent="0.25">
      <c r="A514">
        <v>244</v>
      </c>
      <c r="B514">
        <v>5.0999999999999996</v>
      </c>
      <c r="C514" t="s">
        <v>330</v>
      </c>
      <c r="D514" t="s">
        <v>359</v>
      </c>
      <c r="E514" t="s">
        <v>395</v>
      </c>
      <c r="F514" t="s">
        <v>178</v>
      </c>
      <c r="G514" t="s">
        <v>178</v>
      </c>
      <c r="H514">
        <v>2012</v>
      </c>
      <c r="I514" t="s">
        <v>178</v>
      </c>
      <c r="J514" t="s">
        <v>178</v>
      </c>
      <c r="K514" t="s">
        <v>145</v>
      </c>
      <c r="L514" t="s">
        <v>178</v>
      </c>
      <c r="M514" t="s">
        <v>178</v>
      </c>
      <c r="N514">
        <v>6</v>
      </c>
      <c r="O514" t="s">
        <v>178</v>
      </c>
      <c r="P514" t="s">
        <v>178</v>
      </c>
      <c r="Q514">
        <v>0</v>
      </c>
      <c r="R514" t="s">
        <v>178</v>
      </c>
      <c r="S514" t="s">
        <v>178</v>
      </c>
      <c r="T514">
        <v>0</v>
      </c>
      <c r="U514" t="s">
        <v>178</v>
      </c>
      <c r="V514" t="s">
        <v>178</v>
      </c>
      <c r="W514">
        <v>0.16155494421403416</v>
      </c>
      <c r="X514" t="s">
        <v>178</v>
      </c>
      <c r="Y514">
        <v>0</v>
      </c>
      <c r="Z514" t="s">
        <v>178</v>
      </c>
      <c r="AA514" t="s">
        <v>178</v>
      </c>
      <c r="AB514" t="s">
        <v>178</v>
      </c>
      <c r="AC514" t="s">
        <v>178</v>
      </c>
      <c r="AD514" t="s">
        <v>178</v>
      </c>
      <c r="AE514" t="s">
        <v>178</v>
      </c>
      <c r="AF514" t="s">
        <v>178</v>
      </c>
      <c r="AG514">
        <v>0</v>
      </c>
      <c r="AH514" t="s">
        <v>178</v>
      </c>
      <c r="AI514" t="s">
        <v>178</v>
      </c>
      <c r="AJ514">
        <v>0</v>
      </c>
      <c r="AK514" t="s">
        <v>178</v>
      </c>
      <c r="AL514" t="s">
        <v>178</v>
      </c>
      <c r="AM514">
        <f t="shared" si="7"/>
        <v>0</v>
      </c>
      <c r="AN514" t="s">
        <v>535</v>
      </c>
    </row>
    <row r="515" spans="1:40" x14ac:dyDescent="0.25">
      <c r="A515">
        <v>245</v>
      </c>
      <c r="B515">
        <v>5.0999999999999996</v>
      </c>
      <c r="C515" t="s">
        <v>330</v>
      </c>
      <c r="D515" t="s">
        <v>359</v>
      </c>
      <c r="E515" t="s">
        <v>395</v>
      </c>
      <c r="F515" t="s">
        <v>178</v>
      </c>
      <c r="G515" t="s">
        <v>178</v>
      </c>
      <c r="H515">
        <v>2012</v>
      </c>
      <c r="I515" t="s">
        <v>178</v>
      </c>
      <c r="J515" t="s">
        <v>178</v>
      </c>
      <c r="K515" t="s">
        <v>109</v>
      </c>
      <c r="L515" t="s">
        <v>178</v>
      </c>
      <c r="M515" t="s">
        <v>178</v>
      </c>
      <c r="N515">
        <v>13</v>
      </c>
      <c r="O515" t="s">
        <v>178</v>
      </c>
      <c r="P515" t="s">
        <v>178</v>
      </c>
      <c r="Q515">
        <v>3</v>
      </c>
      <c r="R515" t="s">
        <v>178</v>
      </c>
      <c r="S515" t="s">
        <v>178</v>
      </c>
      <c r="T515">
        <v>4</v>
      </c>
      <c r="U515" t="s">
        <v>178</v>
      </c>
      <c r="V515" t="s">
        <v>178</v>
      </c>
      <c r="W515">
        <v>0.70342021580275871</v>
      </c>
      <c r="X515" t="s">
        <v>178</v>
      </c>
      <c r="Y515">
        <v>0</v>
      </c>
      <c r="Z515" t="s">
        <v>178</v>
      </c>
      <c r="AA515" t="s">
        <v>178</v>
      </c>
      <c r="AB515" t="s">
        <v>178</v>
      </c>
      <c r="AC515" t="s">
        <v>178</v>
      </c>
      <c r="AD515" t="s">
        <v>178</v>
      </c>
      <c r="AE515" t="s">
        <v>178</v>
      </c>
      <c r="AF515" t="s">
        <v>178</v>
      </c>
      <c r="AG515">
        <v>0.48499999999999988</v>
      </c>
      <c r="AH515" t="s">
        <v>178</v>
      </c>
      <c r="AI515" t="s">
        <v>178</v>
      </c>
      <c r="AJ515">
        <v>0.22800000000000004</v>
      </c>
      <c r="AK515" t="s">
        <v>178</v>
      </c>
      <c r="AL515" t="s">
        <v>178</v>
      </c>
      <c r="AM515">
        <f t="shared" ref="AM515:AM527" si="8">IF(AN515="Dir",SUM(AG515:AI515),SUM(AJ515:AL515))</f>
        <v>0.22800000000000004</v>
      </c>
      <c r="AN515" t="s">
        <v>535</v>
      </c>
    </row>
    <row r="516" spans="1:40" x14ac:dyDescent="0.25">
      <c r="A516">
        <v>246</v>
      </c>
      <c r="B516">
        <v>5.7</v>
      </c>
      <c r="C516" t="s">
        <v>330</v>
      </c>
      <c r="D516" t="s">
        <v>359</v>
      </c>
      <c r="E516" t="s">
        <v>395</v>
      </c>
      <c r="F516" t="s">
        <v>178</v>
      </c>
      <c r="G516" t="s">
        <v>178</v>
      </c>
      <c r="H516">
        <v>2012</v>
      </c>
      <c r="I516" t="s">
        <v>178</v>
      </c>
      <c r="J516" t="s">
        <v>178</v>
      </c>
      <c r="K516" t="s">
        <v>147</v>
      </c>
      <c r="L516" t="s">
        <v>178</v>
      </c>
      <c r="M516" t="s">
        <v>178</v>
      </c>
      <c r="N516">
        <v>6</v>
      </c>
      <c r="O516" t="s">
        <v>178</v>
      </c>
      <c r="P516" t="s">
        <v>178</v>
      </c>
      <c r="Q516">
        <v>1</v>
      </c>
      <c r="R516" t="s">
        <v>178</v>
      </c>
      <c r="S516" t="s">
        <v>178</v>
      </c>
      <c r="T516">
        <v>3</v>
      </c>
      <c r="U516" t="s">
        <v>178</v>
      </c>
      <c r="V516" t="s">
        <v>178</v>
      </c>
      <c r="W516">
        <v>0.42579337712087534</v>
      </c>
      <c r="X516" t="s">
        <v>178</v>
      </c>
      <c r="Y516">
        <v>0</v>
      </c>
      <c r="Z516" t="s">
        <v>178</v>
      </c>
      <c r="AA516" t="s">
        <v>178</v>
      </c>
      <c r="AB516" t="s">
        <v>178</v>
      </c>
      <c r="AC516" t="s">
        <v>178</v>
      </c>
      <c r="AD516" t="s">
        <v>178</v>
      </c>
      <c r="AE516" t="s">
        <v>178</v>
      </c>
      <c r="AF516" t="s">
        <v>178</v>
      </c>
      <c r="AG516">
        <v>1.1212500000000001</v>
      </c>
      <c r="AH516" t="s">
        <v>178</v>
      </c>
      <c r="AI516" t="s">
        <v>178</v>
      </c>
      <c r="AJ516">
        <v>5.7000000000000009E-2</v>
      </c>
      <c r="AK516" t="s">
        <v>178</v>
      </c>
      <c r="AL516" t="s">
        <v>178</v>
      </c>
      <c r="AM516">
        <f t="shared" si="8"/>
        <v>5.7000000000000009E-2</v>
      </c>
      <c r="AN516" t="s">
        <v>535</v>
      </c>
    </row>
    <row r="517" spans="1:40" x14ac:dyDescent="0.25">
      <c r="A517">
        <v>249</v>
      </c>
      <c r="B517">
        <v>4.8</v>
      </c>
      <c r="C517" t="s">
        <v>330</v>
      </c>
      <c r="D517" t="s">
        <v>359</v>
      </c>
      <c r="E517" t="s">
        <v>395</v>
      </c>
      <c r="F517" t="s">
        <v>178</v>
      </c>
      <c r="G517" t="s">
        <v>178</v>
      </c>
      <c r="H517">
        <v>2012</v>
      </c>
      <c r="I517" t="s">
        <v>178</v>
      </c>
      <c r="J517" t="s">
        <v>178</v>
      </c>
      <c r="K517" t="s">
        <v>113</v>
      </c>
      <c r="L517" t="s">
        <v>178</v>
      </c>
      <c r="M517" t="s">
        <v>178</v>
      </c>
      <c r="N517">
        <v>5</v>
      </c>
      <c r="O517" t="s">
        <v>178</v>
      </c>
      <c r="P517" t="s">
        <v>178</v>
      </c>
      <c r="Q517">
        <v>1</v>
      </c>
      <c r="R517" t="s">
        <v>178</v>
      </c>
      <c r="S517" t="s">
        <v>178</v>
      </c>
      <c r="T517">
        <v>0</v>
      </c>
      <c r="U517" t="s">
        <v>178</v>
      </c>
      <c r="V517" t="s">
        <v>178</v>
      </c>
      <c r="W517">
        <v>0.40804411526206491</v>
      </c>
      <c r="X517" t="s">
        <v>178</v>
      </c>
      <c r="Y517">
        <v>0</v>
      </c>
      <c r="Z517" t="s">
        <v>178</v>
      </c>
      <c r="AA517" t="s">
        <v>178</v>
      </c>
      <c r="AB517" t="s">
        <v>178</v>
      </c>
      <c r="AC517" t="s">
        <v>178</v>
      </c>
      <c r="AD517" t="s">
        <v>178</v>
      </c>
      <c r="AE517" t="s">
        <v>178</v>
      </c>
      <c r="AF517" t="s">
        <v>178</v>
      </c>
      <c r="AG517">
        <v>0</v>
      </c>
      <c r="AH517" t="s">
        <v>178</v>
      </c>
      <c r="AI517" t="s">
        <v>178</v>
      </c>
      <c r="AJ517">
        <v>0</v>
      </c>
      <c r="AK517" t="s">
        <v>178</v>
      </c>
      <c r="AL517" t="s">
        <v>178</v>
      </c>
      <c r="AM517">
        <f t="shared" si="8"/>
        <v>0</v>
      </c>
      <c r="AN517" t="s">
        <v>535</v>
      </c>
    </row>
    <row r="518" spans="1:40" x14ac:dyDescent="0.25">
      <c r="A518">
        <v>251</v>
      </c>
      <c r="B518">
        <v>5.3</v>
      </c>
      <c r="C518" t="s">
        <v>330</v>
      </c>
      <c r="D518" t="s">
        <v>359</v>
      </c>
      <c r="E518" t="s">
        <v>395</v>
      </c>
      <c r="F518" t="s">
        <v>178</v>
      </c>
      <c r="G518" t="s">
        <v>178</v>
      </c>
      <c r="H518">
        <v>2012</v>
      </c>
      <c r="I518" t="s">
        <v>178</v>
      </c>
      <c r="J518" t="s">
        <v>178</v>
      </c>
      <c r="K518" t="s">
        <v>136</v>
      </c>
      <c r="L518" t="s">
        <v>178</v>
      </c>
      <c r="M518" t="s">
        <v>178</v>
      </c>
      <c r="N518">
        <v>7</v>
      </c>
      <c r="O518" t="s">
        <v>178</v>
      </c>
      <c r="P518" t="s">
        <v>178</v>
      </c>
      <c r="Q518">
        <v>2</v>
      </c>
      <c r="R518" t="s">
        <v>178</v>
      </c>
      <c r="S518" t="s">
        <v>178</v>
      </c>
      <c r="T518">
        <v>2</v>
      </c>
      <c r="U518" t="s">
        <v>178</v>
      </c>
      <c r="V518" t="s">
        <v>178</v>
      </c>
      <c r="W518">
        <v>0.55009090157900209</v>
      </c>
      <c r="X518" t="s">
        <v>178</v>
      </c>
      <c r="Y518">
        <v>0</v>
      </c>
      <c r="Z518" t="s">
        <v>178</v>
      </c>
      <c r="AA518" t="s">
        <v>178</v>
      </c>
      <c r="AB518" t="s">
        <v>178</v>
      </c>
      <c r="AC518" t="s">
        <v>178</v>
      </c>
      <c r="AD518" t="s">
        <v>178</v>
      </c>
      <c r="AE518" t="s">
        <v>178</v>
      </c>
      <c r="AF518" t="s">
        <v>178</v>
      </c>
      <c r="AG518">
        <v>0.495</v>
      </c>
      <c r="AH518" t="s">
        <v>178</v>
      </c>
      <c r="AI518" t="s">
        <v>178</v>
      </c>
      <c r="AJ518">
        <v>7.6000000000000012E-2</v>
      </c>
      <c r="AK518" t="s">
        <v>178</v>
      </c>
      <c r="AL518" t="s">
        <v>178</v>
      </c>
      <c r="AM518">
        <f t="shared" si="8"/>
        <v>7.6000000000000012E-2</v>
      </c>
      <c r="AN518" t="s">
        <v>535</v>
      </c>
    </row>
    <row r="519" spans="1:40" x14ac:dyDescent="0.25">
      <c r="A519">
        <v>253</v>
      </c>
      <c r="B519">
        <v>4.8</v>
      </c>
      <c r="C519" t="s">
        <v>330</v>
      </c>
      <c r="D519" t="s">
        <v>359</v>
      </c>
      <c r="E519" t="s">
        <v>395</v>
      </c>
      <c r="F519" t="s">
        <v>178</v>
      </c>
      <c r="G519" t="s">
        <v>178</v>
      </c>
      <c r="H519">
        <v>2012</v>
      </c>
      <c r="I519" t="s">
        <v>178</v>
      </c>
      <c r="J519" t="s">
        <v>178</v>
      </c>
      <c r="K519" t="s">
        <v>120</v>
      </c>
      <c r="L519" t="s">
        <v>178</v>
      </c>
      <c r="M519" t="s">
        <v>178</v>
      </c>
      <c r="N519">
        <v>4</v>
      </c>
      <c r="O519" t="s">
        <v>178</v>
      </c>
      <c r="P519" t="s">
        <v>178</v>
      </c>
      <c r="Q519">
        <v>0</v>
      </c>
      <c r="R519" t="s">
        <v>178</v>
      </c>
      <c r="S519" t="s">
        <v>178</v>
      </c>
      <c r="T519">
        <v>0</v>
      </c>
      <c r="U519" t="s">
        <v>178</v>
      </c>
      <c r="V519" t="s">
        <v>178</v>
      </c>
      <c r="W519">
        <v>1.32672529183701</v>
      </c>
      <c r="X519" t="s">
        <v>178</v>
      </c>
      <c r="Y519">
        <v>0</v>
      </c>
      <c r="Z519" t="s">
        <v>178</v>
      </c>
      <c r="AA519" t="s">
        <v>178</v>
      </c>
      <c r="AB519" t="s">
        <v>178</v>
      </c>
      <c r="AC519" t="s">
        <v>178</v>
      </c>
      <c r="AD519" t="s">
        <v>178</v>
      </c>
      <c r="AE519" t="s">
        <v>178</v>
      </c>
      <c r="AF519" t="s">
        <v>178</v>
      </c>
      <c r="AG519">
        <v>0</v>
      </c>
      <c r="AH519" t="s">
        <v>178</v>
      </c>
      <c r="AI519" t="s">
        <v>178</v>
      </c>
      <c r="AJ519">
        <v>0</v>
      </c>
      <c r="AK519" t="s">
        <v>178</v>
      </c>
      <c r="AL519" t="s">
        <v>178</v>
      </c>
      <c r="AM519">
        <f t="shared" si="8"/>
        <v>0</v>
      </c>
      <c r="AN519" t="s">
        <v>535</v>
      </c>
    </row>
    <row r="520" spans="1:40" x14ac:dyDescent="0.25">
      <c r="A520">
        <v>254</v>
      </c>
      <c r="B520">
        <v>5.6</v>
      </c>
      <c r="C520" t="s">
        <v>330</v>
      </c>
      <c r="D520" t="s">
        <v>359</v>
      </c>
      <c r="E520" t="s">
        <v>395</v>
      </c>
      <c r="F520" t="s">
        <v>178</v>
      </c>
      <c r="G520" t="s">
        <v>178</v>
      </c>
      <c r="H520">
        <v>2012</v>
      </c>
      <c r="I520" t="s">
        <v>178</v>
      </c>
      <c r="J520" t="s">
        <v>178</v>
      </c>
      <c r="K520" t="s">
        <v>8</v>
      </c>
      <c r="L520" t="s">
        <v>178</v>
      </c>
      <c r="M520" t="s">
        <v>178</v>
      </c>
      <c r="N520">
        <v>11</v>
      </c>
      <c r="O520" t="s">
        <v>178</v>
      </c>
      <c r="P520" t="s">
        <v>178</v>
      </c>
      <c r="Q520">
        <v>1</v>
      </c>
      <c r="R520" t="s">
        <v>178</v>
      </c>
      <c r="S520" t="s">
        <v>178</v>
      </c>
      <c r="T520">
        <v>12</v>
      </c>
      <c r="U520" t="s">
        <v>178</v>
      </c>
      <c r="V520" t="s">
        <v>178</v>
      </c>
      <c r="W520">
        <v>0.89560035730229537</v>
      </c>
      <c r="X520" t="s">
        <v>178</v>
      </c>
      <c r="Y520">
        <v>0</v>
      </c>
      <c r="Z520" t="s">
        <v>178</v>
      </c>
      <c r="AA520" t="s">
        <v>178</v>
      </c>
      <c r="AB520" t="s">
        <v>178</v>
      </c>
      <c r="AC520" t="s">
        <v>178</v>
      </c>
      <c r="AD520" t="s">
        <v>178</v>
      </c>
      <c r="AE520" t="s">
        <v>178</v>
      </c>
      <c r="AF520" t="s">
        <v>178</v>
      </c>
      <c r="AG520">
        <v>4.4850000000000003</v>
      </c>
      <c r="AH520" t="s">
        <v>178</v>
      </c>
      <c r="AI520" t="s">
        <v>178</v>
      </c>
      <c r="AJ520">
        <v>0.22800000000000004</v>
      </c>
      <c r="AK520" t="s">
        <v>178</v>
      </c>
      <c r="AL520" t="s">
        <v>178</v>
      </c>
      <c r="AM520">
        <f t="shared" si="8"/>
        <v>0.22800000000000004</v>
      </c>
      <c r="AN520" t="s">
        <v>535</v>
      </c>
    </row>
    <row r="521" spans="1:40" x14ac:dyDescent="0.25">
      <c r="A521">
        <v>257</v>
      </c>
      <c r="B521">
        <v>4.5999999999999996</v>
      </c>
      <c r="C521" t="s">
        <v>330</v>
      </c>
      <c r="D521" t="s">
        <v>359</v>
      </c>
      <c r="E521" t="s">
        <v>395</v>
      </c>
      <c r="F521" t="s">
        <v>178</v>
      </c>
      <c r="G521" t="s">
        <v>178</v>
      </c>
      <c r="H521">
        <v>2012</v>
      </c>
      <c r="I521" t="s">
        <v>178</v>
      </c>
      <c r="J521" t="s">
        <v>178</v>
      </c>
      <c r="K521" t="s">
        <v>15</v>
      </c>
      <c r="L521" t="s">
        <v>178</v>
      </c>
      <c r="M521" t="s">
        <v>178</v>
      </c>
      <c r="N521">
        <v>7</v>
      </c>
      <c r="O521" t="s">
        <v>178</v>
      </c>
      <c r="P521" t="s">
        <v>178</v>
      </c>
      <c r="Q521">
        <v>0</v>
      </c>
      <c r="R521" t="s">
        <v>178</v>
      </c>
      <c r="S521" t="s">
        <v>178</v>
      </c>
      <c r="T521">
        <v>1</v>
      </c>
      <c r="U521" t="s">
        <v>178</v>
      </c>
      <c r="V521" t="s">
        <v>178</v>
      </c>
      <c r="W521">
        <v>0.44407206622348988</v>
      </c>
      <c r="X521" t="s">
        <v>178</v>
      </c>
      <c r="Y521">
        <v>0</v>
      </c>
      <c r="Z521" t="s">
        <v>178</v>
      </c>
      <c r="AA521" t="s">
        <v>178</v>
      </c>
      <c r="AB521" t="s">
        <v>178</v>
      </c>
      <c r="AC521" t="s">
        <v>178</v>
      </c>
      <c r="AD521" t="s">
        <v>178</v>
      </c>
      <c r="AE521" t="s">
        <v>178</v>
      </c>
      <c r="AF521" t="s">
        <v>178</v>
      </c>
      <c r="AG521">
        <v>0.5</v>
      </c>
      <c r="AH521" t="s">
        <v>178</v>
      </c>
      <c r="AI521" t="s">
        <v>178</v>
      </c>
      <c r="AJ521">
        <v>0</v>
      </c>
      <c r="AK521" t="s">
        <v>178</v>
      </c>
      <c r="AL521" t="s">
        <v>178</v>
      </c>
      <c r="AM521">
        <f t="shared" si="8"/>
        <v>0</v>
      </c>
      <c r="AN521" t="s">
        <v>535</v>
      </c>
    </row>
    <row r="522" spans="1:40" x14ac:dyDescent="0.25">
      <c r="A522">
        <v>259</v>
      </c>
      <c r="B522">
        <v>5</v>
      </c>
      <c r="C522" t="s">
        <v>330</v>
      </c>
      <c r="D522" t="s">
        <v>359</v>
      </c>
      <c r="E522" t="s">
        <v>395</v>
      </c>
      <c r="F522" t="s">
        <v>178</v>
      </c>
      <c r="G522" t="s">
        <v>178</v>
      </c>
      <c r="H522">
        <v>2012</v>
      </c>
      <c r="I522" t="s">
        <v>178</v>
      </c>
      <c r="J522" t="s">
        <v>178</v>
      </c>
      <c r="K522" t="s">
        <v>44</v>
      </c>
      <c r="L522" t="s">
        <v>178</v>
      </c>
      <c r="M522" t="s">
        <v>178</v>
      </c>
      <c r="N522">
        <v>7</v>
      </c>
      <c r="O522" t="s">
        <v>178</v>
      </c>
      <c r="P522" t="s">
        <v>178</v>
      </c>
      <c r="Q522">
        <v>1</v>
      </c>
      <c r="R522" t="s">
        <v>178</v>
      </c>
      <c r="S522" t="s">
        <v>178</v>
      </c>
      <c r="T522">
        <v>5</v>
      </c>
      <c r="U522" t="s">
        <v>178</v>
      </c>
      <c r="V522" t="s">
        <v>178</v>
      </c>
      <c r="W522">
        <v>0.43600458713183238</v>
      </c>
      <c r="X522" t="s">
        <v>178</v>
      </c>
      <c r="Y522">
        <v>0</v>
      </c>
      <c r="Z522" t="s">
        <v>178</v>
      </c>
      <c r="AA522" t="s">
        <v>178</v>
      </c>
      <c r="AB522" t="s">
        <v>178</v>
      </c>
      <c r="AC522" t="s">
        <v>178</v>
      </c>
      <c r="AD522" t="s">
        <v>178</v>
      </c>
      <c r="AE522" t="s">
        <v>178</v>
      </c>
      <c r="AF522" t="s">
        <v>178</v>
      </c>
      <c r="AG522">
        <v>1.8687500000000001</v>
      </c>
      <c r="AH522" t="s">
        <v>178</v>
      </c>
      <c r="AI522" t="s">
        <v>178</v>
      </c>
      <c r="AJ522">
        <v>9.5000000000000001E-2</v>
      </c>
      <c r="AK522" t="s">
        <v>178</v>
      </c>
      <c r="AL522" t="s">
        <v>178</v>
      </c>
      <c r="AM522">
        <f t="shared" si="8"/>
        <v>9.5000000000000001E-2</v>
      </c>
      <c r="AN522" t="s">
        <v>535</v>
      </c>
    </row>
    <row r="523" spans="1:40" x14ac:dyDescent="0.25">
      <c r="A523">
        <v>262</v>
      </c>
      <c r="B523">
        <v>4.9000000000000004</v>
      </c>
      <c r="C523" t="s">
        <v>330</v>
      </c>
      <c r="D523" t="s">
        <v>359</v>
      </c>
      <c r="E523" t="s">
        <v>395</v>
      </c>
      <c r="F523" t="s">
        <v>178</v>
      </c>
      <c r="G523" t="s">
        <v>178</v>
      </c>
      <c r="H523">
        <v>2012</v>
      </c>
      <c r="I523" t="s">
        <v>178</v>
      </c>
      <c r="J523" t="s">
        <v>178</v>
      </c>
      <c r="K523" t="s">
        <v>48</v>
      </c>
      <c r="L523" t="s">
        <v>178</v>
      </c>
      <c r="M523" t="s">
        <v>178</v>
      </c>
      <c r="N523">
        <v>6</v>
      </c>
      <c r="O523" t="s">
        <v>178</v>
      </c>
      <c r="P523" t="s">
        <v>178</v>
      </c>
      <c r="Q523">
        <v>2</v>
      </c>
      <c r="R523" t="s">
        <v>178</v>
      </c>
      <c r="S523" t="s">
        <v>178</v>
      </c>
      <c r="T523">
        <v>4</v>
      </c>
      <c r="U523" t="s">
        <v>178</v>
      </c>
      <c r="V523" t="s">
        <v>178</v>
      </c>
      <c r="W523">
        <v>2.6086203249994049</v>
      </c>
      <c r="X523" t="s">
        <v>178</v>
      </c>
      <c r="Y523">
        <v>0</v>
      </c>
      <c r="Z523" t="s">
        <v>178</v>
      </c>
      <c r="AA523" t="s">
        <v>178</v>
      </c>
      <c r="AB523" t="s">
        <v>178</v>
      </c>
      <c r="AC523" t="s">
        <v>178</v>
      </c>
      <c r="AD523" t="s">
        <v>178</v>
      </c>
      <c r="AE523" t="s">
        <v>178</v>
      </c>
      <c r="AF523" t="s">
        <v>178</v>
      </c>
      <c r="AG523">
        <v>0.99</v>
      </c>
      <c r="AH523" t="s">
        <v>178</v>
      </c>
      <c r="AI523" t="s">
        <v>178</v>
      </c>
      <c r="AJ523">
        <v>0.15200000000000002</v>
      </c>
      <c r="AK523" t="s">
        <v>178</v>
      </c>
      <c r="AL523" t="s">
        <v>178</v>
      </c>
      <c r="AM523">
        <f t="shared" si="8"/>
        <v>0.15200000000000002</v>
      </c>
      <c r="AN523" t="s">
        <v>535</v>
      </c>
    </row>
    <row r="524" spans="1:40" x14ac:dyDescent="0.25">
      <c r="A524">
        <v>267</v>
      </c>
      <c r="B524">
        <v>5.0999999999999996</v>
      </c>
      <c r="C524" t="s">
        <v>330</v>
      </c>
      <c r="D524" t="s">
        <v>359</v>
      </c>
      <c r="E524" t="s">
        <v>395</v>
      </c>
      <c r="F524" t="s">
        <v>178</v>
      </c>
      <c r="G524" t="s">
        <v>178</v>
      </c>
      <c r="H524">
        <v>2012</v>
      </c>
      <c r="I524" t="s">
        <v>178</v>
      </c>
      <c r="J524" t="s">
        <v>178</v>
      </c>
      <c r="K524" t="s">
        <v>81</v>
      </c>
      <c r="L524" t="s">
        <v>178</v>
      </c>
      <c r="M524" t="s">
        <v>178</v>
      </c>
      <c r="N524">
        <v>5</v>
      </c>
      <c r="O524" t="s">
        <v>178</v>
      </c>
      <c r="P524" t="s">
        <v>178</v>
      </c>
      <c r="Q524">
        <v>0</v>
      </c>
      <c r="R524" t="s">
        <v>178</v>
      </c>
      <c r="S524" t="s">
        <v>178</v>
      </c>
      <c r="T524">
        <v>0</v>
      </c>
      <c r="U524" t="s">
        <v>178</v>
      </c>
      <c r="V524" t="s">
        <v>178</v>
      </c>
      <c r="W524">
        <v>0.5818934610390456</v>
      </c>
      <c r="X524" t="s">
        <v>178</v>
      </c>
      <c r="Y524">
        <v>0</v>
      </c>
      <c r="Z524" t="s">
        <v>178</v>
      </c>
      <c r="AA524" t="s">
        <v>178</v>
      </c>
      <c r="AB524" t="s">
        <v>178</v>
      </c>
      <c r="AC524" t="s">
        <v>178</v>
      </c>
      <c r="AD524" t="s">
        <v>178</v>
      </c>
      <c r="AE524" t="s">
        <v>178</v>
      </c>
      <c r="AF524" t="s">
        <v>178</v>
      </c>
      <c r="AG524">
        <v>0</v>
      </c>
      <c r="AH524" t="s">
        <v>178</v>
      </c>
      <c r="AI524" t="s">
        <v>178</v>
      </c>
      <c r="AJ524">
        <v>0</v>
      </c>
      <c r="AK524" t="s">
        <v>178</v>
      </c>
      <c r="AL524" t="s">
        <v>178</v>
      </c>
      <c r="AM524">
        <f t="shared" si="8"/>
        <v>0</v>
      </c>
      <c r="AN524" t="s">
        <v>535</v>
      </c>
    </row>
    <row r="525" spans="1:40" x14ac:dyDescent="0.25">
      <c r="A525">
        <v>268</v>
      </c>
      <c r="B525">
        <v>5.3</v>
      </c>
      <c r="C525" t="s">
        <v>330</v>
      </c>
      <c r="D525" t="s">
        <v>359</v>
      </c>
      <c r="E525" t="s">
        <v>395</v>
      </c>
      <c r="F525" t="s">
        <v>178</v>
      </c>
      <c r="G525" t="s">
        <v>178</v>
      </c>
      <c r="H525">
        <v>2012</v>
      </c>
      <c r="I525" t="s">
        <v>178</v>
      </c>
      <c r="J525" t="s">
        <v>178</v>
      </c>
      <c r="K525" t="s">
        <v>147</v>
      </c>
      <c r="L525" t="s">
        <v>178</v>
      </c>
      <c r="M525" t="s">
        <v>178</v>
      </c>
      <c r="N525">
        <v>6</v>
      </c>
      <c r="O525" t="s">
        <v>178</v>
      </c>
      <c r="P525" t="s">
        <v>178</v>
      </c>
      <c r="Q525">
        <v>1</v>
      </c>
      <c r="R525" t="s">
        <v>178</v>
      </c>
      <c r="S525" t="s">
        <v>178</v>
      </c>
      <c r="T525">
        <v>3</v>
      </c>
      <c r="U525" t="s">
        <v>178</v>
      </c>
      <c r="V525" t="s">
        <v>178</v>
      </c>
      <c r="W525">
        <v>0.42579337712087534</v>
      </c>
      <c r="X525" t="s">
        <v>178</v>
      </c>
      <c r="Y525">
        <v>0</v>
      </c>
      <c r="Z525" t="s">
        <v>178</v>
      </c>
      <c r="AA525" t="s">
        <v>178</v>
      </c>
      <c r="AB525" t="s">
        <v>178</v>
      </c>
      <c r="AC525" t="s">
        <v>178</v>
      </c>
      <c r="AD525" t="s">
        <v>178</v>
      </c>
      <c r="AE525" t="s">
        <v>178</v>
      </c>
      <c r="AF525" t="s">
        <v>178</v>
      </c>
      <c r="AG525">
        <v>1.1212500000000001</v>
      </c>
      <c r="AH525" t="s">
        <v>178</v>
      </c>
      <c r="AI525" t="s">
        <v>178</v>
      </c>
      <c r="AJ525">
        <v>5.7000000000000009E-2</v>
      </c>
      <c r="AK525" t="s">
        <v>178</v>
      </c>
      <c r="AL525" t="s">
        <v>178</v>
      </c>
      <c r="AM525">
        <f t="shared" si="8"/>
        <v>5.7000000000000009E-2</v>
      </c>
      <c r="AN525" t="s">
        <v>535</v>
      </c>
    </row>
    <row r="526" spans="1:40" x14ac:dyDescent="0.25">
      <c r="A526">
        <v>269</v>
      </c>
      <c r="B526">
        <v>5.4</v>
      </c>
      <c r="C526" t="s">
        <v>330</v>
      </c>
      <c r="D526" t="s">
        <v>359</v>
      </c>
      <c r="E526" t="s">
        <v>395</v>
      </c>
      <c r="F526" t="s">
        <v>178</v>
      </c>
      <c r="G526" t="s">
        <v>178</v>
      </c>
      <c r="H526">
        <v>2012</v>
      </c>
      <c r="I526" t="s">
        <v>178</v>
      </c>
      <c r="J526" t="s">
        <v>178</v>
      </c>
      <c r="K526" t="s">
        <v>113</v>
      </c>
      <c r="L526" t="s">
        <v>178</v>
      </c>
      <c r="M526" t="s">
        <v>178</v>
      </c>
      <c r="N526">
        <v>5</v>
      </c>
      <c r="O526" t="s">
        <v>178</v>
      </c>
      <c r="P526" t="s">
        <v>178</v>
      </c>
      <c r="Q526">
        <v>1</v>
      </c>
      <c r="R526" t="s">
        <v>178</v>
      </c>
      <c r="S526" t="s">
        <v>178</v>
      </c>
      <c r="T526">
        <v>0</v>
      </c>
      <c r="U526" t="s">
        <v>178</v>
      </c>
      <c r="V526" t="s">
        <v>178</v>
      </c>
      <c r="W526">
        <v>0.40804411526206491</v>
      </c>
      <c r="X526" t="s">
        <v>178</v>
      </c>
      <c r="Y526">
        <v>0</v>
      </c>
      <c r="Z526" t="s">
        <v>178</v>
      </c>
      <c r="AA526" t="s">
        <v>178</v>
      </c>
      <c r="AB526" t="s">
        <v>178</v>
      </c>
      <c r="AC526" t="s">
        <v>178</v>
      </c>
      <c r="AD526" t="s">
        <v>178</v>
      </c>
      <c r="AE526" t="s">
        <v>178</v>
      </c>
      <c r="AF526" t="s">
        <v>178</v>
      </c>
      <c r="AG526">
        <v>0</v>
      </c>
      <c r="AH526" t="s">
        <v>178</v>
      </c>
      <c r="AI526" t="s">
        <v>178</v>
      </c>
      <c r="AJ526">
        <v>0</v>
      </c>
      <c r="AK526" t="s">
        <v>178</v>
      </c>
      <c r="AL526" t="s">
        <v>178</v>
      </c>
      <c r="AM526">
        <f t="shared" si="8"/>
        <v>0</v>
      </c>
      <c r="AN526" t="s">
        <v>535</v>
      </c>
    </row>
    <row r="527" spans="1:40" x14ac:dyDescent="0.25">
      <c r="A527">
        <v>270</v>
      </c>
      <c r="B527">
        <v>5.0999999999999996</v>
      </c>
      <c r="C527" t="s">
        <v>330</v>
      </c>
      <c r="D527" t="s">
        <v>359</v>
      </c>
      <c r="E527" t="s">
        <v>395</v>
      </c>
      <c r="F527" t="s">
        <v>178</v>
      </c>
      <c r="G527" t="s">
        <v>178</v>
      </c>
      <c r="H527">
        <v>2012</v>
      </c>
      <c r="I527" t="s">
        <v>178</v>
      </c>
      <c r="J527" t="s">
        <v>178</v>
      </c>
      <c r="K527" t="s">
        <v>59</v>
      </c>
      <c r="L527" t="s">
        <v>178</v>
      </c>
      <c r="M527" t="s">
        <v>178</v>
      </c>
      <c r="N527">
        <v>5</v>
      </c>
      <c r="O527" t="s">
        <v>178</v>
      </c>
      <c r="P527" t="s">
        <v>178</v>
      </c>
      <c r="Q527">
        <v>1</v>
      </c>
      <c r="R527" t="s">
        <v>178</v>
      </c>
      <c r="S527" t="s">
        <v>178</v>
      </c>
      <c r="T527">
        <v>1</v>
      </c>
      <c r="U527" t="s">
        <v>178</v>
      </c>
      <c r="V527" t="s">
        <v>178</v>
      </c>
      <c r="W527">
        <v>0.63071388124885897</v>
      </c>
      <c r="X527" t="s">
        <v>178</v>
      </c>
      <c r="Y527">
        <v>0</v>
      </c>
      <c r="Z527" t="s">
        <v>178</v>
      </c>
      <c r="AA527" t="s">
        <v>178</v>
      </c>
      <c r="AB527" t="s">
        <v>178</v>
      </c>
      <c r="AC527" t="s">
        <v>178</v>
      </c>
      <c r="AD527" t="s">
        <v>178</v>
      </c>
      <c r="AE527" t="s">
        <v>178</v>
      </c>
      <c r="AF527" t="s">
        <v>178</v>
      </c>
      <c r="AG527">
        <v>0.37375000000000003</v>
      </c>
      <c r="AH527" t="s">
        <v>178</v>
      </c>
      <c r="AI527" t="s">
        <v>178</v>
      </c>
      <c r="AJ527">
        <v>1.9000000000000003E-2</v>
      </c>
      <c r="AK527" t="s">
        <v>178</v>
      </c>
      <c r="AL527" t="s">
        <v>178</v>
      </c>
      <c r="AM527">
        <f t="shared" si="8"/>
        <v>1.9000000000000003E-2</v>
      </c>
      <c r="AN527" t="s">
        <v>535</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GroupSizes</vt:lpstr>
      <vt:lpstr>GroupSizesPoly</vt:lpstr>
      <vt:lpstr>Interaction</vt:lpstr>
      <vt:lpstr>BreederChange</vt:lpstr>
      <vt:lpstr>GroupChange</vt:lpstr>
      <vt:lpstr>BetweenYears</vt:lpstr>
      <vt:lpstr>Individuals</vt:lpstr>
      <vt:lpstr>IndFitInteraction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2015-01-23T13:42:19Z</dcterms:modified>
</cp:coreProperties>
</file>