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17055" windowHeight="10650"/>
  </bookViews>
  <sheets>
    <sheet name="Info" sheetId="7" r:id="rId1"/>
    <sheet name="N2CO2_He.wke" sheetId="1" r:id="rId2"/>
    <sheet name="15N lin" sheetId="3" r:id="rId3"/>
    <sheet name="15N" sheetId="2" r:id="rId4"/>
    <sheet name="13C lin" sheetId="5" r:id="rId5"/>
    <sheet name="13C" sheetId="4" r:id="rId6"/>
    <sheet name="end results" sheetId="6" r:id="rId7"/>
  </sheets>
  <definedNames>
    <definedName name="N2CO2_He.wke">N2CO2_He.wke!$A$1:$AG$495</definedName>
  </definedNames>
  <calcPr calcId="145621"/>
</workbook>
</file>

<file path=xl/calcChain.xml><?xml version="1.0" encoding="utf-8"?>
<calcChain xmlns="http://schemas.openxmlformats.org/spreadsheetml/2006/main">
  <c r="AH176" i="4" l="1"/>
  <c r="AH175" i="4"/>
  <c r="Z84" i="4" l="1"/>
  <c r="AA84" i="4"/>
  <c r="AB84" i="4"/>
  <c r="AC84" i="4" s="1"/>
  <c r="E71" i="6" s="1"/>
  <c r="AD84" i="4"/>
  <c r="H63" i="6"/>
  <c r="AE75" i="4"/>
  <c r="A63" i="6"/>
  <c r="B63" i="6"/>
  <c r="C63" i="6"/>
  <c r="D63" i="6"/>
  <c r="E63" i="6"/>
  <c r="F63" i="6"/>
  <c r="A64" i="6"/>
  <c r="B64" i="6"/>
  <c r="C64" i="6"/>
  <c r="D64" i="6"/>
  <c r="E64" i="6"/>
  <c r="F64" i="6"/>
  <c r="A65" i="6"/>
  <c r="B65" i="6"/>
  <c r="C65" i="6"/>
  <c r="D65" i="6"/>
  <c r="E65" i="6"/>
  <c r="F65" i="6"/>
  <c r="A66" i="6"/>
  <c r="B66" i="6"/>
  <c r="C66" i="6"/>
  <c r="D66" i="6"/>
  <c r="E66" i="6"/>
  <c r="F66" i="6"/>
  <c r="A67" i="6"/>
  <c r="B67" i="6"/>
  <c r="C67" i="6"/>
  <c r="D67" i="6"/>
  <c r="E67" i="6"/>
  <c r="F67" i="6"/>
  <c r="A68" i="6"/>
  <c r="B68" i="6"/>
  <c r="C68" i="6"/>
  <c r="D68" i="6"/>
  <c r="E68" i="6"/>
  <c r="F68" i="6"/>
  <c r="A69" i="6"/>
  <c r="B69" i="6"/>
  <c r="C69" i="6"/>
  <c r="D69" i="6"/>
  <c r="E69" i="6"/>
  <c r="F69" i="6"/>
  <c r="A70" i="6"/>
  <c r="B70" i="6"/>
  <c r="C70" i="6"/>
  <c r="D70" i="6"/>
  <c r="E70" i="6"/>
  <c r="F70" i="6"/>
  <c r="A71" i="6"/>
  <c r="B71" i="6"/>
  <c r="C71" i="6"/>
  <c r="D71" i="6"/>
  <c r="F71" i="6"/>
  <c r="A72" i="6"/>
  <c r="B72" i="6"/>
  <c r="C72" i="6"/>
  <c r="D72" i="6"/>
  <c r="E72" i="6"/>
  <c r="F72" i="6"/>
  <c r="A73" i="6"/>
  <c r="B73" i="6"/>
  <c r="C73" i="6"/>
  <c r="D73" i="6"/>
  <c r="E73" i="6"/>
  <c r="F73" i="6"/>
  <c r="A74" i="6"/>
  <c r="B74" i="6"/>
  <c r="C74" i="6"/>
  <c r="D74" i="6"/>
  <c r="E74" i="6"/>
  <c r="F74" i="6"/>
  <c r="A75" i="6"/>
  <c r="B75" i="6"/>
  <c r="C75" i="6"/>
  <c r="D75" i="6"/>
  <c r="E75" i="6"/>
  <c r="F75" i="6"/>
  <c r="A76" i="6"/>
  <c r="B76" i="6"/>
  <c r="C76" i="6"/>
  <c r="D76" i="6"/>
  <c r="E76" i="6"/>
  <c r="F76" i="6"/>
  <c r="A77" i="6"/>
  <c r="B77" i="6"/>
  <c r="C77" i="6"/>
  <c r="D77" i="6"/>
  <c r="E77" i="6"/>
  <c r="F77" i="6"/>
  <c r="A78" i="6"/>
  <c r="B78" i="6"/>
  <c r="C78" i="6"/>
  <c r="D78" i="6"/>
  <c r="E78" i="6"/>
  <c r="F78" i="6"/>
  <c r="A79" i="6"/>
  <c r="B79" i="6"/>
  <c r="C79" i="6"/>
  <c r="D79" i="6"/>
  <c r="E79" i="6"/>
  <c r="F79" i="6"/>
  <c r="AD206" i="4"/>
  <c r="AC206" i="4"/>
  <c r="AB206" i="4"/>
  <c r="AA206" i="4"/>
  <c r="AB188" i="4" l="1"/>
  <c r="AA188" i="4"/>
  <c r="AB183" i="4"/>
  <c r="AA183" i="4"/>
  <c r="AB206" i="2"/>
  <c r="AA206" i="2"/>
  <c r="Z206" i="2"/>
  <c r="Y206" i="2"/>
  <c r="Z95" i="2"/>
  <c r="Z83" i="2"/>
  <c r="Z84" i="2"/>
  <c r="Z85" i="2"/>
  <c r="AA176" i="4" l="1"/>
  <c r="AA175" i="4"/>
  <c r="Z100" i="4"/>
  <c r="AA100" i="4"/>
  <c r="AB100" i="4" s="1"/>
  <c r="Z101" i="4"/>
  <c r="AA101" i="4"/>
  <c r="AB101" i="4" l="1"/>
  <c r="A1" i="6"/>
  <c r="Z3" i="4" l="1"/>
  <c r="AB199" i="2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6" i="2"/>
  <c r="Z7" i="2"/>
  <c r="Z8" i="2"/>
  <c r="Z196" i="2" s="1"/>
  <c r="Z9" i="2"/>
  <c r="Z10" i="2"/>
  <c r="Z11" i="2"/>
  <c r="Z12" i="2"/>
  <c r="Z13" i="2"/>
  <c r="Z14" i="2"/>
  <c r="Z15" i="2"/>
  <c r="Z16" i="2"/>
  <c r="Z17" i="2"/>
  <c r="Z197" i="2" s="1"/>
  <c r="Z18" i="2"/>
  <c r="Z19" i="2"/>
  <c r="Z20" i="2"/>
  <c r="Z21" i="2"/>
  <c r="Z22" i="2"/>
  <c r="Z23" i="2"/>
  <c r="Z24" i="2"/>
  <c r="Z25" i="2"/>
  <c r="Z26" i="2"/>
  <c r="Z27" i="2"/>
  <c r="Z198" i="2" s="1"/>
  <c r="Z28" i="2"/>
  <c r="Z29" i="2"/>
  <c r="Z30" i="2"/>
  <c r="Z31" i="2"/>
  <c r="Z32" i="2"/>
  <c r="Z33" i="2"/>
  <c r="Z34" i="2"/>
  <c r="Z35" i="2"/>
  <c r="Z36" i="2"/>
  <c r="Z37" i="2"/>
  <c r="Z199" i="2" s="1"/>
  <c r="Z38" i="2"/>
  <c r="Z39" i="2"/>
  <c r="Z40" i="2"/>
  <c r="Z41" i="2"/>
  <c r="Z42" i="2"/>
  <c r="Z43" i="2"/>
  <c r="Z44" i="2"/>
  <c r="Z45" i="2"/>
  <c r="Z46" i="2"/>
  <c r="Z47" i="2"/>
  <c r="Z48" i="2"/>
  <c r="Z200" i="2" s="1"/>
  <c r="Z50" i="2"/>
  <c r="Z51" i="2"/>
  <c r="Z52" i="2"/>
  <c r="Z53" i="2"/>
  <c r="Z54" i="2"/>
  <c r="Z55" i="2"/>
  <c r="Z56" i="2"/>
  <c r="Z57" i="2"/>
  <c r="Z201" i="2" s="1"/>
  <c r="Z58" i="2"/>
  <c r="Z59" i="2"/>
  <c r="Z60" i="2"/>
  <c r="Z61" i="2"/>
  <c r="Z62" i="2"/>
  <c r="Z63" i="2"/>
  <c r="Z64" i="2"/>
  <c r="Z65" i="2"/>
  <c r="Z66" i="2"/>
  <c r="Z67" i="2"/>
  <c r="Z202" i="2" s="1"/>
  <c r="Z68" i="2"/>
  <c r="Z69" i="2"/>
  <c r="Z70" i="2"/>
  <c r="Z71" i="2"/>
  <c r="Z72" i="2"/>
  <c r="Z73" i="2"/>
  <c r="Z74" i="2"/>
  <c r="Z75" i="2"/>
  <c r="Z76" i="2"/>
  <c r="Z77" i="2"/>
  <c r="Z203" i="2" s="1"/>
  <c r="Z78" i="2"/>
  <c r="Z79" i="2"/>
  <c r="Z80" i="2"/>
  <c r="Z81" i="2"/>
  <c r="Z82" i="2"/>
  <c r="Z86" i="2"/>
  <c r="Z87" i="2"/>
  <c r="Z204" i="2" s="1"/>
  <c r="Z88" i="2"/>
  <c r="Z89" i="2"/>
  <c r="Z90" i="2"/>
  <c r="Z91" i="2"/>
  <c r="Z92" i="2"/>
  <c r="Z93" i="2"/>
  <c r="Z94" i="2"/>
  <c r="Z96" i="2"/>
  <c r="Z97" i="2"/>
  <c r="Z205" i="2" s="1"/>
  <c r="Z99" i="2"/>
  <c r="Z5" i="2"/>
  <c r="Z195" i="2" s="1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34" i="6"/>
  <c r="B34" i="6"/>
  <c r="A35" i="6"/>
  <c r="B35" i="6"/>
  <c r="A36" i="6"/>
  <c r="B36" i="6"/>
  <c r="A37" i="6"/>
  <c r="B37" i="6"/>
  <c r="A38" i="6"/>
  <c r="B38" i="6"/>
  <c r="A39" i="6"/>
  <c r="B39" i="6"/>
  <c r="A40" i="6"/>
  <c r="B40" i="6"/>
  <c r="A41" i="6"/>
  <c r="B41" i="6"/>
  <c r="A42" i="6"/>
  <c r="B42" i="6"/>
  <c r="A43" i="6"/>
  <c r="B43" i="6"/>
  <c r="A44" i="6"/>
  <c r="B44" i="6"/>
  <c r="A45" i="6"/>
  <c r="B45" i="6"/>
  <c r="A46" i="6"/>
  <c r="B46" i="6"/>
  <c r="A47" i="6"/>
  <c r="B47" i="6"/>
  <c r="A48" i="6"/>
  <c r="B48" i="6"/>
  <c r="A49" i="6"/>
  <c r="B49" i="6"/>
  <c r="A50" i="6"/>
  <c r="B50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B8" i="6"/>
  <c r="A8" i="6"/>
  <c r="AD205" i="4"/>
  <c r="AD204" i="4"/>
  <c r="AD203" i="4"/>
  <c r="AD202" i="4"/>
  <c r="AD200" i="4"/>
  <c r="AD199" i="4"/>
  <c r="AD198" i="4"/>
  <c r="AD197" i="4"/>
  <c r="AD196" i="4"/>
  <c r="AD195" i="4"/>
  <c r="AA205" i="4"/>
  <c r="AA204" i="4"/>
  <c r="AA203" i="4"/>
  <c r="AA202" i="4"/>
  <c r="AA200" i="4"/>
  <c r="AA199" i="4"/>
  <c r="AA198" i="4"/>
  <c r="AA197" i="4"/>
  <c r="AA196" i="4"/>
  <c r="AA195" i="4"/>
  <c r="AE219" i="4" s="1"/>
  <c r="AA4" i="4"/>
  <c r="AA5" i="4"/>
  <c r="AA6" i="4"/>
  <c r="AA7" i="4"/>
  <c r="AB7" i="4" s="1"/>
  <c r="AB175" i="4" s="1"/>
  <c r="AA8" i="4"/>
  <c r="AA9" i="4"/>
  <c r="AA10" i="4"/>
  <c r="AA11" i="4"/>
  <c r="AA12" i="4"/>
  <c r="AA13" i="4"/>
  <c r="AA14" i="4"/>
  <c r="AA15" i="4"/>
  <c r="AA16" i="4"/>
  <c r="AA17" i="4"/>
  <c r="AA18" i="4"/>
  <c r="AA19" i="4"/>
  <c r="AB19" i="4" s="1"/>
  <c r="AA20" i="4"/>
  <c r="AA21" i="4"/>
  <c r="AB21" i="4" s="1"/>
  <c r="AA22" i="4"/>
  <c r="AA23" i="4"/>
  <c r="AB23" i="4" s="1"/>
  <c r="AA24" i="4"/>
  <c r="AA25" i="4"/>
  <c r="AB25" i="4" s="1"/>
  <c r="AA26" i="4"/>
  <c r="AA27" i="4"/>
  <c r="AB27" i="4" s="1"/>
  <c r="AB198" i="4" s="1"/>
  <c r="AA28" i="4"/>
  <c r="AA29" i="4"/>
  <c r="AB29" i="4" s="1"/>
  <c r="AA30" i="4"/>
  <c r="AA31" i="4"/>
  <c r="AB31" i="4" s="1"/>
  <c r="AA32" i="4"/>
  <c r="AA33" i="4"/>
  <c r="AB33" i="4" s="1"/>
  <c r="AA34" i="4"/>
  <c r="AA35" i="4"/>
  <c r="AB35" i="4" s="1"/>
  <c r="AA36" i="4"/>
  <c r="AA37" i="4"/>
  <c r="AB37" i="4" s="1"/>
  <c r="AB199" i="4" s="1"/>
  <c r="AA38" i="4"/>
  <c r="AA39" i="4"/>
  <c r="AA40" i="4"/>
  <c r="AA41" i="4"/>
  <c r="AA42" i="4"/>
  <c r="AA43" i="4"/>
  <c r="AA44" i="4"/>
  <c r="AA45" i="4"/>
  <c r="AA46" i="4"/>
  <c r="AA47" i="4"/>
  <c r="AA48" i="4"/>
  <c r="AA49" i="4"/>
  <c r="AB49" i="4" s="1"/>
  <c r="AA50" i="4"/>
  <c r="AA51" i="4"/>
  <c r="AB51" i="4" s="1"/>
  <c r="AA52" i="4"/>
  <c r="AA53" i="4"/>
  <c r="AB53" i="4" s="1"/>
  <c r="AA54" i="4"/>
  <c r="AA55" i="4"/>
  <c r="AB55" i="4" s="1"/>
  <c r="AA56" i="4"/>
  <c r="AA57" i="4"/>
  <c r="AB57" i="4" s="1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B79" i="4" s="1"/>
  <c r="AA80" i="4"/>
  <c r="AA81" i="4"/>
  <c r="AB81" i="4" s="1"/>
  <c r="AA82" i="4"/>
  <c r="AA83" i="4"/>
  <c r="AB83" i="4" s="1"/>
  <c r="AA85" i="4"/>
  <c r="AB85" i="4" s="1"/>
  <c r="AA86" i="4"/>
  <c r="AA87" i="4"/>
  <c r="AB87" i="4" s="1"/>
  <c r="AA88" i="4"/>
  <c r="AA89" i="4"/>
  <c r="AB89" i="4" s="1"/>
  <c r="AA90" i="4"/>
  <c r="AB90" i="4" s="1"/>
  <c r="AA91" i="4"/>
  <c r="AB91" i="4" s="1"/>
  <c r="AA92" i="4"/>
  <c r="AA93" i="4"/>
  <c r="AB93" i="4" s="1"/>
  <c r="AA94" i="4"/>
  <c r="AB94" i="4" s="1"/>
  <c r="AA95" i="4"/>
  <c r="AB95" i="4" s="1"/>
  <c r="AA96" i="4"/>
  <c r="AA97" i="4"/>
  <c r="AB97" i="4" s="1"/>
  <c r="AB205" i="4" s="1"/>
  <c r="AA98" i="4"/>
  <c r="AB98" i="4" s="1"/>
  <c r="AA99" i="4"/>
  <c r="AB99" i="4" s="1"/>
  <c r="AA3" i="4"/>
  <c r="AB5" i="4"/>
  <c r="AB195" i="4" s="1"/>
  <c r="AB6" i="4"/>
  <c r="AB8" i="4"/>
  <c r="AB196" i="4" s="1"/>
  <c r="AB9" i="4"/>
  <c r="AB10" i="4"/>
  <c r="AB11" i="4"/>
  <c r="AB12" i="4"/>
  <c r="AB13" i="4"/>
  <c r="AB14" i="4"/>
  <c r="AB15" i="4"/>
  <c r="AB16" i="4"/>
  <c r="AB17" i="4"/>
  <c r="AB197" i="4" s="1"/>
  <c r="AB18" i="4"/>
  <c r="AB20" i="4"/>
  <c r="AB22" i="4"/>
  <c r="AB24" i="4"/>
  <c r="AB26" i="4"/>
  <c r="AB28" i="4"/>
  <c r="AB30" i="4"/>
  <c r="AB32" i="4"/>
  <c r="AB34" i="4"/>
  <c r="AB36" i="4"/>
  <c r="AB38" i="4"/>
  <c r="AB39" i="4"/>
  <c r="AB40" i="4"/>
  <c r="AB41" i="4"/>
  <c r="AB42" i="4"/>
  <c r="AB43" i="4"/>
  <c r="AB44" i="4"/>
  <c r="AB45" i="4"/>
  <c r="AB46" i="4"/>
  <c r="AB47" i="4"/>
  <c r="AB176" i="4" s="1"/>
  <c r="AB48" i="4"/>
  <c r="AB200" i="4" s="1"/>
  <c r="AB50" i="4"/>
  <c r="AB52" i="4"/>
  <c r="AB54" i="4"/>
  <c r="AB56" i="4"/>
  <c r="AB58" i="4"/>
  <c r="AB59" i="4"/>
  <c r="AB60" i="4"/>
  <c r="AB61" i="4"/>
  <c r="AB62" i="4"/>
  <c r="AB63" i="4"/>
  <c r="AB64" i="4"/>
  <c r="AB65" i="4"/>
  <c r="AB66" i="4"/>
  <c r="AB67" i="4"/>
  <c r="AB202" i="4" s="1"/>
  <c r="AB68" i="4"/>
  <c r="AB69" i="4"/>
  <c r="AB70" i="4"/>
  <c r="AB71" i="4"/>
  <c r="AB72" i="4"/>
  <c r="AB73" i="4"/>
  <c r="AB74" i="4"/>
  <c r="AB75" i="4"/>
  <c r="AB76" i="4"/>
  <c r="AB77" i="4"/>
  <c r="AB203" i="4" s="1"/>
  <c r="AB78" i="4"/>
  <c r="AB80" i="4"/>
  <c r="AB82" i="4"/>
  <c r="AB86" i="4"/>
  <c r="AB88" i="4"/>
  <c r="AB92" i="4"/>
  <c r="AB96" i="4"/>
  <c r="AB205" i="2"/>
  <c r="AB204" i="2"/>
  <c r="AB203" i="2"/>
  <c r="AB202" i="2"/>
  <c r="AB201" i="2"/>
  <c r="AB200" i="2"/>
  <c r="AB198" i="2"/>
  <c r="AB197" i="2"/>
  <c r="AB196" i="2"/>
  <c r="AB195" i="2"/>
  <c r="Y205" i="2"/>
  <c r="Y204" i="2"/>
  <c r="Y203" i="2"/>
  <c r="Y202" i="2"/>
  <c r="Y201" i="2"/>
  <c r="Y200" i="2"/>
  <c r="Y199" i="2"/>
  <c r="Y198" i="2"/>
  <c r="Y197" i="2"/>
  <c r="Y196" i="2"/>
  <c r="AE220" i="4"/>
  <c r="AD100" i="4" l="1"/>
  <c r="AD101" i="4"/>
  <c r="AD7" i="4"/>
  <c r="AD9" i="4"/>
  <c r="AD11" i="4"/>
  <c r="F9" i="6" s="1"/>
  <c r="AD13" i="4"/>
  <c r="F11" i="6" s="1"/>
  <c r="AD15" i="4"/>
  <c r="F13" i="6" s="1"/>
  <c r="AD17" i="4"/>
  <c r="AD19" i="4"/>
  <c r="F16" i="6" s="1"/>
  <c r="AD21" i="4"/>
  <c r="F18" i="6" s="1"/>
  <c r="AD23" i="4"/>
  <c r="F20" i="6" s="1"/>
  <c r="AD25" i="4"/>
  <c r="F22" i="6" s="1"/>
  <c r="AD27" i="4"/>
  <c r="AD29" i="4"/>
  <c r="F25" i="6" s="1"/>
  <c r="AD31" i="4"/>
  <c r="F27" i="6" s="1"/>
  <c r="AD33" i="4"/>
  <c r="F29" i="6" s="1"/>
  <c r="AD35" i="4"/>
  <c r="F31" i="6" s="1"/>
  <c r="AD37" i="4"/>
  <c r="AD39" i="4"/>
  <c r="F34" i="6" s="1"/>
  <c r="AD41" i="4"/>
  <c r="F36" i="6" s="1"/>
  <c r="AD43" i="4"/>
  <c r="F38" i="6" s="1"/>
  <c r="AD45" i="4"/>
  <c r="F40" i="6" s="1"/>
  <c r="AD47" i="4"/>
  <c r="AD50" i="4"/>
  <c r="AD52" i="4"/>
  <c r="F42" i="6" s="1"/>
  <c r="AD54" i="4"/>
  <c r="F44" i="6" s="1"/>
  <c r="AD55" i="4"/>
  <c r="F45" i="6" s="1"/>
  <c r="AD56" i="4"/>
  <c r="F46" i="6" s="1"/>
  <c r="AD58" i="4"/>
  <c r="F47" i="6" s="1"/>
  <c r="AD60" i="4"/>
  <c r="F49" i="6" s="1"/>
  <c r="AD62" i="4"/>
  <c r="F51" i="6" s="1"/>
  <c r="AD64" i="4"/>
  <c r="F53" i="6" s="1"/>
  <c r="AD66" i="4"/>
  <c r="F55" i="6" s="1"/>
  <c r="AD68" i="4"/>
  <c r="F56" i="6" s="1"/>
  <c r="AD70" i="4"/>
  <c r="F58" i="6" s="1"/>
  <c r="AD72" i="4"/>
  <c r="F60" i="6" s="1"/>
  <c r="AD74" i="4"/>
  <c r="F62" i="6" s="1"/>
  <c r="AD76" i="4"/>
  <c r="AD78" i="4"/>
  <c r="AD80" i="4"/>
  <c r="AD82" i="4"/>
  <c r="AD86" i="4"/>
  <c r="AD88" i="4"/>
  <c r="AD90" i="4"/>
  <c r="AD92" i="4"/>
  <c r="AD94" i="4"/>
  <c r="AD96" i="4"/>
  <c r="AD98" i="4"/>
  <c r="AD6" i="4"/>
  <c r="AD8" i="4"/>
  <c r="AD10" i="4"/>
  <c r="F8" i="6" s="1"/>
  <c r="AD12" i="4"/>
  <c r="F10" i="6" s="1"/>
  <c r="AD14" i="4"/>
  <c r="F12" i="6" s="1"/>
  <c r="AD16" i="4"/>
  <c r="F14" i="6" s="1"/>
  <c r="AD18" i="4"/>
  <c r="F15" i="6" s="1"/>
  <c r="AD20" i="4"/>
  <c r="F17" i="6" s="1"/>
  <c r="AD22" i="4"/>
  <c r="F19" i="6" s="1"/>
  <c r="AD24" i="4"/>
  <c r="F21" i="6" s="1"/>
  <c r="AD26" i="4"/>
  <c r="F23" i="6" s="1"/>
  <c r="AD28" i="4"/>
  <c r="F24" i="6" s="1"/>
  <c r="AD30" i="4"/>
  <c r="F26" i="6" s="1"/>
  <c r="AD32" i="4"/>
  <c r="F28" i="6" s="1"/>
  <c r="AD34" i="4"/>
  <c r="F30" i="6" s="1"/>
  <c r="AD36" i="4"/>
  <c r="F32" i="6" s="1"/>
  <c r="AD38" i="4"/>
  <c r="F33" i="6" s="1"/>
  <c r="AD40" i="4"/>
  <c r="F35" i="6" s="1"/>
  <c r="AD42" i="4"/>
  <c r="F37" i="6" s="1"/>
  <c r="AD44" i="4"/>
  <c r="F39" i="6" s="1"/>
  <c r="AD46" i="4"/>
  <c r="AD48" i="4"/>
  <c r="AD51" i="4"/>
  <c r="F41" i="6" s="1"/>
  <c r="AD53" i="4"/>
  <c r="F43" i="6" s="1"/>
  <c r="AD57" i="4"/>
  <c r="AD59" i="4"/>
  <c r="F48" i="6" s="1"/>
  <c r="AD61" i="4"/>
  <c r="F50" i="6" s="1"/>
  <c r="AD63" i="4"/>
  <c r="F52" i="6" s="1"/>
  <c r="AD65" i="4"/>
  <c r="F54" i="6" s="1"/>
  <c r="AD67" i="4"/>
  <c r="AD69" i="4"/>
  <c r="F57" i="6" s="1"/>
  <c r="AD71" i="4"/>
  <c r="F59" i="6" s="1"/>
  <c r="AD73" i="4"/>
  <c r="F61" i="6" s="1"/>
  <c r="AD75" i="4"/>
  <c r="AD77" i="4"/>
  <c r="AD79" i="4"/>
  <c r="AD83" i="4"/>
  <c r="AD87" i="4"/>
  <c r="AD91" i="4"/>
  <c r="AD95" i="4"/>
  <c r="AD99" i="4"/>
  <c r="AD5" i="4"/>
  <c r="AD81" i="4"/>
  <c r="AD85" i="4"/>
  <c r="AD89" i="4"/>
  <c r="AD93" i="4"/>
  <c r="AD97" i="4"/>
  <c r="AE221" i="4"/>
  <c r="Z216" i="2"/>
  <c r="Z215" i="2"/>
  <c r="AB204" i="4"/>
  <c r="AB220" i="4" s="1"/>
  <c r="Y195" i="2"/>
  <c r="AC219" i="2" s="1"/>
  <c r="AC87" i="2" l="1"/>
  <c r="AC95" i="2"/>
  <c r="AC85" i="2"/>
  <c r="Z221" i="2"/>
  <c r="AB215" i="4"/>
  <c r="AB221" i="4"/>
  <c r="AB219" i="4"/>
  <c r="AB216" i="4"/>
  <c r="AC221" i="2"/>
  <c r="AC220" i="2"/>
  <c r="AC5" i="2" s="1"/>
  <c r="Z219" i="2"/>
  <c r="Z220" i="2"/>
  <c r="AC83" i="2" l="1"/>
  <c r="AC84" i="2"/>
  <c r="AA95" i="2"/>
  <c r="AA83" i="2"/>
  <c r="AA85" i="2"/>
  <c r="AA84" i="2"/>
  <c r="AC100" i="4"/>
  <c r="AC183" i="4" s="1"/>
  <c r="AC101" i="4"/>
  <c r="AC188" i="4" s="1"/>
  <c r="AC99" i="4"/>
  <c r="AC94" i="4"/>
  <c r="AC90" i="4"/>
  <c r="AC86" i="4"/>
  <c r="AC82" i="4"/>
  <c r="AC78" i="4"/>
  <c r="AC75" i="4"/>
  <c r="AC71" i="4"/>
  <c r="AC65" i="4"/>
  <c r="AC61" i="4"/>
  <c r="E50" i="6" s="1"/>
  <c r="AC56" i="4"/>
  <c r="E46" i="6" s="1"/>
  <c r="AC52" i="4"/>
  <c r="E42" i="6" s="1"/>
  <c r="AC47" i="4"/>
  <c r="AC176" i="4" s="1"/>
  <c r="AF176" i="4" s="1"/>
  <c r="AC43" i="4"/>
  <c r="E38" i="6" s="1"/>
  <c r="AC39" i="4"/>
  <c r="E34" i="6" s="1"/>
  <c r="AC34" i="4"/>
  <c r="E30" i="6" s="1"/>
  <c r="AC30" i="4"/>
  <c r="E26" i="6" s="1"/>
  <c r="AC26" i="4"/>
  <c r="E23" i="6" s="1"/>
  <c r="AC22" i="4"/>
  <c r="E19" i="6" s="1"/>
  <c r="AC18" i="4"/>
  <c r="E15" i="6" s="1"/>
  <c r="AC15" i="4"/>
  <c r="E13" i="6" s="1"/>
  <c r="AC11" i="4"/>
  <c r="E9" i="6" s="1"/>
  <c r="AC8" i="4"/>
  <c r="AC196" i="4" s="1"/>
  <c r="AC5" i="4"/>
  <c r="AC195" i="4" s="1"/>
  <c r="AC98" i="4"/>
  <c r="AC95" i="4"/>
  <c r="AC91" i="4"/>
  <c r="AC87" i="4"/>
  <c r="AC204" i="4" s="1"/>
  <c r="AC83" i="4"/>
  <c r="AC79" i="4"/>
  <c r="AC74" i="4"/>
  <c r="AC70" i="4"/>
  <c r="E58" i="6" s="1"/>
  <c r="AC66" i="4"/>
  <c r="AC62" i="4"/>
  <c r="E51" i="6" s="1"/>
  <c r="AC58" i="4"/>
  <c r="E47" i="6" s="1"/>
  <c r="AC55" i="4"/>
  <c r="E45" i="6" s="1"/>
  <c r="AC51" i="4"/>
  <c r="E41" i="6" s="1"/>
  <c r="AC48" i="4"/>
  <c r="AC200" i="4" s="1"/>
  <c r="AC44" i="4"/>
  <c r="E39" i="6" s="1"/>
  <c r="AC40" i="4"/>
  <c r="E35" i="6" s="1"/>
  <c r="AC37" i="4"/>
  <c r="AC199" i="4" s="1"/>
  <c r="AC33" i="4"/>
  <c r="E29" i="6" s="1"/>
  <c r="AC29" i="4"/>
  <c r="E25" i="6" s="1"/>
  <c r="AC23" i="4"/>
  <c r="E20" i="6" s="1"/>
  <c r="AC19" i="4"/>
  <c r="E16" i="6" s="1"/>
  <c r="AC14" i="4"/>
  <c r="E12" i="6" s="1"/>
  <c r="AC10" i="4"/>
  <c r="E8" i="6" s="1"/>
  <c r="AC7" i="4"/>
  <c r="AC96" i="4"/>
  <c r="AC92" i="4"/>
  <c r="AC88" i="4"/>
  <c r="AC80" i="4"/>
  <c r="AC77" i="4"/>
  <c r="AC73" i="4"/>
  <c r="E61" i="6" s="1"/>
  <c r="AC69" i="4"/>
  <c r="AC63" i="4"/>
  <c r="AC59" i="4"/>
  <c r="E48" i="6" s="1"/>
  <c r="AC54" i="4"/>
  <c r="E44" i="6" s="1"/>
  <c r="AC50" i="4"/>
  <c r="AC45" i="4"/>
  <c r="E40" i="6" s="1"/>
  <c r="AC41" i="4"/>
  <c r="E36" i="6" s="1"/>
  <c r="AC36" i="4"/>
  <c r="E32" i="6" s="1"/>
  <c r="AC32" i="4"/>
  <c r="E28" i="6" s="1"/>
  <c r="AC28" i="4"/>
  <c r="E24" i="6" s="1"/>
  <c r="AC24" i="4"/>
  <c r="E21" i="6" s="1"/>
  <c r="AC20" i="4"/>
  <c r="E17" i="6" s="1"/>
  <c r="AC17" i="4"/>
  <c r="AC197" i="4" s="1"/>
  <c r="AC13" i="4"/>
  <c r="E11" i="6" s="1"/>
  <c r="AC9" i="4"/>
  <c r="AC6" i="4"/>
  <c r="AC97" i="4"/>
  <c r="AC205" i="4" s="1"/>
  <c r="AC93" i="4"/>
  <c r="AC89" i="4"/>
  <c r="AC85" i="4"/>
  <c r="AC81" i="4"/>
  <c r="AC76" i="4"/>
  <c r="AC72" i="4"/>
  <c r="AC68" i="4"/>
  <c r="E56" i="6" s="1"/>
  <c r="AC64" i="4"/>
  <c r="AC60" i="4"/>
  <c r="E49" i="6" s="1"/>
  <c r="AC57" i="4"/>
  <c r="AC53" i="4"/>
  <c r="E43" i="6" s="1"/>
  <c r="AC49" i="4"/>
  <c r="AC46" i="4"/>
  <c r="AC42" i="4"/>
  <c r="E37" i="6" s="1"/>
  <c r="AC38" i="4"/>
  <c r="E33" i="6" s="1"/>
  <c r="AC35" i="4"/>
  <c r="E31" i="6" s="1"/>
  <c r="AC31" i="4"/>
  <c r="E27" i="6" s="1"/>
  <c r="AC25" i="4"/>
  <c r="E22" i="6" s="1"/>
  <c r="AC21" i="4"/>
  <c r="E18" i="6" s="1"/>
  <c r="AC16" i="4"/>
  <c r="E14" i="6" s="1"/>
  <c r="AC12" i="4"/>
  <c r="E10" i="6" s="1"/>
  <c r="AC67" i="4"/>
  <c r="AC202" i="4" s="1"/>
  <c r="AC27" i="4"/>
  <c r="AC198" i="4" s="1"/>
  <c r="AC39" i="2"/>
  <c r="D34" i="6" s="1"/>
  <c r="AC22" i="2"/>
  <c r="D19" i="6" s="1"/>
  <c r="G19" i="6" s="1"/>
  <c r="AC47" i="2"/>
  <c r="AC14" i="2"/>
  <c r="D12" i="6" s="1"/>
  <c r="G12" i="6" s="1"/>
  <c r="AC27" i="2"/>
  <c r="AC59" i="2"/>
  <c r="D48" i="6" s="1"/>
  <c r="AC92" i="2"/>
  <c r="AC26" i="2"/>
  <c r="D23" i="6" s="1"/>
  <c r="G23" i="6" s="1"/>
  <c r="AC46" i="2"/>
  <c r="AC21" i="2"/>
  <c r="D18" i="6" s="1"/>
  <c r="G18" i="6" s="1"/>
  <c r="AC37" i="2"/>
  <c r="AC53" i="2"/>
  <c r="D43" i="6" s="1"/>
  <c r="AC69" i="2"/>
  <c r="D57" i="6" s="1"/>
  <c r="AC20" i="2"/>
  <c r="D17" i="6" s="1"/>
  <c r="G17" i="6" s="1"/>
  <c r="AC36" i="2"/>
  <c r="D32" i="6" s="1"/>
  <c r="AC52" i="2"/>
  <c r="D42" i="6" s="1"/>
  <c r="AC68" i="2"/>
  <c r="D56" i="6" s="1"/>
  <c r="AC58" i="2"/>
  <c r="D47" i="6" s="1"/>
  <c r="AC74" i="2"/>
  <c r="D62" i="6" s="1"/>
  <c r="AC91" i="2"/>
  <c r="AC55" i="2"/>
  <c r="D45" i="6" s="1"/>
  <c r="AC6" i="2"/>
  <c r="AC31" i="2"/>
  <c r="D27" i="6" s="1"/>
  <c r="AC96" i="2"/>
  <c r="AC19" i="2"/>
  <c r="D16" i="6" s="1"/>
  <c r="G16" i="6" s="1"/>
  <c r="AC51" i="2"/>
  <c r="D41" i="6" s="1"/>
  <c r="AC18" i="2"/>
  <c r="D15" i="6" s="1"/>
  <c r="G15" i="6" s="1"/>
  <c r="AC50" i="2"/>
  <c r="AC17" i="2"/>
  <c r="AC33" i="2"/>
  <c r="D29" i="6" s="1"/>
  <c r="AC65" i="2"/>
  <c r="D54" i="6" s="1"/>
  <c r="AC81" i="2"/>
  <c r="AC16" i="2"/>
  <c r="D14" i="6" s="1"/>
  <c r="G14" i="6" s="1"/>
  <c r="AC32" i="2"/>
  <c r="D28" i="6" s="1"/>
  <c r="AC48" i="2"/>
  <c r="AC64" i="2"/>
  <c r="D53" i="6" s="1"/>
  <c r="AC80" i="2"/>
  <c r="AC97" i="2"/>
  <c r="AC62" i="2"/>
  <c r="D51" i="6" s="1"/>
  <c r="AC78" i="2"/>
  <c r="AC99" i="2"/>
  <c r="AC88" i="2"/>
  <c r="AC15" i="2"/>
  <c r="D13" i="6" s="1"/>
  <c r="G13" i="6" s="1"/>
  <c r="AC79" i="2"/>
  <c r="AC11" i="2"/>
  <c r="D9" i="6" s="1"/>
  <c r="G9" i="6" s="1"/>
  <c r="AC43" i="2"/>
  <c r="D38" i="6" s="1"/>
  <c r="AC75" i="2"/>
  <c r="AC10" i="2"/>
  <c r="D8" i="6" s="1"/>
  <c r="G8" i="6" s="1"/>
  <c r="AC42" i="2"/>
  <c r="D37" i="6" s="1"/>
  <c r="AC13" i="2"/>
  <c r="D11" i="6" s="1"/>
  <c r="G11" i="6" s="1"/>
  <c r="AC29" i="2"/>
  <c r="D25" i="6" s="1"/>
  <c r="AC45" i="2"/>
  <c r="D40" i="6" s="1"/>
  <c r="AC61" i="2"/>
  <c r="D50" i="6" s="1"/>
  <c r="AC77" i="2"/>
  <c r="AC94" i="2"/>
  <c r="AC12" i="2"/>
  <c r="D10" i="6" s="1"/>
  <c r="G10" i="6" s="1"/>
  <c r="AC28" i="2"/>
  <c r="D24" i="6" s="1"/>
  <c r="AC44" i="2"/>
  <c r="D39" i="6" s="1"/>
  <c r="AC60" i="2"/>
  <c r="D49" i="6" s="1"/>
  <c r="AC76" i="2"/>
  <c r="AC93" i="2"/>
  <c r="AC54" i="2"/>
  <c r="D44" i="6" s="1"/>
  <c r="AC66" i="2"/>
  <c r="D55" i="6" s="1"/>
  <c r="AC82" i="2"/>
  <c r="AC23" i="2"/>
  <c r="D20" i="6" s="1"/>
  <c r="G20" i="6" s="1"/>
  <c r="AC71" i="2"/>
  <c r="D59" i="6" s="1"/>
  <c r="AC38" i="2"/>
  <c r="D33" i="6" s="1"/>
  <c r="AC63" i="2"/>
  <c r="D52" i="6" s="1"/>
  <c r="AC30" i="2"/>
  <c r="D26" i="6" s="1"/>
  <c r="AC35" i="2"/>
  <c r="D31" i="6" s="1"/>
  <c r="AC67" i="2"/>
  <c r="AC34" i="2"/>
  <c r="D30" i="6" s="1"/>
  <c r="AC9" i="2"/>
  <c r="AC25" i="2"/>
  <c r="D22" i="6" s="1"/>
  <c r="G22" i="6" s="1"/>
  <c r="AC41" i="2"/>
  <c r="D36" i="6" s="1"/>
  <c r="AC57" i="2"/>
  <c r="AC73" i="2"/>
  <c r="D61" i="6" s="1"/>
  <c r="AC90" i="2"/>
  <c r="AC8" i="2"/>
  <c r="AC24" i="2"/>
  <c r="D21" i="6" s="1"/>
  <c r="G21" i="6" s="1"/>
  <c r="AC40" i="2"/>
  <c r="D35" i="6" s="1"/>
  <c r="AC56" i="2"/>
  <c r="D46" i="6" s="1"/>
  <c r="AC72" i="2"/>
  <c r="D60" i="6" s="1"/>
  <c r="AC89" i="2"/>
  <c r="AC7" i="2"/>
  <c r="AC70" i="2"/>
  <c r="D58" i="6" s="1"/>
  <c r="AC86" i="2"/>
  <c r="AA6" i="2"/>
  <c r="AA10" i="2"/>
  <c r="C8" i="6" s="1"/>
  <c r="AA18" i="2"/>
  <c r="C15" i="6" s="1"/>
  <c r="AA26" i="2"/>
  <c r="C23" i="6" s="1"/>
  <c r="AA34" i="2"/>
  <c r="C30" i="6" s="1"/>
  <c r="AA42" i="2"/>
  <c r="C37" i="6" s="1"/>
  <c r="AA52" i="2"/>
  <c r="C42" i="6" s="1"/>
  <c r="AA60" i="2"/>
  <c r="C49" i="6" s="1"/>
  <c r="AA68" i="2"/>
  <c r="C56" i="6" s="1"/>
  <c r="AA76" i="2"/>
  <c r="AA80" i="2"/>
  <c r="AA88" i="2"/>
  <c r="AA92" i="2"/>
  <c r="AA96" i="2"/>
  <c r="AA9" i="2"/>
  <c r="AA13" i="2"/>
  <c r="C11" i="6" s="1"/>
  <c r="AA17" i="2"/>
  <c r="AA197" i="2" s="1"/>
  <c r="AA19" i="2"/>
  <c r="C16" i="6" s="1"/>
  <c r="AA23" i="2"/>
  <c r="C20" i="6" s="1"/>
  <c r="AA27" i="2"/>
  <c r="AA198" i="2" s="1"/>
  <c r="AA29" i="2"/>
  <c r="C25" i="6" s="1"/>
  <c r="AA33" i="2"/>
  <c r="C29" i="6" s="1"/>
  <c r="AA37" i="2"/>
  <c r="AA199" i="2" s="1"/>
  <c r="AA39" i="2"/>
  <c r="C34" i="6" s="1"/>
  <c r="AA43" i="2"/>
  <c r="C38" i="6" s="1"/>
  <c r="AA47" i="2"/>
  <c r="AA51" i="2"/>
  <c r="C41" i="6" s="1"/>
  <c r="AA55" i="2"/>
  <c r="C45" i="6" s="1"/>
  <c r="AA59" i="2"/>
  <c r="C48" i="6" s="1"/>
  <c r="AA63" i="2"/>
  <c r="C52" i="6" s="1"/>
  <c r="AA67" i="2"/>
  <c r="AA202" i="2" s="1"/>
  <c r="AA71" i="2"/>
  <c r="C59" i="6" s="1"/>
  <c r="AA75" i="2"/>
  <c r="AA79" i="2"/>
  <c r="AA87" i="2"/>
  <c r="AA204" i="2" s="1"/>
  <c r="AA91" i="2"/>
  <c r="AA8" i="2"/>
  <c r="AA196" i="2" s="1"/>
  <c r="AA14" i="2"/>
  <c r="C12" i="6" s="1"/>
  <c r="AA22" i="2"/>
  <c r="C19" i="6" s="1"/>
  <c r="AA30" i="2"/>
  <c r="C26" i="6" s="1"/>
  <c r="AA38" i="2"/>
  <c r="C33" i="6" s="1"/>
  <c r="AA46" i="2"/>
  <c r="AA56" i="2"/>
  <c r="C46" i="6" s="1"/>
  <c r="AA64" i="2"/>
  <c r="C53" i="6" s="1"/>
  <c r="AA72" i="2"/>
  <c r="C60" i="6" s="1"/>
  <c r="AA78" i="2"/>
  <c r="AA82" i="2"/>
  <c r="AA86" i="2"/>
  <c r="AA90" i="2"/>
  <c r="AA94" i="2"/>
  <c r="AA7" i="2"/>
  <c r="AA11" i="2"/>
  <c r="C9" i="6" s="1"/>
  <c r="AA15" i="2"/>
  <c r="C13" i="6" s="1"/>
  <c r="AA21" i="2"/>
  <c r="C18" i="6" s="1"/>
  <c r="AA25" i="2"/>
  <c r="C22" i="6" s="1"/>
  <c r="AA31" i="2"/>
  <c r="C27" i="6" s="1"/>
  <c r="AA35" i="2"/>
  <c r="C31" i="6" s="1"/>
  <c r="AA41" i="2"/>
  <c r="C36" i="6" s="1"/>
  <c r="AA45" i="2"/>
  <c r="C40" i="6" s="1"/>
  <c r="AA53" i="2"/>
  <c r="C43" i="6" s="1"/>
  <c r="AA57" i="2"/>
  <c r="AA201" i="2" s="1"/>
  <c r="AA61" i="2"/>
  <c r="C50" i="6" s="1"/>
  <c r="AA65" i="2"/>
  <c r="C54" i="6" s="1"/>
  <c r="AA69" i="2"/>
  <c r="C57" i="6" s="1"/>
  <c r="AA73" i="2"/>
  <c r="C61" i="6" s="1"/>
  <c r="AA77" i="2"/>
  <c r="AA203" i="2" s="1"/>
  <c r="AA81" i="2"/>
  <c r="AA89" i="2"/>
  <c r="AA93" i="2"/>
  <c r="AA97" i="2"/>
  <c r="AA205" i="2" s="1"/>
  <c r="AA99" i="2"/>
  <c r="AA5" i="2"/>
  <c r="AA195" i="2" s="1"/>
  <c r="AA74" i="2"/>
  <c r="C62" i="6" s="1"/>
  <c r="AA66" i="2"/>
  <c r="C55" i="6" s="1"/>
  <c r="AA58" i="2"/>
  <c r="C47" i="6" s="1"/>
  <c r="AA50" i="2"/>
  <c r="AA44" i="2"/>
  <c r="C39" i="6" s="1"/>
  <c r="AA36" i="2"/>
  <c r="C32" i="6" s="1"/>
  <c r="AA28" i="2"/>
  <c r="C24" i="6" s="1"/>
  <c r="AA20" i="2"/>
  <c r="C17" i="6" s="1"/>
  <c r="AA12" i="2"/>
  <c r="C10" i="6" s="1"/>
  <c r="AA70" i="2"/>
  <c r="C58" i="6" s="1"/>
  <c r="AA62" i="2"/>
  <c r="C51" i="6" s="1"/>
  <c r="AA54" i="2"/>
  <c r="C44" i="6" s="1"/>
  <c r="AA48" i="2"/>
  <c r="AA200" i="2" s="1"/>
  <c r="AA40" i="2"/>
  <c r="C35" i="6" s="1"/>
  <c r="AA32" i="2"/>
  <c r="C28" i="6" s="1"/>
  <c r="AA24" i="2"/>
  <c r="C21" i="6" s="1"/>
  <c r="AA16" i="2"/>
  <c r="C14" i="6" s="1"/>
  <c r="E53" i="6" l="1"/>
  <c r="E60" i="6"/>
  <c r="E57" i="6"/>
  <c r="AC203" i="4"/>
  <c r="E55" i="6"/>
  <c r="E62" i="6"/>
  <c r="AF188" i="4"/>
  <c r="E54" i="6"/>
  <c r="E52" i="6"/>
  <c r="AF183" i="4"/>
  <c r="E59" i="6"/>
  <c r="AD198" i="2"/>
  <c r="M8" i="6" s="1"/>
  <c r="AE198" i="2"/>
  <c r="N8" i="6" s="1"/>
  <c r="AE199" i="2"/>
  <c r="AD199" i="2"/>
  <c r="AG203" i="4"/>
  <c r="P9" i="6" s="1"/>
  <c r="AH203" i="4"/>
  <c r="Q9" i="6" s="1"/>
  <c r="AG201" i="4"/>
  <c r="P7" i="6" s="1"/>
  <c r="AH201" i="4"/>
  <c r="Q7" i="6" s="1"/>
  <c r="AG202" i="4"/>
  <c r="P8" i="6" s="1"/>
  <c r="AC175" i="4"/>
  <c r="AF175" i="4" s="1"/>
  <c r="AH202" i="4"/>
  <c r="Q8" i="6" s="1"/>
  <c r="N9" i="6"/>
  <c r="M9" i="6"/>
  <c r="AE197" i="2"/>
  <c r="N7" i="6" s="1"/>
  <c r="AC215" i="4"/>
  <c r="AC216" i="4"/>
  <c r="AA216" i="2"/>
  <c r="AA215" i="2"/>
  <c r="AD197" i="2"/>
  <c r="M7" i="6" s="1"/>
  <c r="AE82" i="4" l="1"/>
  <c r="H69" i="6" s="1"/>
  <c r="AE79" i="4"/>
  <c r="H66" i="6" s="1"/>
  <c r="AE91" i="4"/>
  <c r="H77" i="6" s="1"/>
  <c r="AE86" i="4"/>
  <c r="H73" i="6" s="1"/>
  <c r="AE101" i="4"/>
</calcChain>
</file>

<file path=xl/sharedStrings.xml><?xml version="1.0" encoding="utf-8"?>
<sst xmlns="http://schemas.openxmlformats.org/spreadsheetml/2006/main" count="8348" uniqueCount="996">
  <si>
    <t>Date</t>
  </si>
  <si>
    <t>Time</t>
  </si>
  <si>
    <t>Analysis</t>
  </si>
  <si>
    <t>Line</t>
  </si>
  <si>
    <t>Type</t>
  </si>
  <si>
    <t>Identifier 1</t>
  </si>
  <si>
    <t>Identifier 2</t>
  </si>
  <si>
    <t>Comment</t>
  </si>
  <si>
    <t>Method</t>
  </si>
  <si>
    <t>Port</t>
  </si>
  <si>
    <t>Peak Nr</t>
  </si>
  <si>
    <t>Start</t>
  </si>
  <si>
    <t>Rt</t>
  </si>
  <si>
    <t>Width</t>
  </si>
  <si>
    <t>Ampl  28</t>
  </si>
  <si>
    <t>Ampl  29</t>
  </si>
  <si>
    <t>BGD 28</t>
  </si>
  <si>
    <t>BGD 29</t>
  </si>
  <si>
    <t>Area 28</t>
  </si>
  <si>
    <t>rR 29N2/28N2</t>
  </si>
  <si>
    <t>d 15N/14N</t>
  </si>
  <si>
    <t>d 15N/14N Blk corr</t>
  </si>
  <si>
    <t>Amount</t>
  </si>
  <si>
    <t>Amt%</t>
  </si>
  <si>
    <t>Ampl  44</t>
  </si>
  <si>
    <t>Ampl  45</t>
  </si>
  <si>
    <t>Ampl  46</t>
  </si>
  <si>
    <t>BGD 44</t>
  </si>
  <si>
    <t>BGD 45</t>
  </si>
  <si>
    <t>Area 44</t>
  </si>
  <si>
    <t>Area All</t>
  </si>
  <si>
    <t>rR 45CO2/44CO2</t>
  </si>
  <si>
    <t>d 13C/12C</t>
  </si>
  <si>
    <t>Sample</t>
  </si>
  <si>
    <t>blank</t>
  </si>
  <si>
    <t>A1</t>
  </si>
  <si>
    <t>N2+CO2+He.met</t>
  </si>
  <si>
    <t>1</t>
  </si>
  <si>
    <t>11.4</t>
  </si>
  <si>
    <t>10.1</t>
  </si>
  <si>
    <t>11.2</t>
  </si>
  <si>
    <t>9.8</t>
  </si>
  <si>
    <t>0.7</t>
  </si>
  <si>
    <t>Blank</t>
  </si>
  <si>
    <t>A2</t>
  </si>
  <si>
    <t>2</t>
  </si>
  <si>
    <t>11.0</t>
  </si>
  <si>
    <t>9.5</t>
  </si>
  <si>
    <t>10.9</t>
  </si>
  <si>
    <t>9.4</t>
  </si>
  <si>
    <t>0.6</t>
  </si>
  <si>
    <t>Reference</t>
  </si>
  <si>
    <t>Glutamic acid</t>
  </si>
  <si>
    <t>A3</t>
  </si>
  <si>
    <t>3</t>
  </si>
  <si>
    <t>10.8</t>
  </si>
  <si>
    <t>9.2</t>
  </si>
  <si>
    <t>10.7</t>
  </si>
  <si>
    <t>9.1</t>
  </si>
  <si>
    <t>1.1</t>
  </si>
  <si>
    <t>USGS 40</t>
  </si>
  <si>
    <t>A4</t>
  </si>
  <si>
    <t>4</t>
  </si>
  <si>
    <t>9.3</t>
  </si>
  <si>
    <t>1.5</t>
  </si>
  <si>
    <t>USGS 41</t>
  </si>
  <si>
    <t>A5</t>
  </si>
  <si>
    <t>5</t>
  </si>
  <si>
    <t>A6</t>
  </si>
  <si>
    <t>6</t>
  </si>
  <si>
    <t>1.7</t>
  </si>
  <si>
    <t>2.4</t>
  </si>
  <si>
    <t>Bovine liver</t>
  </si>
  <si>
    <t>A7</t>
  </si>
  <si>
    <t>7</t>
  </si>
  <si>
    <t>1.9</t>
  </si>
  <si>
    <t>2.8</t>
  </si>
  <si>
    <t>A8</t>
  </si>
  <si>
    <t>8</t>
  </si>
  <si>
    <t>10.2</t>
  </si>
  <si>
    <t>0.9</t>
  </si>
  <si>
    <t>1.8</t>
  </si>
  <si>
    <t>A9</t>
  </si>
  <si>
    <t>9</t>
  </si>
  <si>
    <t>10.6</t>
  </si>
  <si>
    <t>8.8</t>
  </si>
  <si>
    <t>10.5</t>
  </si>
  <si>
    <t>1.0</t>
  </si>
  <si>
    <t>A10</t>
  </si>
  <si>
    <t>10</t>
  </si>
  <si>
    <t>8.9</t>
  </si>
  <si>
    <t>A11</t>
  </si>
  <si>
    <t>11</t>
  </si>
  <si>
    <t>9.0</t>
  </si>
  <si>
    <t>2.2</t>
  </si>
  <si>
    <t>A12</t>
  </si>
  <si>
    <t>12</t>
  </si>
  <si>
    <t>B1</t>
  </si>
  <si>
    <t>13</t>
  </si>
  <si>
    <t>B2</t>
  </si>
  <si>
    <t>14</t>
  </si>
  <si>
    <t>B3</t>
  </si>
  <si>
    <t>15</t>
  </si>
  <si>
    <t>B4</t>
  </si>
  <si>
    <t>16</t>
  </si>
  <si>
    <t>10.4</t>
  </si>
  <si>
    <t>B5</t>
  </si>
  <si>
    <t>17</t>
  </si>
  <si>
    <t>B6</t>
  </si>
  <si>
    <t>18</t>
  </si>
  <si>
    <t>B7</t>
  </si>
  <si>
    <t>19</t>
  </si>
  <si>
    <t>B8</t>
  </si>
  <si>
    <t>20</t>
  </si>
  <si>
    <t>B9</t>
  </si>
  <si>
    <t>21</t>
  </si>
  <si>
    <t>B10</t>
  </si>
  <si>
    <t>22</t>
  </si>
  <si>
    <t>11.1</t>
  </si>
  <si>
    <t>B11</t>
  </si>
  <si>
    <t>23</t>
  </si>
  <si>
    <t>B12</t>
  </si>
  <si>
    <t>24</t>
  </si>
  <si>
    <t>C1</t>
  </si>
  <si>
    <t>25</t>
  </si>
  <si>
    <t>C2</t>
  </si>
  <si>
    <t>26</t>
  </si>
  <si>
    <t>C3</t>
  </si>
  <si>
    <t>27</t>
  </si>
  <si>
    <t>C4</t>
  </si>
  <si>
    <t>28</t>
  </si>
  <si>
    <t>C5</t>
  </si>
  <si>
    <t>29</t>
  </si>
  <si>
    <t>C6</t>
  </si>
  <si>
    <t>30</t>
  </si>
  <si>
    <t>C7</t>
  </si>
  <si>
    <t>31</t>
  </si>
  <si>
    <t>C8</t>
  </si>
  <si>
    <t>32</t>
  </si>
  <si>
    <t>C9</t>
  </si>
  <si>
    <t>33</t>
  </si>
  <si>
    <t>C10</t>
  </si>
  <si>
    <t>34</t>
  </si>
  <si>
    <t>C11</t>
  </si>
  <si>
    <t>35</t>
  </si>
  <si>
    <t>C12</t>
  </si>
  <si>
    <t>36</t>
  </si>
  <si>
    <t>D1</t>
  </si>
  <si>
    <t>37</t>
  </si>
  <si>
    <t>D2</t>
  </si>
  <si>
    <t>38</t>
  </si>
  <si>
    <t>D3</t>
  </si>
  <si>
    <t>39</t>
  </si>
  <si>
    <t>D4</t>
  </si>
  <si>
    <t>40</t>
  </si>
  <si>
    <t>D5</t>
  </si>
  <si>
    <t>41</t>
  </si>
  <si>
    <t>D6</t>
  </si>
  <si>
    <t>42</t>
  </si>
  <si>
    <t>D7</t>
  </si>
  <si>
    <t>43</t>
  </si>
  <si>
    <t>D8</t>
  </si>
  <si>
    <t>44</t>
  </si>
  <si>
    <t>1.6</t>
  </si>
  <si>
    <t>D9</t>
  </si>
  <si>
    <t>45</t>
  </si>
  <si>
    <t>2.5</t>
  </si>
  <si>
    <t>D10</t>
  </si>
  <si>
    <t>46</t>
  </si>
  <si>
    <t>D11</t>
  </si>
  <si>
    <t>47</t>
  </si>
  <si>
    <t>D12</t>
  </si>
  <si>
    <t>48</t>
  </si>
  <si>
    <t>E1</t>
  </si>
  <si>
    <t>49</t>
  </si>
  <si>
    <t>E2</t>
  </si>
  <si>
    <t>50</t>
  </si>
  <si>
    <t>E3</t>
  </si>
  <si>
    <t>51</t>
  </si>
  <si>
    <t>E4</t>
  </si>
  <si>
    <t>52</t>
  </si>
  <si>
    <t>E5</t>
  </si>
  <si>
    <t>53</t>
  </si>
  <si>
    <t>E6</t>
  </si>
  <si>
    <t>54</t>
  </si>
  <si>
    <t>E7</t>
  </si>
  <si>
    <t>55</t>
  </si>
  <si>
    <t>E8</t>
  </si>
  <si>
    <t>56</t>
  </si>
  <si>
    <t>E9</t>
  </si>
  <si>
    <t>57</t>
  </si>
  <si>
    <t>E10</t>
  </si>
  <si>
    <t>58</t>
  </si>
  <si>
    <t>E11</t>
  </si>
  <si>
    <t>59</t>
  </si>
  <si>
    <t>E12</t>
  </si>
  <si>
    <t>60</t>
  </si>
  <si>
    <t>F1</t>
  </si>
  <si>
    <t>61</t>
  </si>
  <si>
    <t>F2</t>
  </si>
  <si>
    <t>62</t>
  </si>
  <si>
    <t>F3</t>
  </si>
  <si>
    <t>63</t>
  </si>
  <si>
    <t>F4</t>
  </si>
  <si>
    <t>64</t>
  </si>
  <si>
    <t>F5</t>
  </si>
  <si>
    <t>65</t>
  </si>
  <si>
    <t>F6</t>
  </si>
  <si>
    <t>66</t>
  </si>
  <si>
    <t>F7</t>
  </si>
  <si>
    <t>67</t>
  </si>
  <si>
    <t>F8</t>
  </si>
  <si>
    <t>68</t>
  </si>
  <si>
    <t>F9</t>
  </si>
  <si>
    <t>69</t>
  </si>
  <si>
    <t>F10</t>
  </si>
  <si>
    <t>70</t>
  </si>
  <si>
    <t>F11</t>
  </si>
  <si>
    <t>71</t>
  </si>
  <si>
    <t>F12</t>
  </si>
  <si>
    <t>72</t>
  </si>
  <si>
    <t>G1</t>
  </si>
  <si>
    <t>73</t>
  </si>
  <si>
    <t>G2</t>
  </si>
  <si>
    <t>74</t>
  </si>
  <si>
    <t>G3</t>
  </si>
  <si>
    <t>75</t>
  </si>
  <si>
    <t>G4</t>
  </si>
  <si>
    <t>76</t>
  </si>
  <si>
    <t>G5</t>
  </si>
  <si>
    <t>77</t>
  </si>
  <si>
    <t>G6</t>
  </si>
  <si>
    <t>78</t>
  </si>
  <si>
    <t>G7</t>
  </si>
  <si>
    <t>79</t>
  </si>
  <si>
    <t>G8</t>
  </si>
  <si>
    <t>80</t>
  </si>
  <si>
    <t>G9</t>
  </si>
  <si>
    <t>81</t>
  </si>
  <si>
    <t>G10</t>
  </si>
  <si>
    <t>82</t>
  </si>
  <si>
    <t>G11</t>
  </si>
  <si>
    <t>83</t>
  </si>
  <si>
    <t>G12</t>
  </si>
  <si>
    <t>84</t>
  </si>
  <si>
    <t>H1</t>
  </si>
  <si>
    <t>85</t>
  </si>
  <si>
    <t>H2</t>
  </si>
  <si>
    <t>86</t>
  </si>
  <si>
    <t>H3</t>
  </si>
  <si>
    <t>87</t>
  </si>
  <si>
    <t>H4</t>
  </si>
  <si>
    <t>88</t>
  </si>
  <si>
    <t>H5</t>
  </si>
  <si>
    <t>89</t>
  </si>
  <si>
    <t>H6</t>
  </si>
  <si>
    <t>90</t>
  </si>
  <si>
    <t>H7</t>
  </si>
  <si>
    <t>91</t>
  </si>
  <si>
    <t>H8</t>
  </si>
  <si>
    <t>92</t>
  </si>
  <si>
    <t>H9</t>
  </si>
  <si>
    <t>93</t>
  </si>
  <si>
    <t>H10</t>
  </si>
  <si>
    <t>94</t>
  </si>
  <si>
    <t>H11</t>
  </si>
  <si>
    <t>95</t>
  </si>
  <si>
    <t>H12</t>
  </si>
  <si>
    <t>96</t>
  </si>
  <si>
    <t>97</t>
  </si>
  <si>
    <t>98</t>
  </si>
  <si>
    <t>99</t>
  </si>
  <si>
    <t>10.0</t>
  </si>
  <si>
    <t>9.9</t>
  </si>
  <si>
    <t>blank corr</t>
  </si>
  <si>
    <t xml:space="preserve">d 15N/14N blank </t>
  </si>
  <si>
    <t>corr</t>
  </si>
  <si>
    <t>lin corr</t>
  </si>
  <si>
    <t xml:space="preserve">d 15N/14N </t>
  </si>
  <si>
    <t>ug N</t>
  </si>
  <si>
    <t>blk corr.</t>
  </si>
  <si>
    <t>Blk. Corr.</t>
  </si>
  <si>
    <t>lin. Corr</t>
  </si>
  <si>
    <t>avg</t>
  </si>
  <si>
    <t>measured</t>
  </si>
  <si>
    <t>% C</t>
  </si>
  <si>
    <t>d13C</t>
  </si>
  <si>
    <t>linearity correction d15N</t>
  </si>
  <si>
    <t>ugN vs peak area</t>
  </si>
  <si>
    <t>slope</t>
  </si>
  <si>
    <t>intercpt</t>
  </si>
  <si>
    <t>correlation</t>
  </si>
  <si>
    <t>Blk corr.</t>
  </si>
  <si>
    <t>Lin. Corr.</t>
  </si>
  <si>
    <t>ug C</t>
  </si>
  <si>
    <t>stdev</t>
  </si>
  <si>
    <t>must</t>
  </si>
  <si>
    <t>% N</t>
  </si>
  <si>
    <t>d15N</t>
  </si>
  <si>
    <t>linearity correction</t>
  </si>
  <si>
    <t>ugC vs peak area</t>
  </si>
  <si>
    <t>weight</t>
  </si>
  <si>
    <r>
      <t>δ</t>
    </r>
    <r>
      <rPr>
        <sz val="10"/>
        <rFont val="MS Sans Serif"/>
        <family val="2"/>
      </rPr>
      <t xml:space="preserve"> 15N</t>
    </r>
  </si>
  <si>
    <r>
      <t>δ</t>
    </r>
    <r>
      <rPr>
        <sz val="10"/>
        <rFont val="MS Sans Serif"/>
        <family val="2"/>
      </rPr>
      <t xml:space="preserve"> 13C</t>
    </r>
  </si>
  <si>
    <t>%C</t>
  </si>
  <si>
    <t>(mg)</t>
  </si>
  <si>
    <t>(‰) vs Air</t>
  </si>
  <si>
    <t>(‰) vs VPDB</t>
  </si>
  <si>
    <t>1.28 bar He</t>
  </si>
  <si>
    <t>9.7</t>
  </si>
  <si>
    <t>11.3</t>
  </si>
  <si>
    <t>0.8</t>
  </si>
  <si>
    <t>4.0</t>
  </si>
  <si>
    <t>4.6</t>
  </si>
  <si>
    <t>11.7</t>
  </si>
  <si>
    <t>9.6</t>
  </si>
  <si>
    <t>4.7</t>
  </si>
  <si>
    <t>3.7</t>
  </si>
  <si>
    <t>4.5</t>
  </si>
  <si>
    <t>4.2</t>
  </si>
  <si>
    <t>5.0</t>
  </si>
  <si>
    <t>11.8</t>
  </si>
  <si>
    <t>3.1</t>
  </si>
  <si>
    <t>3.6</t>
  </si>
  <si>
    <t>11.6</t>
  </si>
  <si>
    <t>3.8</t>
  </si>
  <si>
    <t>3.3</t>
  </si>
  <si>
    <t>3.0</t>
  </si>
  <si>
    <t>11.9</t>
  </si>
  <si>
    <t>11.5</t>
  </si>
  <si>
    <t>2.7</t>
  </si>
  <si>
    <t>12.0</t>
  </si>
  <si>
    <t>12.1</t>
  </si>
  <si>
    <t>4.4</t>
  </si>
  <si>
    <t>5.2</t>
  </si>
  <si>
    <t>12.5</t>
  </si>
  <si>
    <t>10.3</t>
  </si>
  <si>
    <t>12.2</t>
  </si>
  <si>
    <t>12.3</t>
  </si>
  <si>
    <t>3.9</t>
  </si>
  <si>
    <t>12.4</t>
  </si>
  <si>
    <t>100</t>
  </si>
  <si>
    <t>101</t>
  </si>
  <si>
    <t>102</t>
  </si>
  <si>
    <t>12.7</t>
  </si>
  <si>
    <t>103</t>
  </si>
  <si>
    <t>104</t>
  </si>
  <si>
    <t>theoretical</t>
  </si>
  <si>
    <t>8.6</t>
  </si>
  <si>
    <t>07/24/14</t>
  </si>
  <si>
    <t>09:37:10</t>
  </si>
  <si>
    <t>49223</t>
  </si>
  <si>
    <t>09:45:28</t>
  </si>
  <si>
    <t>49224</t>
  </si>
  <si>
    <t>09:53:46</t>
  </si>
  <si>
    <t>49225</t>
  </si>
  <si>
    <t>10:02:04</t>
  </si>
  <si>
    <t>49226</t>
  </si>
  <si>
    <t>10:10:24</t>
  </si>
  <si>
    <t>49227</t>
  </si>
  <si>
    <t>10:18:43</t>
  </si>
  <si>
    <t>49228</t>
  </si>
  <si>
    <t>10:27:02</t>
  </si>
  <si>
    <t>49229</t>
  </si>
  <si>
    <t>10:35:21</t>
  </si>
  <si>
    <t>49230</t>
  </si>
  <si>
    <t>1 h t=0 2a</t>
  </si>
  <si>
    <t>10:43:40</t>
  </si>
  <si>
    <t>49231</t>
  </si>
  <si>
    <t>2 h t=0 2a</t>
  </si>
  <si>
    <t>10:51:59</t>
  </si>
  <si>
    <t>49232</t>
  </si>
  <si>
    <t>3 h t=0 2a</t>
  </si>
  <si>
    <t>11:00:18</t>
  </si>
  <si>
    <t>49233</t>
  </si>
  <si>
    <t>4 h t=0 2a</t>
  </si>
  <si>
    <t>11:08:37</t>
  </si>
  <si>
    <t>49234</t>
  </si>
  <si>
    <t>5 h t=0 2a</t>
  </si>
  <si>
    <t>11:20:51</t>
  </si>
  <si>
    <t>49235</t>
  </si>
  <si>
    <t>1 b t=0 2a</t>
  </si>
  <si>
    <t>11:29:10</t>
  </si>
  <si>
    <t>49236</t>
  </si>
  <si>
    <t>2 b t=0 2a</t>
  </si>
  <si>
    <t>11:37:29</t>
  </si>
  <si>
    <t>49237</t>
  </si>
  <si>
    <t>11:45:48</t>
  </si>
  <si>
    <t>49238</t>
  </si>
  <si>
    <t>3 b t=0 2a</t>
  </si>
  <si>
    <t>11:54:07</t>
  </si>
  <si>
    <t>49239</t>
  </si>
  <si>
    <t>4 b t=0 2a</t>
  </si>
  <si>
    <t>12:02:26</t>
  </si>
  <si>
    <t>49240</t>
  </si>
  <si>
    <t>5 b t=0 2a</t>
  </si>
  <si>
    <t>12:10:45</t>
  </si>
  <si>
    <t>49241</t>
  </si>
  <si>
    <t>1s t=0 2a</t>
  </si>
  <si>
    <t>12:19:04</t>
  </si>
  <si>
    <t>49242</t>
  </si>
  <si>
    <t>2s t=0 2a</t>
  </si>
  <si>
    <t>12:28:47</t>
  </si>
  <si>
    <t>49243</t>
  </si>
  <si>
    <t>3s t=0 2a</t>
  </si>
  <si>
    <t>12:37:06</t>
  </si>
  <si>
    <t>49244</t>
  </si>
  <si>
    <t>4s t=0 2a</t>
  </si>
  <si>
    <t>12:45:25</t>
  </si>
  <si>
    <t>49245</t>
  </si>
  <si>
    <t>5s t=0 2a</t>
  </si>
  <si>
    <t>12:53:43</t>
  </si>
  <si>
    <t>49246</t>
  </si>
  <si>
    <t>1 harvest 2a</t>
  </si>
  <si>
    <t>13:02:02</t>
  </si>
  <si>
    <t>49247</t>
  </si>
  <si>
    <t>13:10:20</t>
  </si>
  <si>
    <t>49248</t>
  </si>
  <si>
    <t>3 harvest 2a</t>
  </si>
  <si>
    <t>13:18:39</t>
  </si>
  <si>
    <t>49249</t>
  </si>
  <si>
    <t>4 harvest 2a</t>
  </si>
  <si>
    <t>13:26:58</t>
  </si>
  <si>
    <t>49250</t>
  </si>
  <si>
    <t>5 harvest 2a</t>
  </si>
  <si>
    <t>13:36:17</t>
  </si>
  <si>
    <t>49252</t>
  </si>
  <si>
    <t>6 harvest 2a</t>
  </si>
  <si>
    <t>13:44:36</t>
  </si>
  <si>
    <t>49253</t>
  </si>
  <si>
    <t>7 harvest 2a</t>
  </si>
  <si>
    <t>13:52:55</t>
  </si>
  <si>
    <t>49254</t>
  </si>
  <si>
    <t>8 harvest 2a</t>
  </si>
  <si>
    <t>14:01:14</t>
  </si>
  <si>
    <t>49255</t>
  </si>
  <si>
    <t>9 harvest 2a</t>
  </si>
  <si>
    <t>14:09:33</t>
  </si>
  <si>
    <t>49256</t>
  </si>
  <si>
    <t>10 harvest 2a</t>
  </si>
  <si>
    <t>14:17:52</t>
  </si>
  <si>
    <t>49257</t>
  </si>
  <si>
    <t>11 harvest 2a</t>
  </si>
  <si>
    <t>14:26:10</t>
  </si>
  <si>
    <t>49258</t>
  </si>
  <si>
    <t>14:34:29</t>
  </si>
  <si>
    <t>49259</t>
  </si>
  <si>
    <t>12 harvest 2a</t>
  </si>
  <si>
    <t>14:42:49</t>
  </si>
  <si>
    <t>49260</t>
  </si>
  <si>
    <t>13 harvest 2a</t>
  </si>
  <si>
    <t>14:51:08</t>
  </si>
  <si>
    <t>49261</t>
  </si>
  <si>
    <t>14 harvest 2a</t>
  </si>
  <si>
    <t>14:59:27</t>
  </si>
  <si>
    <t>49262</t>
  </si>
  <si>
    <t>15 harvest 2a</t>
  </si>
  <si>
    <t>15:07:46</t>
  </si>
  <si>
    <t>49263</t>
  </si>
  <si>
    <t>16 harvest 2a</t>
  </si>
  <si>
    <t>15:16:05</t>
  </si>
  <si>
    <t>49264</t>
  </si>
  <si>
    <t>17 harvest 2a</t>
  </si>
  <si>
    <t>15:25:02</t>
  </si>
  <si>
    <t>49265</t>
  </si>
  <si>
    <t>18 harvest 2a</t>
  </si>
  <si>
    <t>15:33:21</t>
  </si>
  <si>
    <t>49266</t>
  </si>
  <si>
    <t>19 harvest 2a</t>
  </si>
  <si>
    <t>15:41:41</t>
  </si>
  <si>
    <t>49267</t>
  </si>
  <si>
    <t>15:49:59</t>
  </si>
  <si>
    <t>49268</t>
  </si>
  <si>
    <t>15:58:16</t>
  </si>
  <si>
    <t>49269</t>
  </si>
  <si>
    <t>16:06:35</t>
  </si>
  <si>
    <t>49270</t>
  </si>
  <si>
    <t>16:14:55</t>
  </si>
  <si>
    <t>49271</t>
  </si>
  <si>
    <t>16:25:34</t>
  </si>
  <si>
    <t>49272</t>
  </si>
  <si>
    <t>20 harvest 2a</t>
  </si>
  <si>
    <t>16:33:53</t>
  </si>
  <si>
    <t>49273</t>
  </si>
  <si>
    <t>21 harvest 2a</t>
  </si>
  <si>
    <t>16:42:12</t>
  </si>
  <si>
    <t>49274</t>
  </si>
  <si>
    <t>22 harvest 2a</t>
  </si>
  <si>
    <t>16:50:31</t>
  </si>
  <si>
    <t>49275</t>
  </si>
  <si>
    <t>23 harvest 2a</t>
  </si>
  <si>
    <t>16:58:50</t>
  </si>
  <si>
    <t>49276</t>
  </si>
  <si>
    <t>24 harvest 2a</t>
  </si>
  <si>
    <t>17:07:10</t>
  </si>
  <si>
    <t>49277</t>
  </si>
  <si>
    <t>25 harvest 2a</t>
  </si>
  <si>
    <t>17:15:28</t>
  </si>
  <si>
    <t>49278</t>
  </si>
  <si>
    <t>17:23:47</t>
  </si>
  <si>
    <t>49279</t>
  </si>
  <si>
    <t>26 harvest 2a</t>
  </si>
  <si>
    <t>17:32:06</t>
  </si>
  <si>
    <t>49280</t>
  </si>
  <si>
    <t>27 harvest 2a</t>
  </si>
  <si>
    <t>17:40:24</t>
  </si>
  <si>
    <t>49281</t>
  </si>
  <si>
    <t>28 harvest 2a</t>
  </si>
  <si>
    <t>17:48:44</t>
  </si>
  <si>
    <t>49282</t>
  </si>
  <si>
    <t>29 harvest 2a</t>
  </si>
  <si>
    <t>17:57:03</t>
  </si>
  <si>
    <t>49283</t>
  </si>
  <si>
    <t>30 harvest 2a</t>
  </si>
  <si>
    <t>18:05:22</t>
  </si>
  <si>
    <t>49284</t>
  </si>
  <si>
    <t>31 harvest 2a</t>
  </si>
  <si>
    <t>18:13:41</t>
  </si>
  <si>
    <t>49285</t>
  </si>
  <si>
    <t>32 harvest 2a</t>
  </si>
  <si>
    <t>18:22:00</t>
  </si>
  <si>
    <t>49286</t>
  </si>
  <si>
    <t>33 harvest 2a</t>
  </si>
  <si>
    <t>18:29:32</t>
  </si>
  <si>
    <t>49287</t>
  </si>
  <si>
    <t>34 harvest 2a</t>
  </si>
  <si>
    <t>18:37:51</t>
  </si>
  <si>
    <t>49288</t>
  </si>
  <si>
    <t>18:46:10</t>
  </si>
  <si>
    <t>49289</t>
  </si>
  <si>
    <t>35 harvest 2a</t>
  </si>
  <si>
    <t>18:54:29</t>
  </si>
  <si>
    <t>49290</t>
  </si>
  <si>
    <t>36 harvest 2a</t>
  </si>
  <si>
    <t>19:02:48</t>
  </si>
  <si>
    <t>49291</t>
  </si>
  <si>
    <t>37 harvest 2a</t>
  </si>
  <si>
    <t>19:11:08</t>
  </si>
  <si>
    <t>49292</t>
  </si>
  <si>
    <t>38 harvest 2a</t>
  </si>
  <si>
    <t>19:19:27</t>
  </si>
  <si>
    <t>49293</t>
  </si>
  <si>
    <t>39 harvest 2a</t>
  </si>
  <si>
    <t>19:27:46</t>
  </si>
  <si>
    <t>49294</t>
  </si>
  <si>
    <t>40 harvest 2a</t>
  </si>
  <si>
    <t>19:36:05</t>
  </si>
  <si>
    <t>49295</t>
  </si>
  <si>
    <t>41 harvest 2a</t>
  </si>
  <si>
    <t>19:44:23</t>
  </si>
  <si>
    <t>49296</t>
  </si>
  <si>
    <t>42 harvest 2a</t>
  </si>
  <si>
    <t>19:52:42</t>
  </si>
  <si>
    <t>49297</t>
  </si>
  <si>
    <t>43 harvest 2a</t>
  </si>
  <si>
    <t>20:01:00</t>
  </si>
  <si>
    <t>49298</t>
  </si>
  <si>
    <t>20:09:18</t>
  </si>
  <si>
    <t>49299</t>
  </si>
  <si>
    <t>44 harvest 2a</t>
  </si>
  <si>
    <t>20:17:36</t>
  </si>
  <si>
    <t>49300</t>
  </si>
  <si>
    <t>45 harvest 2a</t>
  </si>
  <si>
    <t>20:25:55</t>
  </si>
  <si>
    <t>49301</t>
  </si>
  <si>
    <t>IAEA 305 B</t>
  </si>
  <si>
    <t>20:34:15</t>
  </si>
  <si>
    <t>49302</t>
  </si>
  <si>
    <t>20:42:34</t>
  </si>
  <si>
    <t>49303</t>
  </si>
  <si>
    <t>20:50:53</t>
  </si>
  <si>
    <t>49304</t>
  </si>
  <si>
    <t>IAEA 309 B</t>
  </si>
  <si>
    <t>20:59:12</t>
  </si>
  <si>
    <t>49305</t>
  </si>
  <si>
    <t>21:07:30</t>
  </si>
  <si>
    <t>49306</t>
  </si>
  <si>
    <t>07/25/14</t>
  </si>
  <si>
    <t>09:51:03</t>
  </si>
  <si>
    <t>49308</t>
  </si>
  <si>
    <t>46 harvest 2a</t>
  </si>
  <si>
    <t>09:59:22</t>
  </si>
  <si>
    <t>49309</t>
  </si>
  <si>
    <t>10:07:41</t>
  </si>
  <si>
    <t>49310</t>
  </si>
  <si>
    <t>47 harvest 2a</t>
  </si>
  <si>
    <t>10:16:01</t>
  </si>
  <si>
    <t>49311</t>
  </si>
  <si>
    <t>48 harvest 2a</t>
  </si>
  <si>
    <t>10:24:21</t>
  </si>
  <si>
    <t>49312</t>
  </si>
  <si>
    <t>49 harvest 2a</t>
  </si>
  <si>
    <t>10:32:40</t>
  </si>
  <si>
    <t>49313</t>
  </si>
  <si>
    <t>50 harvest 2a</t>
  </si>
  <si>
    <t>10:46:45</t>
  </si>
  <si>
    <t>49314</t>
  </si>
  <si>
    <t>51 harvest 2a</t>
  </si>
  <si>
    <t>10:59:15</t>
  </si>
  <si>
    <t>49315</t>
  </si>
  <si>
    <t>52 harvest 2a</t>
  </si>
  <si>
    <t>11:07:34</t>
  </si>
  <si>
    <t>49316</t>
  </si>
  <si>
    <t>IAEA 305B en IAEA 309B</t>
  </si>
  <si>
    <t>11:15:53</t>
  </si>
  <si>
    <t>49317</t>
  </si>
  <si>
    <t>IAEA 309A</t>
  </si>
  <si>
    <t>11:32:32</t>
  </si>
  <si>
    <t>49318</t>
  </si>
  <si>
    <t>53 harvest 2a</t>
  </si>
  <si>
    <t>11:40:51</t>
  </si>
  <si>
    <t>49319</t>
  </si>
  <si>
    <t>11:49:11</t>
  </si>
  <si>
    <t>49320</t>
  </si>
  <si>
    <t>11:57:30</t>
  </si>
  <si>
    <t>49321</t>
  </si>
  <si>
    <t>54 harvest 2a</t>
  </si>
  <si>
    <t>12:05:50</t>
  </si>
  <si>
    <t>49322</t>
  </si>
  <si>
    <t>55 harvest 2a</t>
  </si>
  <si>
    <t>12:14:58</t>
  </si>
  <si>
    <t>49323</t>
  </si>
  <si>
    <t>56 harvest 2a</t>
  </si>
  <si>
    <t>12:23:18</t>
  </si>
  <si>
    <t>49324</t>
  </si>
  <si>
    <t>57 harvest 2a</t>
  </si>
  <si>
    <t>12:31:37</t>
  </si>
  <si>
    <t>49325</t>
  </si>
  <si>
    <t>58 harvest 2a</t>
  </si>
  <si>
    <t>12:39:57</t>
  </si>
  <si>
    <t>49326</t>
  </si>
  <si>
    <t>59 harvest 2a</t>
  </si>
  <si>
    <t>12:48:17</t>
  </si>
  <si>
    <t>49327</t>
  </si>
  <si>
    <t>60 harvest 2a</t>
  </si>
  <si>
    <t>12:56:36</t>
  </si>
  <si>
    <t>49328</t>
  </si>
  <si>
    <t>13:04:54</t>
  </si>
  <si>
    <t>49329</t>
  </si>
  <si>
    <t>105</t>
  </si>
  <si>
    <t>13:13:14</t>
  </si>
  <si>
    <t>49330</t>
  </si>
  <si>
    <t>106</t>
  </si>
  <si>
    <t>13:25:04</t>
  </si>
  <si>
    <t>49331</t>
  </si>
  <si>
    <t>107</t>
  </si>
  <si>
    <t>13:35:29</t>
  </si>
  <si>
    <t>49332</t>
  </si>
  <si>
    <t>IAEA 309 A</t>
  </si>
  <si>
    <t>108</t>
  </si>
  <si>
    <t>13:44:33</t>
  </si>
  <si>
    <t>49333</t>
  </si>
  <si>
    <t>109</t>
  </si>
  <si>
    <t>13:52:52</t>
  </si>
  <si>
    <t>49334</t>
  </si>
  <si>
    <t>110</t>
  </si>
  <si>
    <t>1.4</t>
  </si>
  <si>
    <t>6.9</t>
  </si>
  <si>
    <t>8.5</t>
  </si>
  <si>
    <t>5.5</t>
  </si>
  <si>
    <t>6.8</t>
  </si>
  <si>
    <t>6.1</t>
  </si>
  <si>
    <t>7.6</t>
  </si>
  <si>
    <t>4.9</t>
  </si>
  <si>
    <t>6.2</t>
  </si>
  <si>
    <t>7.4</t>
  </si>
  <si>
    <t>6.0</t>
  </si>
  <si>
    <t>7.5</t>
  </si>
  <si>
    <t>5.7</t>
  </si>
  <si>
    <t>7.3</t>
  </si>
  <si>
    <t>7.2</t>
  </si>
  <si>
    <t>12.6</t>
  </si>
  <si>
    <t>7.1</t>
  </si>
  <si>
    <t>7.7</t>
  </si>
  <si>
    <t>6.3</t>
  </si>
  <si>
    <t>7.9</t>
  </si>
  <si>
    <t>13.1</t>
  </si>
  <si>
    <t>8.7</t>
  </si>
  <si>
    <t>6.6</t>
  </si>
  <si>
    <t>8.3</t>
  </si>
  <si>
    <t>7.8</t>
  </si>
  <si>
    <t>6.5</t>
  </si>
  <si>
    <t>8.1</t>
  </si>
  <si>
    <t>5.8</t>
  </si>
  <si>
    <t>13.3</t>
  </si>
  <si>
    <t>6.7</t>
  </si>
  <si>
    <t>4.8</t>
  </si>
  <si>
    <t>8.2</t>
  </si>
  <si>
    <t>5.3</t>
  </si>
  <si>
    <t>12.8</t>
  </si>
  <si>
    <t>6.4</t>
  </si>
  <si>
    <t>8.0</t>
  </si>
  <si>
    <t>13.0</t>
  </si>
  <si>
    <t>5.4</t>
  </si>
  <si>
    <t>5.9</t>
  </si>
  <si>
    <t>5.6</t>
  </si>
  <si>
    <t>13.6</t>
  </si>
  <si>
    <t>12.9</t>
  </si>
  <si>
    <t>13.4</t>
  </si>
  <si>
    <t>7.0</t>
  </si>
  <si>
    <t>13.2</t>
  </si>
  <si>
    <t>1.3</t>
  </si>
  <si>
    <t>14.6</t>
  </si>
  <si>
    <t>09:35:21</t>
  </si>
  <si>
    <t>49307</t>
  </si>
  <si>
    <t>std on off  24 juli 2014</t>
  </si>
  <si>
    <t>2 bar CO2 1.28 bar he dilution</t>
  </si>
  <si>
    <t>CO2stdonoff.met</t>
  </si>
  <si>
    <t>4.3</t>
  </si>
  <si>
    <t>Emily van Egmond</t>
  </si>
  <si>
    <t>difference</t>
  </si>
  <si>
    <t xml:space="preserve">corrected if </t>
  </si>
  <si>
    <t>&gt; 37 permil</t>
  </si>
  <si>
    <t>08/21/14</t>
  </si>
  <si>
    <t>09:38:45</t>
  </si>
  <si>
    <t>49481</t>
  </si>
  <si>
    <t>09:47:04</t>
  </si>
  <si>
    <t>49482</t>
  </si>
  <si>
    <t>09:55:23</t>
  </si>
  <si>
    <t>49483</t>
  </si>
  <si>
    <t>10:03:42</t>
  </si>
  <si>
    <t>49484</t>
  </si>
  <si>
    <t>10:12:00</t>
  </si>
  <si>
    <t>49485</t>
  </si>
  <si>
    <t>10:20:18</t>
  </si>
  <si>
    <t>49486</t>
  </si>
  <si>
    <t>10:28:37</t>
  </si>
  <si>
    <t>49487</t>
  </si>
  <si>
    <t>10:36:56</t>
  </si>
  <si>
    <t>49488</t>
  </si>
  <si>
    <t>V1080</t>
  </si>
  <si>
    <t>10:45:15</t>
  </si>
  <si>
    <t>49489</t>
  </si>
  <si>
    <t>MR29 costa</t>
  </si>
  <si>
    <t>10:53:34</t>
  </si>
  <si>
    <t>49490</t>
  </si>
  <si>
    <t>MR46 costa</t>
  </si>
  <si>
    <t>11:01:53</t>
  </si>
  <si>
    <t>49491</t>
  </si>
  <si>
    <t>MR58 costa</t>
  </si>
  <si>
    <t>11:10:12</t>
  </si>
  <si>
    <t>49492</t>
  </si>
  <si>
    <t>MR49 4.6</t>
  </si>
  <si>
    <t>11:18:31</t>
  </si>
  <si>
    <t>49493</t>
  </si>
  <si>
    <t>MR28 costa</t>
  </si>
  <si>
    <t>11:26:50</t>
  </si>
  <si>
    <t>49494</t>
  </si>
  <si>
    <t>MR51 costa</t>
  </si>
  <si>
    <t>11:35:09</t>
  </si>
  <si>
    <t>49495</t>
  </si>
  <si>
    <t>11:43:58</t>
  </si>
  <si>
    <t>49496</t>
  </si>
  <si>
    <t>MR31 costa</t>
  </si>
  <si>
    <t>11:52:17</t>
  </si>
  <si>
    <t>49497</t>
  </si>
  <si>
    <t>MR32 costa</t>
  </si>
  <si>
    <t>12:00:36</t>
  </si>
  <si>
    <t>49498</t>
  </si>
  <si>
    <t>MR8 4.6</t>
  </si>
  <si>
    <t>12:08:55</t>
  </si>
  <si>
    <t>49499</t>
  </si>
  <si>
    <t>MR34 3.7</t>
  </si>
  <si>
    <t>12:17:14</t>
  </si>
  <si>
    <t>49500</t>
  </si>
  <si>
    <t>MR45 costa</t>
  </si>
  <si>
    <t>12:25:33</t>
  </si>
  <si>
    <t>49501</t>
  </si>
  <si>
    <t>MR51</t>
  </si>
  <si>
    <t>12:33:52</t>
  </si>
  <si>
    <t>49502</t>
  </si>
  <si>
    <t>MR39 4.6</t>
  </si>
  <si>
    <t>12:42:11</t>
  </si>
  <si>
    <t>49503</t>
  </si>
  <si>
    <t>MR43 costa</t>
  </si>
  <si>
    <t>12:50:31</t>
  </si>
  <si>
    <t>49504</t>
  </si>
  <si>
    <t>MR45 4.7</t>
  </si>
  <si>
    <t>12:58:50</t>
  </si>
  <si>
    <t>49505</t>
  </si>
  <si>
    <t>13:07:09</t>
  </si>
  <si>
    <t>49506</t>
  </si>
  <si>
    <t>h1 t=0    2b</t>
  </si>
  <si>
    <t>13:15:26</t>
  </si>
  <si>
    <t>49507</t>
  </si>
  <si>
    <t>h2 t=0    2b</t>
  </si>
  <si>
    <t>13:23:45</t>
  </si>
  <si>
    <t>49508</t>
  </si>
  <si>
    <t>h3 t=0    2b</t>
  </si>
  <si>
    <t>13:32:04</t>
  </si>
  <si>
    <t>49509</t>
  </si>
  <si>
    <t>h4 t=0    2b</t>
  </si>
  <si>
    <t>13:40:24</t>
  </si>
  <si>
    <t>49510</t>
  </si>
  <si>
    <t>h5 t=0    2b</t>
  </si>
  <si>
    <t>13:48:43</t>
  </si>
  <si>
    <t>49511</t>
  </si>
  <si>
    <t>s1 t=0    2b</t>
  </si>
  <si>
    <t>13:57:02</t>
  </si>
  <si>
    <t>49512</t>
  </si>
  <si>
    <t>s2 t=0    2b</t>
  </si>
  <si>
    <t>14:05:21</t>
  </si>
  <si>
    <t>49513</t>
  </si>
  <si>
    <t>s3 t=0    2b</t>
  </si>
  <si>
    <t>14:13:40</t>
  </si>
  <si>
    <t>49514</t>
  </si>
  <si>
    <t>s4 t=0    2b</t>
  </si>
  <si>
    <t>14:21:59</t>
  </si>
  <si>
    <t>49515</t>
  </si>
  <si>
    <t>14:30:19</t>
  </si>
  <si>
    <t>49516</t>
  </si>
  <si>
    <t>s5 t=0    2b</t>
  </si>
  <si>
    <t>14:38:39</t>
  </si>
  <si>
    <t>49517</t>
  </si>
  <si>
    <t>b1 t=0    2b</t>
  </si>
  <si>
    <t>14:46:57</t>
  </si>
  <si>
    <t>49518</t>
  </si>
  <si>
    <t>b2 t=0    2b</t>
  </si>
  <si>
    <t>14:55:15</t>
  </si>
  <si>
    <t>49519</t>
  </si>
  <si>
    <t>b3 t=0    2b</t>
  </si>
  <si>
    <t>15:03:33</t>
  </si>
  <si>
    <t>49520</t>
  </si>
  <si>
    <t>b4 t=0    2b</t>
  </si>
  <si>
    <t>15:11:54</t>
  </si>
  <si>
    <t>49521</t>
  </si>
  <si>
    <t>b5 t=0    2b</t>
  </si>
  <si>
    <t>15:20:12</t>
  </si>
  <si>
    <t>49522</t>
  </si>
  <si>
    <t>61b  2b</t>
  </si>
  <si>
    <t>15:28:32</t>
  </si>
  <si>
    <t>49523</t>
  </si>
  <si>
    <t>61h  2b</t>
  </si>
  <si>
    <t>15:36:51</t>
  </si>
  <si>
    <t>49524</t>
  </si>
  <si>
    <t>15:45:11</t>
  </si>
  <si>
    <t>49525</t>
  </si>
  <si>
    <t>15:53:31</t>
  </si>
  <si>
    <t>49526</t>
  </si>
  <si>
    <t>16:01:50</t>
  </si>
  <si>
    <t>49527</t>
  </si>
  <si>
    <t>16:10:08</t>
  </si>
  <si>
    <t>49528</t>
  </si>
  <si>
    <t>16:19:49</t>
  </si>
  <si>
    <t>49529</t>
  </si>
  <si>
    <t>61s 2b</t>
  </si>
  <si>
    <t>16:28:08</t>
  </si>
  <si>
    <t>49530</t>
  </si>
  <si>
    <t>61s duplo 2b</t>
  </si>
  <si>
    <t>16:36:26</t>
  </si>
  <si>
    <t>49531</t>
  </si>
  <si>
    <t>62 b  2b</t>
  </si>
  <si>
    <t>16:44:45</t>
  </si>
  <si>
    <t>49532</t>
  </si>
  <si>
    <t>62 h 2b</t>
  </si>
  <si>
    <t>16:53:03</t>
  </si>
  <si>
    <t>49533</t>
  </si>
  <si>
    <t>62s   2b</t>
  </si>
  <si>
    <t>17:01:21</t>
  </si>
  <si>
    <t>49534</t>
  </si>
  <si>
    <t>62s  duplo 2b</t>
  </si>
  <si>
    <t>17:09:40</t>
  </si>
  <si>
    <t>49535</t>
  </si>
  <si>
    <t>17:17:59</t>
  </si>
  <si>
    <t>49536</t>
  </si>
  <si>
    <t>63b  2b</t>
  </si>
  <si>
    <t>17:26:18</t>
  </si>
  <si>
    <t>49537</t>
  </si>
  <si>
    <t>63h  2b</t>
  </si>
  <si>
    <t>17:34:38</t>
  </si>
  <si>
    <t>49538</t>
  </si>
  <si>
    <t>63s  2b</t>
  </si>
  <si>
    <t>17:42:57</t>
  </si>
  <si>
    <t>49539</t>
  </si>
  <si>
    <t>64h  2b</t>
  </si>
  <si>
    <t>17:51:15</t>
  </si>
  <si>
    <t>49540</t>
  </si>
  <si>
    <t>64b  2b</t>
  </si>
  <si>
    <t>17:59:33</t>
  </si>
  <si>
    <t>49541</t>
  </si>
  <si>
    <t>64s  2b</t>
  </si>
  <si>
    <t>18:07:52</t>
  </si>
  <si>
    <t>49542</t>
  </si>
  <si>
    <t>65h  2b</t>
  </si>
  <si>
    <t>18:16:10</t>
  </si>
  <si>
    <t>49543</t>
  </si>
  <si>
    <t>65s  2b</t>
  </si>
  <si>
    <t>8.4</t>
  </si>
  <si>
    <t>18:23:41</t>
  </si>
  <si>
    <t>49544</t>
  </si>
  <si>
    <t>65b  2b</t>
  </si>
  <si>
    <t>18:31:59</t>
  </si>
  <si>
    <t>49545</t>
  </si>
  <si>
    <t>18:40:18</t>
  </si>
  <si>
    <t>49546</t>
  </si>
  <si>
    <t>66b  2b</t>
  </si>
  <si>
    <t>18:48:36</t>
  </si>
  <si>
    <t>49547</t>
  </si>
  <si>
    <t>66h 2b</t>
  </si>
  <si>
    <t>18:56:55</t>
  </si>
  <si>
    <t>49548</t>
  </si>
  <si>
    <t>66s  2b</t>
  </si>
  <si>
    <t>19:05:14</t>
  </si>
  <si>
    <t>49549</t>
  </si>
  <si>
    <t>67b  1e beest  2b</t>
  </si>
  <si>
    <t>19:13:32</t>
  </si>
  <si>
    <t>49550</t>
  </si>
  <si>
    <t>67b  2e beest  2b</t>
  </si>
  <si>
    <t>19:21:51</t>
  </si>
  <si>
    <t>49551</t>
  </si>
  <si>
    <t>67h  2b</t>
  </si>
  <si>
    <t>19:30:09</t>
  </si>
  <si>
    <t>49552</t>
  </si>
  <si>
    <t>67s  2b</t>
  </si>
  <si>
    <t>19:38:28</t>
  </si>
  <si>
    <t>49553</t>
  </si>
  <si>
    <t>68b  2b</t>
  </si>
  <si>
    <t>19:46:48</t>
  </si>
  <si>
    <t>49554</t>
  </si>
  <si>
    <t>68h  2b</t>
  </si>
  <si>
    <t>19:55:07</t>
  </si>
  <si>
    <t>49555</t>
  </si>
  <si>
    <t>20:03:26</t>
  </si>
  <si>
    <t>49556</t>
  </si>
  <si>
    <t>68s  2b</t>
  </si>
  <si>
    <t>20:11:44</t>
  </si>
  <si>
    <t>49557</t>
  </si>
  <si>
    <t>69b  2b</t>
  </si>
  <si>
    <t>20:20:03</t>
  </si>
  <si>
    <t>49558</t>
  </si>
  <si>
    <t>69h  2b</t>
  </si>
  <si>
    <t>20:28:22</t>
  </si>
  <si>
    <t>49559</t>
  </si>
  <si>
    <t>69s  2b</t>
  </si>
  <si>
    <t>20:36:41</t>
  </si>
  <si>
    <t>49560</t>
  </si>
  <si>
    <t>70b  2b</t>
  </si>
  <si>
    <t>20:45:00</t>
  </si>
  <si>
    <t>49561</t>
  </si>
  <si>
    <t>70h  2b</t>
  </si>
  <si>
    <t>20:53:18</t>
  </si>
  <si>
    <t>49562</t>
  </si>
  <si>
    <t>70s  2b</t>
  </si>
  <si>
    <t>21:01:36</t>
  </si>
  <si>
    <t>49563</t>
  </si>
  <si>
    <t>70s duplo 2b</t>
  </si>
  <si>
    <t>21:09:54</t>
  </si>
  <si>
    <t>49564</t>
  </si>
  <si>
    <t>71b  2b</t>
  </si>
  <si>
    <t>21:18:12</t>
  </si>
  <si>
    <t>49565</t>
  </si>
  <si>
    <t>21:26:31</t>
  </si>
  <si>
    <t>49566</t>
  </si>
  <si>
    <t>71s  2b</t>
  </si>
  <si>
    <t>21:34:49</t>
  </si>
  <si>
    <t>49567</t>
  </si>
  <si>
    <t>71h  2b</t>
  </si>
  <si>
    <t>21:43:08</t>
  </si>
  <si>
    <t>49568</t>
  </si>
  <si>
    <t>72h  2b</t>
  </si>
  <si>
    <t>21:51:26</t>
  </si>
  <si>
    <t>49569</t>
  </si>
  <si>
    <t>72b  2b</t>
  </si>
  <si>
    <t>21:59:45</t>
  </si>
  <si>
    <t>49570</t>
  </si>
  <si>
    <t>72s  2b</t>
  </si>
  <si>
    <t>22:08:03</t>
  </si>
  <si>
    <t>49571</t>
  </si>
  <si>
    <t>72s duplo 2b</t>
  </si>
  <si>
    <t>22:16:22</t>
  </si>
  <si>
    <t>49572</t>
  </si>
  <si>
    <t>22:24:40</t>
  </si>
  <si>
    <t>49573</t>
  </si>
  <si>
    <t>22:32:58</t>
  </si>
  <si>
    <t>49574</t>
  </si>
  <si>
    <t>22:41:18</t>
  </si>
  <si>
    <t>49575</t>
  </si>
  <si>
    <t>22:49:36</t>
  </si>
  <si>
    <t>49576</t>
  </si>
  <si>
    <t>22:57:55</t>
  </si>
  <si>
    <t>49577</t>
  </si>
  <si>
    <t>&lt; 10 mV</t>
  </si>
  <si>
    <t>exp 2b</t>
  </si>
  <si>
    <t>Linda Mbeki</t>
  </si>
  <si>
    <t>08/22/14</t>
  </si>
  <si>
    <t>09:20:03</t>
  </si>
  <si>
    <t>49578</t>
  </si>
  <si>
    <t>0.4</t>
  </si>
  <si>
    <t>09:30:18</t>
  </si>
  <si>
    <t>49579</t>
  </si>
  <si>
    <t>0.5</t>
  </si>
  <si>
    <t>Atomic CN ratio</t>
  </si>
  <si>
    <t>isodat</t>
  </si>
  <si>
    <t>Freeze-dried macroinvertebrates are ground and analysed with the mass spectrometer</t>
  </si>
  <si>
    <t>Experiment 2b - communities, first set of samples</t>
  </si>
  <si>
    <t>Stable isotope analysis for 13C and 15N in macroinvertebrates at t=0 and harvest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</si>
</sst>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MS Sans Serif"/>
    </font>
    <font>
      <sz val="10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quotePrefix="1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2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2" fontId="3" fillId="0" borderId="0" xfId="0" applyNumberFormat="1" applyFont="1"/>
    <xf numFmtId="2" fontId="4" fillId="0" borderId="0" xfId="0" applyNumberFormat="1" applyFont="1"/>
    <xf numFmtId="0" fontId="1" fillId="0" borderId="0" xfId="0" quotePrefix="1" applyNumberFormat="1" applyFont="1"/>
    <xf numFmtId="0" fontId="0" fillId="0" borderId="0" xfId="0" applyNumberFormat="1" applyFont="1" applyAlignment="1">
      <alignment horizontal="center"/>
    </xf>
    <xf numFmtId="0" fontId="0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quotePrefix="1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quotePrefix="1" applyNumberFormat="1"/>
    <xf numFmtId="164" fontId="0" fillId="0" borderId="0" xfId="0" applyNumberForma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3.7183251151870128E-2"/>
                  <c:y val="0.40601070410179119"/>
                </c:manualLayout>
              </c:layout>
              <c:numFmt formatCode="General" sourceLinked="0"/>
            </c:trendlineLbl>
          </c:trendline>
          <c:xVal>
            <c:numRef>
              <c:f>'15N'!$Y$195:$Y$212</c:f>
              <c:numCache>
                <c:formatCode>0.00</c:formatCode>
                <c:ptCount val="18"/>
                <c:pt idx="0">
                  <c:v>115.539</c:v>
                </c:pt>
                <c:pt idx="1">
                  <c:v>47.835000000000001</c:v>
                </c:pt>
                <c:pt idx="2">
                  <c:v>65.706000000000003</c:v>
                </c:pt>
                <c:pt idx="3">
                  <c:v>75.251000000000005</c:v>
                </c:pt>
                <c:pt idx="4">
                  <c:v>84.051000000000002</c:v>
                </c:pt>
                <c:pt idx="5">
                  <c:v>101.39100000000001</c:v>
                </c:pt>
                <c:pt idx="6">
                  <c:v>32.145000000000003</c:v>
                </c:pt>
                <c:pt idx="7">
                  <c:v>127.123</c:v>
                </c:pt>
                <c:pt idx="8">
                  <c:v>52.768000000000001</c:v>
                </c:pt>
                <c:pt idx="9">
                  <c:v>91.132999999999996</c:v>
                </c:pt>
                <c:pt idx="10">
                  <c:v>135.19800000000001</c:v>
                </c:pt>
                <c:pt idx="11">
                  <c:v>23.468</c:v>
                </c:pt>
              </c:numCache>
            </c:numRef>
          </c:xVal>
          <c:yVal>
            <c:numRef>
              <c:f>'15N'!$Z$195:$Z$212</c:f>
              <c:numCache>
                <c:formatCode>0.00</c:formatCode>
                <c:ptCount val="18"/>
                <c:pt idx="0">
                  <c:v>3.2810000000000001</c:v>
                </c:pt>
                <c:pt idx="1">
                  <c:v>3.177</c:v>
                </c:pt>
                <c:pt idx="2">
                  <c:v>3.1440000000000001</c:v>
                </c:pt>
                <c:pt idx="3">
                  <c:v>3.1429999999999998</c:v>
                </c:pt>
                <c:pt idx="4">
                  <c:v>3.2419999999999995</c:v>
                </c:pt>
                <c:pt idx="5">
                  <c:v>3.3079999999999998</c:v>
                </c:pt>
                <c:pt idx="6">
                  <c:v>3.1179999999999999</c:v>
                </c:pt>
                <c:pt idx="7">
                  <c:v>3.302</c:v>
                </c:pt>
                <c:pt idx="8">
                  <c:v>3.1960000000000002</c:v>
                </c:pt>
                <c:pt idx="9">
                  <c:v>3.274</c:v>
                </c:pt>
                <c:pt idx="10">
                  <c:v>3.2480000000000002</c:v>
                </c:pt>
                <c:pt idx="11">
                  <c:v>3.0649999999999995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35264"/>
        <c:axId val="117837184"/>
      </c:scatterChart>
      <c:valAx>
        <c:axId val="11783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peak area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7837184"/>
        <c:crosses val="autoZero"/>
        <c:crossBetween val="midCat"/>
      </c:valAx>
      <c:valAx>
        <c:axId val="117837184"/>
        <c:scaling>
          <c:orientation val="minMax"/>
          <c:max val="3.5"/>
          <c:min val="2.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835264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7207839556472437E-2"/>
                  <c:y val="0.34265811123887913"/>
                </c:manualLayout>
              </c:layout>
              <c:numFmt formatCode="General" sourceLinked="0"/>
            </c:trendlineLbl>
          </c:trendline>
          <c:xVal>
            <c:numRef>
              <c:f>'13C'!$AA$195:$AA$205</c:f>
              <c:numCache>
                <c:formatCode>0.00</c:formatCode>
                <c:ptCount val="11"/>
                <c:pt idx="0">
                  <c:v>159.70699999999999</c:v>
                </c:pt>
                <c:pt idx="1">
                  <c:v>65.147999999999996</c:v>
                </c:pt>
                <c:pt idx="2">
                  <c:v>87.816000000000003</c:v>
                </c:pt>
                <c:pt idx="3">
                  <c:v>102.161</c:v>
                </c:pt>
                <c:pt idx="4">
                  <c:v>115.254</c:v>
                </c:pt>
                <c:pt idx="5">
                  <c:v>139.36199999999999</c:v>
                </c:pt>
                <c:pt idx="7">
                  <c:v>175.917</c:v>
                </c:pt>
                <c:pt idx="8">
                  <c:v>69.332999999999998</c:v>
                </c:pt>
                <c:pt idx="9">
                  <c:v>122.413</c:v>
                </c:pt>
                <c:pt idx="10">
                  <c:v>186.36099999999999</c:v>
                </c:pt>
              </c:numCache>
            </c:numRef>
          </c:xVal>
          <c:yVal>
            <c:numRef>
              <c:f>'13C'!$AB$195:$AB$205</c:f>
              <c:numCache>
                <c:formatCode>0.00</c:formatCode>
                <c:ptCount val="11"/>
                <c:pt idx="0">
                  <c:v>-22.865536074118783</c:v>
                </c:pt>
                <c:pt idx="1">
                  <c:v>-23.648861460607954</c:v>
                </c:pt>
                <c:pt idx="2">
                  <c:v>-23.526637625559829</c:v>
                </c:pt>
                <c:pt idx="3">
                  <c:v>-23.379194365616826</c:v>
                </c:pt>
                <c:pt idx="4">
                  <c:v>-23.236565241489039</c:v>
                </c:pt>
                <c:pt idx="5">
                  <c:v>-23.013131430419666</c:v>
                </c:pt>
                <c:pt idx="7">
                  <c:v>-22.91801699075754</c:v>
                </c:pt>
                <c:pt idx="8">
                  <c:v>-23.643334114812284</c:v>
                </c:pt>
                <c:pt idx="9">
                  <c:v>-23.236883685717149</c:v>
                </c:pt>
                <c:pt idx="10">
                  <c:v>-22.928253017081005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485120"/>
        <c:axId val="132487040"/>
      </c:scatterChart>
      <c:valAx>
        <c:axId val="13248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peak area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487040"/>
        <c:crosses val="autoZero"/>
        <c:crossBetween val="midCat"/>
      </c:valAx>
      <c:valAx>
        <c:axId val="1324870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d13C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2485120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4" sqref="A4"/>
    </sheetView>
  </sheetViews>
  <sheetFormatPr defaultRowHeight="12.75" x14ac:dyDescent="0.2"/>
  <sheetData>
    <row r="1" spans="1:1" x14ac:dyDescent="0.2">
      <c r="A1" t="s">
        <v>994</v>
      </c>
    </row>
    <row r="3" spans="1:1" x14ac:dyDescent="0.2">
      <c r="A3" s="7" t="s">
        <v>995</v>
      </c>
    </row>
    <row r="5" spans="1:1" x14ac:dyDescent="0.2">
      <c r="A5" t="s">
        <v>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8"/>
  <sheetViews>
    <sheetView workbookViewId="0">
      <pane xSplit="11" ySplit="1" topLeftCell="U179" activePane="bottomRight" state="frozen"/>
      <selection pane="topRight" activeCell="L1" sqref="L1"/>
      <selection pane="bottomLeft" activeCell="A2" sqref="A2"/>
      <selection pane="bottomRight" activeCell="W200" sqref="W200:W204"/>
    </sheetView>
  </sheetViews>
  <sheetFormatPr defaultRowHeight="12.75" x14ac:dyDescent="0.2"/>
  <sheetData>
    <row r="1" spans="1:3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">
      <c r="A2" s="1" t="s">
        <v>349</v>
      </c>
      <c r="B2" s="1" t="s">
        <v>350</v>
      </c>
      <c r="C2" s="1" t="s">
        <v>351</v>
      </c>
      <c r="D2" s="1">
        <v>1</v>
      </c>
      <c r="E2" s="1" t="s">
        <v>33</v>
      </c>
      <c r="F2" s="1" t="s">
        <v>34</v>
      </c>
      <c r="G2" s="1" t="s">
        <v>35</v>
      </c>
      <c r="H2" s="1" t="s">
        <v>308</v>
      </c>
      <c r="I2" s="1" t="s">
        <v>36</v>
      </c>
      <c r="J2" s="1" t="s">
        <v>37</v>
      </c>
      <c r="K2" s="1">
        <v>1</v>
      </c>
      <c r="L2" s="1">
        <v>23.7</v>
      </c>
      <c r="M2" s="1">
        <v>43.6</v>
      </c>
      <c r="N2" s="1">
        <v>22.2</v>
      </c>
      <c r="O2" s="1">
        <v>3384</v>
      </c>
      <c r="P2" s="1">
        <v>2508</v>
      </c>
      <c r="Q2" s="1" t="s">
        <v>38</v>
      </c>
      <c r="R2" s="1" t="s">
        <v>41</v>
      </c>
      <c r="S2" s="1">
        <v>63.441000000000003</v>
      </c>
      <c r="T2" s="1">
        <v>0.7402495</v>
      </c>
      <c r="U2" s="1">
        <v>-1.109</v>
      </c>
      <c r="W2" s="1">
        <v>1</v>
      </c>
      <c r="X2" s="1">
        <v>10.5347262</v>
      </c>
      <c r="AE2" s="1">
        <v>63.927999999999997</v>
      </c>
    </row>
    <row r="3" spans="1:33" x14ac:dyDescent="0.2">
      <c r="A3" s="1" t="s">
        <v>349</v>
      </c>
      <c r="B3" s="1" t="s">
        <v>350</v>
      </c>
      <c r="C3" s="1" t="s">
        <v>351</v>
      </c>
      <c r="D3" s="1">
        <v>1</v>
      </c>
      <c r="E3" s="1" t="s">
        <v>33</v>
      </c>
      <c r="F3" s="1" t="s">
        <v>34</v>
      </c>
      <c r="G3" s="1" t="s">
        <v>35</v>
      </c>
      <c r="H3" s="1" t="s">
        <v>308</v>
      </c>
      <c r="I3" s="1" t="s">
        <v>36</v>
      </c>
      <c r="J3" s="1" t="s">
        <v>37</v>
      </c>
      <c r="K3" s="1">
        <v>2</v>
      </c>
      <c r="L3" s="1">
        <v>93.6</v>
      </c>
      <c r="M3" s="1">
        <v>96.4</v>
      </c>
      <c r="N3" s="1">
        <v>22.4</v>
      </c>
      <c r="O3" s="1">
        <v>3371</v>
      </c>
      <c r="P3" s="1">
        <v>2495</v>
      </c>
      <c r="Q3" s="1" t="s">
        <v>38</v>
      </c>
      <c r="R3" s="1" t="s">
        <v>309</v>
      </c>
      <c r="S3" s="1">
        <v>63.7</v>
      </c>
      <c r="T3" s="1">
        <v>0.74018209999999995</v>
      </c>
      <c r="U3" s="1">
        <v>-1.2</v>
      </c>
      <c r="W3" s="1">
        <v>1</v>
      </c>
      <c r="X3" s="1">
        <v>10.577757999999999</v>
      </c>
      <c r="AE3" s="1">
        <v>64.19</v>
      </c>
    </row>
    <row r="4" spans="1:33" x14ac:dyDescent="0.2">
      <c r="A4" s="1" t="s">
        <v>349</v>
      </c>
      <c r="B4" s="1" t="s">
        <v>350</v>
      </c>
      <c r="C4" s="1" t="s">
        <v>351</v>
      </c>
      <c r="D4" s="1">
        <v>1</v>
      </c>
      <c r="E4" s="1" t="s">
        <v>33</v>
      </c>
      <c r="F4" s="1" t="s">
        <v>34</v>
      </c>
      <c r="G4" s="1" t="s">
        <v>35</v>
      </c>
      <c r="H4" s="1" t="s">
        <v>308</v>
      </c>
      <c r="I4" s="1" t="s">
        <v>36</v>
      </c>
      <c r="J4" s="1" t="s">
        <v>37</v>
      </c>
      <c r="K4" s="1">
        <v>3</v>
      </c>
      <c r="L4" s="1">
        <v>276.89999999999998</v>
      </c>
      <c r="M4" s="1">
        <v>295.8</v>
      </c>
      <c r="N4" s="1">
        <v>31</v>
      </c>
      <c r="W4" s="1">
        <v>1</v>
      </c>
      <c r="X4" s="1">
        <v>0.120388</v>
      </c>
      <c r="Y4" s="1">
        <v>12</v>
      </c>
      <c r="Z4" s="1">
        <v>15</v>
      </c>
      <c r="AA4" s="1">
        <v>18</v>
      </c>
      <c r="AB4" s="1" t="s">
        <v>80</v>
      </c>
      <c r="AC4" s="1" t="s">
        <v>64</v>
      </c>
      <c r="AD4" s="1">
        <v>0.24299999999999999</v>
      </c>
      <c r="AE4" s="1">
        <v>0.247</v>
      </c>
      <c r="AF4" s="1">
        <v>1.1797058</v>
      </c>
      <c r="AG4" s="1">
        <v>-22.35</v>
      </c>
    </row>
    <row r="5" spans="1:33" x14ac:dyDescent="0.2">
      <c r="A5" s="1" t="s">
        <v>349</v>
      </c>
      <c r="B5" s="1" t="s">
        <v>350</v>
      </c>
      <c r="C5" s="1" t="s">
        <v>351</v>
      </c>
      <c r="D5" s="1">
        <v>1</v>
      </c>
      <c r="E5" s="1" t="s">
        <v>33</v>
      </c>
      <c r="F5" s="1" t="s">
        <v>34</v>
      </c>
      <c r="G5" s="1" t="s">
        <v>35</v>
      </c>
      <c r="H5" s="1" t="s">
        <v>308</v>
      </c>
      <c r="I5" s="1" t="s">
        <v>36</v>
      </c>
      <c r="J5" s="1" t="s">
        <v>37</v>
      </c>
      <c r="K5" s="1">
        <v>4</v>
      </c>
      <c r="L5" s="1">
        <v>383.9</v>
      </c>
      <c r="M5" s="1">
        <v>386.2</v>
      </c>
      <c r="N5" s="1">
        <v>22.4</v>
      </c>
      <c r="W5" s="1">
        <v>1</v>
      </c>
      <c r="X5" s="1">
        <v>40.439529999999998</v>
      </c>
      <c r="Y5" s="1">
        <v>4330</v>
      </c>
      <c r="Z5" s="1">
        <v>5077</v>
      </c>
      <c r="AA5" s="1">
        <v>6060</v>
      </c>
      <c r="AB5" s="1" t="s">
        <v>59</v>
      </c>
      <c r="AC5" s="1" t="s">
        <v>70</v>
      </c>
      <c r="AD5" s="1">
        <v>81.584000000000003</v>
      </c>
      <c r="AE5" s="1">
        <v>82.882999999999996</v>
      </c>
      <c r="AF5" s="1">
        <v>1.1717245000000001</v>
      </c>
      <c r="AG5" s="1">
        <v>-28.41</v>
      </c>
    </row>
    <row r="6" spans="1:33" x14ac:dyDescent="0.2">
      <c r="A6" s="1" t="s">
        <v>349</v>
      </c>
      <c r="B6" s="1" t="s">
        <v>352</v>
      </c>
      <c r="C6" s="1" t="s">
        <v>353</v>
      </c>
      <c r="D6" s="1">
        <v>2</v>
      </c>
      <c r="E6" s="1" t="s">
        <v>43</v>
      </c>
      <c r="F6" s="1" t="s">
        <v>34</v>
      </c>
      <c r="G6" s="1" t="s">
        <v>44</v>
      </c>
      <c r="H6" s="1" t="s">
        <v>308</v>
      </c>
      <c r="I6" s="1" t="s">
        <v>36</v>
      </c>
      <c r="J6" s="1" t="s">
        <v>45</v>
      </c>
      <c r="K6" s="1">
        <v>1</v>
      </c>
      <c r="L6" s="1">
        <v>23.7</v>
      </c>
      <c r="M6" s="1">
        <v>43.6</v>
      </c>
      <c r="N6" s="1">
        <v>22.2</v>
      </c>
      <c r="O6" s="1">
        <v>3372</v>
      </c>
      <c r="P6" s="1">
        <v>2499</v>
      </c>
      <c r="Q6" s="1" t="s">
        <v>38</v>
      </c>
      <c r="R6" s="1" t="s">
        <v>309</v>
      </c>
      <c r="S6" s="1">
        <v>63.287999999999997</v>
      </c>
      <c r="T6" s="1">
        <v>0.74029650000000002</v>
      </c>
      <c r="U6" s="1">
        <v>-1.0860000000000001</v>
      </c>
      <c r="W6" s="1">
        <v>1</v>
      </c>
      <c r="AE6" s="1">
        <v>63.774000000000001</v>
      </c>
    </row>
    <row r="7" spans="1:33" x14ac:dyDescent="0.2">
      <c r="A7" s="1" t="s">
        <v>349</v>
      </c>
      <c r="B7" s="1" t="s">
        <v>352</v>
      </c>
      <c r="C7" s="1" t="s">
        <v>353</v>
      </c>
      <c r="D7" s="1">
        <v>2</v>
      </c>
      <c r="E7" s="1" t="s">
        <v>43</v>
      </c>
      <c r="F7" s="1" t="s">
        <v>34</v>
      </c>
      <c r="G7" s="1" t="s">
        <v>44</v>
      </c>
      <c r="H7" s="1" t="s">
        <v>308</v>
      </c>
      <c r="I7" s="1" t="s">
        <v>36</v>
      </c>
      <c r="J7" s="1" t="s">
        <v>45</v>
      </c>
      <c r="K7" s="1">
        <v>2</v>
      </c>
      <c r="L7" s="1">
        <v>93.7</v>
      </c>
      <c r="M7" s="1">
        <v>113.6</v>
      </c>
      <c r="N7" s="1">
        <v>22.2</v>
      </c>
      <c r="O7" s="1">
        <v>3379</v>
      </c>
      <c r="P7" s="1">
        <v>2505</v>
      </c>
      <c r="Q7" s="1" t="s">
        <v>310</v>
      </c>
      <c r="R7" s="1" t="s">
        <v>309</v>
      </c>
      <c r="S7" s="1">
        <v>63.554000000000002</v>
      </c>
      <c r="T7" s="1">
        <v>0.74021170000000003</v>
      </c>
      <c r="U7" s="1">
        <v>-1.2</v>
      </c>
      <c r="W7" s="1">
        <v>1</v>
      </c>
      <c r="AE7" s="1">
        <v>64.042000000000002</v>
      </c>
    </row>
    <row r="8" spans="1:33" x14ac:dyDescent="0.2">
      <c r="A8" s="1" t="s">
        <v>349</v>
      </c>
      <c r="B8" s="1" t="s">
        <v>352</v>
      </c>
      <c r="C8" s="1" t="s">
        <v>353</v>
      </c>
      <c r="D8" s="1">
        <v>2</v>
      </c>
      <c r="E8" s="1" t="s">
        <v>43</v>
      </c>
      <c r="F8" s="1" t="s">
        <v>34</v>
      </c>
      <c r="G8" s="1" t="s">
        <v>44</v>
      </c>
      <c r="H8" s="1" t="s">
        <v>308</v>
      </c>
      <c r="I8" s="1" t="s">
        <v>36</v>
      </c>
      <c r="J8" s="1" t="s">
        <v>45</v>
      </c>
      <c r="K8" s="1">
        <v>3</v>
      </c>
      <c r="L8" s="1">
        <v>277.10000000000002</v>
      </c>
      <c r="M8" s="1">
        <v>295.2</v>
      </c>
      <c r="N8" s="1">
        <v>29.9</v>
      </c>
      <c r="W8" s="1">
        <v>1</v>
      </c>
      <c r="Y8" s="1">
        <v>12</v>
      </c>
      <c r="Z8" s="1">
        <v>14</v>
      </c>
      <c r="AA8" s="1">
        <v>17</v>
      </c>
      <c r="AB8" s="1" t="s">
        <v>80</v>
      </c>
      <c r="AC8" s="1" t="s">
        <v>64</v>
      </c>
      <c r="AD8" s="1">
        <v>0.222</v>
      </c>
      <c r="AE8" s="1">
        <v>0.22500000000000001</v>
      </c>
      <c r="AF8" s="1">
        <v>1.1786904</v>
      </c>
      <c r="AG8" s="1">
        <v>-23.41</v>
      </c>
    </row>
    <row r="9" spans="1:33" x14ac:dyDescent="0.2">
      <c r="A9" s="1" t="s">
        <v>349</v>
      </c>
      <c r="B9" s="1" t="s">
        <v>352</v>
      </c>
      <c r="C9" s="1" t="s">
        <v>353</v>
      </c>
      <c r="D9" s="1">
        <v>2</v>
      </c>
      <c r="E9" s="1" t="s">
        <v>43</v>
      </c>
      <c r="F9" s="1" t="s">
        <v>34</v>
      </c>
      <c r="G9" s="1" t="s">
        <v>44</v>
      </c>
      <c r="H9" s="1" t="s">
        <v>308</v>
      </c>
      <c r="I9" s="1" t="s">
        <v>36</v>
      </c>
      <c r="J9" s="1" t="s">
        <v>45</v>
      </c>
      <c r="K9" s="1">
        <v>4</v>
      </c>
      <c r="L9" s="1">
        <v>383.9</v>
      </c>
      <c r="M9" s="1">
        <v>403.7</v>
      </c>
      <c r="N9" s="1">
        <v>22.4</v>
      </c>
      <c r="W9" s="1">
        <v>1</v>
      </c>
      <c r="Y9" s="1">
        <v>4334</v>
      </c>
      <c r="Z9" s="1">
        <v>5076</v>
      </c>
      <c r="AA9" s="1">
        <v>6068</v>
      </c>
      <c r="AB9" s="1" t="s">
        <v>87</v>
      </c>
      <c r="AC9" s="1" t="s">
        <v>656</v>
      </c>
      <c r="AD9" s="1">
        <v>81.421999999999997</v>
      </c>
      <c r="AE9" s="1">
        <v>82.718000000000004</v>
      </c>
      <c r="AF9" s="1">
        <v>1.1716386999999999</v>
      </c>
      <c r="AG9" s="1">
        <v>-28.41</v>
      </c>
    </row>
    <row r="10" spans="1:33" x14ac:dyDescent="0.2">
      <c r="A10" s="1" t="s">
        <v>349</v>
      </c>
      <c r="B10" s="1" t="s">
        <v>354</v>
      </c>
      <c r="C10" s="1" t="s">
        <v>355</v>
      </c>
      <c r="D10" s="1">
        <v>3</v>
      </c>
      <c r="E10" s="1" t="s">
        <v>51</v>
      </c>
      <c r="F10" s="1" t="s">
        <v>52</v>
      </c>
      <c r="G10" s="1" t="s">
        <v>53</v>
      </c>
      <c r="H10" s="1" t="s">
        <v>308</v>
      </c>
      <c r="I10" s="1" t="s">
        <v>36</v>
      </c>
      <c r="J10" s="1" t="s">
        <v>54</v>
      </c>
      <c r="K10" s="1">
        <v>1</v>
      </c>
      <c r="L10" s="1">
        <v>23.8</v>
      </c>
      <c r="M10" s="1">
        <v>43.6</v>
      </c>
      <c r="N10" s="1">
        <v>22.2</v>
      </c>
      <c r="O10" s="1">
        <v>3362</v>
      </c>
      <c r="P10" s="1">
        <v>2489</v>
      </c>
      <c r="Q10" s="1" t="s">
        <v>310</v>
      </c>
      <c r="R10" s="1" t="s">
        <v>47</v>
      </c>
      <c r="S10" s="1">
        <v>63.384999999999998</v>
      </c>
      <c r="T10" s="1">
        <v>0.74024330000000005</v>
      </c>
      <c r="U10" s="1">
        <v>-1.167</v>
      </c>
      <c r="W10" s="1">
        <v>1.7350000000000001</v>
      </c>
      <c r="AE10" s="1">
        <v>63.872</v>
      </c>
    </row>
    <row r="11" spans="1:33" x14ac:dyDescent="0.2">
      <c r="A11" s="1" t="s">
        <v>349</v>
      </c>
      <c r="B11" s="1" t="s">
        <v>354</v>
      </c>
      <c r="C11" s="1" t="s">
        <v>355</v>
      </c>
      <c r="D11" s="1">
        <v>3</v>
      </c>
      <c r="E11" s="1" t="s">
        <v>51</v>
      </c>
      <c r="F11" s="1" t="s">
        <v>52</v>
      </c>
      <c r="G11" s="1" t="s">
        <v>53</v>
      </c>
      <c r="H11" s="1" t="s">
        <v>308</v>
      </c>
      <c r="I11" s="1" t="s">
        <v>36</v>
      </c>
      <c r="J11" s="1" t="s">
        <v>54</v>
      </c>
      <c r="K11" s="1">
        <v>2</v>
      </c>
      <c r="L11" s="1">
        <v>93.7</v>
      </c>
      <c r="M11" s="1">
        <v>113.6</v>
      </c>
      <c r="N11" s="1">
        <v>22.2</v>
      </c>
      <c r="O11" s="1">
        <v>3387</v>
      </c>
      <c r="P11" s="1">
        <v>2509</v>
      </c>
      <c r="Q11" s="1" t="s">
        <v>310</v>
      </c>
      <c r="R11" s="1" t="s">
        <v>47</v>
      </c>
      <c r="S11" s="1">
        <v>63.673999999999999</v>
      </c>
      <c r="T11" s="1">
        <v>0.74021910000000002</v>
      </c>
      <c r="U11" s="1">
        <v>-1.2</v>
      </c>
      <c r="W11" s="1">
        <v>1.7350000000000001</v>
      </c>
      <c r="AE11" s="1">
        <v>64.164000000000001</v>
      </c>
    </row>
    <row r="12" spans="1:33" x14ac:dyDescent="0.2">
      <c r="A12" s="1" t="s">
        <v>349</v>
      </c>
      <c r="B12" s="1" t="s">
        <v>354</v>
      </c>
      <c r="C12" s="1" t="s">
        <v>355</v>
      </c>
      <c r="D12" s="1">
        <v>3</v>
      </c>
      <c r="E12" s="1" t="s">
        <v>51</v>
      </c>
      <c r="F12" s="1" t="s">
        <v>52</v>
      </c>
      <c r="G12" s="1" t="s">
        <v>53</v>
      </c>
      <c r="H12" s="1" t="s">
        <v>308</v>
      </c>
      <c r="I12" s="1" t="s">
        <v>36</v>
      </c>
      <c r="J12" s="1" t="s">
        <v>54</v>
      </c>
      <c r="K12" s="1">
        <v>3</v>
      </c>
      <c r="L12" s="1">
        <v>155.19999999999999</v>
      </c>
      <c r="M12" s="1">
        <v>178.2</v>
      </c>
      <c r="N12" s="1">
        <v>78.8</v>
      </c>
      <c r="O12" s="1">
        <v>5362</v>
      </c>
      <c r="P12" s="1">
        <v>3989</v>
      </c>
      <c r="Q12" s="1" t="s">
        <v>40</v>
      </c>
      <c r="R12" s="1" t="s">
        <v>41</v>
      </c>
      <c r="S12" s="1">
        <v>103.501</v>
      </c>
      <c r="T12" s="1">
        <v>0.74339180000000005</v>
      </c>
      <c r="U12" s="1">
        <v>3.081</v>
      </c>
      <c r="W12" s="1">
        <v>1.7350000000000001</v>
      </c>
      <c r="X12" s="1">
        <v>9.52</v>
      </c>
      <c r="AE12" s="1">
        <v>104.42400000000001</v>
      </c>
    </row>
    <row r="13" spans="1:33" x14ac:dyDescent="0.2">
      <c r="A13" s="1" t="s">
        <v>349</v>
      </c>
      <c r="B13" s="1" t="s">
        <v>354</v>
      </c>
      <c r="C13" s="1" t="s">
        <v>355</v>
      </c>
      <c r="D13" s="1">
        <v>3</v>
      </c>
      <c r="E13" s="1" t="s">
        <v>51</v>
      </c>
      <c r="F13" s="1" t="s">
        <v>52</v>
      </c>
      <c r="G13" s="1" t="s">
        <v>53</v>
      </c>
      <c r="H13" s="1" t="s">
        <v>308</v>
      </c>
      <c r="I13" s="1" t="s">
        <v>36</v>
      </c>
      <c r="J13" s="1" t="s">
        <v>54</v>
      </c>
      <c r="K13" s="1">
        <v>4</v>
      </c>
      <c r="L13" s="1">
        <v>266.89999999999998</v>
      </c>
      <c r="M13" s="1">
        <v>284.2</v>
      </c>
      <c r="N13" s="1">
        <v>86.5</v>
      </c>
      <c r="W13" s="1">
        <v>1.7350000000000001</v>
      </c>
      <c r="X13" s="1">
        <v>40.81</v>
      </c>
      <c r="Y13" s="1">
        <v>7697</v>
      </c>
      <c r="Z13" s="1">
        <v>9160</v>
      </c>
      <c r="AA13" s="1">
        <v>10925</v>
      </c>
      <c r="AB13" s="1" t="s">
        <v>311</v>
      </c>
      <c r="AC13" s="1" t="s">
        <v>656</v>
      </c>
      <c r="AD13" s="1">
        <v>170.25200000000001</v>
      </c>
      <c r="AE13" s="1">
        <v>172.983</v>
      </c>
      <c r="AF13" s="1">
        <v>1.1776823000000001</v>
      </c>
      <c r="AG13" s="1">
        <v>-23.135999999999999</v>
      </c>
    </row>
    <row r="14" spans="1:33" x14ac:dyDescent="0.2">
      <c r="A14" s="1" t="s">
        <v>349</v>
      </c>
      <c r="B14" s="1" t="s">
        <v>354</v>
      </c>
      <c r="C14" s="1" t="s">
        <v>355</v>
      </c>
      <c r="D14" s="1">
        <v>3</v>
      </c>
      <c r="E14" s="1" t="s">
        <v>51</v>
      </c>
      <c r="F14" s="1" t="s">
        <v>52</v>
      </c>
      <c r="G14" s="1" t="s">
        <v>53</v>
      </c>
      <c r="H14" s="1" t="s">
        <v>308</v>
      </c>
      <c r="I14" s="1" t="s">
        <v>36</v>
      </c>
      <c r="J14" s="1" t="s">
        <v>54</v>
      </c>
      <c r="K14" s="1">
        <v>5</v>
      </c>
      <c r="L14" s="1">
        <v>383.9</v>
      </c>
      <c r="M14" s="1">
        <v>403.7</v>
      </c>
      <c r="N14" s="1">
        <v>22.4</v>
      </c>
      <c r="W14" s="1">
        <v>1.7350000000000001</v>
      </c>
      <c r="Y14" s="1">
        <v>4340</v>
      </c>
      <c r="Z14" s="1">
        <v>5081</v>
      </c>
      <c r="AA14" s="1">
        <v>6074</v>
      </c>
      <c r="AB14" s="1" t="s">
        <v>657</v>
      </c>
      <c r="AC14" s="1" t="s">
        <v>658</v>
      </c>
      <c r="AD14" s="1">
        <v>81.52</v>
      </c>
      <c r="AE14" s="1">
        <v>82.816999999999993</v>
      </c>
      <c r="AF14" s="1">
        <v>1.1711411</v>
      </c>
      <c r="AG14" s="1">
        <v>-28.41</v>
      </c>
    </row>
    <row r="15" spans="1:33" x14ac:dyDescent="0.2">
      <c r="A15" s="1" t="s">
        <v>349</v>
      </c>
      <c r="B15" s="1" t="s">
        <v>356</v>
      </c>
      <c r="C15" s="1" t="s">
        <v>357</v>
      </c>
      <c r="D15" s="1">
        <v>4</v>
      </c>
      <c r="E15" s="1" t="s">
        <v>33</v>
      </c>
      <c r="F15" s="1" t="s">
        <v>60</v>
      </c>
      <c r="G15" s="1" t="s">
        <v>61</v>
      </c>
      <c r="H15" s="1" t="s">
        <v>308</v>
      </c>
      <c r="I15" s="1" t="s">
        <v>36</v>
      </c>
      <c r="J15" s="1" t="s">
        <v>62</v>
      </c>
      <c r="K15" s="1">
        <v>1</v>
      </c>
      <c r="L15" s="1">
        <v>23.7</v>
      </c>
      <c r="M15" s="1">
        <v>43.6</v>
      </c>
      <c r="N15" s="1">
        <v>22.1</v>
      </c>
      <c r="O15" s="1">
        <v>3385</v>
      </c>
      <c r="P15" s="1">
        <v>2509</v>
      </c>
      <c r="Q15" s="1" t="s">
        <v>338</v>
      </c>
      <c r="R15" s="1" t="s">
        <v>84</v>
      </c>
      <c r="S15" s="1">
        <v>63.396999999999998</v>
      </c>
      <c r="T15" s="1">
        <v>0.74015929999999996</v>
      </c>
      <c r="U15" s="1">
        <v>-1.1919999999999999</v>
      </c>
      <c r="W15" s="1">
        <v>1.306</v>
      </c>
      <c r="X15" s="1">
        <v>7.7373767999999998</v>
      </c>
      <c r="AE15" s="1">
        <v>63.884999999999998</v>
      </c>
    </row>
    <row r="16" spans="1:33" x14ac:dyDescent="0.2">
      <c r="A16" s="1" t="s">
        <v>349</v>
      </c>
      <c r="B16" s="1" t="s">
        <v>356</v>
      </c>
      <c r="C16" s="1" t="s">
        <v>357</v>
      </c>
      <c r="D16" s="1">
        <v>4</v>
      </c>
      <c r="E16" s="1" t="s">
        <v>33</v>
      </c>
      <c r="F16" s="1" t="s">
        <v>60</v>
      </c>
      <c r="G16" s="1" t="s">
        <v>61</v>
      </c>
      <c r="H16" s="1" t="s">
        <v>308</v>
      </c>
      <c r="I16" s="1" t="s">
        <v>36</v>
      </c>
      <c r="J16" s="1" t="s">
        <v>62</v>
      </c>
      <c r="K16" s="1">
        <v>2</v>
      </c>
      <c r="L16" s="1">
        <v>93.7</v>
      </c>
      <c r="M16" s="1">
        <v>113.6</v>
      </c>
      <c r="N16" s="1">
        <v>22.2</v>
      </c>
      <c r="O16" s="1">
        <v>3394</v>
      </c>
      <c r="P16" s="1">
        <v>2516</v>
      </c>
      <c r="Q16" s="1" t="s">
        <v>328</v>
      </c>
      <c r="R16" s="1" t="s">
        <v>39</v>
      </c>
      <c r="S16" s="1">
        <v>63.720999999999997</v>
      </c>
      <c r="T16" s="1">
        <v>0.74015370000000003</v>
      </c>
      <c r="U16" s="1">
        <v>-1.2</v>
      </c>
      <c r="W16" s="1">
        <v>1.306</v>
      </c>
      <c r="X16" s="1">
        <v>7.7769836999999997</v>
      </c>
      <c r="AE16" s="1">
        <v>64.212999999999994</v>
      </c>
    </row>
    <row r="17" spans="1:33" x14ac:dyDescent="0.2">
      <c r="A17" s="1" t="s">
        <v>349</v>
      </c>
      <c r="B17" s="1" t="s">
        <v>356</v>
      </c>
      <c r="C17" s="1" t="s">
        <v>357</v>
      </c>
      <c r="D17" s="1">
        <v>4</v>
      </c>
      <c r="E17" s="1" t="s">
        <v>33</v>
      </c>
      <c r="F17" s="1" t="s">
        <v>60</v>
      </c>
      <c r="G17" s="1" t="s">
        <v>61</v>
      </c>
      <c r="H17" s="1" t="s">
        <v>308</v>
      </c>
      <c r="I17" s="1" t="s">
        <v>36</v>
      </c>
      <c r="J17" s="1" t="s">
        <v>62</v>
      </c>
      <c r="K17" s="1">
        <v>3</v>
      </c>
      <c r="L17" s="1">
        <v>155</v>
      </c>
      <c r="M17" s="1">
        <v>177.8</v>
      </c>
      <c r="N17" s="1">
        <v>75.8</v>
      </c>
      <c r="O17" s="1">
        <v>3994</v>
      </c>
      <c r="P17" s="1">
        <v>2948</v>
      </c>
      <c r="Q17" s="1" t="s">
        <v>324</v>
      </c>
      <c r="R17" s="1" t="s">
        <v>79</v>
      </c>
      <c r="S17" s="1">
        <v>77.811999999999998</v>
      </c>
      <c r="T17" s="1">
        <v>0.73754059999999999</v>
      </c>
      <c r="U17" s="1">
        <v>-4.726</v>
      </c>
      <c r="W17" s="1">
        <v>1.306</v>
      </c>
      <c r="X17" s="1">
        <v>9.5101551999999998</v>
      </c>
      <c r="AE17" s="1">
        <v>78.522999999999996</v>
      </c>
    </row>
    <row r="18" spans="1:33" x14ac:dyDescent="0.2">
      <c r="A18" s="1" t="s">
        <v>349</v>
      </c>
      <c r="B18" s="1" t="s">
        <v>356</v>
      </c>
      <c r="C18" s="1" t="s">
        <v>357</v>
      </c>
      <c r="D18" s="1">
        <v>4</v>
      </c>
      <c r="E18" s="1" t="s">
        <v>33</v>
      </c>
      <c r="F18" s="1" t="s">
        <v>60</v>
      </c>
      <c r="G18" s="1" t="s">
        <v>61</v>
      </c>
      <c r="H18" s="1" t="s">
        <v>308</v>
      </c>
      <c r="I18" s="1" t="s">
        <v>36</v>
      </c>
      <c r="J18" s="1" t="s">
        <v>62</v>
      </c>
      <c r="K18" s="1">
        <v>4</v>
      </c>
      <c r="L18" s="1">
        <v>266.8</v>
      </c>
      <c r="M18" s="1">
        <v>286.10000000000002</v>
      </c>
      <c r="N18" s="1">
        <v>83</v>
      </c>
      <c r="W18" s="1">
        <v>1.306</v>
      </c>
      <c r="X18" s="1">
        <v>40.315620099999997</v>
      </c>
      <c r="Y18" s="1">
        <v>5797</v>
      </c>
      <c r="Z18" s="1">
        <v>6867</v>
      </c>
      <c r="AA18" s="1">
        <v>8230</v>
      </c>
      <c r="AB18" s="1" t="s">
        <v>87</v>
      </c>
      <c r="AC18" s="1" t="s">
        <v>70</v>
      </c>
      <c r="AD18" s="1">
        <v>126.663</v>
      </c>
      <c r="AE18" s="1">
        <v>128.691</v>
      </c>
      <c r="AF18" s="1">
        <v>1.1747905000000001</v>
      </c>
      <c r="AG18" s="1">
        <v>-25.61</v>
      </c>
    </row>
    <row r="19" spans="1:33" x14ac:dyDescent="0.2">
      <c r="A19" s="1" t="s">
        <v>349</v>
      </c>
      <c r="B19" s="1" t="s">
        <v>356</v>
      </c>
      <c r="C19" s="1" t="s">
        <v>357</v>
      </c>
      <c r="D19" s="1">
        <v>4</v>
      </c>
      <c r="E19" s="1" t="s">
        <v>33</v>
      </c>
      <c r="F19" s="1" t="s">
        <v>60</v>
      </c>
      <c r="G19" s="1" t="s">
        <v>61</v>
      </c>
      <c r="H19" s="1" t="s">
        <v>308</v>
      </c>
      <c r="I19" s="1" t="s">
        <v>36</v>
      </c>
      <c r="J19" s="1" t="s">
        <v>62</v>
      </c>
      <c r="K19" s="1">
        <v>5</v>
      </c>
      <c r="L19" s="1">
        <v>383.9</v>
      </c>
      <c r="M19" s="1">
        <v>386.2</v>
      </c>
      <c r="N19" s="1">
        <v>22.4</v>
      </c>
      <c r="W19" s="1">
        <v>1.306</v>
      </c>
      <c r="X19" s="1">
        <v>25.872578300000001</v>
      </c>
      <c r="Y19" s="1">
        <v>4322</v>
      </c>
      <c r="Z19" s="1">
        <v>5063</v>
      </c>
      <c r="AA19" s="1">
        <v>6041</v>
      </c>
      <c r="AB19" s="1" t="s">
        <v>659</v>
      </c>
      <c r="AC19" s="1" t="s">
        <v>657</v>
      </c>
      <c r="AD19" s="1">
        <v>81.373999999999995</v>
      </c>
      <c r="AE19" s="1">
        <v>82.668000000000006</v>
      </c>
      <c r="AF19" s="1">
        <v>1.1709803000000001</v>
      </c>
      <c r="AG19" s="1">
        <v>-28.41</v>
      </c>
    </row>
    <row r="20" spans="1:33" x14ac:dyDescent="0.2">
      <c r="A20" s="1" t="s">
        <v>349</v>
      </c>
      <c r="B20" s="1" t="s">
        <v>358</v>
      </c>
      <c r="C20" s="1" t="s">
        <v>359</v>
      </c>
      <c r="D20" s="1">
        <v>5</v>
      </c>
      <c r="E20" s="1" t="s">
        <v>33</v>
      </c>
      <c r="F20" s="1" t="s">
        <v>65</v>
      </c>
      <c r="G20" s="1" t="s">
        <v>66</v>
      </c>
      <c r="H20" s="1" t="s">
        <v>308</v>
      </c>
      <c r="I20" s="1" t="s">
        <v>36</v>
      </c>
      <c r="J20" s="1" t="s">
        <v>67</v>
      </c>
      <c r="K20" s="1">
        <v>1</v>
      </c>
      <c r="L20" s="1">
        <v>23.8</v>
      </c>
      <c r="M20" s="1">
        <v>43.6</v>
      </c>
      <c r="N20" s="1">
        <v>22.1</v>
      </c>
      <c r="O20" s="1">
        <v>3395</v>
      </c>
      <c r="P20" s="1">
        <v>2516</v>
      </c>
      <c r="Q20" s="1" t="s">
        <v>332</v>
      </c>
      <c r="R20" s="1" t="s">
        <v>86</v>
      </c>
      <c r="S20" s="1">
        <v>63.680999999999997</v>
      </c>
      <c r="T20" s="1">
        <v>0.74011950000000004</v>
      </c>
      <c r="U20" s="1">
        <v>-1.2</v>
      </c>
      <c r="W20" s="1">
        <v>1.1910000000000001</v>
      </c>
      <c r="X20" s="1">
        <v>8.5225313000000007</v>
      </c>
      <c r="AE20" s="1">
        <v>64.171999999999997</v>
      </c>
    </row>
    <row r="21" spans="1:33" x14ac:dyDescent="0.2">
      <c r="A21" s="1" t="s">
        <v>349</v>
      </c>
      <c r="B21" s="1" t="s">
        <v>358</v>
      </c>
      <c r="C21" s="1" t="s">
        <v>359</v>
      </c>
      <c r="D21" s="1">
        <v>5</v>
      </c>
      <c r="E21" s="1" t="s">
        <v>33</v>
      </c>
      <c r="F21" s="1" t="s">
        <v>65</v>
      </c>
      <c r="G21" s="1" t="s">
        <v>66</v>
      </c>
      <c r="H21" s="1" t="s">
        <v>308</v>
      </c>
      <c r="I21" s="1" t="s">
        <v>36</v>
      </c>
      <c r="J21" s="1" t="s">
        <v>67</v>
      </c>
      <c r="K21" s="1">
        <v>2</v>
      </c>
      <c r="L21" s="1">
        <v>93.6</v>
      </c>
      <c r="M21" s="1">
        <v>95.9</v>
      </c>
      <c r="N21" s="1">
        <v>22.4</v>
      </c>
      <c r="O21" s="1">
        <v>3393</v>
      </c>
      <c r="P21" s="1">
        <v>2512</v>
      </c>
      <c r="Q21" s="1" t="s">
        <v>314</v>
      </c>
      <c r="R21" s="1" t="s">
        <v>272</v>
      </c>
      <c r="S21" s="1">
        <v>64.099999999999994</v>
      </c>
      <c r="T21" s="1">
        <v>0.74011919999999998</v>
      </c>
      <c r="U21" s="1">
        <v>-1.2</v>
      </c>
      <c r="W21" s="1">
        <v>1.1910000000000001</v>
      </c>
      <c r="X21" s="1">
        <v>8.5786046999999996</v>
      </c>
      <c r="AE21" s="1">
        <v>64.593999999999994</v>
      </c>
    </row>
    <row r="22" spans="1:33" x14ac:dyDescent="0.2">
      <c r="A22" s="1" t="s">
        <v>349</v>
      </c>
      <c r="B22" s="1" t="s">
        <v>358</v>
      </c>
      <c r="C22" s="1" t="s">
        <v>359</v>
      </c>
      <c r="D22" s="1">
        <v>5</v>
      </c>
      <c r="E22" s="1" t="s">
        <v>33</v>
      </c>
      <c r="F22" s="1" t="s">
        <v>65</v>
      </c>
      <c r="G22" s="1" t="s">
        <v>66</v>
      </c>
      <c r="H22" s="1" t="s">
        <v>308</v>
      </c>
      <c r="I22" s="1" t="s">
        <v>36</v>
      </c>
      <c r="J22" s="1" t="s">
        <v>67</v>
      </c>
      <c r="K22" s="1">
        <v>3</v>
      </c>
      <c r="L22" s="1">
        <v>155.1</v>
      </c>
      <c r="M22" s="1">
        <v>177.9</v>
      </c>
      <c r="N22" s="1">
        <v>75.5</v>
      </c>
      <c r="O22" s="1">
        <v>3788</v>
      </c>
      <c r="P22" s="1">
        <v>2944</v>
      </c>
      <c r="Q22" s="1" t="s">
        <v>329</v>
      </c>
      <c r="R22" s="1" t="s">
        <v>39</v>
      </c>
      <c r="S22" s="1">
        <v>73.298000000000002</v>
      </c>
      <c r="T22" s="1">
        <v>0.77625829999999996</v>
      </c>
      <c r="U22" s="1">
        <v>47.57</v>
      </c>
      <c r="W22" s="1">
        <v>1.1910000000000001</v>
      </c>
      <c r="X22" s="1">
        <v>9.8251016</v>
      </c>
      <c r="AE22" s="1">
        <v>73.98</v>
      </c>
    </row>
    <row r="23" spans="1:33" x14ac:dyDescent="0.2">
      <c r="A23" s="1" t="s">
        <v>349</v>
      </c>
      <c r="B23" s="1" t="s">
        <v>358</v>
      </c>
      <c r="C23" s="1" t="s">
        <v>359</v>
      </c>
      <c r="D23" s="1">
        <v>5</v>
      </c>
      <c r="E23" s="1" t="s">
        <v>33</v>
      </c>
      <c r="F23" s="1" t="s">
        <v>65</v>
      </c>
      <c r="G23" s="1" t="s">
        <v>66</v>
      </c>
      <c r="H23" s="1" t="s">
        <v>308</v>
      </c>
      <c r="I23" s="1" t="s">
        <v>36</v>
      </c>
      <c r="J23" s="1" t="s">
        <v>67</v>
      </c>
      <c r="K23" s="1">
        <v>4</v>
      </c>
      <c r="L23" s="1">
        <v>267</v>
      </c>
      <c r="M23" s="1">
        <v>286.8</v>
      </c>
      <c r="N23" s="1">
        <v>82</v>
      </c>
      <c r="W23" s="1">
        <v>1.1910000000000001</v>
      </c>
      <c r="X23" s="1">
        <v>40.684386699999997</v>
      </c>
      <c r="Y23" s="1">
        <v>5379</v>
      </c>
      <c r="Z23" s="1">
        <v>6751</v>
      </c>
      <c r="AA23" s="1">
        <v>7643</v>
      </c>
      <c r="AB23" s="1" t="s">
        <v>87</v>
      </c>
      <c r="AC23" s="1" t="s">
        <v>163</v>
      </c>
      <c r="AD23" s="1">
        <v>116.501</v>
      </c>
      <c r="AE23" s="1">
        <v>118.45</v>
      </c>
      <c r="AF23" s="1">
        <v>1.2459472</v>
      </c>
      <c r="AG23" s="1">
        <v>37.838000000000001</v>
      </c>
    </row>
    <row r="24" spans="1:33" x14ac:dyDescent="0.2">
      <c r="A24" s="1" t="s">
        <v>349</v>
      </c>
      <c r="B24" s="1" t="s">
        <v>358</v>
      </c>
      <c r="C24" s="1" t="s">
        <v>359</v>
      </c>
      <c r="D24" s="1">
        <v>5</v>
      </c>
      <c r="E24" s="1" t="s">
        <v>33</v>
      </c>
      <c r="F24" s="1" t="s">
        <v>65</v>
      </c>
      <c r="G24" s="1" t="s">
        <v>66</v>
      </c>
      <c r="H24" s="1" t="s">
        <v>308</v>
      </c>
      <c r="I24" s="1" t="s">
        <v>36</v>
      </c>
      <c r="J24" s="1" t="s">
        <v>67</v>
      </c>
      <c r="K24" s="1">
        <v>5</v>
      </c>
      <c r="L24" s="1">
        <v>383.9</v>
      </c>
      <c r="M24" s="1">
        <v>403.7</v>
      </c>
      <c r="N24" s="1">
        <v>22.4</v>
      </c>
      <c r="W24" s="1">
        <v>1.1910000000000001</v>
      </c>
      <c r="X24" s="1">
        <v>28.407587800000002</v>
      </c>
      <c r="Y24" s="1">
        <v>4364</v>
      </c>
      <c r="Z24" s="1">
        <v>5118</v>
      </c>
      <c r="AA24" s="1">
        <v>6093</v>
      </c>
      <c r="AB24" s="1" t="s">
        <v>334</v>
      </c>
      <c r="AC24" s="1" t="s">
        <v>660</v>
      </c>
      <c r="AD24" s="1">
        <v>81.478999999999999</v>
      </c>
      <c r="AE24" s="1">
        <v>82.775000000000006</v>
      </c>
      <c r="AF24" s="1">
        <v>1.1708901</v>
      </c>
      <c r="AG24" s="1">
        <v>-28.41</v>
      </c>
    </row>
    <row r="25" spans="1:33" x14ac:dyDescent="0.2">
      <c r="A25" s="1" t="s">
        <v>349</v>
      </c>
      <c r="B25" s="1" t="s">
        <v>360</v>
      </c>
      <c r="C25" s="1" t="s">
        <v>361</v>
      </c>
      <c r="D25" s="1">
        <v>6</v>
      </c>
      <c r="E25" s="1" t="s">
        <v>33</v>
      </c>
      <c r="F25" s="1" t="s">
        <v>52</v>
      </c>
      <c r="G25" s="1" t="s">
        <v>68</v>
      </c>
      <c r="H25" s="1" t="s">
        <v>308</v>
      </c>
      <c r="I25" s="1" t="s">
        <v>36</v>
      </c>
      <c r="J25" s="1" t="s">
        <v>69</v>
      </c>
      <c r="K25" s="1">
        <v>1</v>
      </c>
      <c r="L25" s="1">
        <v>23.8</v>
      </c>
      <c r="M25" s="1">
        <v>43.6</v>
      </c>
      <c r="N25" s="1">
        <v>22.1</v>
      </c>
      <c r="O25" s="1">
        <v>3378</v>
      </c>
      <c r="P25" s="1">
        <v>2502</v>
      </c>
      <c r="Q25" s="1" t="s">
        <v>331</v>
      </c>
      <c r="R25" s="1" t="s">
        <v>336</v>
      </c>
      <c r="S25" s="1">
        <v>63.576000000000001</v>
      </c>
      <c r="T25" s="1">
        <v>0.74019429999999997</v>
      </c>
      <c r="U25" s="1">
        <v>-1.1180000000000001</v>
      </c>
      <c r="W25" s="1">
        <v>0.86</v>
      </c>
      <c r="X25" s="1">
        <v>11.7832329</v>
      </c>
      <c r="AE25" s="1">
        <v>64.066000000000003</v>
      </c>
    </row>
    <row r="26" spans="1:33" x14ac:dyDescent="0.2">
      <c r="A26" s="1" t="s">
        <v>349</v>
      </c>
      <c r="B26" s="1" t="s">
        <v>360</v>
      </c>
      <c r="C26" s="1" t="s">
        <v>361</v>
      </c>
      <c r="D26" s="1">
        <v>6</v>
      </c>
      <c r="E26" s="1" t="s">
        <v>33</v>
      </c>
      <c r="F26" s="1" t="s">
        <v>52</v>
      </c>
      <c r="G26" s="1" t="s">
        <v>68</v>
      </c>
      <c r="H26" s="1" t="s">
        <v>308</v>
      </c>
      <c r="I26" s="1" t="s">
        <v>36</v>
      </c>
      <c r="J26" s="1" t="s">
        <v>69</v>
      </c>
      <c r="K26" s="1">
        <v>2</v>
      </c>
      <c r="L26" s="1">
        <v>93.6</v>
      </c>
      <c r="M26" s="1">
        <v>113.5</v>
      </c>
      <c r="N26" s="1">
        <v>22.4</v>
      </c>
      <c r="O26" s="1">
        <v>3379</v>
      </c>
      <c r="P26" s="1">
        <v>2502</v>
      </c>
      <c r="Q26" s="1" t="s">
        <v>314</v>
      </c>
      <c r="R26" s="1" t="s">
        <v>272</v>
      </c>
      <c r="S26" s="1">
        <v>63.932000000000002</v>
      </c>
      <c r="T26" s="1">
        <v>0.74013320000000005</v>
      </c>
      <c r="U26" s="1">
        <v>-1.2</v>
      </c>
      <c r="W26" s="1">
        <v>0.86</v>
      </c>
      <c r="X26" s="1">
        <v>11.8493782</v>
      </c>
      <c r="AE26" s="1">
        <v>64.426000000000002</v>
      </c>
    </row>
    <row r="27" spans="1:33" x14ac:dyDescent="0.2">
      <c r="A27" s="1" t="s">
        <v>349</v>
      </c>
      <c r="B27" s="1" t="s">
        <v>360</v>
      </c>
      <c r="C27" s="1" t="s">
        <v>361</v>
      </c>
      <c r="D27" s="1">
        <v>6</v>
      </c>
      <c r="E27" s="1" t="s">
        <v>33</v>
      </c>
      <c r="F27" s="1" t="s">
        <v>52</v>
      </c>
      <c r="G27" s="1" t="s">
        <v>68</v>
      </c>
      <c r="H27" s="1" t="s">
        <v>308</v>
      </c>
      <c r="I27" s="1" t="s">
        <v>36</v>
      </c>
      <c r="J27" s="1" t="s">
        <v>69</v>
      </c>
      <c r="K27" s="1">
        <v>3</v>
      </c>
      <c r="L27" s="1">
        <v>155.1</v>
      </c>
      <c r="M27" s="1">
        <v>177.4</v>
      </c>
      <c r="N27" s="1">
        <v>72.3</v>
      </c>
      <c r="O27" s="1">
        <v>2596</v>
      </c>
      <c r="P27" s="1">
        <v>1932</v>
      </c>
      <c r="Q27" s="1" t="s">
        <v>329</v>
      </c>
      <c r="R27" s="1" t="s">
        <v>272</v>
      </c>
      <c r="S27" s="1">
        <v>50.709000000000003</v>
      </c>
      <c r="T27" s="1">
        <v>0.7433632</v>
      </c>
      <c r="U27" s="1">
        <v>3.1589999999999998</v>
      </c>
      <c r="W27" s="1">
        <v>0.86</v>
      </c>
      <c r="X27" s="1">
        <v>9.4182857999999996</v>
      </c>
      <c r="AE27" s="1">
        <v>51.207999999999998</v>
      </c>
    </row>
    <row r="28" spans="1:33" x14ac:dyDescent="0.2">
      <c r="A28" s="1" t="s">
        <v>349</v>
      </c>
      <c r="B28" s="1" t="s">
        <v>360</v>
      </c>
      <c r="C28" s="1" t="s">
        <v>361</v>
      </c>
      <c r="D28" s="1">
        <v>6</v>
      </c>
      <c r="E28" s="1" t="s">
        <v>33</v>
      </c>
      <c r="F28" s="1" t="s">
        <v>52</v>
      </c>
      <c r="G28" s="1" t="s">
        <v>68</v>
      </c>
      <c r="H28" s="1" t="s">
        <v>308</v>
      </c>
      <c r="I28" s="1" t="s">
        <v>36</v>
      </c>
      <c r="J28" s="1" t="s">
        <v>69</v>
      </c>
      <c r="K28" s="1">
        <v>4</v>
      </c>
      <c r="L28" s="1">
        <v>266.89999999999998</v>
      </c>
      <c r="M28" s="1">
        <v>288.89999999999998</v>
      </c>
      <c r="N28" s="1">
        <v>78.2</v>
      </c>
      <c r="W28" s="1">
        <v>0.86</v>
      </c>
      <c r="X28" s="1">
        <v>39.000092000000002</v>
      </c>
      <c r="Y28" s="1">
        <v>3753</v>
      </c>
      <c r="Z28" s="1">
        <v>4438</v>
      </c>
      <c r="AA28" s="1">
        <v>5339</v>
      </c>
      <c r="AB28" s="1" t="s">
        <v>87</v>
      </c>
      <c r="AC28" s="1" t="s">
        <v>163</v>
      </c>
      <c r="AD28" s="1">
        <v>80.763000000000005</v>
      </c>
      <c r="AE28" s="1">
        <v>82.058999999999997</v>
      </c>
      <c r="AF28" s="1">
        <v>1.1770395</v>
      </c>
      <c r="AG28" s="1">
        <v>-23.533999999999999</v>
      </c>
    </row>
    <row r="29" spans="1:33" x14ac:dyDescent="0.2">
      <c r="A29" s="1" t="s">
        <v>349</v>
      </c>
      <c r="B29" s="1" t="s">
        <v>360</v>
      </c>
      <c r="C29" s="1" t="s">
        <v>361</v>
      </c>
      <c r="D29" s="1">
        <v>6</v>
      </c>
      <c r="E29" s="1" t="s">
        <v>33</v>
      </c>
      <c r="F29" s="1" t="s">
        <v>52</v>
      </c>
      <c r="G29" s="1" t="s">
        <v>68</v>
      </c>
      <c r="H29" s="1" t="s">
        <v>308</v>
      </c>
      <c r="I29" s="1" t="s">
        <v>36</v>
      </c>
      <c r="J29" s="1" t="s">
        <v>69</v>
      </c>
      <c r="K29" s="1">
        <v>5</v>
      </c>
      <c r="L29" s="1">
        <v>383.9</v>
      </c>
      <c r="M29" s="1">
        <v>403.7</v>
      </c>
      <c r="N29" s="1">
        <v>22.4</v>
      </c>
      <c r="W29" s="1">
        <v>0.86</v>
      </c>
      <c r="X29" s="1">
        <v>39.2557422</v>
      </c>
      <c r="Y29" s="1">
        <v>4339</v>
      </c>
      <c r="Z29" s="1">
        <v>5083</v>
      </c>
      <c r="AA29" s="1">
        <v>6068</v>
      </c>
      <c r="AB29" s="1" t="s">
        <v>312</v>
      </c>
      <c r="AC29" s="1" t="s">
        <v>334</v>
      </c>
      <c r="AD29" s="1">
        <v>81.302999999999997</v>
      </c>
      <c r="AE29" s="1">
        <v>82.596000000000004</v>
      </c>
      <c r="AF29" s="1">
        <v>1.1707912</v>
      </c>
      <c r="AG29" s="1">
        <v>-28.41</v>
      </c>
    </row>
    <row r="30" spans="1:33" x14ac:dyDescent="0.2">
      <c r="A30" s="1" t="s">
        <v>349</v>
      </c>
      <c r="B30" s="1" t="s">
        <v>362</v>
      </c>
      <c r="C30" s="1" t="s">
        <v>363</v>
      </c>
      <c r="D30" s="1">
        <v>7</v>
      </c>
      <c r="E30" s="1" t="s">
        <v>33</v>
      </c>
      <c r="F30" s="1" t="s">
        <v>72</v>
      </c>
      <c r="G30" s="1" t="s">
        <v>73</v>
      </c>
      <c r="H30" s="1" t="s">
        <v>308</v>
      </c>
      <c r="I30" s="1" t="s">
        <v>36</v>
      </c>
      <c r="J30" s="1" t="s">
        <v>74</v>
      </c>
      <c r="K30" s="1">
        <v>1</v>
      </c>
      <c r="L30" s="1">
        <v>23.6</v>
      </c>
      <c r="M30" s="1">
        <v>26.4</v>
      </c>
      <c r="N30" s="1">
        <v>22.4</v>
      </c>
      <c r="O30" s="1">
        <v>3359</v>
      </c>
      <c r="P30" s="1">
        <v>2486</v>
      </c>
      <c r="Q30" s="1" t="s">
        <v>321</v>
      </c>
      <c r="R30" s="1" t="s">
        <v>39</v>
      </c>
      <c r="S30" s="1">
        <v>63.619</v>
      </c>
      <c r="T30" s="1">
        <v>0.74005209999999999</v>
      </c>
      <c r="U30" s="1">
        <v>-1.3420000000000001</v>
      </c>
      <c r="W30" s="1">
        <v>1.1439999999999999</v>
      </c>
      <c r="X30" s="1">
        <v>8.8641541000000004</v>
      </c>
      <c r="AE30" s="1">
        <v>64.11</v>
      </c>
    </row>
    <row r="31" spans="1:33" x14ac:dyDescent="0.2">
      <c r="A31" s="1" t="s">
        <v>349</v>
      </c>
      <c r="B31" s="1" t="s">
        <v>362</v>
      </c>
      <c r="C31" s="1" t="s">
        <v>363</v>
      </c>
      <c r="D31" s="1">
        <v>7</v>
      </c>
      <c r="E31" s="1" t="s">
        <v>33</v>
      </c>
      <c r="F31" s="1" t="s">
        <v>72</v>
      </c>
      <c r="G31" s="1" t="s">
        <v>73</v>
      </c>
      <c r="H31" s="1" t="s">
        <v>308</v>
      </c>
      <c r="I31" s="1" t="s">
        <v>36</v>
      </c>
      <c r="J31" s="1" t="s">
        <v>74</v>
      </c>
      <c r="K31" s="1">
        <v>2</v>
      </c>
      <c r="L31" s="1">
        <v>93.8</v>
      </c>
      <c r="M31" s="1">
        <v>96.1</v>
      </c>
      <c r="N31" s="1">
        <v>22.2</v>
      </c>
      <c r="O31" s="1">
        <v>3386</v>
      </c>
      <c r="P31" s="1">
        <v>2507</v>
      </c>
      <c r="Q31" s="1" t="s">
        <v>324</v>
      </c>
      <c r="R31" s="1" t="s">
        <v>41</v>
      </c>
      <c r="S31" s="1">
        <v>64.022000000000006</v>
      </c>
      <c r="T31" s="1">
        <v>0.74015730000000002</v>
      </c>
      <c r="U31" s="1">
        <v>-1.2</v>
      </c>
      <c r="W31" s="1">
        <v>1.1439999999999999</v>
      </c>
      <c r="X31" s="1">
        <v>8.9203615000000003</v>
      </c>
      <c r="AE31" s="1">
        <v>64.516999999999996</v>
      </c>
    </row>
    <row r="32" spans="1:33" x14ac:dyDescent="0.2">
      <c r="A32" s="1" t="s">
        <v>349</v>
      </c>
      <c r="B32" s="1" t="s">
        <v>362</v>
      </c>
      <c r="C32" s="1" t="s">
        <v>363</v>
      </c>
      <c r="D32" s="1">
        <v>7</v>
      </c>
      <c r="E32" s="1" t="s">
        <v>33</v>
      </c>
      <c r="F32" s="1" t="s">
        <v>72</v>
      </c>
      <c r="G32" s="1" t="s">
        <v>73</v>
      </c>
      <c r="H32" s="1" t="s">
        <v>308</v>
      </c>
      <c r="I32" s="1" t="s">
        <v>36</v>
      </c>
      <c r="J32" s="1" t="s">
        <v>74</v>
      </c>
      <c r="K32" s="1">
        <v>3</v>
      </c>
      <c r="L32" s="1">
        <v>155.19999999999999</v>
      </c>
      <c r="M32" s="1">
        <v>177.7</v>
      </c>
      <c r="N32" s="1">
        <v>75.3</v>
      </c>
      <c r="O32" s="1">
        <v>3809</v>
      </c>
      <c r="P32" s="1">
        <v>2848</v>
      </c>
      <c r="Q32" s="1" t="s">
        <v>38</v>
      </c>
      <c r="R32" s="1" t="s">
        <v>273</v>
      </c>
      <c r="S32" s="1">
        <v>72.686000000000007</v>
      </c>
      <c r="T32" s="1">
        <v>0.746892</v>
      </c>
      <c r="U32" s="1">
        <v>7.8879999999999999</v>
      </c>
      <c r="W32" s="1">
        <v>1.1439999999999999</v>
      </c>
      <c r="X32" s="1">
        <v>10.149975100000001</v>
      </c>
      <c r="AE32" s="1">
        <v>73.41</v>
      </c>
    </row>
    <row r="33" spans="1:33" x14ac:dyDescent="0.2">
      <c r="A33" s="1" t="s">
        <v>349</v>
      </c>
      <c r="B33" s="1" t="s">
        <v>362</v>
      </c>
      <c r="C33" s="1" t="s">
        <v>363</v>
      </c>
      <c r="D33" s="1">
        <v>7</v>
      </c>
      <c r="E33" s="1" t="s">
        <v>33</v>
      </c>
      <c r="F33" s="1" t="s">
        <v>72</v>
      </c>
      <c r="G33" s="1" t="s">
        <v>73</v>
      </c>
      <c r="H33" s="1" t="s">
        <v>308</v>
      </c>
      <c r="I33" s="1" t="s">
        <v>36</v>
      </c>
      <c r="J33" s="1" t="s">
        <v>74</v>
      </c>
      <c r="K33" s="1">
        <v>4</v>
      </c>
      <c r="L33" s="1">
        <v>266.89999999999998</v>
      </c>
      <c r="M33" s="1">
        <v>285.89999999999998</v>
      </c>
      <c r="N33" s="1">
        <v>84</v>
      </c>
      <c r="W33" s="1">
        <v>1.1439999999999999</v>
      </c>
      <c r="X33" s="1">
        <v>48.159202100000002</v>
      </c>
      <c r="Y33" s="1">
        <v>6147</v>
      </c>
      <c r="Z33" s="1">
        <v>7334</v>
      </c>
      <c r="AA33" s="1">
        <v>8732</v>
      </c>
      <c r="AB33" s="1" t="s">
        <v>80</v>
      </c>
      <c r="AC33" s="1" t="s">
        <v>163</v>
      </c>
      <c r="AD33" s="1">
        <v>132.51300000000001</v>
      </c>
      <c r="AE33" s="1">
        <v>134.649</v>
      </c>
      <c r="AF33" s="1">
        <v>1.1844082</v>
      </c>
      <c r="AG33" s="1">
        <v>-16.800999999999998</v>
      </c>
    </row>
    <row r="34" spans="1:33" x14ac:dyDescent="0.2">
      <c r="A34" s="1" t="s">
        <v>349</v>
      </c>
      <c r="B34" s="1" t="s">
        <v>362</v>
      </c>
      <c r="C34" s="1" t="s">
        <v>363</v>
      </c>
      <c r="D34" s="1">
        <v>7</v>
      </c>
      <c r="E34" s="1" t="s">
        <v>33</v>
      </c>
      <c r="F34" s="1" t="s">
        <v>72</v>
      </c>
      <c r="G34" s="1" t="s">
        <v>73</v>
      </c>
      <c r="H34" s="1" t="s">
        <v>308</v>
      </c>
      <c r="I34" s="1" t="s">
        <v>36</v>
      </c>
      <c r="J34" s="1" t="s">
        <v>74</v>
      </c>
      <c r="K34" s="1">
        <v>5</v>
      </c>
      <c r="L34" s="1">
        <v>384</v>
      </c>
      <c r="M34" s="1">
        <v>386.8</v>
      </c>
      <c r="N34" s="1">
        <v>22.4</v>
      </c>
      <c r="W34" s="1">
        <v>1.1439999999999999</v>
      </c>
      <c r="X34" s="1">
        <v>29.602781100000001</v>
      </c>
      <c r="Y34" s="1">
        <v>4337</v>
      </c>
      <c r="Z34" s="1">
        <v>5077</v>
      </c>
      <c r="AA34" s="1">
        <v>6065</v>
      </c>
      <c r="AB34" s="1" t="s">
        <v>661</v>
      </c>
      <c r="AC34" s="1" t="s">
        <v>662</v>
      </c>
      <c r="AD34" s="1">
        <v>81.557000000000002</v>
      </c>
      <c r="AE34" s="1">
        <v>82.853999999999999</v>
      </c>
      <c r="AF34" s="1">
        <v>1.1706475999999999</v>
      </c>
      <c r="AG34" s="1">
        <v>-28.41</v>
      </c>
    </row>
    <row r="35" spans="1:33" x14ac:dyDescent="0.2">
      <c r="A35" s="1" t="s">
        <v>349</v>
      </c>
      <c r="B35" s="1" t="s">
        <v>364</v>
      </c>
      <c r="C35" s="1" t="s">
        <v>365</v>
      </c>
      <c r="D35" s="1">
        <v>8</v>
      </c>
      <c r="E35" s="1" t="s">
        <v>33</v>
      </c>
      <c r="F35" s="1" t="s">
        <v>366</v>
      </c>
      <c r="G35" s="1" t="s">
        <v>77</v>
      </c>
      <c r="H35" s="1" t="s">
        <v>308</v>
      </c>
      <c r="I35" s="1" t="s">
        <v>36</v>
      </c>
      <c r="J35" s="1" t="s">
        <v>78</v>
      </c>
      <c r="K35" s="1">
        <v>1</v>
      </c>
      <c r="L35" s="1">
        <v>23.8</v>
      </c>
      <c r="M35" s="1">
        <v>43.6</v>
      </c>
      <c r="N35" s="1">
        <v>22.1</v>
      </c>
      <c r="O35" s="1">
        <v>3394</v>
      </c>
      <c r="P35" s="1">
        <v>2515</v>
      </c>
      <c r="Q35" s="1" t="s">
        <v>332</v>
      </c>
      <c r="R35" s="1" t="s">
        <v>105</v>
      </c>
      <c r="S35" s="1">
        <v>63.610999999999997</v>
      </c>
      <c r="T35" s="1">
        <v>0.7400679</v>
      </c>
      <c r="U35" s="1">
        <v>-1.2330000000000001</v>
      </c>
      <c r="W35" s="1">
        <v>1.1140000000000001</v>
      </c>
      <c r="X35" s="1">
        <v>9.1017918000000009</v>
      </c>
      <c r="AE35" s="1">
        <v>64.102999999999994</v>
      </c>
    </row>
    <row r="36" spans="1:33" x14ac:dyDescent="0.2">
      <c r="A36" s="1" t="s">
        <v>349</v>
      </c>
      <c r="B36" s="1" t="s">
        <v>364</v>
      </c>
      <c r="C36" s="1" t="s">
        <v>365</v>
      </c>
      <c r="D36" s="1">
        <v>8</v>
      </c>
      <c r="E36" s="1" t="s">
        <v>33</v>
      </c>
      <c r="F36" s="1" t="s">
        <v>366</v>
      </c>
      <c r="G36" s="1" t="s">
        <v>77</v>
      </c>
      <c r="H36" s="1" t="s">
        <v>308</v>
      </c>
      <c r="I36" s="1" t="s">
        <v>36</v>
      </c>
      <c r="J36" s="1" t="s">
        <v>78</v>
      </c>
      <c r="K36" s="1">
        <v>2</v>
      </c>
      <c r="L36" s="1">
        <v>93.8</v>
      </c>
      <c r="M36" s="1">
        <v>113.4</v>
      </c>
      <c r="N36" s="1">
        <v>22.2</v>
      </c>
      <c r="O36" s="1">
        <v>3395</v>
      </c>
      <c r="P36" s="1">
        <v>2512</v>
      </c>
      <c r="Q36" s="1" t="s">
        <v>321</v>
      </c>
      <c r="R36" s="1" t="s">
        <v>272</v>
      </c>
      <c r="S36" s="1">
        <v>64.066999999999993</v>
      </c>
      <c r="T36" s="1">
        <v>0.74009270000000005</v>
      </c>
      <c r="U36" s="1">
        <v>-1.2</v>
      </c>
      <c r="W36" s="1">
        <v>1.1140000000000001</v>
      </c>
      <c r="X36" s="1">
        <v>9.1670923999999996</v>
      </c>
      <c r="AE36" s="1">
        <v>64.563000000000002</v>
      </c>
    </row>
    <row r="37" spans="1:33" x14ac:dyDescent="0.2">
      <c r="A37" s="1" t="s">
        <v>349</v>
      </c>
      <c r="B37" s="1" t="s">
        <v>364</v>
      </c>
      <c r="C37" s="1" t="s">
        <v>365</v>
      </c>
      <c r="D37" s="1">
        <v>8</v>
      </c>
      <c r="E37" s="1" t="s">
        <v>33</v>
      </c>
      <c r="F37" s="1" t="s">
        <v>366</v>
      </c>
      <c r="G37" s="1" t="s">
        <v>77</v>
      </c>
      <c r="H37" s="1" t="s">
        <v>308</v>
      </c>
      <c r="I37" s="1" t="s">
        <v>36</v>
      </c>
      <c r="J37" s="1" t="s">
        <v>78</v>
      </c>
      <c r="K37" s="1">
        <v>3</v>
      </c>
      <c r="L37" s="1">
        <v>155.30000000000001</v>
      </c>
      <c r="M37" s="1">
        <v>177.6</v>
      </c>
      <c r="N37" s="1">
        <v>72.8</v>
      </c>
      <c r="O37" s="1">
        <v>2926</v>
      </c>
      <c r="P37" s="1">
        <v>2196</v>
      </c>
      <c r="Q37" s="1" t="s">
        <v>329</v>
      </c>
      <c r="R37" s="1" t="s">
        <v>39</v>
      </c>
      <c r="S37" s="1">
        <v>55.816000000000003</v>
      </c>
      <c r="T37" s="1">
        <v>0.7497376</v>
      </c>
      <c r="U37" s="1">
        <v>11.816000000000001</v>
      </c>
      <c r="W37" s="1">
        <v>1.1140000000000001</v>
      </c>
      <c r="X37" s="1">
        <v>8.0026796000000004</v>
      </c>
      <c r="AE37" s="1">
        <v>56.362000000000002</v>
      </c>
    </row>
    <row r="38" spans="1:33" x14ac:dyDescent="0.2">
      <c r="A38" s="1" t="s">
        <v>349</v>
      </c>
      <c r="B38" s="1" t="s">
        <v>364</v>
      </c>
      <c r="C38" s="1" t="s">
        <v>365</v>
      </c>
      <c r="D38" s="1">
        <v>8</v>
      </c>
      <c r="E38" s="1" t="s">
        <v>33</v>
      </c>
      <c r="F38" s="1" t="s">
        <v>366</v>
      </c>
      <c r="G38" s="1" t="s">
        <v>77</v>
      </c>
      <c r="H38" s="1" t="s">
        <v>308</v>
      </c>
      <c r="I38" s="1" t="s">
        <v>36</v>
      </c>
      <c r="J38" s="1" t="s">
        <v>78</v>
      </c>
      <c r="K38" s="1">
        <v>4</v>
      </c>
      <c r="L38" s="1">
        <v>267</v>
      </c>
      <c r="M38" s="1">
        <v>287.8</v>
      </c>
      <c r="N38" s="1">
        <v>80.8</v>
      </c>
      <c r="W38" s="1">
        <v>1.1140000000000001</v>
      </c>
      <c r="X38" s="1">
        <v>37.053559100000001</v>
      </c>
      <c r="Y38" s="1">
        <v>4661</v>
      </c>
      <c r="Z38" s="1">
        <v>5550</v>
      </c>
      <c r="AA38" s="1">
        <v>6629</v>
      </c>
      <c r="AB38" s="1" t="s">
        <v>87</v>
      </c>
      <c r="AC38" s="1" t="s">
        <v>163</v>
      </c>
      <c r="AD38" s="1">
        <v>99.337000000000003</v>
      </c>
      <c r="AE38" s="1">
        <v>100.938</v>
      </c>
      <c r="AF38" s="1">
        <v>1.1842134</v>
      </c>
      <c r="AG38" s="1">
        <v>-17.021999999999998</v>
      </c>
    </row>
    <row r="39" spans="1:33" x14ac:dyDescent="0.2">
      <c r="A39" s="1" t="s">
        <v>349</v>
      </c>
      <c r="B39" s="1" t="s">
        <v>364</v>
      </c>
      <c r="C39" s="1" t="s">
        <v>365</v>
      </c>
      <c r="D39" s="1">
        <v>8</v>
      </c>
      <c r="E39" s="1" t="s">
        <v>33</v>
      </c>
      <c r="F39" s="1" t="s">
        <v>366</v>
      </c>
      <c r="G39" s="1" t="s">
        <v>77</v>
      </c>
      <c r="H39" s="1" t="s">
        <v>308</v>
      </c>
      <c r="I39" s="1" t="s">
        <v>36</v>
      </c>
      <c r="J39" s="1" t="s">
        <v>78</v>
      </c>
      <c r="K39" s="1">
        <v>5</v>
      </c>
      <c r="L39" s="1">
        <v>384</v>
      </c>
      <c r="M39" s="1">
        <v>387.5</v>
      </c>
      <c r="N39" s="1">
        <v>22.4</v>
      </c>
      <c r="W39" s="1">
        <v>1.1140000000000001</v>
      </c>
      <c r="X39" s="1">
        <v>30.3022727</v>
      </c>
      <c r="Y39" s="1">
        <v>4317</v>
      </c>
      <c r="Z39" s="1">
        <v>5055</v>
      </c>
      <c r="AA39" s="1">
        <v>6039</v>
      </c>
      <c r="AB39" s="1" t="s">
        <v>663</v>
      </c>
      <c r="AC39" s="1" t="s">
        <v>664</v>
      </c>
      <c r="AD39" s="1">
        <v>81.295000000000002</v>
      </c>
      <c r="AE39" s="1">
        <v>82.587999999999994</v>
      </c>
      <c r="AF39" s="1">
        <v>1.1706576</v>
      </c>
      <c r="AG39" s="1">
        <v>-28.41</v>
      </c>
    </row>
    <row r="40" spans="1:33" x14ac:dyDescent="0.2">
      <c r="A40" s="1" t="s">
        <v>349</v>
      </c>
      <c r="B40" s="1" t="s">
        <v>367</v>
      </c>
      <c r="C40" s="1" t="s">
        <v>368</v>
      </c>
      <c r="D40" s="1">
        <v>9</v>
      </c>
      <c r="E40" s="1" t="s">
        <v>33</v>
      </c>
      <c r="F40" s="1" t="s">
        <v>369</v>
      </c>
      <c r="G40" s="1" t="s">
        <v>82</v>
      </c>
      <c r="H40" s="1" t="s">
        <v>308</v>
      </c>
      <c r="I40" s="1" t="s">
        <v>36</v>
      </c>
      <c r="J40" s="1" t="s">
        <v>83</v>
      </c>
      <c r="K40" s="1">
        <v>1</v>
      </c>
      <c r="L40" s="1">
        <v>23.8</v>
      </c>
      <c r="M40" s="1">
        <v>43.6</v>
      </c>
      <c r="N40" s="1">
        <v>22.1</v>
      </c>
      <c r="O40" s="1">
        <v>3361</v>
      </c>
      <c r="P40" s="1">
        <v>2486</v>
      </c>
      <c r="Q40" s="1" t="s">
        <v>328</v>
      </c>
      <c r="R40" s="1" t="s">
        <v>105</v>
      </c>
      <c r="S40" s="1">
        <v>63.51</v>
      </c>
      <c r="T40" s="1">
        <v>0.74011530000000003</v>
      </c>
      <c r="U40" s="1">
        <v>-1.151</v>
      </c>
      <c r="W40" s="1">
        <v>1.6819999999999999</v>
      </c>
      <c r="X40" s="1">
        <v>6.0186454999999999</v>
      </c>
      <c r="AE40" s="1">
        <v>64.001000000000005</v>
      </c>
    </row>
    <row r="41" spans="1:33" x14ac:dyDescent="0.2">
      <c r="A41" s="1" t="s">
        <v>349</v>
      </c>
      <c r="B41" s="1" t="s">
        <v>367</v>
      </c>
      <c r="C41" s="1" t="s">
        <v>368</v>
      </c>
      <c r="D41" s="1">
        <v>9</v>
      </c>
      <c r="E41" s="1" t="s">
        <v>33</v>
      </c>
      <c r="F41" s="1" t="s">
        <v>369</v>
      </c>
      <c r="G41" s="1" t="s">
        <v>82</v>
      </c>
      <c r="H41" s="1" t="s">
        <v>308</v>
      </c>
      <c r="I41" s="1" t="s">
        <v>36</v>
      </c>
      <c r="J41" s="1" t="s">
        <v>83</v>
      </c>
      <c r="K41" s="1">
        <v>2</v>
      </c>
      <c r="L41" s="1">
        <v>93.6</v>
      </c>
      <c r="M41" s="1">
        <v>113.5</v>
      </c>
      <c r="N41" s="1">
        <v>22.4</v>
      </c>
      <c r="O41" s="1">
        <v>3386</v>
      </c>
      <c r="P41" s="1">
        <v>2507</v>
      </c>
      <c r="Q41" s="1" t="s">
        <v>324</v>
      </c>
      <c r="R41" s="1" t="s">
        <v>272</v>
      </c>
      <c r="S41" s="1">
        <v>63.808</v>
      </c>
      <c r="T41" s="1">
        <v>0.74007920000000005</v>
      </c>
      <c r="U41" s="1">
        <v>-1.2</v>
      </c>
      <c r="W41" s="1">
        <v>1.6819999999999999</v>
      </c>
      <c r="X41" s="1">
        <v>6.0469191999999996</v>
      </c>
      <c r="AE41" s="1">
        <v>64.302000000000007</v>
      </c>
    </row>
    <row r="42" spans="1:33" x14ac:dyDescent="0.2">
      <c r="A42" s="1" t="s">
        <v>349</v>
      </c>
      <c r="B42" s="1" t="s">
        <v>367</v>
      </c>
      <c r="C42" s="1" t="s">
        <v>368</v>
      </c>
      <c r="D42" s="1">
        <v>9</v>
      </c>
      <c r="E42" s="1" t="s">
        <v>33</v>
      </c>
      <c r="F42" s="1" t="s">
        <v>369</v>
      </c>
      <c r="G42" s="1" t="s">
        <v>82</v>
      </c>
      <c r="H42" s="1" t="s">
        <v>308</v>
      </c>
      <c r="I42" s="1" t="s">
        <v>36</v>
      </c>
      <c r="J42" s="1" t="s">
        <v>83</v>
      </c>
      <c r="K42" s="1">
        <v>3</v>
      </c>
      <c r="L42" s="1">
        <v>155.30000000000001</v>
      </c>
      <c r="M42" s="1">
        <v>178.1</v>
      </c>
      <c r="N42" s="1">
        <v>76.8</v>
      </c>
      <c r="O42" s="1">
        <v>4581</v>
      </c>
      <c r="P42" s="1">
        <v>3437</v>
      </c>
      <c r="Q42" s="1" t="s">
        <v>329</v>
      </c>
      <c r="R42" s="1" t="s">
        <v>39</v>
      </c>
      <c r="S42" s="1">
        <v>85.888000000000005</v>
      </c>
      <c r="T42" s="1">
        <v>0.74945079999999997</v>
      </c>
      <c r="U42" s="1">
        <v>11.448</v>
      </c>
      <c r="W42" s="1">
        <v>1.6819999999999999</v>
      </c>
      <c r="X42" s="1">
        <v>8.1566212</v>
      </c>
      <c r="AE42" s="1">
        <v>86.736000000000004</v>
      </c>
    </row>
    <row r="43" spans="1:33" x14ac:dyDescent="0.2">
      <c r="A43" s="1" t="s">
        <v>349</v>
      </c>
      <c r="B43" s="1" t="s">
        <v>367</v>
      </c>
      <c r="C43" s="1" t="s">
        <v>368</v>
      </c>
      <c r="D43" s="1">
        <v>9</v>
      </c>
      <c r="E43" s="1" t="s">
        <v>33</v>
      </c>
      <c r="F43" s="1" t="s">
        <v>369</v>
      </c>
      <c r="G43" s="1" t="s">
        <v>82</v>
      </c>
      <c r="H43" s="1" t="s">
        <v>308</v>
      </c>
      <c r="I43" s="1" t="s">
        <v>36</v>
      </c>
      <c r="J43" s="1" t="s">
        <v>83</v>
      </c>
      <c r="K43" s="1">
        <v>4</v>
      </c>
      <c r="L43" s="1">
        <v>267.10000000000002</v>
      </c>
      <c r="M43" s="1">
        <v>284.39999999999998</v>
      </c>
      <c r="N43" s="1">
        <v>87.1</v>
      </c>
      <c r="W43" s="1">
        <v>1.6819999999999999</v>
      </c>
      <c r="X43" s="1">
        <v>39.392688399999997</v>
      </c>
      <c r="Y43" s="1">
        <v>7384</v>
      </c>
      <c r="Z43" s="1">
        <v>8843</v>
      </c>
      <c r="AA43" s="1">
        <v>10479</v>
      </c>
      <c r="AB43" s="1" t="s">
        <v>87</v>
      </c>
      <c r="AC43" s="1" t="s">
        <v>163</v>
      </c>
      <c r="AD43" s="1">
        <v>159.322</v>
      </c>
      <c r="AE43" s="1">
        <v>161.88900000000001</v>
      </c>
      <c r="AF43" s="1">
        <v>1.1842881000000001</v>
      </c>
      <c r="AG43" s="1">
        <v>-16.643000000000001</v>
      </c>
    </row>
    <row r="44" spans="1:33" x14ac:dyDescent="0.2">
      <c r="A44" s="1" t="s">
        <v>349</v>
      </c>
      <c r="B44" s="1" t="s">
        <v>367</v>
      </c>
      <c r="C44" s="1" t="s">
        <v>368</v>
      </c>
      <c r="D44" s="1">
        <v>9</v>
      </c>
      <c r="E44" s="1" t="s">
        <v>33</v>
      </c>
      <c r="F44" s="1" t="s">
        <v>369</v>
      </c>
      <c r="G44" s="1" t="s">
        <v>82</v>
      </c>
      <c r="H44" s="1" t="s">
        <v>308</v>
      </c>
      <c r="I44" s="1" t="s">
        <v>36</v>
      </c>
      <c r="J44" s="1" t="s">
        <v>83</v>
      </c>
      <c r="K44" s="1">
        <v>5</v>
      </c>
      <c r="L44" s="1">
        <v>383.9</v>
      </c>
      <c r="M44" s="1">
        <v>386.9</v>
      </c>
      <c r="N44" s="1">
        <v>22.4</v>
      </c>
      <c r="W44" s="1">
        <v>1.6819999999999999</v>
      </c>
      <c r="X44" s="1">
        <v>20.060145599999998</v>
      </c>
      <c r="Y44" s="1">
        <v>4316</v>
      </c>
      <c r="Z44" s="1">
        <v>5052</v>
      </c>
      <c r="AA44" s="1">
        <v>6035</v>
      </c>
      <c r="AB44" s="1" t="s">
        <v>665</v>
      </c>
      <c r="AC44" s="1" t="s">
        <v>56</v>
      </c>
      <c r="AD44" s="1">
        <v>81.257999999999996</v>
      </c>
      <c r="AE44" s="1">
        <v>82.55</v>
      </c>
      <c r="AF44" s="1">
        <v>1.1703775000000001</v>
      </c>
      <c r="AG44" s="1">
        <v>-28.41</v>
      </c>
    </row>
    <row r="45" spans="1:33" x14ac:dyDescent="0.2">
      <c r="A45" s="1" t="s">
        <v>349</v>
      </c>
      <c r="B45" s="1" t="s">
        <v>370</v>
      </c>
      <c r="C45" s="1" t="s">
        <v>371</v>
      </c>
      <c r="D45" s="1">
        <v>10</v>
      </c>
      <c r="E45" s="1" t="s">
        <v>33</v>
      </c>
      <c r="F45" s="1" t="s">
        <v>372</v>
      </c>
      <c r="G45" s="1" t="s">
        <v>88</v>
      </c>
      <c r="H45" s="1" t="s">
        <v>308</v>
      </c>
      <c r="I45" s="1" t="s">
        <v>36</v>
      </c>
      <c r="J45" s="1" t="s">
        <v>89</v>
      </c>
      <c r="K45" s="1">
        <v>1</v>
      </c>
      <c r="L45" s="1">
        <v>23.7</v>
      </c>
      <c r="M45" s="1">
        <v>43.6</v>
      </c>
      <c r="N45" s="1">
        <v>22.1</v>
      </c>
      <c r="O45" s="1">
        <v>3383</v>
      </c>
      <c r="P45" s="1">
        <v>2507</v>
      </c>
      <c r="Q45" s="1" t="s">
        <v>340</v>
      </c>
      <c r="R45" s="1" t="s">
        <v>57</v>
      </c>
      <c r="S45" s="1">
        <v>63.603999999999999</v>
      </c>
      <c r="T45" s="1">
        <v>0.74006870000000002</v>
      </c>
      <c r="U45" s="1">
        <v>-1.085</v>
      </c>
      <c r="W45" s="1">
        <v>1.327</v>
      </c>
      <c r="X45" s="1">
        <v>7.6400537000000002</v>
      </c>
      <c r="AE45" s="1">
        <v>64.096000000000004</v>
      </c>
    </row>
    <row r="46" spans="1:33" x14ac:dyDescent="0.2">
      <c r="A46" s="1" t="s">
        <v>349</v>
      </c>
      <c r="B46" s="1" t="s">
        <v>370</v>
      </c>
      <c r="C46" s="1" t="s">
        <v>371</v>
      </c>
      <c r="D46" s="1">
        <v>10</v>
      </c>
      <c r="E46" s="1" t="s">
        <v>33</v>
      </c>
      <c r="F46" s="1" t="s">
        <v>372</v>
      </c>
      <c r="G46" s="1" t="s">
        <v>88</v>
      </c>
      <c r="H46" s="1" t="s">
        <v>308</v>
      </c>
      <c r="I46" s="1" t="s">
        <v>36</v>
      </c>
      <c r="J46" s="1" t="s">
        <v>89</v>
      </c>
      <c r="K46" s="1">
        <v>2</v>
      </c>
      <c r="L46" s="1">
        <v>93.7</v>
      </c>
      <c r="M46" s="1">
        <v>113.5</v>
      </c>
      <c r="N46" s="1">
        <v>22.1</v>
      </c>
      <c r="O46" s="1">
        <v>3402</v>
      </c>
      <c r="P46" s="1">
        <v>2519</v>
      </c>
      <c r="Q46" s="1" t="s">
        <v>328</v>
      </c>
      <c r="R46" s="1" t="s">
        <v>336</v>
      </c>
      <c r="S46" s="1">
        <v>64.016000000000005</v>
      </c>
      <c r="T46" s="1">
        <v>0.73998339999999996</v>
      </c>
      <c r="U46" s="1">
        <v>-1.2</v>
      </c>
      <c r="W46" s="1">
        <v>1.327</v>
      </c>
      <c r="X46" s="1">
        <v>7.6896051999999999</v>
      </c>
      <c r="AE46" s="1">
        <v>64.512</v>
      </c>
    </row>
    <row r="47" spans="1:33" x14ac:dyDescent="0.2">
      <c r="A47" s="1" t="s">
        <v>349</v>
      </c>
      <c r="B47" s="1" t="s">
        <v>370</v>
      </c>
      <c r="C47" s="1" t="s">
        <v>371</v>
      </c>
      <c r="D47" s="1">
        <v>10</v>
      </c>
      <c r="E47" s="1" t="s">
        <v>33</v>
      </c>
      <c r="F47" s="1" t="s">
        <v>372</v>
      </c>
      <c r="G47" s="1" t="s">
        <v>88</v>
      </c>
      <c r="H47" s="1" t="s">
        <v>308</v>
      </c>
      <c r="I47" s="1" t="s">
        <v>36</v>
      </c>
      <c r="J47" s="1" t="s">
        <v>89</v>
      </c>
      <c r="K47" s="1">
        <v>3</v>
      </c>
      <c r="L47" s="1">
        <v>155.5</v>
      </c>
      <c r="M47" s="1">
        <v>177.7</v>
      </c>
      <c r="N47" s="1">
        <v>74.5</v>
      </c>
      <c r="O47" s="1">
        <v>3615</v>
      </c>
      <c r="P47" s="1">
        <v>2712</v>
      </c>
      <c r="Q47" s="1" t="s">
        <v>314</v>
      </c>
      <c r="R47" s="1" t="s">
        <v>79</v>
      </c>
      <c r="S47" s="1">
        <v>68.141999999999996</v>
      </c>
      <c r="T47" s="1">
        <v>0.74961480000000003</v>
      </c>
      <c r="U47" s="1">
        <v>11.8</v>
      </c>
      <c r="W47" s="1">
        <v>1.327</v>
      </c>
      <c r="X47" s="1">
        <v>8.2013456999999992</v>
      </c>
      <c r="AE47" s="1">
        <v>68.805000000000007</v>
      </c>
    </row>
    <row r="48" spans="1:33" x14ac:dyDescent="0.2">
      <c r="A48" s="1" t="s">
        <v>349</v>
      </c>
      <c r="B48" s="1" t="s">
        <v>370</v>
      </c>
      <c r="C48" s="1" t="s">
        <v>371</v>
      </c>
      <c r="D48" s="1">
        <v>10</v>
      </c>
      <c r="E48" s="1" t="s">
        <v>33</v>
      </c>
      <c r="F48" s="1" t="s">
        <v>372</v>
      </c>
      <c r="G48" s="1" t="s">
        <v>88</v>
      </c>
      <c r="H48" s="1" t="s">
        <v>308</v>
      </c>
      <c r="I48" s="1" t="s">
        <v>36</v>
      </c>
      <c r="J48" s="1" t="s">
        <v>89</v>
      </c>
      <c r="K48" s="1">
        <v>4</v>
      </c>
      <c r="L48" s="1">
        <v>267.10000000000002</v>
      </c>
      <c r="M48" s="1">
        <v>286.39999999999998</v>
      </c>
      <c r="N48" s="1">
        <v>84</v>
      </c>
      <c r="W48" s="1">
        <v>1.327</v>
      </c>
      <c r="X48" s="1">
        <v>38.176262199999996</v>
      </c>
      <c r="Y48" s="1">
        <v>5731</v>
      </c>
      <c r="Z48" s="1">
        <v>6841</v>
      </c>
      <c r="AA48" s="1">
        <v>8138</v>
      </c>
      <c r="AB48" s="1" t="s">
        <v>59</v>
      </c>
      <c r="AC48" s="1" t="s">
        <v>81</v>
      </c>
      <c r="AD48" s="1">
        <v>121.866</v>
      </c>
      <c r="AE48" s="1">
        <v>123.83</v>
      </c>
      <c r="AF48" s="1">
        <v>1.1844782</v>
      </c>
      <c r="AG48" s="1">
        <v>-16.471</v>
      </c>
    </row>
    <row r="49" spans="1:33" x14ac:dyDescent="0.2">
      <c r="A49" s="1" t="s">
        <v>349</v>
      </c>
      <c r="B49" s="1" t="s">
        <v>370</v>
      </c>
      <c r="C49" s="1" t="s">
        <v>371</v>
      </c>
      <c r="D49" s="1">
        <v>10</v>
      </c>
      <c r="E49" s="1" t="s">
        <v>33</v>
      </c>
      <c r="F49" s="1" t="s">
        <v>372</v>
      </c>
      <c r="G49" s="1" t="s">
        <v>88</v>
      </c>
      <c r="H49" s="1" t="s">
        <v>308</v>
      </c>
      <c r="I49" s="1" t="s">
        <v>36</v>
      </c>
      <c r="J49" s="1" t="s">
        <v>89</v>
      </c>
      <c r="K49" s="1">
        <v>5</v>
      </c>
      <c r="L49" s="1">
        <v>383.9</v>
      </c>
      <c r="M49" s="1">
        <v>386.2</v>
      </c>
      <c r="N49" s="1">
        <v>22.4</v>
      </c>
      <c r="W49" s="1">
        <v>1.327</v>
      </c>
      <c r="X49" s="1">
        <v>25.468952900000001</v>
      </c>
      <c r="Y49" s="1">
        <v>4325</v>
      </c>
      <c r="Z49" s="1">
        <v>5063</v>
      </c>
      <c r="AA49" s="1">
        <v>6044</v>
      </c>
      <c r="AB49" s="1" t="s">
        <v>666</v>
      </c>
      <c r="AC49" s="1" t="s">
        <v>667</v>
      </c>
      <c r="AD49" s="1">
        <v>81.393000000000001</v>
      </c>
      <c r="AE49" s="1">
        <v>82.686999999999998</v>
      </c>
      <c r="AF49" s="1">
        <v>1.1703348</v>
      </c>
      <c r="AG49" s="1">
        <v>-28.41</v>
      </c>
    </row>
    <row r="50" spans="1:33" x14ac:dyDescent="0.2">
      <c r="A50" s="1" t="s">
        <v>349</v>
      </c>
      <c r="B50" s="1" t="s">
        <v>373</v>
      </c>
      <c r="C50" s="1" t="s">
        <v>374</v>
      </c>
      <c r="D50" s="1">
        <v>11</v>
      </c>
      <c r="E50" s="1" t="s">
        <v>33</v>
      </c>
      <c r="F50" s="1" t="s">
        <v>375</v>
      </c>
      <c r="G50" s="1" t="s">
        <v>91</v>
      </c>
      <c r="H50" s="1" t="s">
        <v>308</v>
      </c>
      <c r="I50" s="1" t="s">
        <v>36</v>
      </c>
      <c r="J50" s="1" t="s">
        <v>92</v>
      </c>
      <c r="K50" s="1">
        <v>1</v>
      </c>
      <c r="L50" s="1">
        <v>23.7</v>
      </c>
      <c r="M50" s="1">
        <v>43.6</v>
      </c>
      <c r="N50" s="1">
        <v>22.1</v>
      </c>
      <c r="O50" s="1">
        <v>3385</v>
      </c>
      <c r="P50" s="1">
        <v>2509</v>
      </c>
      <c r="Q50" s="1" t="s">
        <v>337</v>
      </c>
      <c r="R50" s="1" t="s">
        <v>84</v>
      </c>
      <c r="S50" s="1">
        <v>63.627000000000002</v>
      </c>
      <c r="T50" s="1">
        <v>0.73998679999999994</v>
      </c>
      <c r="U50" s="1">
        <v>-1.1619999999999999</v>
      </c>
      <c r="W50" s="1">
        <v>1.2709999999999999</v>
      </c>
      <c r="X50" s="1">
        <v>7.9795315999999996</v>
      </c>
      <c r="AE50" s="1">
        <v>64.119</v>
      </c>
    </row>
    <row r="51" spans="1:33" x14ac:dyDescent="0.2">
      <c r="A51" s="1" t="s">
        <v>349</v>
      </c>
      <c r="B51" s="1" t="s">
        <v>373</v>
      </c>
      <c r="C51" s="1" t="s">
        <v>374</v>
      </c>
      <c r="D51" s="1">
        <v>11</v>
      </c>
      <c r="E51" s="1" t="s">
        <v>33</v>
      </c>
      <c r="F51" s="1" t="s">
        <v>375</v>
      </c>
      <c r="G51" s="1" t="s">
        <v>91</v>
      </c>
      <c r="H51" s="1" t="s">
        <v>308</v>
      </c>
      <c r="I51" s="1" t="s">
        <v>36</v>
      </c>
      <c r="J51" s="1" t="s">
        <v>92</v>
      </c>
      <c r="K51" s="1">
        <v>2</v>
      </c>
      <c r="L51" s="1">
        <v>93.7</v>
      </c>
      <c r="M51" s="1">
        <v>113.6</v>
      </c>
      <c r="N51" s="1">
        <v>22.2</v>
      </c>
      <c r="O51" s="1">
        <v>3422</v>
      </c>
      <c r="P51" s="1">
        <v>2536</v>
      </c>
      <c r="Q51" s="1" t="s">
        <v>328</v>
      </c>
      <c r="R51" s="1" t="s">
        <v>39</v>
      </c>
      <c r="S51" s="1">
        <v>63.994999999999997</v>
      </c>
      <c r="T51" s="1">
        <v>0.73995860000000002</v>
      </c>
      <c r="U51" s="1">
        <v>-1.2</v>
      </c>
      <c r="W51" s="1">
        <v>1.2709999999999999</v>
      </c>
      <c r="X51" s="1">
        <v>8.0258336999999997</v>
      </c>
      <c r="AE51" s="1">
        <v>64.491</v>
      </c>
    </row>
    <row r="52" spans="1:33" x14ac:dyDescent="0.2">
      <c r="A52" s="1" t="s">
        <v>349</v>
      </c>
      <c r="B52" s="1" t="s">
        <v>373</v>
      </c>
      <c r="C52" s="1" t="s">
        <v>374</v>
      </c>
      <c r="D52" s="1">
        <v>11</v>
      </c>
      <c r="E52" s="1" t="s">
        <v>33</v>
      </c>
      <c r="F52" s="1" t="s">
        <v>375</v>
      </c>
      <c r="G52" s="1" t="s">
        <v>91</v>
      </c>
      <c r="H52" s="1" t="s">
        <v>308</v>
      </c>
      <c r="I52" s="1" t="s">
        <v>36</v>
      </c>
      <c r="J52" s="1" t="s">
        <v>92</v>
      </c>
      <c r="K52" s="1">
        <v>3</v>
      </c>
      <c r="L52" s="1">
        <v>155.19999999999999</v>
      </c>
      <c r="M52" s="1">
        <v>177.8</v>
      </c>
      <c r="N52" s="1">
        <v>74.3</v>
      </c>
      <c r="O52" s="1">
        <v>3406</v>
      </c>
      <c r="P52" s="1">
        <v>2555</v>
      </c>
      <c r="Q52" s="1" t="s">
        <v>314</v>
      </c>
      <c r="R52" s="1" t="s">
        <v>79</v>
      </c>
      <c r="S52" s="1">
        <v>64.106999999999999</v>
      </c>
      <c r="T52" s="1">
        <v>0.74939770000000006</v>
      </c>
      <c r="U52" s="1">
        <v>11.541</v>
      </c>
      <c r="W52" s="1">
        <v>1.2709999999999999</v>
      </c>
      <c r="X52" s="1">
        <v>8.0552439000000007</v>
      </c>
      <c r="AE52" s="1">
        <v>64.727999999999994</v>
      </c>
    </row>
    <row r="53" spans="1:33" x14ac:dyDescent="0.2">
      <c r="A53" s="1" t="s">
        <v>349</v>
      </c>
      <c r="B53" s="1" t="s">
        <v>373</v>
      </c>
      <c r="C53" s="1" t="s">
        <v>374</v>
      </c>
      <c r="D53" s="1">
        <v>11</v>
      </c>
      <c r="E53" s="1" t="s">
        <v>33</v>
      </c>
      <c r="F53" s="1" t="s">
        <v>375</v>
      </c>
      <c r="G53" s="1" t="s">
        <v>91</v>
      </c>
      <c r="H53" s="1" t="s">
        <v>308</v>
      </c>
      <c r="I53" s="1" t="s">
        <v>36</v>
      </c>
      <c r="J53" s="1" t="s">
        <v>92</v>
      </c>
      <c r="K53" s="1">
        <v>4</v>
      </c>
      <c r="L53" s="1">
        <v>267.10000000000002</v>
      </c>
      <c r="M53" s="1">
        <v>286.89999999999998</v>
      </c>
      <c r="N53" s="1">
        <v>83.5</v>
      </c>
      <c r="W53" s="1">
        <v>1.2709999999999999</v>
      </c>
      <c r="X53" s="1">
        <v>37.251813800000001</v>
      </c>
      <c r="Y53" s="1">
        <v>5374</v>
      </c>
      <c r="Z53" s="1">
        <v>6407</v>
      </c>
      <c r="AA53" s="1">
        <v>7633</v>
      </c>
      <c r="AB53" s="1" t="s">
        <v>87</v>
      </c>
      <c r="AC53" s="1" t="s">
        <v>70</v>
      </c>
      <c r="AD53" s="1">
        <v>113.911</v>
      </c>
      <c r="AE53" s="1">
        <v>115.747</v>
      </c>
      <c r="AF53" s="1">
        <v>1.1846633</v>
      </c>
      <c r="AG53" s="1">
        <v>-16.297000000000001</v>
      </c>
    </row>
    <row r="54" spans="1:33" x14ac:dyDescent="0.2">
      <c r="A54" s="1" t="s">
        <v>349</v>
      </c>
      <c r="B54" s="1" t="s">
        <v>373</v>
      </c>
      <c r="C54" s="1" t="s">
        <v>374</v>
      </c>
      <c r="D54" s="1">
        <v>11</v>
      </c>
      <c r="E54" s="1" t="s">
        <v>33</v>
      </c>
      <c r="F54" s="1" t="s">
        <v>375</v>
      </c>
      <c r="G54" s="1" t="s">
        <v>91</v>
      </c>
      <c r="H54" s="1" t="s">
        <v>308</v>
      </c>
      <c r="I54" s="1" t="s">
        <v>36</v>
      </c>
      <c r="J54" s="1" t="s">
        <v>92</v>
      </c>
      <c r="K54" s="1">
        <v>5</v>
      </c>
      <c r="L54" s="1">
        <v>383.8</v>
      </c>
      <c r="M54" s="1">
        <v>387.5</v>
      </c>
      <c r="N54" s="1">
        <v>22.4</v>
      </c>
      <c r="W54" s="1">
        <v>1.2709999999999999</v>
      </c>
      <c r="X54" s="1">
        <v>26.597331100000002</v>
      </c>
      <c r="Y54" s="1">
        <v>4324</v>
      </c>
      <c r="Z54" s="1">
        <v>5061</v>
      </c>
      <c r="AA54" s="1">
        <v>6047</v>
      </c>
      <c r="AB54" s="1" t="s">
        <v>668</v>
      </c>
      <c r="AC54" s="1" t="s">
        <v>669</v>
      </c>
      <c r="AD54" s="1">
        <v>81.412000000000006</v>
      </c>
      <c r="AE54" s="1">
        <v>82.706000000000003</v>
      </c>
      <c r="AF54" s="1">
        <v>1.1703140000000001</v>
      </c>
      <c r="AG54" s="1">
        <v>-28.41</v>
      </c>
    </row>
    <row r="55" spans="1:33" x14ac:dyDescent="0.2">
      <c r="A55" s="1" t="s">
        <v>349</v>
      </c>
      <c r="B55" s="1" t="s">
        <v>376</v>
      </c>
      <c r="C55" s="1" t="s">
        <v>377</v>
      </c>
      <c r="D55" s="1">
        <v>12</v>
      </c>
      <c r="E55" s="1" t="s">
        <v>33</v>
      </c>
      <c r="F55" s="1" t="s">
        <v>378</v>
      </c>
      <c r="G55" s="1" t="s">
        <v>95</v>
      </c>
      <c r="H55" s="1" t="s">
        <v>308</v>
      </c>
      <c r="I55" s="1" t="s">
        <v>36</v>
      </c>
      <c r="J55" s="1" t="s">
        <v>96</v>
      </c>
      <c r="K55" s="1">
        <v>1</v>
      </c>
      <c r="L55" s="1">
        <v>23.7</v>
      </c>
      <c r="M55" s="1">
        <v>43.6</v>
      </c>
      <c r="N55" s="1">
        <v>22.1</v>
      </c>
      <c r="O55" s="1">
        <v>3400</v>
      </c>
      <c r="P55" s="1">
        <v>2520</v>
      </c>
      <c r="Q55" s="1" t="s">
        <v>337</v>
      </c>
      <c r="R55" s="1" t="s">
        <v>86</v>
      </c>
      <c r="S55" s="1">
        <v>63.768000000000001</v>
      </c>
      <c r="T55" s="1">
        <v>0.74005960000000004</v>
      </c>
      <c r="U55" s="1">
        <v>-1.1439999999999999</v>
      </c>
      <c r="W55" s="1">
        <v>1.486</v>
      </c>
      <c r="X55" s="1">
        <v>6.8402291999999996</v>
      </c>
      <c r="AE55" s="1">
        <v>64.262</v>
      </c>
    </row>
    <row r="56" spans="1:33" x14ac:dyDescent="0.2">
      <c r="A56" s="1" t="s">
        <v>349</v>
      </c>
      <c r="B56" s="1" t="s">
        <v>376</v>
      </c>
      <c r="C56" s="1" t="s">
        <v>377</v>
      </c>
      <c r="D56" s="1">
        <v>12</v>
      </c>
      <c r="E56" s="1" t="s">
        <v>33</v>
      </c>
      <c r="F56" s="1" t="s">
        <v>378</v>
      </c>
      <c r="G56" s="1" t="s">
        <v>95</v>
      </c>
      <c r="H56" s="1" t="s">
        <v>308</v>
      </c>
      <c r="I56" s="1" t="s">
        <v>36</v>
      </c>
      <c r="J56" s="1" t="s">
        <v>96</v>
      </c>
      <c r="K56" s="1">
        <v>2</v>
      </c>
      <c r="L56" s="1">
        <v>93.8</v>
      </c>
      <c r="M56" s="1">
        <v>113.6</v>
      </c>
      <c r="N56" s="1">
        <v>22.1</v>
      </c>
      <c r="O56" s="1">
        <v>3435</v>
      </c>
      <c r="P56" s="1">
        <v>2546</v>
      </c>
      <c r="Q56" s="1" t="s">
        <v>321</v>
      </c>
      <c r="R56" s="1" t="s">
        <v>39</v>
      </c>
      <c r="S56" s="1">
        <v>64.091999999999999</v>
      </c>
      <c r="T56" s="1">
        <v>0.74001810000000001</v>
      </c>
      <c r="U56" s="1">
        <v>-1.2</v>
      </c>
      <c r="W56" s="1">
        <v>1.486</v>
      </c>
      <c r="X56" s="1">
        <v>6.8750005999999999</v>
      </c>
      <c r="AE56" s="1">
        <v>64.588999999999999</v>
      </c>
    </row>
    <row r="57" spans="1:33" x14ac:dyDescent="0.2">
      <c r="A57" s="1" t="s">
        <v>349</v>
      </c>
      <c r="B57" s="1" t="s">
        <v>376</v>
      </c>
      <c r="C57" s="1" t="s">
        <v>377</v>
      </c>
      <c r="D57" s="1">
        <v>12</v>
      </c>
      <c r="E57" s="1" t="s">
        <v>33</v>
      </c>
      <c r="F57" s="1" t="s">
        <v>378</v>
      </c>
      <c r="G57" s="1" t="s">
        <v>95</v>
      </c>
      <c r="H57" s="1" t="s">
        <v>308</v>
      </c>
      <c r="I57" s="1" t="s">
        <v>36</v>
      </c>
      <c r="J57" s="1" t="s">
        <v>96</v>
      </c>
      <c r="K57" s="1">
        <v>3</v>
      </c>
      <c r="L57" s="1">
        <v>155.30000000000001</v>
      </c>
      <c r="M57" s="1">
        <v>178</v>
      </c>
      <c r="N57" s="1">
        <v>77.099999999999994</v>
      </c>
      <c r="O57" s="1">
        <v>4106</v>
      </c>
      <c r="P57" s="1">
        <v>3081</v>
      </c>
      <c r="Q57" s="1" t="s">
        <v>324</v>
      </c>
      <c r="R57" s="1" t="s">
        <v>39</v>
      </c>
      <c r="S57" s="1">
        <v>76.959999999999994</v>
      </c>
      <c r="T57" s="1">
        <v>0.74971019999999999</v>
      </c>
      <c r="U57" s="1">
        <v>11.882</v>
      </c>
      <c r="W57" s="1">
        <v>1.486</v>
      </c>
      <c r="X57" s="1">
        <v>8.2730232000000008</v>
      </c>
      <c r="AE57" s="1">
        <v>77.722999999999999</v>
      </c>
    </row>
    <row r="58" spans="1:33" x14ac:dyDescent="0.2">
      <c r="A58" s="1" t="s">
        <v>349</v>
      </c>
      <c r="B58" s="1" t="s">
        <v>376</v>
      </c>
      <c r="C58" s="1" t="s">
        <v>377</v>
      </c>
      <c r="D58" s="1">
        <v>12</v>
      </c>
      <c r="E58" s="1" t="s">
        <v>33</v>
      </c>
      <c r="F58" s="1" t="s">
        <v>378</v>
      </c>
      <c r="G58" s="1" t="s">
        <v>95</v>
      </c>
      <c r="H58" s="1" t="s">
        <v>308</v>
      </c>
      <c r="I58" s="1" t="s">
        <v>36</v>
      </c>
      <c r="J58" s="1" t="s">
        <v>96</v>
      </c>
      <c r="K58" s="1">
        <v>4</v>
      </c>
      <c r="L58" s="1">
        <v>267.10000000000002</v>
      </c>
      <c r="M58" s="1">
        <v>285.60000000000002</v>
      </c>
      <c r="N58" s="1">
        <v>85.8</v>
      </c>
      <c r="W58" s="1">
        <v>1.486</v>
      </c>
      <c r="X58" s="1">
        <v>38.584019499999997</v>
      </c>
      <c r="Y58" s="1">
        <v>6463</v>
      </c>
      <c r="Z58" s="1">
        <v>7718</v>
      </c>
      <c r="AA58" s="1">
        <v>9169</v>
      </c>
      <c r="AB58" s="1" t="s">
        <v>87</v>
      </c>
      <c r="AC58" s="1" t="s">
        <v>70</v>
      </c>
      <c r="AD58" s="1">
        <v>137.89699999999999</v>
      </c>
      <c r="AE58" s="1">
        <v>140.11799999999999</v>
      </c>
      <c r="AF58" s="1">
        <v>1.1843566999999999</v>
      </c>
      <c r="AG58" s="1">
        <v>-16.454000000000001</v>
      </c>
    </row>
    <row r="59" spans="1:33" x14ac:dyDescent="0.2">
      <c r="A59" s="1" t="s">
        <v>349</v>
      </c>
      <c r="B59" s="1" t="s">
        <v>376</v>
      </c>
      <c r="C59" s="1" t="s">
        <v>377</v>
      </c>
      <c r="D59" s="1">
        <v>12</v>
      </c>
      <c r="E59" s="1" t="s">
        <v>33</v>
      </c>
      <c r="F59" s="1" t="s">
        <v>378</v>
      </c>
      <c r="G59" s="1" t="s">
        <v>95</v>
      </c>
      <c r="H59" s="1" t="s">
        <v>308</v>
      </c>
      <c r="I59" s="1" t="s">
        <v>36</v>
      </c>
      <c r="J59" s="1" t="s">
        <v>96</v>
      </c>
      <c r="K59" s="1">
        <v>5</v>
      </c>
      <c r="L59" s="1">
        <v>383.9</v>
      </c>
      <c r="M59" s="1">
        <v>403.6</v>
      </c>
      <c r="N59" s="1">
        <v>22.4</v>
      </c>
      <c r="W59" s="1">
        <v>1.486</v>
      </c>
      <c r="X59" s="1">
        <v>22.741692499999999</v>
      </c>
      <c r="Y59" s="1">
        <v>4362</v>
      </c>
      <c r="Z59" s="1">
        <v>5113</v>
      </c>
      <c r="AA59" s="1">
        <v>6087</v>
      </c>
      <c r="AB59" s="1" t="s">
        <v>660</v>
      </c>
      <c r="AC59" s="1" t="s">
        <v>658</v>
      </c>
      <c r="AD59" s="1">
        <v>81.385000000000005</v>
      </c>
      <c r="AE59" s="1">
        <v>82.679000000000002</v>
      </c>
      <c r="AF59" s="1">
        <v>1.1702326999999999</v>
      </c>
      <c r="AG59" s="1">
        <v>-28.41</v>
      </c>
    </row>
    <row r="60" spans="1:33" x14ac:dyDescent="0.2">
      <c r="A60" s="1" t="s">
        <v>349</v>
      </c>
      <c r="B60" s="1" t="s">
        <v>379</v>
      </c>
      <c r="C60" s="1" t="s">
        <v>380</v>
      </c>
      <c r="D60" s="1">
        <v>13</v>
      </c>
      <c r="E60" s="1" t="s">
        <v>33</v>
      </c>
      <c r="F60" s="1" t="s">
        <v>381</v>
      </c>
      <c r="G60" s="1" t="s">
        <v>97</v>
      </c>
      <c r="H60" s="1" t="s">
        <v>308</v>
      </c>
      <c r="I60" s="1" t="s">
        <v>36</v>
      </c>
      <c r="J60" s="1" t="s">
        <v>98</v>
      </c>
      <c r="K60" s="1">
        <v>1</v>
      </c>
      <c r="L60" s="1">
        <v>23.8</v>
      </c>
      <c r="M60" s="1">
        <v>43.6</v>
      </c>
      <c r="N60" s="1">
        <v>22.1</v>
      </c>
      <c r="O60" s="1">
        <v>3391</v>
      </c>
      <c r="P60" s="1">
        <v>2512</v>
      </c>
      <c r="Q60" s="1" t="s">
        <v>324</v>
      </c>
      <c r="R60" s="1" t="s">
        <v>41</v>
      </c>
      <c r="S60" s="1">
        <v>63.662999999999997</v>
      </c>
      <c r="T60" s="1">
        <v>0.74002579999999996</v>
      </c>
      <c r="U60" s="1">
        <v>-1.24</v>
      </c>
      <c r="W60" s="1">
        <v>1.246</v>
      </c>
      <c r="X60" s="1">
        <v>8.1443522000000002</v>
      </c>
      <c r="AE60" s="1">
        <v>64.156000000000006</v>
      </c>
    </row>
    <row r="61" spans="1:33" x14ac:dyDescent="0.2">
      <c r="A61" s="1" t="s">
        <v>349</v>
      </c>
      <c r="B61" s="1" t="s">
        <v>379</v>
      </c>
      <c r="C61" s="1" t="s">
        <v>380</v>
      </c>
      <c r="D61" s="1">
        <v>13</v>
      </c>
      <c r="E61" s="1" t="s">
        <v>33</v>
      </c>
      <c r="F61" s="1" t="s">
        <v>381</v>
      </c>
      <c r="G61" s="1" t="s">
        <v>97</v>
      </c>
      <c r="H61" s="1" t="s">
        <v>308</v>
      </c>
      <c r="I61" s="1" t="s">
        <v>36</v>
      </c>
      <c r="J61" s="1" t="s">
        <v>98</v>
      </c>
      <c r="K61" s="1">
        <v>2</v>
      </c>
      <c r="L61" s="1">
        <v>93.7</v>
      </c>
      <c r="M61" s="1">
        <v>113.6</v>
      </c>
      <c r="N61" s="1">
        <v>22.2</v>
      </c>
      <c r="O61" s="1">
        <v>3408</v>
      </c>
      <c r="P61" s="1">
        <v>2524</v>
      </c>
      <c r="Q61" s="1" t="s">
        <v>324</v>
      </c>
      <c r="R61" s="1" t="s">
        <v>315</v>
      </c>
      <c r="S61" s="1">
        <v>64.055999999999997</v>
      </c>
      <c r="T61" s="1">
        <v>0.74005520000000002</v>
      </c>
      <c r="U61" s="1">
        <v>-1.2</v>
      </c>
      <c r="W61" s="1">
        <v>1.246</v>
      </c>
      <c r="X61" s="1">
        <v>8.1945979999999992</v>
      </c>
      <c r="AE61" s="1">
        <v>64.552000000000007</v>
      </c>
    </row>
    <row r="62" spans="1:33" x14ac:dyDescent="0.2">
      <c r="A62" s="1" t="s">
        <v>349</v>
      </c>
      <c r="B62" s="1" t="s">
        <v>379</v>
      </c>
      <c r="C62" s="1" t="s">
        <v>380</v>
      </c>
      <c r="D62" s="1">
        <v>13</v>
      </c>
      <c r="E62" s="1" t="s">
        <v>33</v>
      </c>
      <c r="F62" s="1" t="s">
        <v>381</v>
      </c>
      <c r="G62" s="1" t="s">
        <v>97</v>
      </c>
      <c r="H62" s="1" t="s">
        <v>308</v>
      </c>
      <c r="I62" s="1" t="s">
        <v>36</v>
      </c>
      <c r="J62" s="1" t="s">
        <v>98</v>
      </c>
      <c r="K62" s="1">
        <v>3</v>
      </c>
      <c r="L62" s="1">
        <v>155.4</v>
      </c>
      <c r="M62" s="1">
        <v>177.7</v>
      </c>
      <c r="N62" s="1">
        <v>74.8</v>
      </c>
      <c r="O62" s="1">
        <v>3474</v>
      </c>
      <c r="P62" s="1">
        <v>2614</v>
      </c>
      <c r="Q62" s="1" t="s">
        <v>329</v>
      </c>
      <c r="R62" s="1" t="s">
        <v>273</v>
      </c>
      <c r="S62" s="1">
        <v>65.686999999999998</v>
      </c>
      <c r="T62" s="1">
        <v>0.75152019999999997</v>
      </c>
      <c r="U62" s="1">
        <v>14.273</v>
      </c>
      <c r="W62" s="1">
        <v>1.246</v>
      </c>
      <c r="X62" s="1">
        <v>8.4214693</v>
      </c>
      <c r="AE62" s="1">
        <v>66.338999999999999</v>
      </c>
    </row>
    <row r="63" spans="1:33" x14ac:dyDescent="0.2">
      <c r="A63" s="1" t="s">
        <v>349</v>
      </c>
      <c r="B63" s="1" t="s">
        <v>379</v>
      </c>
      <c r="C63" s="1" t="s">
        <v>380</v>
      </c>
      <c r="D63" s="1">
        <v>13</v>
      </c>
      <c r="E63" s="1" t="s">
        <v>33</v>
      </c>
      <c r="F63" s="1" t="s">
        <v>381</v>
      </c>
      <c r="G63" s="1" t="s">
        <v>97</v>
      </c>
      <c r="H63" s="1" t="s">
        <v>308</v>
      </c>
      <c r="I63" s="1" t="s">
        <v>36</v>
      </c>
      <c r="J63" s="1" t="s">
        <v>98</v>
      </c>
      <c r="K63" s="1">
        <v>4</v>
      </c>
      <c r="L63" s="1">
        <v>267.10000000000002</v>
      </c>
      <c r="M63" s="1">
        <v>286.89999999999998</v>
      </c>
      <c r="N63" s="1">
        <v>83.5</v>
      </c>
      <c r="W63" s="1">
        <v>1.246</v>
      </c>
      <c r="X63" s="1">
        <v>38.069175799999996</v>
      </c>
      <c r="Y63" s="1">
        <v>5364</v>
      </c>
      <c r="Z63" s="1">
        <v>6419</v>
      </c>
      <c r="AA63" s="1">
        <v>7612</v>
      </c>
      <c r="AB63" s="1" t="s">
        <v>80</v>
      </c>
      <c r="AC63" s="1" t="s">
        <v>64</v>
      </c>
      <c r="AD63" s="1">
        <v>114.116</v>
      </c>
      <c r="AE63" s="1">
        <v>115.96</v>
      </c>
      <c r="AF63" s="1">
        <v>1.1883922</v>
      </c>
      <c r="AG63" s="1">
        <v>-12.965999999999999</v>
      </c>
    </row>
    <row r="64" spans="1:33" x14ac:dyDescent="0.2">
      <c r="A64" s="1" t="s">
        <v>349</v>
      </c>
      <c r="B64" s="1" t="s">
        <v>379</v>
      </c>
      <c r="C64" s="1" t="s">
        <v>380</v>
      </c>
      <c r="D64" s="1">
        <v>13</v>
      </c>
      <c r="E64" s="1" t="s">
        <v>33</v>
      </c>
      <c r="F64" s="1" t="s">
        <v>381</v>
      </c>
      <c r="G64" s="1" t="s">
        <v>97</v>
      </c>
      <c r="H64" s="1" t="s">
        <v>308</v>
      </c>
      <c r="I64" s="1" t="s">
        <v>36</v>
      </c>
      <c r="J64" s="1" t="s">
        <v>98</v>
      </c>
      <c r="K64" s="1">
        <v>5</v>
      </c>
      <c r="L64" s="1">
        <v>384</v>
      </c>
      <c r="M64" s="1">
        <v>387.2</v>
      </c>
      <c r="N64" s="1">
        <v>22.4</v>
      </c>
      <c r="W64" s="1">
        <v>1.246</v>
      </c>
      <c r="X64" s="1">
        <v>27.143651299999998</v>
      </c>
      <c r="Y64" s="1">
        <v>4325</v>
      </c>
      <c r="Z64" s="1">
        <v>5063</v>
      </c>
      <c r="AA64" s="1">
        <v>6049</v>
      </c>
      <c r="AB64" s="1" t="s">
        <v>668</v>
      </c>
      <c r="AC64" s="1" t="s">
        <v>670</v>
      </c>
      <c r="AD64" s="1">
        <v>81.45</v>
      </c>
      <c r="AE64" s="1">
        <v>82.745000000000005</v>
      </c>
      <c r="AF64" s="1">
        <v>1.1703490000000001</v>
      </c>
      <c r="AG64" s="1">
        <v>-28.41</v>
      </c>
    </row>
    <row r="65" spans="1:33" x14ac:dyDescent="0.2">
      <c r="A65" s="1" t="s">
        <v>349</v>
      </c>
      <c r="B65" s="1" t="s">
        <v>382</v>
      </c>
      <c r="C65" s="1" t="s">
        <v>383</v>
      </c>
      <c r="D65" s="1">
        <v>14</v>
      </c>
      <c r="E65" s="1" t="s">
        <v>33</v>
      </c>
      <c r="F65" s="1" t="s">
        <v>384</v>
      </c>
      <c r="G65" s="1" t="s">
        <v>99</v>
      </c>
      <c r="H65" s="1" t="s">
        <v>308</v>
      </c>
      <c r="I65" s="1" t="s">
        <v>36</v>
      </c>
      <c r="J65" s="1" t="s">
        <v>100</v>
      </c>
      <c r="K65" s="1">
        <v>1</v>
      </c>
      <c r="L65" s="1">
        <v>23.7</v>
      </c>
      <c r="M65" s="1">
        <v>43.5</v>
      </c>
      <c r="N65" s="1">
        <v>22.1</v>
      </c>
      <c r="O65" s="1">
        <v>3372</v>
      </c>
      <c r="P65" s="1">
        <v>2497</v>
      </c>
      <c r="Q65" s="1" t="s">
        <v>338</v>
      </c>
      <c r="R65" s="1" t="s">
        <v>84</v>
      </c>
      <c r="S65" s="1">
        <v>63.668999999999997</v>
      </c>
      <c r="T65" s="1">
        <v>0.74001550000000005</v>
      </c>
      <c r="U65" s="1">
        <v>-1.204</v>
      </c>
      <c r="W65" s="1">
        <v>1.51</v>
      </c>
      <c r="X65" s="1">
        <v>6.7210264999999998</v>
      </c>
      <c r="AE65" s="1">
        <v>64.162000000000006</v>
      </c>
    </row>
    <row r="66" spans="1:33" x14ac:dyDescent="0.2">
      <c r="A66" s="1" t="s">
        <v>349</v>
      </c>
      <c r="B66" s="1" t="s">
        <v>382</v>
      </c>
      <c r="C66" s="1" t="s">
        <v>383</v>
      </c>
      <c r="D66" s="1">
        <v>14</v>
      </c>
      <c r="E66" s="1" t="s">
        <v>33</v>
      </c>
      <c r="F66" s="1" t="s">
        <v>384</v>
      </c>
      <c r="G66" s="1" t="s">
        <v>99</v>
      </c>
      <c r="H66" s="1" t="s">
        <v>308</v>
      </c>
      <c r="I66" s="1" t="s">
        <v>36</v>
      </c>
      <c r="J66" s="1" t="s">
        <v>100</v>
      </c>
      <c r="K66" s="1">
        <v>2</v>
      </c>
      <c r="L66" s="1">
        <v>93.7</v>
      </c>
      <c r="M66" s="1">
        <v>113.5</v>
      </c>
      <c r="N66" s="1">
        <v>22.1</v>
      </c>
      <c r="O66" s="1">
        <v>3407</v>
      </c>
      <c r="P66" s="1">
        <v>2522</v>
      </c>
      <c r="Q66" s="1" t="s">
        <v>328</v>
      </c>
      <c r="R66" s="1" t="s">
        <v>39</v>
      </c>
      <c r="S66" s="1">
        <v>64.114000000000004</v>
      </c>
      <c r="T66" s="1">
        <v>0.74001870000000003</v>
      </c>
      <c r="U66" s="1">
        <v>-1.2</v>
      </c>
      <c r="W66" s="1">
        <v>1.51</v>
      </c>
      <c r="X66" s="1">
        <v>6.7680281999999998</v>
      </c>
      <c r="AE66" s="1">
        <v>64.611000000000004</v>
      </c>
    </row>
    <row r="67" spans="1:33" x14ac:dyDescent="0.2">
      <c r="A67" s="1" t="s">
        <v>349</v>
      </c>
      <c r="B67" s="1" t="s">
        <v>382</v>
      </c>
      <c r="C67" s="1" t="s">
        <v>383</v>
      </c>
      <c r="D67" s="1">
        <v>14</v>
      </c>
      <c r="E67" s="1" t="s">
        <v>33</v>
      </c>
      <c r="F67" s="1" t="s">
        <v>384</v>
      </c>
      <c r="G67" s="1" t="s">
        <v>99</v>
      </c>
      <c r="H67" s="1" t="s">
        <v>308</v>
      </c>
      <c r="I67" s="1" t="s">
        <v>36</v>
      </c>
      <c r="J67" s="1" t="s">
        <v>100</v>
      </c>
      <c r="K67" s="1">
        <v>3</v>
      </c>
      <c r="L67" s="1">
        <v>155.19999999999999</v>
      </c>
      <c r="M67" s="1">
        <v>177.9</v>
      </c>
      <c r="N67" s="1">
        <v>76.8</v>
      </c>
      <c r="O67" s="1">
        <v>4341</v>
      </c>
      <c r="P67" s="1">
        <v>3265</v>
      </c>
      <c r="Q67" s="1" t="s">
        <v>314</v>
      </c>
      <c r="R67" s="1" t="s">
        <v>79</v>
      </c>
      <c r="S67" s="1">
        <v>81.284999999999997</v>
      </c>
      <c r="T67" s="1">
        <v>0.75152090000000005</v>
      </c>
      <c r="U67" s="1">
        <v>14.324999999999999</v>
      </c>
      <c r="W67" s="1">
        <v>1.51</v>
      </c>
      <c r="X67" s="1">
        <v>8.6003596000000009</v>
      </c>
      <c r="AE67" s="1">
        <v>82.102999999999994</v>
      </c>
    </row>
    <row r="68" spans="1:33" x14ac:dyDescent="0.2">
      <c r="A68" s="1" t="s">
        <v>349</v>
      </c>
      <c r="B68" s="1" t="s">
        <v>382</v>
      </c>
      <c r="C68" s="1" t="s">
        <v>383</v>
      </c>
      <c r="D68" s="1">
        <v>14</v>
      </c>
      <c r="E68" s="1" t="s">
        <v>33</v>
      </c>
      <c r="F68" s="1" t="s">
        <v>384</v>
      </c>
      <c r="G68" s="1" t="s">
        <v>99</v>
      </c>
      <c r="H68" s="1" t="s">
        <v>308</v>
      </c>
      <c r="I68" s="1" t="s">
        <v>36</v>
      </c>
      <c r="J68" s="1" t="s">
        <v>100</v>
      </c>
      <c r="K68" s="1">
        <v>4</v>
      </c>
      <c r="L68" s="1">
        <v>267</v>
      </c>
      <c r="M68" s="1">
        <v>285.3</v>
      </c>
      <c r="N68" s="1">
        <v>86.6</v>
      </c>
      <c r="W68" s="1">
        <v>1.51</v>
      </c>
      <c r="X68" s="1">
        <v>38.014010900000002</v>
      </c>
      <c r="Y68" s="1">
        <v>6470</v>
      </c>
      <c r="Z68" s="1">
        <v>7759</v>
      </c>
      <c r="AA68" s="1">
        <v>9174</v>
      </c>
      <c r="AB68" s="1" t="s">
        <v>87</v>
      </c>
      <c r="AC68" s="1" t="s">
        <v>163</v>
      </c>
      <c r="AD68" s="1">
        <v>138.048</v>
      </c>
      <c r="AE68" s="1">
        <v>140.27799999999999</v>
      </c>
      <c r="AF68" s="1">
        <v>1.1884105</v>
      </c>
      <c r="AG68" s="1">
        <v>-12.818</v>
      </c>
    </row>
    <row r="69" spans="1:33" x14ac:dyDescent="0.2">
      <c r="A69" s="1" t="s">
        <v>349</v>
      </c>
      <c r="B69" s="1" t="s">
        <v>382</v>
      </c>
      <c r="C69" s="1" t="s">
        <v>383</v>
      </c>
      <c r="D69" s="1">
        <v>14</v>
      </c>
      <c r="E69" s="1" t="s">
        <v>33</v>
      </c>
      <c r="F69" s="1" t="s">
        <v>384</v>
      </c>
      <c r="G69" s="1" t="s">
        <v>99</v>
      </c>
      <c r="H69" s="1" t="s">
        <v>308</v>
      </c>
      <c r="I69" s="1" t="s">
        <v>36</v>
      </c>
      <c r="J69" s="1" t="s">
        <v>100</v>
      </c>
      <c r="K69" s="1">
        <v>5</v>
      </c>
      <c r="L69" s="1">
        <v>383.8</v>
      </c>
      <c r="M69" s="1">
        <v>403.6</v>
      </c>
      <c r="N69" s="1">
        <v>22.4</v>
      </c>
      <c r="W69" s="1">
        <v>1.51</v>
      </c>
      <c r="X69" s="1">
        <v>22.416676200000001</v>
      </c>
      <c r="Y69" s="1">
        <v>4338</v>
      </c>
      <c r="Z69" s="1">
        <v>5081</v>
      </c>
      <c r="AA69" s="1">
        <v>6062</v>
      </c>
      <c r="AB69" s="1" t="s">
        <v>657</v>
      </c>
      <c r="AC69" s="1" t="s">
        <v>348</v>
      </c>
      <c r="AD69" s="1">
        <v>81.518000000000001</v>
      </c>
      <c r="AE69" s="1">
        <v>82.813999999999993</v>
      </c>
      <c r="AF69" s="1">
        <v>1.1702356</v>
      </c>
      <c r="AG69" s="1">
        <v>-28.41</v>
      </c>
    </row>
    <row r="70" spans="1:33" x14ac:dyDescent="0.2">
      <c r="A70" s="1" t="s">
        <v>349</v>
      </c>
      <c r="B70" s="1" t="s">
        <v>385</v>
      </c>
      <c r="C70" s="1" t="s">
        <v>386</v>
      </c>
      <c r="D70" s="1">
        <v>15</v>
      </c>
      <c r="E70" s="1" t="s">
        <v>33</v>
      </c>
      <c r="F70" s="1" t="s">
        <v>52</v>
      </c>
      <c r="G70" s="1" t="s">
        <v>101</v>
      </c>
      <c r="H70" s="1" t="s">
        <v>308</v>
      </c>
      <c r="I70" s="1" t="s">
        <v>36</v>
      </c>
      <c r="J70" s="1" t="s">
        <v>102</v>
      </c>
      <c r="K70" s="1">
        <v>1</v>
      </c>
      <c r="L70" s="1">
        <v>23.7</v>
      </c>
      <c r="M70" s="1">
        <v>43.6</v>
      </c>
      <c r="N70" s="1">
        <v>22.1</v>
      </c>
      <c r="O70" s="1">
        <v>3387</v>
      </c>
      <c r="P70" s="1">
        <v>2509</v>
      </c>
      <c r="Q70" s="1" t="s">
        <v>671</v>
      </c>
      <c r="R70" s="1" t="s">
        <v>55</v>
      </c>
      <c r="S70" s="1">
        <v>63.765999999999998</v>
      </c>
      <c r="T70" s="1">
        <v>0.74001439999999996</v>
      </c>
      <c r="U70" s="1">
        <v>-1.131</v>
      </c>
      <c r="W70" s="1">
        <v>1.095</v>
      </c>
      <c r="X70" s="1">
        <v>9.2824472</v>
      </c>
      <c r="AE70" s="1">
        <v>64.260000000000005</v>
      </c>
    </row>
    <row r="71" spans="1:33" x14ac:dyDescent="0.2">
      <c r="A71" s="1" t="s">
        <v>349</v>
      </c>
      <c r="B71" s="1" t="s">
        <v>385</v>
      </c>
      <c r="C71" s="1" t="s">
        <v>386</v>
      </c>
      <c r="D71" s="1">
        <v>15</v>
      </c>
      <c r="E71" s="1" t="s">
        <v>33</v>
      </c>
      <c r="F71" s="1" t="s">
        <v>52</v>
      </c>
      <c r="G71" s="1" t="s">
        <v>101</v>
      </c>
      <c r="H71" s="1" t="s">
        <v>308</v>
      </c>
      <c r="I71" s="1" t="s">
        <v>36</v>
      </c>
      <c r="J71" s="1" t="s">
        <v>102</v>
      </c>
      <c r="K71" s="1">
        <v>2</v>
      </c>
      <c r="L71" s="1">
        <v>93.6</v>
      </c>
      <c r="M71" s="1">
        <v>113.5</v>
      </c>
      <c r="N71" s="1">
        <v>22.4</v>
      </c>
      <c r="O71" s="1">
        <v>3409</v>
      </c>
      <c r="P71" s="1">
        <v>2523</v>
      </c>
      <c r="Q71" s="1" t="s">
        <v>332</v>
      </c>
      <c r="R71" s="1" t="s">
        <v>336</v>
      </c>
      <c r="S71" s="1">
        <v>64.301000000000002</v>
      </c>
      <c r="T71" s="1">
        <v>0.7399635</v>
      </c>
      <c r="U71" s="1">
        <v>-1.2</v>
      </c>
      <c r="W71" s="1">
        <v>1.095</v>
      </c>
      <c r="X71" s="1">
        <v>9.3604199000000001</v>
      </c>
      <c r="AE71" s="1">
        <v>64.8</v>
      </c>
    </row>
    <row r="72" spans="1:33" x14ac:dyDescent="0.2">
      <c r="A72" s="1" t="s">
        <v>349</v>
      </c>
      <c r="B72" s="1" t="s">
        <v>385</v>
      </c>
      <c r="C72" s="1" t="s">
        <v>386</v>
      </c>
      <c r="D72" s="1">
        <v>15</v>
      </c>
      <c r="E72" s="1" t="s">
        <v>33</v>
      </c>
      <c r="F72" s="1" t="s">
        <v>52</v>
      </c>
      <c r="G72" s="1" t="s">
        <v>101</v>
      </c>
      <c r="H72" s="1" t="s">
        <v>308</v>
      </c>
      <c r="I72" s="1" t="s">
        <v>36</v>
      </c>
      <c r="J72" s="1" t="s">
        <v>102</v>
      </c>
      <c r="K72" s="1">
        <v>3</v>
      </c>
      <c r="L72" s="1">
        <v>155.1</v>
      </c>
      <c r="M72" s="1">
        <v>177.6</v>
      </c>
      <c r="N72" s="1">
        <v>75</v>
      </c>
      <c r="O72" s="1">
        <v>3471</v>
      </c>
      <c r="P72" s="1">
        <v>2582</v>
      </c>
      <c r="Q72" s="1" t="s">
        <v>321</v>
      </c>
      <c r="R72" s="1" t="s">
        <v>336</v>
      </c>
      <c r="S72" s="1">
        <v>65.557000000000002</v>
      </c>
      <c r="T72" s="1">
        <v>0.74321090000000001</v>
      </c>
      <c r="U72" s="1">
        <v>3.1829999999999998</v>
      </c>
      <c r="W72" s="1">
        <v>1.095</v>
      </c>
      <c r="X72" s="1">
        <v>9.5656926000000002</v>
      </c>
      <c r="AE72" s="1">
        <v>66.221000000000004</v>
      </c>
    </row>
    <row r="73" spans="1:33" x14ac:dyDescent="0.2">
      <c r="A73" s="1" t="s">
        <v>349</v>
      </c>
      <c r="B73" s="1" t="s">
        <v>385</v>
      </c>
      <c r="C73" s="1" t="s">
        <v>386</v>
      </c>
      <c r="D73" s="1">
        <v>15</v>
      </c>
      <c r="E73" s="1" t="s">
        <v>33</v>
      </c>
      <c r="F73" s="1" t="s">
        <v>52</v>
      </c>
      <c r="G73" s="1" t="s">
        <v>101</v>
      </c>
      <c r="H73" s="1" t="s">
        <v>308</v>
      </c>
      <c r="I73" s="1" t="s">
        <v>36</v>
      </c>
      <c r="J73" s="1" t="s">
        <v>102</v>
      </c>
      <c r="K73" s="1">
        <v>4</v>
      </c>
      <c r="L73" s="1">
        <v>266.89999999999998</v>
      </c>
      <c r="M73" s="1">
        <v>287.2</v>
      </c>
      <c r="N73" s="1">
        <v>82.8</v>
      </c>
      <c r="W73" s="1">
        <v>1.095</v>
      </c>
      <c r="X73" s="1">
        <v>39.643152200000003</v>
      </c>
      <c r="Y73" s="1">
        <v>4931</v>
      </c>
      <c r="Z73" s="1">
        <v>5842</v>
      </c>
      <c r="AA73" s="1">
        <v>6998</v>
      </c>
      <c r="AB73" s="1" t="s">
        <v>59</v>
      </c>
      <c r="AC73" s="1" t="s">
        <v>70</v>
      </c>
      <c r="AD73" s="1">
        <v>104.464</v>
      </c>
      <c r="AE73" s="1">
        <v>106.139</v>
      </c>
      <c r="AF73" s="1">
        <v>1.1766061999999999</v>
      </c>
      <c r="AG73" s="1">
        <v>-23.45</v>
      </c>
    </row>
    <row r="74" spans="1:33" x14ac:dyDescent="0.2">
      <c r="A74" s="1" t="s">
        <v>349</v>
      </c>
      <c r="B74" s="1" t="s">
        <v>385</v>
      </c>
      <c r="C74" s="1" t="s">
        <v>386</v>
      </c>
      <c r="D74" s="1">
        <v>15</v>
      </c>
      <c r="E74" s="1" t="s">
        <v>33</v>
      </c>
      <c r="F74" s="1" t="s">
        <v>52</v>
      </c>
      <c r="G74" s="1" t="s">
        <v>101</v>
      </c>
      <c r="H74" s="1" t="s">
        <v>308</v>
      </c>
      <c r="I74" s="1" t="s">
        <v>36</v>
      </c>
      <c r="J74" s="1" t="s">
        <v>102</v>
      </c>
      <c r="K74" s="1">
        <v>5</v>
      </c>
      <c r="L74" s="1">
        <v>383.9</v>
      </c>
      <c r="M74" s="1">
        <v>403.7</v>
      </c>
      <c r="N74" s="1">
        <v>22.4</v>
      </c>
      <c r="W74" s="1">
        <v>1.095</v>
      </c>
      <c r="X74" s="1">
        <v>30.920253200000001</v>
      </c>
      <c r="Y74" s="1">
        <v>4374</v>
      </c>
      <c r="Z74" s="1">
        <v>5128</v>
      </c>
      <c r="AA74" s="1">
        <v>6101</v>
      </c>
      <c r="AB74" s="1" t="s">
        <v>659</v>
      </c>
      <c r="AC74" s="1" t="s">
        <v>672</v>
      </c>
      <c r="AD74" s="1">
        <v>81.537999999999997</v>
      </c>
      <c r="AE74" s="1">
        <v>82.834000000000003</v>
      </c>
      <c r="AF74" s="1">
        <v>1.1703121000000001</v>
      </c>
      <c r="AG74" s="1">
        <v>-28.41</v>
      </c>
    </row>
    <row r="75" spans="1:33" x14ac:dyDescent="0.2">
      <c r="A75" s="1" t="s">
        <v>349</v>
      </c>
      <c r="B75" s="1" t="s">
        <v>387</v>
      </c>
      <c r="C75" s="1" t="s">
        <v>388</v>
      </c>
      <c r="D75" s="1">
        <v>16</v>
      </c>
      <c r="E75" s="1" t="s">
        <v>33</v>
      </c>
      <c r="F75" s="1" t="s">
        <v>389</v>
      </c>
      <c r="G75" s="1" t="s">
        <v>103</v>
      </c>
      <c r="H75" s="1" t="s">
        <v>308</v>
      </c>
      <c r="I75" s="1" t="s">
        <v>36</v>
      </c>
      <c r="J75" s="1" t="s">
        <v>104</v>
      </c>
      <c r="K75" s="1">
        <v>1</v>
      </c>
      <c r="L75" s="1">
        <v>23.7</v>
      </c>
      <c r="M75" s="1">
        <v>30.2</v>
      </c>
      <c r="N75" s="1">
        <v>22.4</v>
      </c>
      <c r="O75" s="1">
        <v>3363</v>
      </c>
      <c r="P75" s="1">
        <v>2489</v>
      </c>
      <c r="Q75" s="1" t="s">
        <v>671</v>
      </c>
      <c r="R75" s="1" t="s">
        <v>48</v>
      </c>
      <c r="S75" s="1">
        <v>63.7</v>
      </c>
      <c r="T75" s="1">
        <v>0.73993140000000002</v>
      </c>
      <c r="U75" s="1">
        <v>-1.181</v>
      </c>
      <c r="W75" s="1">
        <v>1.2470000000000001</v>
      </c>
      <c r="X75" s="1">
        <v>8.1425871000000001</v>
      </c>
      <c r="AE75" s="1">
        <v>64.194000000000003</v>
      </c>
    </row>
    <row r="76" spans="1:33" x14ac:dyDescent="0.2">
      <c r="A76" s="1" t="s">
        <v>349</v>
      </c>
      <c r="B76" s="1" t="s">
        <v>387</v>
      </c>
      <c r="C76" s="1" t="s">
        <v>388</v>
      </c>
      <c r="D76" s="1">
        <v>16</v>
      </c>
      <c r="E76" s="1" t="s">
        <v>33</v>
      </c>
      <c r="F76" s="1" t="s">
        <v>389</v>
      </c>
      <c r="G76" s="1" t="s">
        <v>103</v>
      </c>
      <c r="H76" s="1" t="s">
        <v>308</v>
      </c>
      <c r="I76" s="1" t="s">
        <v>36</v>
      </c>
      <c r="J76" s="1" t="s">
        <v>104</v>
      </c>
      <c r="K76" s="1">
        <v>2</v>
      </c>
      <c r="L76" s="1">
        <v>93.8</v>
      </c>
      <c r="M76" s="1">
        <v>113.7</v>
      </c>
      <c r="N76" s="1">
        <v>22.1</v>
      </c>
      <c r="O76" s="1">
        <v>3421</v>
      </c>
      <c r="P76" s="1">
        <v>2530</v>
      </c>
      <c r="Q76" s="1" t="s">
        <v>332</v>
      </c>
      <c r="R76" s="1" t="s">
        <v>336</v>
      </c>
      <c r="S76" s="1">
        <v>64.218000000000004</v>
      </c>
      <c r="T76" s="1">
        <v>0.73991759999999995</v>
      </c>
      <c r="U76" s="1">
        <v>-1.2</v>
      </c>
      <c r="W76" s="1">
        <v>1.2470000000000001</v>
      </c>
      <c r="X76" s="1">
        <v>8.2088505999999999</v>
      </c>
      <c r="AE76" s="1">
        <v>64.715999999999994</v>
      </c>
    </row>
    <row r="77" spans="1:33" x14ac:dyDescent="0.2">
      <c r="A77" s="1" t="s">
        <v>349</v>
      </c>
      <c r="B77" s="1" t="s">
        <v>387</v>
      </c>
      <c r="C77" s="1" t="s">
        <v>388</v>
      </c>
      <c r="D77" s="1">
        <v>16</v>
      </c>
      <c r="E77" s="1" t="s">
        <v>33</v>
      </c>
      <c r="F77" s="1" t="s">
        <v>389</v>
      </c>
      <c r="G77" s="1" t="s">
        <v>103</v>
      </c>
      <c r="H77" s="1" t="s">
        <v>308</v>
      </c>
      <c r="I77" s="1" t="s">
        <v>36</v>
      </c>
      <c r="J77" s="1" t="s">
        <v>104</v>
      </c>
      <c r="K77" s="1">
        <v>3</v>
      </c>
      <c r="L77" s="1">
        <v>155.30000000000001</v>
      </c>
      <c r="M77" s="1">
        <v>177.8</v>
      </c>
      <c r="N77" s="1">
        <v>76.099999999999994</v>
      </c>
      <c r="O77" s="1">
        <v>3528</v>
      </c>
      <c r="P77" s="1">
        <v>2654</v>
      </c>
      <c r="Q77" s="1" t="s">
        <v>328</v>
      </c>
      <c r="R77" s="1" t="s">
        <v>336</v>
      </c>
      <c r="S77" s="1">
        <v>66.153000000000006</v>
      </c>
      <c r="T77" s="1">
        <v>0.75143219999999999</v>
      </c>
      <c r="U77" s="1">
        <v>14.343</v>
      </c>
      <c r="W77" s="1">
        <v>1.2470000000000001</v>
      </c>
      <c r="X77" s="1">
        <v>8.4740082999999995</v>
      </c>
      <c r="AE77" s="1">
        <v>66.807000000000002</v>
      </c>
    </row>
    <row r="78" spans="1:33" x14ac:dyDescent="0.2">
      <c r="A78" s="1" t="s">
        <v>349</v>
      </c>
      <c r="B78" s="1" t="s">
        <v>387</v>
      </c>
      <c r="C78" s="1" t="s">
        <v>388</v>
      </c>
      <c r="D78" s="1">
        <v>16</v>
      </c>
      <c r="E78" s="1" t="s">
        <v>33</v>
      </c>
      <c r="F78" s="1" t="s">
        <v>389</v>
      </c>
      <c r="G78" s="1" t="s">
        <v>103</v>
      </c>
      <c r="H78" s="1" t="s">
        <v>308</v>
      </c>
      <c r="I78" s="1" t="s">
        <v>36</v>
      </c>
      <c r="J78" s="1" t="s">
        <v>104</v>
      </c>
      <c r="K78" s="1">
        <v>4</v>
      </c>
      <c r="L78" s="1">
        <v>267.10000000000002</v>
      </c>
      <c r="M78" s="1">
        <v>286.7</v>
      </c>
      <c r="N78" s="1">
        <v>84.3</v>
      </c>
      <c r="W78" s="1">
        <v>1.2470000000000001</v>
      </c>
      <c r="X78" s="1">
        <v>38.562733899999998</v>
      </c>
      <c r="Y78" s="1">
        <v>5475</v>
      </c>
      <c r="Z78" s="1">
        <v>6554</v>
      </c>
      <c r="AA78" s="1">
        <v>7767</v>
      </c>
      <c r="AB78" s="1" t="s">
        <v>87</v>
      </c>
      <c r="AC78" s="1" t="s">
        <v>163</v>
      </c>
      <c r="AD78" s="1">
        <v>115.685</v>
      </c>
      <c r="AE78" s="1">
        <v>117.554</v>
      </c>
      <c r="AF78" s="1">
        <v>1.1882836000000001</v>
      </c>
      <c r="AG78" s="1">
        <v>-13.05</v>
      </c>
    </row>
    <row r="79" spans="1:33" x14ac:dyDescent="0.2">
      <c r="A79" s="1" t="s">
        <v>349</v>
      </c>
      <c r="B79" s="1" t="s">
        <v>387</v>
      </c>
      <c r="C79" s="1" t="s">
        <v>388</v>
      </c>
      <c r="D79" s="1">
        <v>16</v>
      </c>
      <c r="E79" s="1" t="s">
        <v>33</v>
      </c>
      <c r="F79" s="1" t="s">
        <v>389</v>
      </c>
      <c r="G79" s="1" t="s">
        <v>103</v>
      </c>
      <c r="H79" s="1" t="s">
        <v>308</v>
      </c>
      <c r="I79" s="1" t="s">
        <v>36</v>
      </c>
      <c r="J79" s="1" t="s">
        <v>104</v>
      </c>
      <c r="K79" s="1">
        <v>5</v>
      </c>
      <c r="L79" s="1">
        <v>383.8</v>
      </c>
      <c r="M79" s="1">
        <v>403.6</v>
      </c>
      <c r="N79" s="1">
        <v>22.4</v>
      </c>
      <c r="W79" s="1">
        <v>1.2470000000000001</v>
      </c>
      <c r="X79" s="1">
        <v>27.161169399999999</v>
      </c>
      <c r="Y79" s="1">
        <v>4334</v>
      </c>
      <c r="Z79" s="1">
        <v>5073</v>
      </c>
      <c r="AA79" s="1">
        <v>6059</v>
      </c>
      <c r="AB79" s="1" t="s">
        <v>661</v>
      </c>
      <c r="AC79" s="1" t="s">
        <v>662</v>
      </c>
      <c r="AD79" s="1">
        <v>81.566999999999993</v>
      </c>
      <c r="AE79" s="1">
        <v>82.864000000000004</v>
      </c>
      <c r="AF79" s="1">
        <v>1.1703304999999999</v>
      </c>
      <c r="AG79" s="1">
        <v>-28.41</v>
      </c>
    </row>
    <row r="80" spans="1:33" x14ac:dyDescent="0.2">
      <c r="A80" s="1" t="s">
        <v>349</v>
      </c>
      <c r="B80" s="1" t="s">
        <v>390</v>
      </c>
      <c r="C80" s="1" t="s">
        <v>391</v>
      </c>
      <c r="D80" s="1">
        <v>17</v>
      </c>
      <c r="E80" s="1" t="s">
        <v>33</v>
      </c>
      <c r="F80" s="1" t="s">
        <v>392</v>
      </c>
      <c r="G80" s="1" t="s">
        <v>106</v>
      </c>
      <c r="H80" s="1" t="s">
        <v>308</v>
      </c>
      <c r="I80" s="1" t="s">
        <v>36</v>
      </c>
      <c r="J80" s="1" t="s">
        <v>107</v>
      </c>
      <c r="K80" s="1">
        <v>1</v>
      </c>
      <c r="L80" s="1">
        <v>23.7</v>
      </c>
      <c r="M80" s="1">
        <v>43.6</v>
      </c>
      <c r="N80" s="1">
        <v>22.1</v>
      </c>
      <c r="O80" s="1">
        <v>3393</v>
      </c>
      <c r="P80" s="1">
        <v>2513</v>
      </c>
      <c r="Q80" s="1" t="s">
        <v>671</v>
      </c>
      <c r="R80" s="1" t="s">
        <v>55</v>
      </c>
      <c r="S80" s="1">
        <v>63.863</v>
      </c>
      <c r="T80" s="1">
        <v>0.73992939999999996</v>
      </c>
      <c r="U80" s="1">
        <v>-1.2130000000000001</v>
      </c>
      <c r="W80" s="1">
        <v>1.286</v>
      </c>
      <c r="X80" s="1">
        <v>7.9159493000000003</v>
      </c>
      <c r="AE80" s="1">
        <v>64.358999999999995</v>
      </c>
    </row>
    <row r="81" spans="1:33" x14ac:dyDescent="0.2">
      <c r="A81" s="1" t="s">
        <v>349</v>
      </c>
      <c r="B81" s="1" t="s">
        <v>390</v>
      </c>
      <c r="C81" s="1" t="s">
        <v>391</v>
      </c>
      <c r="D81" s="1">
        <v>17</v>
      </c>
      <c r="E81" s="1" t="s">
        <v>33</v>
      </c>
      <c r="F81" s="1" t="s">
        <v>392</v>
      </c>
      <c r="G81" s="1" t="s">
        <v>106</v>
      </c>
      <c r="H81" s="1" t="s">
        <v>308</v>
      </c>
      <c r="I81" s="1" t="s">
        <v>36</v>
      </c>
      <c r="J81" s="1" t="s">
        <v>107</v>
      </c>
      <c r="K81" s="1">
        <v>2</v>
      </c>
      <c r="L81" s="1">
        <v>93.8</v>
      </c>
      <c r="M81" s="1">
        <v>113.7</v>
      </c>
      <c r="N81" s="1">
        <v>22.1</v>
      </c>
      <c r="O81" s="1">
        <v>3426</v>
      </c>
      <c r="P81" s="1">
        <v>2535</v>
      </c>
      <c r="Q81" s="1" t="s">
        <v>337</v>
      </c>
      <c r="R81" s="1" t="s">
        <v>336</v>
      </c>
      <c r="S81" s="1">
        <v>64.218000000000004</v>
      </c>
      <c r="T81" s="1">
        <v>0.73993880000000001</v>
      </c>
      <c r="U81" s="1">
        <v>-1.2</v>
      </c>
      <c r="W81" s="1">
        <v>1.286</v>
      </c>
      <c r="X81" s="1">
        <v>7.9599824000000003</v>
      </c>
      <c r="AE81" s="1">
        <v>64.716999999999999</v>
      </c>
    </row>
    <row r="82" spans="1:33" x14ac:dyDescent="0.2">
      <c r="A82" s="1" t="s">
        <v>349</v>
      </c>
      <c r="B82" s="1" t="s">
        <v>390</v>
      </c>
      <c r="C82" s="1" t="s">
        <v>391</v>
      </c>
      <c r="D82" s="1">
        <v>17</v>
      </c>
      <c r="E82" s="1" t="s">
        <v>33</v>
      </c>
      <c r="F82" s="1" t="s">
        <v>392</v>
      </c>
      <c r="G82" s="1" t="s">
        <v>106</v>
      </c>
      <c r="H82" s="1" t="s">
        <v>308</v>
      </c>
      <c r="I82" s="1" t="s">
        <v>36</v>
      </c>
      <c r="J82" s="1" t="s">
        <v>107</v>
      </c>
      <c r="K82" s="1">
        <v>3</v>
      </c>
      <c r="L82" s="1">
        <v>155.30000000000001</v>
      </c>
      <c r="M82" s="1">
        <v>178</v>
      </c>
      <c r="N82" s="1">
        <v>76.5</v>
      </c>
      <c r="O82" s="1">
        <v>3663</v>
      </c>
      <c r="P82" s="1">
        <v>2756</v>
      </c>
      <c r="Q82" s="1" t="s">
        <v>331</v>
      </c>
      <c r="R82" s="1" t="s">
        <v>105</v>
      </c>
      <c r="S82" s="1">
        <v>69.388000000000005</v>
      </c>
      <c r="T82" s="1">
        <v>0.75155099999999997</v>
      </c>
      <c r="U82" s="1">
        <v>14.475</v>
      </c>
      <c r="W82" s="1">
        <v>1.286</v>
      </c>
      <c r="X82" s="1">
        <v>8.6179137000000008</v>
      </c>
      <c r="AE82" s="1">
        <v>70.066000000000003</v>
      </c>
    </row>
    <row r="83" spans="1:33" x14ac:dyDescent="0.2">
      <c r="A83" s="1" t="s">
        <v>349</v>
      </c>
      <c r="B83" s="1" t="s">
        <v>390</v>
      </c>
      <c r="C83" s="1" t="s">
        <v>391</v>
      </c>
      <c r="D83" s="1">
        <v>17</v>
      </c>
      <c r="E83" s="1" t="s">
        <v>33</v>
      </c>
      <c r="F83" s="1" t="s">
        <v>392</v>
      </c>
      <c r="G83" s="1" t="s">
        <v>106</v>
      </c>
      <c r="H83" s="1" t="s">
        <v>308</v>
      </c>
      <c r="I83" s="1" t="s">
        <v>36</v>
      </c>
      <c r="J83" s="1" t="s">
        <v>107</v>
      </c>
      <c r="K83" s="1">
        <v>4</v>
      </c>
      <c r="L83" s="1">
        <v>267.39999999999998</v>
      </c>
      <c r="M83" s="1">
        <v>286.60000000000002</v>
      </c>
      <c r="N83" s="1">
        <v>84.3</v>
      </c>
      <c r="W83" s="1">
        <v>1.286</v>
      </c>
      <c r="X83" s="1">
        <v>38.498086299999997</v>
      </c>
      <c r="Y83" s="1">
        <v>5594</v>
      </c>
      <c r="Z83" s="1">
        <v>6700</v>
      </c>
      <c r="AA83" s="1">
        <v>7932</v>
      </c>
      <c r="AB83" s="1" t="s">
        <v>87</v>
      </c>
      <c r="AC83" s="1" t="s">
        <v>163</v>
      </c>
      <c r="AD83" s="1">
        <v>119.096</v>
      </c>
      <c r="AE83" s="1">
        <v>121.021</v>
      </c>
      <c r="AF83" s="1">
        <v>1.1890742000000001</v>
      </c>
      <c r="AG83" s="1">
        <v>-12.295</v>
      </c>
    </row>
    <row r="84" spans="1:33" x14ac:dyDescent="0.2">
      <c r="A84" s="1" t="s">
        <v>349</v>
      </c>
      <c r="B84" s="1" t="s">
        <v>390</v>
      </c>
      <c r="C84" s="1" t="s">
        <v>391</v>
      </c>
      <c r="D84" s="1">
        <v>17</v>
      </c>
      <c r="E84" s="1" t="s">
        <v>33</v>
      </c>
      <c r="F84" s="1" t="s">
        <v>392</v>
      </c>
      <c r="G84" s="1" t="s">
        <v>106</v>
      </c>
      <c r="H84" s="1" t="s">
        <v>308</v>
      </c>
      <c r="I84" s="1" t="s">
        <v>36</v>
      </c>
      <c r="J84" s="1" t="s">
        <v>107</v>
      </c>
      <c r="K84" s="1">
        <v>5</v>
      </c>
      <c r="L84" s="1">
        <v>384</v>
      </c>
      <c r="M84" s="1">
        <v>386.5</v>
      </c>
      <c r="N84" s="1">
        <v>22.4</v>
      </c>
      <c r="W84" s="1">
        <v>1.286</v>
      </c>
      <c r="X84" s="1">
        <v>26.3576543</v>
      </c>
      <c r="Y84" s="1">
        <v>4338</v>
      </c>
      <c r="Z84" s="1">
        <v>5077</v>
      </c>
      <c r="AA84" s="1">
        <v>6063</v>
      </c>
      <c r="AB84" s="1" t="s">
        <v>661</v>
      </c>
      <c r="AC84" s="1" t="s">
        <v>673</v>
      </c>
      <c r="AD84" s="1">
        <v>81.63</v>
      </c>
      <c r="AE84" s="1">
        <v>82.927999999999997</v>
      </c>
      <c r="AF84" s="1">
        <v>1.1703037999999999</v>
      </c>
      <c r="AG84" s="1">
        <v>-28.41</v>
      </c>
    </row>
    <row r="85" spans="1:33" x14ac:dyDescent="0.2">
      <c r="A85" s="1" t="s">
        <v>349</v>
      </c>
      <c r="B85" s="1" t="s">
        <v>393</v>
      </c>
      <c r="C85" s="1" t="s">
        <v>394</v>
      </c>
      <c r="D85" s="1">
        <v>18</v>
      </c>
      <c r="E85" s="1" t="s">
        <v>33</v>
      </c>
      <c r="F85" s="1" t="s">
        <v>395</v>
      </c>
      <c r="G85" s="1" t="s">
        <v>108</v>
      </c>
      <c r="H85" s="1" t="s">
        <v>308</v>
      </c>
      <c r="I85" s="1" t="s">
        <v>36</v>
      </c>
      <c r="J85" s="1" t="s">
        <v>109</v>
      </c>
      <c r="K85" s="1">
        <v>1</v>
      </c>
      <c r="L85" s="1">
        <v>23.7</v>
      </c>
      <c r="M85" s="1">
        <v>43.5</v>
      </c>
      <c r="N85" s="1">
        <v>22.1</v>
      </c>
      <c r="O85" s="1">
        <v>3378</v>
      </c>
      <c r="P85" s="1">
        <v>2501</v>
      </c>
      <c r="Q85" s="1" t="s">
        <v>671</v>
      </c>
      <c r="R85" s="1" t="s">
        <v>48</v>
      </c>
      <c r="S85" s="1">
        <v>63.71</v>
      </c>
      <c r="T85" s="1">
        <v>0.73994740000000003</v>
      </c>
      <c r="U85" s="1">
        <v>-1.129</v>
      </c>
      <c r="W85" s="1">
        <v>1.2829999999999999</v>
      </c>
      <c r="X85" s="1">
        <v>7.9154173999999999</v>
      </c>
      <c r="AE85" s="1">
        <v>64.204999999999998</v>
      </c>
    </row>
    <row r="86" spans="1:33" x14ac:dyDescent="0.2">
      <c r="A86" s="1" t="s">
        <v>349</v>
      </c>
      <c r="B86" s="1" t="s">
        <v>393</v>
      </c>
      <c r="C86" s="1" t="s">
        <v>394</v>
      </c>
      <c r="D86" s="1">
        <v>18</v>
      </c>
      <c r="E86" s="1" t="s">
        <v>33</v>
      </c>
      <c r="F86" s="1" t="s">
        <v>395</v>
      </c>
      <c r="G86" s="1" t="s">
        <v>108</v>
      </c>
      <c r="H86" s="1" t="s">
        <v>308</v>
      </c>
      <c r="I86" s="1" t="s">
        <v>36</v>
      </c>
      <c r="J86" s="1" t="s">
        <v>109</v>
      </c>
      <c r="K86" s="1">
        <v>2</v>
      </c>
      <c r="L86" s="1">
        <v>93.8</v>
      </c>
      <c r="M86" s="1">
        <v>113.6</v>
      </c>
      <c r="N86" s="1">
        <v>22.1</v>
      </c>
      <c r="O86" s="1">
        <v>3442</v>
      </c>
      <c r="P86" s="1">
        <v>2551</v>
      </c>
      <c r="Q86" s="1" t="s">
        <v>337</v>
      </c>
      <c r="R86" s="1" t="s">
        <v>336</v>
      </c>
      <c r="S86" s="1">
        <v>64.162999999999997</v>
      </c>
      <c r="T86" s="1">
        <v>0.73989479999999996</v>
      </c>
      <c r="U86" s="1">
        <v>-1.2</v>
      </c>
      <c r="W86" s="1">
        <v>1.2829999999999999</v>
      </c>
      <c r="X86" s="1">
        <v>7.9717130999999997</v>
      </c>
      <c r="AE86" s="1">
        <v>64.661000000000001</v>
      </c>
    </row>
    <row r="87" spans="1:33" x14ac:dyDescent="0.2">
      <c r="A87" s="1" t="s">
        <v>349</v>
      </c>
      <c r="B87" s="1" t="s">
        <v>393</v>
      </c>
      <c r="C87" s="1" t="s">
        <v>394</v>
      </c>
      <c r="D87" s="1">
        <v>18</v>
      </c>
      <c r="E87" s="1" t="s">
        <v>33</v>
      </c>
      <c r="F87" s="1" t="s">
        <v>395</v>
      </c>
      <c r="G87" s="1" t="s">
        <v>108</v>
      </c>
      <c r="H87" s="1" t="s">
        <v>308</v>
      </c>
      <c r="I87" s="1" t="s">
        <v>36</v>
      </c>
      <c r="J87" s="1" t="s">
        <v>109</v>
      </c>
      <c r="K87" s="1">
        <v>3</v>
      </c>
      <c r="L87" s="1">
        <v>155.4</v>
      </c>
      <c r="M87" s="1">
        <v>177.7</v>
      </c>
      <c r="N87" s="1">
        <v>75.5</v>
      </c>
      <c r="O87" s="1">
        <v>3575</v>
      </c>
      <c r="P87" s="1">
        <v>2689</v>
      </c>
      <c r="Q87" s="1" t="s">
        <v>331</v>
      </c>
      <c r="R87" s="1" t="s">
        <v>105</v>
      </c>
      <c r="S87" s="1">
        <v>66.915999999999997</v>
      </c>
      <c r="T87" s="1">
        <v>0.75134670000000003</v>
      </c>
      <c r="U87" s="1">
        <v>14.259</v>
      </c>
      <c r="W87" s="1">
        <v>1.2829999999999999</v>
      </c>
      <c r="X87" s="1">
        <v>8.3305734999999999</v>
      </c>
      <c r="AE87" s="1">
        <v>67.572000000000003</v>
      </c>
    </row>
    <row r="88" spans="1:33" x14ac:dyDescent="0.2">
      <c r="A88" s="1" t="s">
        <v>349</v>
      </c>
      <c r="B88" s="1" t="s">
        <v>393</v>
      </c>
      <c r="C88" s="1" t="s">
        <v>394</v>
      </c>
      <c r="D88" s="1">
        <v>18</v>
      </c>
      <c r="E88" s="1" t="s">
        <v>33</v>
      </c>
      <c r="F88" s="1" t="s">
        <v>395</v>
      </c>
      <c r="G88" s="1" t="s">
        <v>108</v>
      </c>
      <c r="H88" s="1" t="s">
        <v>308</v>
      </c>
      <c r="I88" s="1" t="s">
        <v>36</v>
      </c>
      <c r="J88" s="1" t="s">
        <v>109</v>
      </c>
      <c r="K88" s="1">
        <v>4</v>
      </c>
      <c r="L88" s="1">
        <v>267.3</v>
      </c>
      <c r="M88" s="1">
        <v>286.60000000000002</v>
      </c>
      <c r="N88" s="1">
        <v>84.8</v>
      </c>
      <c r="W88" s="1">
        <v>1.2829999999999999</v>
      </c>
      <c r="X88" s="1">
        <v>39.202265599999997</v>
      </c>
      <c r="Y88" s="1">
        <v>5721</v>
      </c>
      <c r="Z88" s="1">
        <v>6846</v>
      </c>
      <c r="AA88" s="1">
        <v>8115</v>
      </c>
      <c r="AB88" s="1" t="s">
        <v>87</v>
      </c>
      <c r="AC88" s="1" t="s">
        <v>163</v>
      </c>
      <c r="AD88" s="1">
        <v>120.989</v>
      </c>
      <c r="AE88" s="1">
        <v>122.943</v>
      </c>
      <c r="AF88" s="1">
        <v>1.1879261999999999</v>
      </c>
      <c r="AG88" s="1">
        <v>-13.22</v>
      </c>
    </row>
    <row r="89" spans="1:33" x14ac:dyDescent="0.2">
      <c r="A89" s="1" t="s">
        <v>349</v>
      </c>
      <c r="B89" s="1" t="s">
        <v>393</v>
      </c>
      <c r="C89" s="1" t="s">
        <v>394</v>
      </c>
      <c r="D89" s="1">
        <v>18</v>
      </c>
      <c r="E89" s="1" t="s">
        <v>33</v>
      </c>
      <c r="F89" s="1" t="s">
        <v>395</v>
      </c>
      <c r="G89" s="1" t="s">
        <v>108</v>
      </c>
      <c r="H89" s="1" t="s">
        <v>308</v>
      </c>
      <c r="I89" s="1" t="s">
        <v>36</v>
      </c>
      <c r="J89" s="1" t="s">
        <v>109</v>
      </c>
      <c r="K89" s="1">
        <v>5</v>
      </c>
      <c r="L89" s="1">
        <v>383.9</v>
      </c>
      <c r="M89" s="1">
        <v>403.7</v>
      </c>
      <c r="N89" s="1">
        <v>22.4</v>
      </c>
      <c r="W89" s="1">
        <v>1.2829999999999999</v>
      </c>
      <c r="X89" s="1">
        <v>26.382673799999999</v>
      </c>
      <c r="Y89" s="1">
        <v>4369</v>
      </c>
      <c r="Z89" s="1">
        <v>5121</v>
      </c>
      <c r="AA89" s="1">
        <v>6097</v>
      </c>
      <c r="AB89" s="1" t="s">
        <v>674</v>
      </c>
      <c r="AC89" s="1" t="s">
        <v>675</v>
      </c>
      <c r="AD89" s="1">
        <v>81.516999999999996</v>
      </c>
      <c r="AE89" s="1">
        <v>82.813000000000002</v>
      </c>
      <c r="AF89" s="1">
        <v>1.170174</v>
      </c>
      <c r="AG89" s="1">
        <v>-28.41</v>
      </c>
    </row>
    <row r="90" spans="1:33" x14ac:dyDescent="0.2">
      <c r="A90" s="1" t="s">
        <v>349</v>
      </c>
      <c r="B90" s="1" t="s">
        <v>396</v>
      </c>
      <c r="C90" s="1" t="s">
        <v>397</v>
      </c>
      <c r="D90" s="1">
        <v>19</v>
      </c>
      <c r="E90" s="1" t="s">
        <v>33</v>
      </c>
      <c r="F90" s="1" t="s">
        <v>398</v>
      </c>
      <c r="G90" s="1" t="s">
        <v>110</v>
      </c>
      <c r="H90" s="1" t="s">
        <v>308</v>
      </c>
      <c r="I90" s="1" t="s">
        <v>36</v>
      </c>
      <c r="J90" s="1" t="s">
        <v>111</v>
      </c>
      <c r="K90" s="1">
        <v>1</v>
      </c>
      <c r="L90" s="1">
        <v>23.7</v>
      </c>
      <c r="M90" s="1">
        <v>43.6</v>
      </c>
      <c r="N90" s="1">
        <v>22.1</v>
      </c>
      <c r="O90" s="1">
        <v>3394</v>
      </c>
      <c r="P90" s="1">
        <v>2514</v>
      </c>
      <c r="Q90" s="1" t="s">
        <v>344</v>
      </c>
      <c r="R90" s="1" t="s">
        <v>48</v>
      </c>
      <c r="S90" s="1">
        <v>63.905999999999999</v>
      </c>
      <c r="T90" s="1">
        <v>0.7399289</v>
      </c>
      <c r="U90" s="1">
        <v>-1.19</v>
      </c>
      <c r="W90" s="1">
        <v>1.617</v>
      </c>
      <c r="X90" s="1">
        <v>6.2997399999999999</v>
      </c>
      <c r="AE90" s="1">
        <v>64.402000000000001</v>
      </c>
    </row>
    <row r="91" spans="1:33" x14ac:dyDescent="0.2">
      <c r="A91" s="1" t="s">
        <v>349</v>
      </c>
      <c r="B91" s="1" t="s">
        <v>396</v>
      </c>
      <c r="C91" s="1" t="s">
        <v>397</v>
      </c>
      <c r="D91" s="1">
        <v>19</v>
      </c>
      <c r="E91" s="1" t="s">
        <v>33</v>
      </c>
      <c r="F91" s="1" t="s">
        <v>398</v>
      </c>
      <c r="G91" s="1" t="s">
        <v>110</v>
      </c>
      <c r="H91" s="1" t="s">
        <v>308</v>
      </c>
      <c r="I91" s="1" t="s">
        <v>36</v>
      </c>
      <c r="J91" s="1" t="s">
        <v>111</v>
      </c>
      <c r="K91" s="1">
        <v>2</v>
      </c>
      <c r="L91" s="1">
        <v>93.8</v>
      </c>
      <c r="M91" s="1">
        <v>113.6</v>
      </c>
      <c r="N91" s="1">
        <v>22.1</v>
      </c>
      <c r="O91" s="1">
        <v>3441</v>
      </c>
      <c r="P91" s="1">
        <v>2549</v>
      </c>
      <c r="Q91" s="1" t="s">
        <v>337</v>
      </c>
      <c r="R91" s="1" t="s">
        <v>336</v>
      </c>
      <c r="S91" s="1">
        <v>64.204999999999998</v>
      </c>
      <c r="T91" s="1">
        <v>0.73992139999999995</v>
      </c>
      <c r="U91" s="1">
        <v>-1.2</v>
      </c>
      <c r="W91" s="1">
        <v>1.617</v>
      </c>
      <c r="X91" s="1">
        <v>6.3293292000000001</v>
      </c>
      <c r="AE91" s="1">
        <v>64.703999999999994</v>
      </c>
    </row>
    <row r="92" spans="1:33" x14ac:dyDescent="0.2">
      <c r="A92" s="1" t="s">
        <v>349</v>
      </c>
      <c r="B92" s="1" t="s">
        <v>396</v>
      </c>
      <c r="C92" s="1" t="s">
        <v>397</v>
      </c>
      <c r="D92" s="1">
        <v>19</v>
      </c>
      <c r="E92" s="1" t="s">
        <v>33</v>
      </c>
      <c r="F92" s="1" t="s">
        <v>398</v>
      </c>
      <c r="G92" s="1" t="s">
        <v>110</v>
      </c>
      <c r="H92" s="1" t="s">
        <v>308</v>
      </c>
      <c r="I92" s="1" t="s">
        <v>36</v>
      </c>
      <c r="J92" s="1" t="s">
        <v>111</v>
      </c>
      <c r="K92" s="1">
        <v>3</v>
      </c>
      <c r="L92" s="1">
        <v>155.19999999999999</v>
      </c>
      <c r="M92" s="1">
        <v>177.9</v>
      </c>
      <c r="N92" s="1">
        <v>82.9</v>
      </c>
      <c r="O92" s="1">
        <v>6306</v>
      </c>
      <c r="P92" s="1">
        <v>4734</v>
      </c>
      <c r="Q92" s="1" t="s">
        <v>331</v>
      </c>
      <c r="R92" s="1" t="s">
        <v>105</v>
      </c>
      <c r="S92" s="1">
        <v>116.736</v>
      </c>
      <c r="T92" s="1">
        <v>0.74983860000000002</v>
      </c>
      <c r="U92" s="1">
        <v>12.186999999999999</v>
      </c>
      <c r="W92" s="1">
        <v>1.617</v>
      </c>
      <c r="X92" s="1">
        <v>11.5297325</v>
      </c>
      <c r="AE92" s="1">
        <v>117.86799999999999</v>
      </c>
    </row>
    <row r="93" spans="1:33" x14ac:dyDescent="0.2">
      <c r="A93" s="1" t="s">
        <v>349</v>
      </c>
      <c r="B93" s="1" t="s">
        <v>396</v>
      </c>
      <c r="C93" s="1" t="s">
        <v>397</v>
      </c>
      <c r="D93" s="1">
        <v>19</v>
      </c>
      <c r="E93" s="1" t="s">
        <v>33</v>
      </c>
      <c r="F93" s="1" t="s">
        <v>398</v>
      </c>
      <c r="G93" s="1" t="s">
        <v>110</v>
      </c>
      <c r="H93" s="1" t="s">
        <v>308</v>
      </c>
      <c r="I93" s="1" t="s">
        <v>36</v>
      </c>
      <c r="J93" s="1" t="s">
        <v>111</v>
      </c>
      <c r="K93" s="1">
        <v>4</v>
      </c>
      <c r="L93" s="1">
        <v>267.10000000000002</v>
      </c>
      <c r="M93" s="1">
        <v>283.39999999999998</v>
      </c>
      <c r="N93" s="1">
        <v>91.4</v>
      </c>
      <c r="W93" s="1">
        <v>1.617</v>
      </c>
      <c r="X93" s="1">
        <v>46.134020700000001</v>
      </c>
      <c r="Y93" s="1">
        <v>8303</v>
      </c>
      <c r="Z93" s="1">
        <v>9963</v>
      </c>
      <c r="AA93" s="1">
        <v>11763</v>
      </c>
      <c r="AB93" s="1" t="s">
        <v>87</v>
      </c>
      <c r="AC93" s="1" t="s">
        <v>163</v>
      </c>
      <c r="AD93" s="1">
        <v>179.34800000000001</v>
      </c>
      <c r="AE93" s="1">
        <v>182.238</v>
      </c>
      <c r="AF93" s="1">
        <v>1.1849643999999999</v>
      </c>
      <c r="AG93" s="1">
        <v>-15.759</v>
      </c>
    </row>
    <row r="94" spans="1:33" x14ac:dyDescent="0.2">
      <c r="A94" s="1" t="s">
        <v>349</v>
      </c>
      <c r="B94" s="1" t="s">
        <v>396</v>
      </c>
      <c r="C94" s="1" t="s">
        <v>397</v>
      </c>
      <c r="D94" s="1">
        <v>19</v>
      </c>
      <c r="E94" s="1" t="s">
        <v>33</v>
      </c>
      <c r="F94" s="1" t="s">
        <v>398</v>
      </c>
      <c r="G94" s="1" t="s">
        <v>110</v>
      </c>
      <c r="H94" s="1" t="s">
        <v>308</v>
      </c>
      <c r="I94" s="1" t="s">
        <v>36</v>
      </c>
      <c r="J94" s="1" t="s">
        <v>111</v>
      </c>
      <c r="K94" s="1">
        <v>5</v>
      </c>
      <c r="L94" s="1">
        <v>383.8</v>
      </c>
      <c r="M94" s="1">
        <v>387.5</v>
      </c>
      <c r="N94" s="1">
        <v>22.6</v>
      </c>
      <c r="W94" s="1">
        <v>1.617</v>
      </c>
      <c r="X94" s="1">
        <v>20.916151500000002</v>
      </c>
      <c r="Y94" s="1">
        <v>4325</v>
      </c>
      <c r="Z94" s="1">
        <v>5061</v>
      </c>
      <c r="AA94" s="1">
        <v>6047</v>
      </c>
      <c r="AB94" s="1" t="s">
        <v>90</v>
      </c>
      <c r="AC94" s="1" t="s">
        <v>48</v>
      </c>
      <c r="AD94" s="1">
        <v>81.450999999999993</v>
      </c>
      <c r="AE94" s="1">
        <v>82.745999999999995</v>
      </c>
      <c r="AF94" s="1">
        <v>1.1701263</v>
      </c>
      <c r="AG94" s="1">
        <v>-28.41</v>
      </c>
    </row>
    <row r="95" spans="1:33" x14ac:dyDescent="0.2">
      <c r="A95" s="1" t="s">
        <v>349</v>
      </c>
      <c r="B95" s="1" t="s">
        <v>399</v>
      </c>
      <c r="C95" s="1" t="s">
        <v>400</v>
      </c>
      <c r="D95" s="1">
        <v>20</v>
      </c>
      <c r="E95" s="1" t="s">
        <v>33</v>
      </c>
      <c r="F95" s="1" t="s">
        <v>401</v>
      </c>
      <c r="G95" s="1" t="s">
        <v>112</v>
      </c>
      <c r="H95" s="1" t="s">
        <v>308</v>
      </c>
      <c r="I95" s="1" t="s">
        <v>36</v>
      </c>
      <c r="J95" s="1" t="s">
        <v>113</v>
      </c>
      <c r="K95" s="1">
        <v>1</v>
      </c>
      <c r="L95" s="1">
        <v>23.8</v>
      </c>
      <c r="M95" s="1">
        <v>43.6</v>
      </c>
      <c r="N95" s="1">
        <v>22.1</v>
      </c>
      <c r="O95" s="1">
        <v>3412</v>
      </c>
      <c r="P95" s="1">
        <v>2528</v>
      </c>
      <c r="Q95" s="1" t="s">
        <v>676</v>
      </c>
      <c r="R95" s="1" t="s">
        <v>38</v>
      </c>
      <c r="S95" s="1">
        <v>64.061000000000007</v>
      </c>
      <c r="T95" s="1">
        <v>0.73995239999999995</v>
      </c>
      <c r="U95" s="1">
        <v>-1.204</v>
      </c>
      <c r="W95" s="1">
        <v>1.716</v>
      </c>
      <c r="X95" s="1">
        <v>5.9507754999999998</v>
      </c>
      <c r="AE95" s="1">
        <v>64.558999999999997</v>
      </c>
    </row>
    <row r="96" spans="1:33" x14ac:dyDescent="0.2">
      <c r="A96" s="1" t="s">
        <v>349</v>
      </c>
      <c r="B96" s="1" t="s">
        <v>399</v>
      </c>
      <c r="C96" s="1" t="s">
        <v>400</v>
      </c>
      <c r="D96" s="1">
        <v>20</v>
      </c>
      <c r="E96" s="1" t="s">
        <v>33</v>
      </c>
      <c r="F96" s="1" t="s">
        <v>401</v>
      </c>
      <c r="G96" s="1" t="s">
        <v>112</v>
      </c>
      <c r="H96" s="1" t="s">
        <v>308</v>
      </c>
      <c r="I96" s="1" t="s">
        <v>36</v>
      </c>
      <c r="J96" s="1" t="s">
        <v>113</v>
      </c>
      <c r="K96" s="1">
        <v>2</v>
      </c>
      <c r="L96" s="1">
        <v>93.8</v>
      </c>
      <c r="M96" s="1">
        <v>113.6</v>
      </c>
      <c r="N96" s="1">
        <v>22.1</v>
      </c>
      <c r="O96" s="1">
        <v>3446</v>
      </c>
      <c r="P96" s="1">
        <v>2553</v>
      </c>
      <c r="Q96" s="1" t="s">
        <v>335</v>
      </c>
      <c r="R96" s="1" t="s">
        <v>84</v>
      </c>
      <c r="S96" s="1">
        <v>64.242000000000004</v>
      </c>
      <c r="T96" s="1">
        <v>0.73995520000000004</v>
      </c>
      <c r="U96" s="1">
        <v>-1.2</v>
      </c>
      <c r="W96" s="1">
        <v>1.716</v>
      </c>
      <c r="X96" s="1">
        <v>5.9676527999999998</v>
      </c>
      <c r="AE96" s="1">
        <v>64.742000000000004</v>
      </c>
    </row>
    <row r="97" spans="1:33" x14ac:dyDescent="0.2">
      <c r="A97" s="1" t="s">
        <v>349</v>
      </c>
      <c r="B97" s="1" t="s">
        <v>399</v>
      </c>
      <c r="C97" s="1" t="s">
        <v>400</v>
      </c>
      <c r="D97" s="1">
        <v>20</v>
      </c>
      <c r="E97" s="1" t="s">
        <v>33</v>
      </c>
      <c r="F97" s="1" t="s">
        <v>401</v>
      </c>
      <c r="G97" s="1" t="s">
        <v>112</v>
      </c>
      <c r="H97" s="1" t="s">
        <v>308</v>
      </c>
      <c r="I97" s="1" t="s">
        <v>36</v>
      </c>
      <c r="J97" s="1" t="s">
        <v>113</v>
      </c>
      <c r="K97" s="1">
        <v>3</v>
      </c>
      <c r="L97" s="1">
        <v>155.1</v>
      </c>
      <c r="M97" s="1">
        <v>177.8</v>
      </c>
      <c r="N97" s="1">
        <v>81.599999999999994</v>
      </c>
      <c r="O97" s="1">
        <v>5850</v>
      </c>
      <c r="P97" s="1">
        <v>4389</v>
      </c>
      <c r="Q97" s="1" t="s">
        <v>337</v>
      </c>
      <c r="R97" s="1" t="s">
        <v>84</v>
      </c>
      <c r="S97" s="1">
        <v>108.182</v>
      </c>
      <c r="T97" s="1">
        <v>0.74942719999999996</v>
      </c>
      <c r="U97" s="1">
        <v>11.585000000000001</v>
      </c>
      <c r="W97" s="1">
        <v>1.716</v>
      </c>
      <c r="X97" s="1">
        <v>10.0694637</v>
      </c>
      <c r="AE97" s="1">
        <v>109.242</v>
      </c>
    </row>
    <row r="98" spans="1:33" x14ac:dyDescent="0.2">
      <c r="A98" s="1" t="s">
        <v>349</v>
      </c>
      <c r="B98" s="1" t="s">
        <v>399</v>
      </c>
      <c r="C98" s="1" t="s">
        <v>400</v>
      </c>
      <c r="D98" s="1">
        <v>20</v>
      </c>
      <c r="E98" s="1" t="s">
        <v>33</v>
      </c>
      <c r="F98" s="1" t="s">
        <v>401</v>
      </c>
      <c r="G98" s="1" t="s">
        <v>112</v>
      </c>
      <c r="H98" s="1" t="s">
        <v>308</v>
      </c>
      <c r="I98" s="1" t="s">
        <v>36</v>
      </c>
      <c r="J98" s="1" t="s">
        <v>113</v>
      </c>
      <c r="K98" s="1">
        <v>4</v>
      </c>
      <c r="L98" s="1">
        <v>267.5</v>
      </c>
      <c r="M98" s="1">
        <v>283.8</v>
      </c>
      <c r="N98" s="1">
        <v>89.8</v>
      </c>
      <c r="W98" s="1">
        <v>1.716</v>
      </c>
      <c r="X98" s="1">
        <v>41.573045200000003</v>
      </c>
      <c r="Y98" s="1">
        <v>7944</v>
      </c>
      <c r="Z98" s="1">
        <v>9524</v>
      </c>
      <c r="AA98" s="1">
        <v>11254</v>
      </c>
      <c r="AB98" s="1" t="s">
        <v>59</v>
      </c>
      <c r="AC98" s="1" t="s">
        <v>70</v>
      </c>
      <c r="AD98" s="1">
        <v>171.52199999999999</v>
      </c>
      <c r="AE98" s="1">
        <v>174.285</v>
      </c>
      <c r="AF98" s="1">
        <v>1.1846730999999999</v>
      </c>
      <c r="AG98" s="1">
        <v>-15.935</v>
      </c>
    </row>
    <row r="99" spans="1:33" x14ac:dyDescent="0.2">
      <c r="A99" s="1" t="s">
        <v>349</v>
      </c>
      <c r="B99" s="1" t="s">
        <v>399</v>
      </c>
      <c r="C99" s="1" t="s">
        <v>400</v>
      </c>
      <c r="D99" s="1">
        <v>20</v>
      </c>
      <c r="E99" s="1" t="s">
        <v>33</v>
      </c>
      <c r="F99" s="1" t="s">
        <v>401</v>
      </c>
      <c r="G99" s="1" t="s">
        <v>112</v>
      </c>
      <c r="H99" s="1" t="s">
        <v>308</v>
      </c>
      <c r="I99" s="1" t="s">
        <v>36</v>
      </c>
      <c r="J99" s="1" t="s">
        <v>113</v>
      </c>
      <c r="K99" s="1">
        <v>5</v>
      </c>
      <c r="L99" s="1">
        <v>384</v>
      </c>
      <c r="M99" s="1">
        <v>403.8</v>
      </c>
      <c r="N99" s="1">
        <v>22.4</v>
      </c>
      <c r="W99" s="1">
        <v>1.716</v>
      </c>
      <c r="X99" s="1">
        <v>19.807565100000001</v>
      </c>
      <c r="Y99" s="1">
        <v>4359</v>
      </c>
      <c r="Z99" s="1">
        <v>5104</v>
      </c>
      <c r="AA99" s="1">
        <v>6090</v>
      </c>
      <c r="AB99" s="1" t="s">
        <v>677</v>
      </c>
      <c r="AC99" s="1" t="s">
        <v>55</v>
      </c>
      <c r="AD99" s="1">
        <v>81.855000000000004</v>
      </c>
      <c r="AE99" s="1">
        <v>83.156999999999996</v>
      </c>
      <c r="AF99" s="1">
        <v>1.1700208000000001</v>
      </c>
      <c r="AG99" s="1">
        <v>-28.41</v>
      </c>
    </row>
    <row r="100" spans="1:33" x14ac:dyDescent="0.2">
      <c r="A100" s="1" t="s">
        <v>349</v>
      </c>
      <c r="B100" s="1" t="s">
        <v>402</v>
      </c>
      <c r="C100" s="1" t="s">
        <v>403</v>
      </c>
      <c r="D100" s="1">
        <v>21</v>
      </c>
      <c r="E100" s="1" t="s">
        <v>33</v>
      </c>
      <c r="F100" s="1" t="s">
        <v>404</v>
      </c>
      <c r="G100" s="1" t="s">
        <v>114</v>
      </c>
      <c r="H100" s="1" t="s">
        <v>308</v>
      </c>
      <c r="I100" s="1" t="s">
        <v>36</v>
      </c>
      <c r="J100" s="1" t="s">
        <v>115</v>
      </c>
      <c r="K100" s="1">
        <v>1</v>
      </c>
      <c r="L100" s="1">
        <v>23.7</v>
      </c>
      <c r="M100" s="1">
        <v>43.5</v>
      </c>
      <c r="N100" s="1">
        <v>22.4</v>
      </c>
      <c r="O100" s="1">
        <v>3377</v>
      </c>
      <c r="P100" s="1">
        <v>2499</v>
      </c>
      <c r="Q100" s="1" t="s">
        <v>340</v>
      </c>
      <c r="R100" s="1" t="s">
        <v>84</v>
      </c>
      <c r="S100" s="1">
        <v>63.88</v>
      </c>
      <c r="T100" s="1">
        <v>0.73997139999999995</v>
      </c>
      <c r="U100" s="1">
        <v>-1.095</v>
      </c>
      <c r="W100" s="1">
        <v>1.1759999999999999</v>
      </c>
      <c r="X100" s="1">
        <v>8.6587276000000006</v>
      </c>
      <c r="AE100" s="1">
        <v>64.376000000000005</v>
      </c>
    </row>
    <row r="101" spans="1:33" x14ac:dyDescent="0.2">
      <c r="A101" s="1" t="s">
        <v>349</v>
      </c>
      <c r="B101" s="1" t="s">
        <v>402</v>
      </c>
      <c r="C101" s="1" t="s">
        <v>403</v>
      </c>
      <c r="D101" s="1">
        <v>21</v>
      </c>
      <c r="E101" s="1" t="s">
        <v>33</v>
      </c>
      <c r="F101" s="1" t="s">
        <v>404</v>
      </c>
      <c r="G101" s="1" t="s">
        <v>114</v>
      </c>
      <c r="H101" s="1" t="s">
        <v>308</v>
      </c>
      <c r="I101" s="1" t="s">
        <v>36</v>
      </c>
      <c r="J101" s="1" t="s">
        <v>115</v>
      </c>
      <c r="K101" s="1">
        <v>2</v>
      </c>
      <c r="L101" s="1">
        <v>93.8</v>
      </c>
      <c r="M101" s="1">
        <v>113.7</v>
      </c>
      <c r="N101" s="1">
        <v>22.1</v>
      </c>
      <c r="O101" s="1">
        <v>3433</v>
      </c>
      <c r="P101" s="1">
        <v>2543</v>
      </c>
      <c r="Q101" s="1" t="s">
        <v>332</v>
      </c>
      <c r="R101" s="1" t="s">
        <v>336</v>
      </c>
      <c r="S101" s="1">
        <v>64.156000000000006</v>
      </c>
      <c r="T101" s="1">
        <v>0.73989340000000003</v>
      </c>
      <c r="U101" s="1">
        <v>-1.2</v>
      </c>
      <c r="W101" s="1">
        <v>1.1759999999999999</v>
      </c>
      <c r="X101" s="1">
        <v>8.6962053000000008</v>
      </c>
      <c r="AE101" s="1">
        <v>64.655000000000001</v>
      </c>
    </row>
    <row r="102" spans="1:33" x14ac:dyDescent="0.2">
      <c r="A102" s="1" t="s">
        <v>349</v>
      </c>
      <c r="B102" s="1" t="s">
        <v>402</v>
      </c>
      <c r="C102" s="1" t="s">
        <v>403</v>
      </c>
      <c r="D102" s="1">
        <v>21</v>
      </c>
      <c r="E102" s="1" t="s">
        <v>33</v>
      </c>
      <c r="F102" s="1" t="s">
        <v>404</v>
      </c>
      <c r="G102" s="1" t="s">
        <v>114</v>
      </c>
      <c r="H102" s="1" t="s">
        <v>308</v>
      </c>
      <c r="I102" s="1" t="s">
        <v>36</v>
      </c>
      <c r="J102" s="1" t="s">
        <v>115</v>
      </c>
      <c r="K102" s="1">
        <v>3</v>
      </c>
      <c r="L102" s="1">
        <v>155.30000000000001</v>
      </c>
      <c r="M102" s="1">
        <v>177.8</v>
      </c>
      <c r="N102" s="1">
        <v>78</v>
      </c>
      <c r="O102" s="1">
        <v>4341</v>
      </c>
      <c r="P102" s="1">
        <v>3259</v>
      </c>
      <c r="Q102" s="1" t="s">
        <v>331</v>
      </c>
      <c r="R102" s="1" t="s">
        <v>336</v>
      </c>
      <c r="S102" s="1">
        <v>81.715999999999994</v>
      </c>
      <c r="T102" s="1">
        <v>0.7500038</v>
      </c>
      <c r="U102" s="1">
        <v>12.448</v>
      </c>
      <c r="W102" s="1">
        <v>1.1759999999999999</v>
      </c>
      <c r="X102" s="1">
        <v>11.0961851</v>
      </c>
      <c r="AE102" s="1">
        <v>82.498999999999995</v>
      </c>
    </row>
    <row r="103" spans="1:33" x14ac:dyDescent="0.2">
      <c r="A103" s="1" t="s">
        <v>349</v>
      </c>
      <c r="B103" s="1" t="s">
        <v>402</v>
      </c>
      <c r="C103" s="1" t="s">
        <v>403</v>
      </c>
      <c r="D103" s="1">
        <v>21</v>
      </c>
      <c r="E103" s="1" t="s">
        <v>33</v>
      </c>
      <c r="F103" s="1" t="s">
        <v>404</v>
      </c>
      <c r="G103" s="1" t="s">
        <v>114</v>
      </c>
      <c r="H103" s="1" t="s">
        <v>308</v>
      </c>
      <c r="I103" s="1" t="s">
        <v>36</v>
      </c>
      <c r="J103" s="1" t="s">
        <v>115</v>
      </c>
      <c r="K103" s="1">
        <v>4</v>
      </c>
      <c r="L103" s="1">
        <v>267.3</v>
      </c>
      <c r="M103" s="1">
        <v>286.10000000000002</v>
      </c>
      <c r="N103" s="1">
        <v>85.6</v>
      </c>
      <c r="W103" s="1">
        <v>1.1759999999999999</v>
      </c>
      <c r="X103" s="1">
        <v>45.126932699999998</v>
      </c>
      <c r="Y103" s="1">
        <v>5992</v>
      </c>
      <c r="Z103" s="1">
        <v>7162</v>
      </c>
      <c r="AA103" s="1">
        <v>8495</v>
      </c>
      <c r="AB103" s="1" t="s">
        <v>87</v>
      </c>
      <c r="AC103" s="1" t="s">
        <v>70</v>
      </c>
      <c r="AD103" s="1">
        <v>127.652</v>
      </c>
      <c r="AE103" s="1">
        <v>129.709</v>
      </c>
      <c r="AF103" s="1">
        <v>1.1844789</v>
      </c>
      <c r="AG103" s="1">
        <v>-16.146000000000001</v>
      </c>
    </row>
    <row r="104" spans="1:33" x14ac:dyDescent="0.2">
      <c r="A104" s="1" t="s">
        <v>349</v>
      </c>
      <c r="B104" s="1" t="s">
        <v>402</v>
      </c>
      <c r="C104" s="1" t="s">
        <v>403</v>
      </c>
      <c r="D104" s="1">
        <v>21</v>
      </c>
      <c r="E104" s="1" t="s">
        <v>33</v>
      </c>
      <c r="F104" s="1" t="s">
        <v>404</v>
      </c>
      <c r="G104" s="1" t="s">
        <v>114</v>
      </c>
      <c r="H104" s="1" t="s">
        <v>308</v>
      </c>
      <c r="I104" s="1" t="s">
        <v>36</v>
      </c>
      <c r="J104" s="1" t="s">
        <v>115</v>
      </c>
      <c r="K104" s="1">
        <v>5</v>
      </c>
      <c r="L104" s="1">
        <v>383.9</v>
      </c>
      <c r="M104" s="1">
        <v>403.6</v>
      </c>
      <c r="N104" s="1">
        <v>22.4</v>
      </c>
      <c r="W104" s="1">
        <v>1.1759999999999999</v>
      </c>
      <c r="X104" s="1">
        <v>28.7699733</v>
      </c>
      <c r="Y104" s="1">
        <v>4351</v>
      </c>
      <c r="Z104" s="1">
        <v>5097</v>
      </c>
      <c r="AA104" s="1">
        <v>6073</v>
      </c>
      <c r="AB104" s="1" t="s">
        <v>678</v>
      </c>
      <c r="AC104" s="1" t="s">
        <v>679</v>
      </c>
      <c r="AD104" s="1">
        <v>81.48</v>
      </c>
      <c r="AE104" s="1">
        <v>82.775000000000006</v>
      </c>
      <c r="AF104" s="1">
        <v>1.1700356000000001</v>
      </c>
      <c r="AG104" s="1">
        <v>-28.41</v>
      </c>
    </row>
    <row r="105" spans="1:33" x14ac:dyDescent="0.2">
      <c r="A105" s="1" t="s">
        <v>349</v>
      </c>
      <c r="B105" s="1" t="s">
        <v>405</v>
      </c>
      <c r="C105" s="1" t="s">
        <v>406</v>
      </c>
      <c r="D105" s="1">
        <v>22</v>
      </c>
      <c r="E105" s="1" t="s">
        <v>33</v>
      </c>
      <c r="F105" s="1" t="s">
        <v>407</v>
      </c>
      <c r="G105" s="1" t="s">
        <v>116</v>
      </c>
      <c r="H105" s="1" t="s">
        <v>308</v>
      </c>
      <c r="I105" s="1" t="s">
        <v>36</v>
      </c>
      <c r="J105" s="1" t="s">
        <v>117</v>
      </c>
      <c r="K105" s="1">
        <v>1</v>
      </c>
      <c r="L105" s="1">
        <v>23.8</v>
      </c>
      <c r="M105" s="1">
        <v>43.6</v>
      </c>
      <c r="N105" s="1">
        <v>22.1</v>
      </c>
      <c r="O105" s="1">
        <v>3406</v>
      </c>
      <c r="P105" s="1">
        <v>2523</v>
      </c>
      <c r="Q105" s="1" t="s">
        <v>344</v>
      </c>
      <c r="R105" s="1" t="s">
        <v>46</v>
      </c>
      <c r="S105" s="1">
        <v>63.847999999999999</v>
      </c>
      <c r="T105" s="1">
        <v>0.73988449999999994</v>
      </c>
      <c r="U105" s="1">
        <v>-1.046</v>
      </c>
      <c r="W105" s="1">
        <v>1.1539999999999999</v>
      </c>
      <c r="X105" s="1">
        <v>8.8193631999999997</v>
      </c>
      <c r="AE105" s="1">
        <v>64.343999999999994</v>
      </c>
    </row>
    <row r="106" spans="1:33" x14ac:dyDescent="0.2">
      <c r="A106" s="1" t="s">
        <v>349</v>
      </c>
      <c r="B106" s="1" t="s">
        <v>405</v>
      </c>
      <c r="C106" s="1" t="s">
        <v>406</v>
      </c>
      <c r="D106" s="1">
        <v>22</v>
      </c>
      <c r="E106" s="1" t="s">
        <v>33</v>
      </c>
      <c r="F106" s="1" t="s">
        <v>407</v>
      </c>
      <c r="G106" s="1" t="s">
        <v>116</v>
      </c>
      <c r="H106" s="1" t="s">
        <v>308</v>
      </c>
      <c r="I106" s="1" t="s">
        <v>36</v>
      </c>
      <c r="J106" s="1" t="s">
        <v>117</v>
      </c>
      <c r="K106" s="1">
        <v>2</v>
      </c>
      <c r="L106" s="1">
        <v>93.8</v>
      </c>
      <c r="M106" s="1">
        <v>113.7</v>
      </c>
      <c r="N106" s="1">
        <v>22.1</v>
      </c>
      <c r="O106" s="1">
        <v>3435</v>
      </c>
      <c r="P106" s="1">
        <v>2545</v>
      </c>
      <c r="Q106" s="1" t="s">
        <v>338</v>
      </c>
      <c r="R106" s="1" t="s">
        <v>86</v>
      </c>
      <c r="S106" s="1">
        <v>64.19</v>
      </c>
      <c r="T106" s="1">
        <v>0.73977009999999999</v>
      </c>
      <c r="U106" s="1">
        <v>-1.2</v>
      </c>
      <c r="W106" s="1">
        <v>1.1539999999999999</v>
      </c>
      <c r="X106" s="1">
        <v>8.8666517999999996</v>
      </c>
      <c r="AE106" s="1">
        <v>64.688999999999993</v>
      </c>
    </row>
    <row r="107" spans="1:33" x14ac:dyDescent="0.2">
      <c r="A107" s="1" t="s">
        <v>349</v>
      </c>
      <c r="B107" s="1" t="s">
        <v>405</v>
      </c>
      <c r="C107" s="1" t="s">
        <v>406</v>
      </c>
      <c r="D107" s="1">
        <v>22</v>
      </c>
      <c r="E107" s="1" t="s">
        <v>33</v>
      </c>
      <c r="F107" s="1" t="s">
        <v>407</v>
      </c>
      <c r="G107" s="1" t="s">
        <v>116</v>
      </c>
      <c r="H107" s="1" t="s">
        <v>308</v>
      </c>
      <c r="I107" s="1" t="s">
        <v>36</v>
      </c>
      <c r="J107" s="1" t="s">
        <v>117</v>
      </c>
      <c r="K107" s="1">
        <v>3</v>
      </c>
      <c r="L107" s="1">
        <v>155.19999999999999</v>
      </c>
      <c r="M107" s="1">
        <v>177.5</v>
      </c>
      <c r="N107" s="1">
        <v>77.5</v>
      </c>
      <c r="O107" s="1">
        <v>4039</v>
      </c>
      <c r="P107" s="1">
        <v>3032</v>
      </c>
      <c r="Q107" s="1" t="s">
        <v>331</v>
      </c>
      <c r="R107" s="1" t="s">
        <v>86</v>
      </c>
      <c r="S107" s="1">
        <v>75.77</v>
      </c>
      <c r="T107" s="1">
        <v>0.74967859999999997</v>
      </c>
      <c r="U107" s="1">
        <v>12.178000000000001</v>
      </c>
      <c r="W107" s="1">
        <v>1.1539999999999999</v>
      </c>
      <c r="X107" s="1">
        <v>10.486430500000001</v>
      </c>
      <c r="AE107" s="1">
        <v>76.507000000000005</v>
      </c>
    </row>
    <row r="108" spans="1:33" x14ac:dyDescent="0.2">
      <c r="A108" s="1" t="s">
        <v>349</v>
      </c>
      <c r="B108" s="1" t="s">
        <v>405</v>
      </c>
      <c r="C108" s="1" t="s">
        <v>406</v>
      </c>
      <c r="D108" s="1">
        <v>22</v>
      </c>
      <c r="E108" s="1" t="s">
        <v>33</v>
      </c>
      <c r="F108" s="1" t="s">
        <v>407</v>
      </c>
      <c r="G108" s="1" t="s">
        <v>116</v>
      </c>
      <c r="H108" s="1" t="s">
        <v>308</v>
      </c>
      <c r="I108" s="1" t="s">
        <v>36</v>
      </c>
      <c r="J108" s="1" t="s">
        <v>117</v>
      </c>
      <c r="K108" s="1">
        <v>4</v>
      </c>
      <c r="L108" s="1">
        <v>267.2</v>
      </c>
      <c r="M108" s="1">
        <v>286.8</v>
      </c>
      <c r="N108" s="1">
        <v>84.6</v>
      </c>
      <c r="W108" s="1">
        <v>1.1539999999999999</v>
      </c>
      <c r="X108" s="1">
        <v>41.835456299999997</v>
      </c>
      <c r="Y108" s="1">
        <v>5488</v>
      </c>
      <c r="Z108" s="1">
        <v>6547</v>
      </c>
      <c r="AA108" s="1">
        <v>7785</v>
      </c>
      <c r="AB108" s="1" t="s">
        <v>59</v>
      </c>
      <c r="AC108" s="1" t="s">
        <v>70</v>
      </c>
      <c r="AD108" s="1">
        <v>116.14700000000001</v>
      </c>
      <c r="AE108" s="1">
        <v>118.01900000000001</v>
      </c>
      <c r="AF108" s="1">
        <v>1.1846497</v>
      </c>
      <c r="AG108" s="1">
        <v>-16.015000000000001</v>
      </c>
    </row>
    <row r="109" spans="1:33" x14ac:dyDescent="0.2">
      <c r="A109" s="1" t="s">
        <v>349</v>
      </c>
      <c r="B109" s="1" t="s">
        <v>405</v>
      </c>
      <c r="C109" s="1" t="s">
        <v>406</v>
      </c>
      <c r="D109" s="1">
        <v>22</v>
      </c>
      <c r="E109" s="1" t="s">
        <v>33</v>
      </c>
      <c r="F109" s="1" t="s">
        <v>407</v>
      </c>
      <c r="G109" s="1" t="s">
        <v>116</v>
      </c>
      <c r="H109" s="1" t="s">
        <v>308</v>
      </c>
      <c r="I109" s="1" t="s">
        <v>36</v>
      </c>
      <c r="J109" s="1" t="s">
        <v>117</v>
      </c>
      <c r="K109" s="1">
        <v>5</v>
      </c>
      <c r="L109" s="1">
        <v>383.8</v>
      </c>
      <c r="M109" s="1">
        <v>403.6</v>
      </c>
      <c r="N109" s="1">
        <v>22.4</v>
      </c>
      <c r="W109" s="1">
        <v>1.1539999999999999</v>
      </c>
      <c r="X109" s="1">
        <v>29.344453900000001</v>
      </c>
      <c r="Y109" s="1">
        <v>4351</v>
      </c>
      <c r="Z109" s="1">
        <v>5095</v>
      </c>
      <c r="AA109" s="1">
        <v>6075</v>
      </c>
      <c r="AB109" s="1" t="s">
        <v>664</v>
      </c>
      <c r="AC109" s="1" t="s">
        <v>680</v>
      </c>
      <c r="AD109" s="1">
        <v>81.552000000000007</v>
      </c>
      <c r="AE109" s="1">
        <v>82.849000000000004</v>
      </c>
      <c r="AF109" s="1">
        <v>1.1700317</v>
      </c>
      <c r="AG109" s="1">
        <v>-28.41</v>
      </c>
    </row>
    <row r="110" spans="1:33" x14ac:dyDescent="0.2">
      <c r="A110" s="1" t="s">
        <v>349</v>
      </c>
      <c r="B110" s="1" t="s">
        <v>408</v>
      </c>
      <c r="C110" s="1" t="s">
        <v>409</v>
      </c>
      <c r="D110" s="1">
        <v>23</v>
      </c>
      <c r="E110" s="1" t="s">
        <v>33</v>
      </c>
      <c r="F110" s="1" t="s">
        <v>410</v>
      </c>
      <c r="G110" s="1" t="s">
        <v>119</v>
      </c>
      <c r="H110" s="1" t="s">
        <v>308</v>
      </c>
      <c r="I110" s="1" t="s">
        <v>36</v>
      </c>
      <c r="J110" s="1" t="s">
        <v>120</v>
      </c>
      <c r="K110" s="1">
        <v>1</v>
      </c>
      <c r="L110" s="1">
        <v>23.8</v>
      </c>
      <c r="M110" s="1">
        <v>43.6</v>
      </c>
      <c r="N110" s="1">
        <v>22.1</v>
      </c>
      <c r="O110" s="1">
        <v>3399</v>
      </c>
      <c r="P110" s="1">
        <v>2518</v>
      </c>
      <c r="Q110" s="1" t="s">
        <v>344</v>
      </c>
      <c r="R110" s="1" t="s">
        <v>46</v>
      </c>
      <c r="S110" s="1">
        <v>63.893999999999998</v>
      </c>
      <c r="T110" s="1">
        <v>0.73989769999999999</v>
      </c>
      <c r="U110" s="1">
        <v>-1.177</v>
      </c>
      <c r="W110" s="1">
        <v>1.2310000000000001</v>
      </c>
      <c r="X110" s="1">
        <v>8.2736877999999994</v>
      </c>
      <c r="AE110" s="1">
        <v>64.391000000000005</v>
      </c>
    </row>
    <row r="111" spans="1:33" x14ac:dyDescent="0.2">
      <c r="A111" s="1" t="s">
        <v>349</v>
      </c>
      <c r="B111" s="1" t="s">
        <v>408</v>
      </c>
      <c r="C111" s="1" t="s">
        <v>409</v>
      </c>
      <c r="D111" s="1">
        <v>23</v>
      </c>
      <c r="E111" s="1" t="s">
        <v>33</v>
      </c>
      <c r="F111" s="1" t="s">
        <v>410</v>
      </c>
      <c r="G111" s="1" t="s">
        <v>119</v>
      </c>
      <c r="H111" s="1" t="s">
        <v>308</v>
      </c>
      <c r="I111" s="1" t="s">
        <v>36</v>
      </c>
      <c r="J111" s="1" t="s">
        <v>120</v>
      </c>
      <c r="K111" s="1">
        <v>2</v>
      </c>
      <c r="L111" s="1">
        <v>93.8</v>
      </c>
      <c r="M111" s="1">
        <v>113.7</v>
      </c>
      <c r="N111" s="1">
        <v>22.1</v>
      </c>
      <c r="O111" s="1">
        <v>3436</v>
      </c>
      <c r="P111" s="1">
        <v>2544</v>
      </c>
      <c r="Q111" s="1" t="s">
        <v>338</v>
      </c>
      <c r="R111" s="1" t="s">
        <v>105</v>
      </c>
      <c r="S111" s="1">
        <v>64.25</v>
      </c>
      <c r="T111" s="1">
        <v>0.73988039999999999</v>
      </c>
      <c r="U111" s="1">
        <v>-1.2</v>
      </c>
      <c r="W111" s="1">
        <v>1.2310000000000001</v>
      </c>
      <c r="X111" s="1">
        <v>8.3198121999999994</v>
      </c>
      <c r="AE111" s="1">
        <v>64.75</v>
      </c>
    </row>
    <row r="112" spans="1:33" x14ac:dyDescent="0.2">
      <c r="A112" s="1" t="s">
        <v>349</v>
      </c>
      <c r="B112" s="1" t="s">
        <v>408</v>
      </c>
      <c r="C112" s="1" t="s">
        <v>409</v>
      </c>
      <c r="D112" s="1">
        <v>23</v>
      </c>
      <c r="E112" s="1" t="s">
        <v>33</v>
      </c>
      <c r="F112" s="1" t="s">
        <v>410</v>
      </c>
      <c r="G112" s="1" t="s">
        <v>119</v>
      </c>
      <c r="H112" s="1" t="s">
        <v>308</v>
      </c>
      <c r="I112" s="1" t="s">
        <v>36</v>
      </c>
      <c r="J112" s="1" t="s">
        <v>120</v>
      </c>
      <c r="K112" s="1">
        <v>3</v>
      </c>
      <c r="L112" s="1">
        <v>155.19999999999999</v>
      </c>
      <c r="M112" s="1">
        <v>177.7</v>
      </c>
      <c r="N112" s="1">
        <v>78</v>
      </c>
      <c r="O112" s="1">
        <v>4347</v>
      </c>
      <c r="P112" s="1">
        <v>3263</v>
      </c>
      <c r="Q112" s="1" t="s">
        <v>331</v>
      </c>
      <c r="R112" s="1" t="s">
        <v>86</v>
      </c>
      <c r="S112" s="1">
        <v>81.673000000000002</v>
      </c>
      <c r="T112" s="1">
        <v>0.74987990000000004</v>
      </c>
      <c r="U112" s="1">
        <v>12.298999999999999</v>
      </c>
      <c r="W112" s="1">
        <v>1.2310000000000001</v>
      </c>
      <c r="X112" s="1">
        <v>10.597917799999999</v>
      </c>
      <c r="AE112" s="1">
        <v>82.478999999999999</v>
      </c>
    </row>
    <row r="113" spans="1:33" x14ac:dyDescent="0.2">
      <c r="A113" s="1" t="s">
        <v>349</v>
      </c>
      <c r="B113" s="1" t="s">
        <v>408</v>
      </c>
      <c r="C113" s="1" t="s">
        <v>409</v>
      </c>
      <c r="D113" s="1">
        <v>23</v>
      </c>
      <c r="E113" s="1" t="s">
        <v>33</v>
      </c>
      <c r="F113" s="1" t="s">
        <v>410</v>
      </c>
      <c r="G113" s="1" t="s">
        <v>119</v>
      </c>
      <c r="H113" s="1" t="s">
        <v>308</v>
      </c>
      <c r="I113" s="1" t="s">
        <v>36</v>
      </c>
      <c r="J113" s="1" t="s">
        <v>120</v>
      </c>
      <c r="K113" s="1">
        <v>4</v>
      </c>
      <c r="L113" s="1">
        <v>267.2</v>
      </c>
      <c r="M113" s="1">
        <v>286.3</v>
      </c>
      <c r="N113" s="1">
        <v>85.1</v>
      </c>
      <c r="W113" s="1">
        <v>1.2310000000000001</v>
      </c>
      <c r="X113" s="1">
        <v>42.125055400000001</v>
      </c>
      <c r="Y113" s="1">
        <v>5867</v>
      </c>
      <c r="Z113" s="1">
        <v>7005</v>
      </c>
      <c r="AA113" s="1">
        <v>8319</v>
      </c>
      <c r="AB113" s="1" t="s">
        <v>87</v>
      </c>
      <c r="AC113" s="1" t="s">
        <v>163</v>
      </c>
      <c r="AD113" s="1">
        <v>124.738</v>
      </c>
      <c r="AE113" s="1">
        <v>126.748</v>
      </c>
      <c r="AF113" s="1">
        <v>1.1846409</v>
      </c>
      <c r="AG113" s="1">
        <v>-15.929</v>
      </c>
    </row>
    <row r="114" spans="1:33" x14ac:dyDescent="0.2">
      <c r="A114" s="1" t="s">
        <v>349</v>
      </c>
      <c r="B114" s="1" t="s">
        <v>408</v>
      </c>
      <c r="C114" s="1" t="s">
        <v>409</v>
      </c>
      <c r="D114" s="1">
        <v>23</v>
      </c>
      <c r="E114" s="1" t="s">
        <v>33</v>
      </c>
      <c r="F114" s="1" t="s">
        <v>410</v>
      </c>
      <c r="G114" s="1" t="s">
        <v>119</v>
      </c>
      <c r="H114" s="1" t="s">
        <v>308</v>
      </c>
      <c r="I114" s="1" t="s">
        <v>36</v>
      </c>
      <c r="J114" s="1" t="s">
        <v>120</v>
      </c>
      <c r="K114" s="1">
        <v>5</v>
      </c>
      <c r="L114" s="1">
        <v>383.8</v>
      </c>
      <c r="M114" s="1">
        <v>403.6</v>
      </c>
      <c r="N114" s="1">
        <v>22.4</v>
      </c>
      <c r="W114" s="1">
        <v>1.2310000000000001</v>
      </c>
      <c r="X114" s="1">
        <v>27.499442899999998</v>
      </c>
      <c r="Y114" s="1">
        <v>4342</v>
      </c>
      <c r="Z114" s="1">
        <v>5084</v>
      </c>
      <c r="AA114" s="1">
        <v>6065</v>
      </c>
      <c r="AB114" s="1" t="s">
        <v>681</v>
      </c>
      <c r="AC114" s="1" t="s">
        <v>682</v>
      </c>
      <c r="AD114" s="1">
        <v>81.524000000000001</v>
      </c>
      <c r="AE114" s="1">
        <v>82.82</v>
      </c>
      <c r="AF114" s="1">
        <v>1.1699425000000001</v>
      </c>
      <c r="AG114" s="1">
        <v>-28.41</v>
      </c>
    </row>
    <row r="115" spans="1:33" x14ac:dyDescent="0.2">
      <c r="A115" s="1" t="s">
        <v>349</v>
      </c>
      <c r="B115" s="1" t="s">
        <v>411</v>
      </c>
      <c r="C115" s="1" t="s">
        <v>412</v>
      </c>
      <c r="D115" s="1">
        <v>24</v>
      </c>
      <c r="E115" s="1" t="s">
        <v>33</v>
      </c>
      <c r="F115" s="1" t="s">
        <v>413</v>
      </c>
      <c r="G115" s="1" t="s">
        <v>121</v>
      </c>
      <c r="H115" s="1" t="s">
        <v>308</v>
      </c>
      <c r="I115" s="1" t="s">
        <v>36</v>
      </c>
      <c r="J115" s="1" t="s">
        <v>122</v>
      </c>
      <c r="K115" s="1">
        <v>1</v>
      </c>
      <c r="L115" s="1">
        <v>23.8</v>
      </c>
      <c r="M115" s="1">
        <v>43.6</v>
      </c>
      <c r="N115" s="1">
        <v>22.1</v>
      </c>
      <c r="O115" s="1">
        <v>3409</v>
      </c>
      <c r="P115" s="1">
        <v>2526</v>
      </c>
      <c r="Q115" s="1" t="s">
        <v>344</v>
      </c>
      <c r="R115" s="1" t="s">
        <v>118</v>
      </c>
      <c r="S115" s="1">
        <v>63.892000000000003</v>
      </c>
      <c r="T115" s="1">
        <v>0.73986620000000003</v>
      </c>
      <c r="U115" s="1">
        <v>-1.1910000000000001</v>
      </c>
      <c r="W115" s="1">
        <v>1.3180000000000001</v>
      </c>
      <c r="X115" s="1">
        <v>7.8235622999999999</v>
      </c>
      <c r="AE115" s="1">
        <v>64.388999999999996</v>
      </c>
    </row>
    <row r="116" spans="1:33" x14ac:dyDescent="0.2">
      <c r="A116" s="1" t="s">
        <v>349</v>
      </c>
      <c r="B116" s="1" t="s">
        <v>411</v>
      </c>
      <c r="C116" s="1" t="s">
        <v>412</v>
      </c>
      <c r="D116" s="1">
        <v>24</v>
      </c>
      <c r="E116" s="1" t="s">
        <v>33</v>
      </c>
      <c r="F116" s="1" t="s">
        <v>413</v>
      </c>
      <c r="G116" s="1" t="s">
        <v>121</v>
      </c>
      <c r="H116" s="1" t="s">
        <v>308</v>
      </c>
      <c r="I116" s="1" t="s">
        <v>36</v>
      </c>
      <c r="J116" s="1" t="s">
        <v>122</v>
      </c>
      <c r="K116" s="1">
        <v>2</v>
      </c>
      <c r="L116" s="1">
        <v>93.9</v>
      </c>
      <c r="M116" s="1">
        <v>113.7</v>
      </c>
      <c r="N116" s="1">
        <v>22.1</v>
      </c>
      <c r="O116" s="1">
        <v>3430</v>
      </c>
      <c r="P116" s="1">
        <v>2538</v>
      </c>
      <c r="Q116" s="1" t="s">
        <v>338</v>
      </c>
      <c r="R116" s="1" t="s">
        <v>105</v>
      </c>
      <c r="S116" s="1">
        <v>64.209000000000003</v>
      </c>
      <c r="T116" s="1">
        <v>0.7398595</v>
      </c>
      <c r="U116" s="1">
        <v>-1.2</v>
      </c>
      <c r="W116" s="1">
        <v>1.3180000000000001</v>
      </c>
      <c r="X116" s="1">
        <v>7.8624330000000002</v>
      </c>
      <c r="AE116" s="1">
        <v>64.709000000000003</v>
      </c>
    </row>
    <row r="117" spans="1:33" x14ac:dyDescent="0.2">
      <c r="A117" s="1" t="s">
        <v>349</v>
      </c>
      <c r="B117" s="1" t="s">
        <v>411</v>
      </c>
      <c r="C117" s="1" t="s">
        <v>412</v>
      </c>
      <c r="D117" s="1">
        <v>24</v>
      </c>
      <c r="E117" s="1" t="s">
        <v>33</v>
      </c>
      <c r="F117" s="1" t="s">
        <v>413</v>
      </c>
      <c r="G117" s="1" t="s">
        <v>121</v>
      </c>
      <c r="H117" s="1" t="s">
        <v>308</v>
      </c>
      <c r="I117" s="1" t="s">
        <v>36</v>
      </c>
      <c r="J117" s="1" t="s">
        <v>122</v>
      </c>
      <c r="K117" s="1">
        <v>3</v>
      </c>
      <c r="L117" s="1">
        <v>155.19999999999999</v>
      </c>
      <c r="M117" s="1">
        <v>178</v>
      </c>
      <c r="N117" s="1">
        <v>76</v>
      </c>
      <c r="O117" s="1">
        <v>3503</v>
      </c>
      <c r="P117" s="1">
        <v>2636</v>
      </c>
      <c r="Q117" s="1" t="s">
        <v>331</v>
      </c>
      <c r="R117" s="1" t="s">
        <v>86</v>
      </c>
      <c r="S117" s="1">
        <v>66.441000000000003</v>
      </c>
      <c r="T117" s="1">
        <v>0.75162200000000001</v>
      </c>
      <c r="U117" s="1">
        <v>14.679</v>
      </c>
      <c r="W117" s="1">
        <v>1.3180000000000001</v>
      </c>
      <c r="X117" s="1">
        <v>8.1513895000000005</v>
      </c>
      <c r="AE117" s="1">
        <v>67.087000000000003</v>
      </c>
    </row>
    <row r="118" spans="1:33" x14ac:dyDescent="0.2">
      <c r="A118" s="1" t="s">
        <v>349</v>
      </c>
      <c r="B118" s="1" t="s">
        <v>411</v>
      </c>
      <c r="C118" s="1" t="s">
        <v>412</v>
      </c>
      <c r="D118" s="1">
        <v>24</v>
      </c>
      <c r="E118" s="1" t="s">
        <v>33</v>
      </c>
      <c r="F118" s="1" t="s">
        <v>413</v>
      </c>
      <c r="G118" s="1" t="s">
        <v>121</v>
      </c>
      <c r="H118" s="1" t="s">
        <v>308</v>
      </c>
      <c r="I118" s="1" t="s">
        <v>36</v>
      </c>
      <c r="J118" s="1" t="s">
        <v>122</v>
      </c>
      <c r="K118" s="1">
        <v>4</v>
      </c>
      <c r="L118" s="1">
        <v>267.3</v>
      </c>
      <c r="M118" s="1">
        <v>287.39999999999998</v>
      </c>
      <c r="N118" s="1">
        <v>83.3</v>
      </c>
      <c r="W118" s="1">
        <v>1.3180000000000001</v>
      </c>
      <c r="X118" s="1">
        <v>34.606307899999997</v>
      </c>
      <c r="Y118" s="1">
        <v>5099</v>
      </c>
      <c r="Z118" s="1">
        <v>6101</v>
      </c>
      <c r="AA118" s="1">
        <v>7233</v>
      </c>
      <c r="AB118" s="1" t="s">
        <v>87</v>
      </c>
      <c r="AC118" s="1" t="s">
        <v>70</v>
      </c>
      <c r="AD118" s="1">
        <v>108.393</v>
      </c>
      <c r="AE118" s="1">
        <v>110.14400000000001</v>
      </c>
      <c r="AF118" s="1">
        <v>1.1883021</v>
      </c>
      <c r="AG118" s="1">
        <v>-12.736000000000001</v>
      </c>
    </row>
    <row r="119" spans="1:33" x14ac:dyDescent="0.2">
      <c r="A119" s="1" t="s">
        <v>349</v>
      </c>
      <c r="B119" s="1" t="s">
        <v>411</v>
      </c>
      <c r="C119" s="1" t="s">
        <v>412</v>
      </c>
      <c r="D119" s="1">
        <v>24</v>
      </c>
      <c r="E119" s="1" t="s">
        <v>33</v>
      </c>
      <c r="F119" s="1" t="s">
        <v>413</v>
      </c>
      <c r="G119" s="1" t="s">
        <v>121</v>
      </c>
      <c r="H119" s="1" t="s">
        <v>308</v>
      </c>
      <c r="I119" s="1" t="s">
        <v>36</v>
      </c>
      <c r="J119" s="1" t="s">
        <v>122</v>
      </c>
      <c r="K119" s="1">
        <v>5</v>
      </c>
      <c r="L119" s="1">
        <v>384</v>
      </c>
      <c r="M119" s="1">
        <v>388.8</v>
      </c>
      <c r="N119" s="1">
        <v>22.4</v>
      </c>
      <c r="W119" s="1">
        <v>1.3180000000000001</v>
      </c>
      <c r="X119" s="1">
        <v>26.016485299999999</v>
      </c>
      <c r="Y119" s="1">
        <v>4331</v>
      </c>
      <c r="Z119" s="1">
        <v>5068</v>
      </c>
      <c r="AA119" s="1">
        <v>6057</v>
      </c>
      <c r="AB119" s="1" t="s">
        <v>683</v>
      </c>
      <c r="AC119" s="1" t="s">
        <v>669</v>
      </c>
      <c r="AD119" s="1">
        <v>81.563999999999993</v>
      </c>
      <c r="AE119" s="1">
        <v>82.86</v>
      </c>
      <c r="AF119" s="1">
        <v>1.1700147000000001</v>
      </c>
      <c r="AG119" s="1">
        <v>-28.41</v>
      </c>
    </row>
    <row r="120" spans="1:33" x14ac:dyDescent="0.2">
      <c r="A120" s="1" t="s">
        <v>349</v>
      </c>
      <c r="B120" s="1" t="s">
        <v>414</v>
      </c>
      <c r="C120" s="1" t="s">
        <v>415</v>
      </c>
      <c r="D120" s="1">
        <v>25</v>
      </c>
      <c r="E120" s="1" t="s">
        <v>33</v>
      </c>
      <c r="F120" s="1" t="s">
        <v>52</v>
      </c>
      <c r="G120" s="1" t="s">
        <v>123</v>
      </c>
      <c r="H120" s="1" t="s">
        <v>308</v>
      </c>
      <c r="I120" s="1" t="s">
        <v>36</v>
      </c>
      <c r="J120" s="1" t="s">
        <v>124</v>
      </c>
      <c r="K120" s="1">
        <v>1</v>
      </c>
      <c r="L120" s="1">
        <v>23.8</v>
      </c>
      <c r="M120" s="1">
        <v>43.6</v>
      </c>
      <c r="N120" s="1">
        <v>22.1</v>
      </c>
      <c r="O120" s="1">
        <v>3387</v>
      </c>
      <c r="P120" s="1">
        <v>2508</v>
      </c>
      <c r="Q120" s="1" t="s">
        <v>671</v>
      </c>
      <c r="R120" s="1" t="s">
        <v>48</v>
      </c>
      <c r="S120" s="1">
        <v>63.914999999999999</v>
      </c>
      <c r="T120" s="1">
        <v>0.73991419999999997</v>
      </c>
      <c r="U120" s="1">
        <v>-1.155</v>
      </c>
      <c r="W120" s="1">
        <v>1.9810000000000001</v>
      </c>
      <c r="X120" s="1">
        <v>5.1430540000000002</v>
      </c>
      <c r="AE120" s="1">
        <v>64.412999999999997</v>
      </c>
    </row>
    <row r="121" spans="1:33" x14ac:dyDescent="0.2">
      <c r="A121" s="1" t="s">
        <v>349</v>
      </c>
      <c r="B121" s="1" t="s">
        <v>414</v>
      </c>
      <c r="C121" s="1" t="s">
        <v>415</v>
      </c>
      <c r="D121" s="1">
        <v>25</v>
      </c>
      <c r="E121" s="1" t="s">
        <v>33</v>
      </c>
      <c r="F121" s="1" t="s">
        <v>52</v>
      </c>
      <c r="G121" s="1" t="s">
        <v>123</v>
      </c>
      <c r="H121" s="1" t="s">
        <v>308</v>
      </c>
      <c r="I121" s="1" t="s">
        <v>36</v>
      </c>
      <c r="J121" s="1" t="s">
        <v>124</v>
      </c>
      <c r="K121" s="1">
        <v>2</v>
      </c>
      <c r="L121" s="1">
        <v>93.8</v>
      </c>
      <c r="M121" s="1">
        <v>113.7</v>
      </c>
      <c r="N121" s="1">
        <v>22.1</v>
      </c>
      <c r="O121" s="1">
        <v>3438</v>
      </c>
      <c r="P121" s="1">
        <v>2546</v>
      </c>
      <c r="Q121" s="1" t="s">
        <v>337</v>
      </c>
      <c r="R121" s="1" t="s">
        <v>336</v>
      </c>
      <c r="S121" s="1">
        <v>64.231999999999999</v>
      </c>
      <c r="T121" s="1">
        <v>0.73988080000000001</v>
      </c>
      <c r="U121" s="1">
        <v>-1.2</v>
      </c>
      <c r="W121" s="1">
        <v>1.9810000000000001</v>
      </c>
      <c r="X121" s="1">
        <v>5.1685913000000001</v>
      </c>
      <c r="AE121" s="1">
        <v>64.731999999999999</v>
      </c>
    </row>
    <row r="122" spans="1:33" x14ac:dyDescent="0.2">
      <c r="A122" s="1" t="s">
        <v>349</v>
      </c>
      <c r="B122" s="1" t="s">
        <v>414</v>
      </c>
      <c r="C122" s="1" t="s">
        <v>415</v>
      </c>
      <c r="D122" s="1">
        <v>25</v>
      </c>
      <c r="E122" s="1" t="s">
        <v>33</v>
      </c>
      <c r="F122" s="1" t="s">
        <v>52</v>
      </c>
      <c r="G122" s="1" t="s">
        <v>123</v>
      </c>
      <c r="H122" s="1" t="s">
        <v>308</v>
      </c>
      <c r="I122" s="1" t="s">
        <v>36</v>
      </c>
      <c r="J122" s="1" t="s">
        <v>124</v>
      </c>
      <c r="K122" s="1">
        <v>3</v>
      </c>
      <c r="L122" s="1">
        <v>155</v>
      </c>
      <c r="M122" s="1">
        <v>178</v>
      </c>
      <c r="N122" s="1">
        <v>82.9</v>
      </c>
      <c r="O122" s="1">
        <v>6455</v>
      </c>
      <c r="P122" s="1">
        <v>4801</v>
      </c>
      <c r="Q122" s="1" t="s">
        <v>331</v>
      </c>
      <c r="R122" s="1" t="s">
        <v>105</v>
      </c>
      <c r="S122" s="1">
        <v>119.417</v>
      </c>
      <c r="T122" s="1">
        <v>0.74311360000000004</v>
      </c>
      <c r="U122" s="1">
        <v>3.1640000000000001</v>
      </c>
      <c r="W122" s="1">
        <v>1.9810000000000001</v>
      </c>
      <c r="X122" s="1">
        <v>9.6269606000000003</v>
      </c>
      <c r="AE122" s="1">
        <v>120.57</v>
      </c>
    </row>
    <row r="123" spans="1:33" x14ac:dyDescent="0.2">
      <c r="A123" s="1" t="s">
        <v>349</v>
      </c>
      <c r="B123" s="1" t="s">
        <v>414</v>
      </c>
      <c r="C123" s="1" t="s">
        <v>415</v>
      </c>
      <c r="D123" s="1">
        <v>25</v>
      </c>
      <c r="E123" s="1" t="s">
        <v>33</v>
      </c>
      <c r="F123" s="1" t="s">
        <v>52</v>
      </c>
      <c r="G123" s="1" t="s">
        <v>123</v>
      </c>
      <c r="H123" s="1" t="s">
        <v>308</v>
      </c>
      <c r="I123" s="1" t="s">
        <v>36</v>
      </c>
      <c r="J123" s="1" t="s">
        <v>124</v>
      </c>
      <c r="K123" s="1">
        <v>4</v>
      </c>
      <c r="L123" s="1">
        <v>267.10000000000002</v>
      </c>
      <c r="M123" s="1">
        <v>282.39999999999998</v>
      </c>
      <c r="N123" s="1">
        <v>92.1</v>
      </c>
      <c r="W123" s="1">
        <v>1.9810000000000001</v>
      </c>
      <c r="X123" s="1">
        <v>40.875193600000003</v>
      </c>
      <c r="Y123" s="1">
        <v>8939</v>
      </c>
      <c r="Z123" s="1">
        <v>10666</v>
      </c>
      <c r="AA123" s="1">
        <v>12659</v>
      </c>
      <c r="AB123" s="1" t="s">
        <v>87</v>
      </c>
      <c r="AC123" s="1" t="s">
        <v>70</v>
      </c>
      <c r="AD123" s="1">
        <v>194.673</v>
      </c>
      <c r="AE123" s="1">
        <v>197.792</v>
      </c>
      <c r="AF123" s="1">
        <v>1.1765886000000001</v>
      </c>
      <c r="AG123" s="1">
        <v>-23.050999999999998</v>
      </c>
    </row>
    <row r="124" spans="1:33" x14ac:dyDescent="0.2">
      <c r="A124" s="1" t="s">
        <v>349</v>
      </c>
      <c r="B124" s="1" t="s">
        <v>414</v>
      </c>
      <c r="C124" s="1" t="s">
        <v>415</v>
      </c>
      <c r="D124" s="1">
        <v>25</v>
      </c>
      <c r="E124" s="1" t="s">
        <v>33</v>
      </c>
      <c r="F124" s="1" t="s">
        <v>52</v>
      </c>
      <c r="G124" s="1" t="s">
        <v>123</v>
      </c>
      <c r="H124" s="1" t="s">
        <v>308</v>
      </c>
      <c r="I124" s="1" t="s">
        <v>36</v>
      </c>
      <c r="J124" s="1" t="s">
        <v>124</v>
      </c>
      <c r="K124" s="1">
        <v>5</v>
      </c>
      <c r="L124" s="1">
        <v>383.8</v>
      </c>
      <c r="M124" s="1">
        <v>386.5</v>
      </c>
      <c r="N124" s="1">
        <v>22.6</v>
      </c>
      <c r="W124" s="1">
        <v>1.9810000000000001</v>
      </c>
      <c r="X124" s="1">
        <v>17.099651300000001</v>
      </c>
      <c r="Y124" s="1">
        <v>4331</v>
      </c>
      <c r="Z124" s="1">
        <v>5067</v>
      </c>
      <c r="AA124" s="1">
        <v>6052</v>
      </c>
      <c r="AB124" s="1" t="s">
        <v>47</v>
      </c>
      <c r="AC124" s="1" t="s">
        <v>314</v>
      </c>
      <c r="AD124" s="1">
        <v>81.578000000000003</v>
      </c>
      <c r="AE124" s="1">
        <v>82.875</v>
      </c>
      <c r="AF124" s="1">
        <v>1.1699468</v>
      </c>
      <c r="AG124" s="1">
        <v>-28.41</v>
      </c>
    </row>
    <row r="125" spans="1:33" x14ac:dyDescent="0.2">
      <c r="A125" s="1" t="s">
        <v>349</v>
      </c>
      <c r="B125" s="1" t="s">
        <v>416</v>
      </c>
      <c r="C125" s="1" t="s">
        <v>417</v>
      </c>
      <c r="D125" s="1">
        <v>26</v>
      </c>
      <c r="E125" s="1" t="s">
        <v>33</v>
      </c>
      <c r="F125" s="1" t="s">
        <v>418</v>
      </c>
      <c r="G125" s="1" t="s">
        <v>125</v>
      </c>
      <c r="H125" s="1" t="s">
        <v>308</v>
      </c>
      <c r="I125" s="1" t="s">
        <v>36</v>
      </c>
      <c r="J125" s="1" t="s">
        <v>126</v>
      </c>
      <c r="K125" s="1">
        <v>1</v>
      </c>
      <c r="L125" s="1">
        <v>23.7</v>
      </c>
      <c r="M125" s="1">
        <v>43.5</v>
      </c>
      <c r="N125" s="1">
        <v>22.1</v>
      </c>
      <c r="O125" s="1">
        <v>3386</v>
      </c>
      <c r="P125" s="1">
        <v>2506</v>
      </c>
      <c r="Q125" s="1" t="s">
        <v>684</v>
      </c>
      <c r="R125" s="1" t="s">
        <v>324</v>
      </c>
      <c r="S125" s="1">
        <v>63.981999999999999</v>
      </c>
      <c r="T125" s="1">
        <v>0.7398844</v>
      </c>
      <c r="U125" s="1">
        <v>-1.157</v>
      </c>
      <c r="W125" s="1">
        <v>1.1319999999999999</v>
      </c>
      <c r="X125" s="1">
        <v>9.0098292000000004</v>
      </c>
      <c r="AE125" s="1">
        <v>64.48</v>
      </c>
    </row>
    <row r="126" spans="1:33" x14ac:dyDescent="0.2">
      <c r="A126" s="1" t="s">
        <v>349</v>
      </c>
      <c r="B126" s="1" t="s">
        <v>416</v>
      </c>
      <c r="C126" s="1" t="s">
        <v>417</v>
      </c>
      <c r="D126" s="1">
        <v>26</v>
      </c>
      <c r="E126" s="1" t="s">
        <v>33</v>
      </c>
      <c r="F126" s="1" t="s">
        <v>418</v>
      </c>
      <c r="G126" s="1" t="s">
        <v>125</v>
      </c>
      <c r="H126" s="1" t="s">
        <v>308</v>
      </c>
      <c r="I126" s="1" t="s">
        <v>36</v>
      </c>
      <c r="J126" s="1" t="s">
        <v>126</v>
      </c>
      <c r="K126" s="1">
        <v>2</v>
      </c>
      <c r="L126" s="1">
        <v>93.8</v>
      </c>
      <c r="M126" s="1">
        <v>113.7</v>
      </c>
      <c r="N126" s="1">
        <v>22.1</v>
      </c>
      <c r="O126" s="1">
        <v>3448</v>
      </c>
      <c r="P126" s="1">
        <v>2554</v>
      </c>
      <c r="Q126" s="1" t="s">
        <v>671</v>
      </c>
      <c r="R126" s="1" t="s">
        <v>48</v>
      </c>
      <c r="S126" s="1">
        <v>64.290000000000006</v>
      </c>
      <c r="T126" s="1">
        <v>0.73985230000000002</v>
      </c>
      <c r="U126" s="1">
        <v>-1.2</v>
      </c>
      <c r="W126" s="1">
        <v>1.1319999999999999</v>
      </c>
      <c r="X126" s="1">
        <v>9.0532281000000001</v>
      </c>
      <c r="AE126" s="1">
        <v>64.790999999999997</v>
      </c>
    </row>
    <row r="127" spans="1:33" x14ac:dyDescent="0.2">
      <c r="A127" s="1" t="s">
        <v>349</v>
      </c>
      <c r="B127" s="1" t="s">
        <v>416</v>
      </c>
      <c r="C127" s="1" t="s">
        <v>417</v>
      </c>
      <c r="D127" s="1">
        <v>26</v>
      </c>
      <c r="E127" s="1" t="s">
        <v>33</v>
      </c>
      <c r="F127" s="1" t="s">
        <v>418</v>
      </c>
      <c r="G127" s="1" t="s">
        <v>125</v>
      </c>
      <c r="H127" s="1" t="s">
        <v>308</v>
      </c>
      <c r="I127" s="1" t="s">
        <v>36</v>
      </c>
      <c r="J127" s="1" t="s">
        <v>126</v>
      </c>
      <c r="K127" s="1">
        <v>3</v>
      </c>
      <c r="L127" s="1">
        <v>155.1</v>
      </c>
      <c r="M127" s="1">
        <v>177.6</v>
      </c>
      <c r="N127" s="1">
        <v>74.3</v>
      </c>
      <c r="O127" s="1">
        <v>3072</v>
      </c>
      <c r="P127" s="1">
        <v>2312</v>
      </c>
      <c r="Q127" s="1" t="s">
        <v>338</v>
      </c>
      <c r="R127" s="1" t="s">
        <v>57</v>
      </c>
      <c r="S127" s="1">
        <v>58.533999999999999</v>
      </c>
      <c r="T127" s="1">
        <v>0.7516967</v>
      </c>
      <c r="U127" s="1">
        <v>14.79</v>
      </c>
      <c r="W127" s="1">
        <v>1.1319999999999999</v>
      </c>
      <c r="X127" s="1">
        <v>8.2579142000000001</v>
      </c>
      <c r="AE127" s="1">
        <v>59.098999999999997</v>
      </c>
    </row>
    <row r="128" spans="1:33" x14ac:dyDescent="0.2">
      <c r="A128" s="1" t="s">
        <v>349</v>
      </c>
      <c r="B128" s="1" t="s">
        <v>416</v>
      </c>
      <c r="C128" s="1" t="s">
        <v>417</v>
      </c>
      <c r="D128" s="1">
        <v>26</v>
      </c>
      <c r="E128" s="1" t="s">
        <v>33</v>
      </c>
      <c r="F128" s="1" t="s">
        <v>418</v>
      </c>
      <c r="G128" s="1" t="s">
        <v>125</v>
      </c>
      <c r="H128" s="1" t="s">
        <v>308</v>
      </c>
      <c r="I128" s="1" t="s">
        <v>36</v>
      </c>
      <c r="J128" s="1" t="s">
        <v>126</v>
      </c>
      <c r="K128" s="1">
        <v>4</v>
      </c>
      <c r="L128" s="1">
        <v>267.2</v>
      </c>
      <c r="M128" s="1">
        <v>288</v>
      </c>
      <c r="N128" s="1">
        <v>81.8</v>
      </c>
      <c r="W128" s="1">
        <v>1.1319999999999999</v>
      </c>
      <c r="X128" s="1">
        <v>35.053778199999996</v>
      </c>
      <c r="Y128" s="1">
        <v>4498</v>
      </c>
      <c r="Z128" s="1">
        <v>5375</v>
      </c>
      <c r="AA128" s="1">
        <v>6383</v>
      </c>
      <c r="AB128" s="1" t="s">
        <v>59</v>
      </c>
      <c r="AC128" s="1" t="s">
        <v>81</v>
      </c>
      <c r="AD128" s="1">
        <v>95.5</v>
      </c>
      <c r="AE128" s="1">
        <v>97.042000000000002</v>
      </c>
      <c r="AF128" s="1">
        <v>1.1877930000000001</v>
      </c>
      <c r="AG128" s="1">
        <v>-13.135999999999999</v>
      </c>
    </row>
    <row r="129" spans="1:33" x14ac:dyDescent="0.2">
      <c r="A129" s="1" t="s">
        <v>349</v>
      </c>
      <c r="B129" s="1" t="s">
        <v>416</v>
      </c>
      <c r="C129" s="1" t="s">
        <v>417</v>
      </c>
      <c r="D129" s="1">
        <v>26</v>
      </c>
      <c r="E129" s="1" t="s">
        <v>33</v>
      </c>
      <c r="F129" s="1" t="s">
        <v>418</v>
      </c>
      <c r="G129" s="1" t="s">
        <v>125</v>
      </c>
      <c r="H129" s="1" t="s">
        <v>308</v>
      </c>
      <c r="I129" s="1" t="s">
        <v>36</v>
      </c>
      <c r="J129" s="1" t="s">
        <v>126</v>
      </c>
      <c r="K129" s="1">
        <v>5</v>
      </c>
      <c r="L129" s="1">
        <v>384</v>
      </c>
      <c r="M129" s="1">
        <v>386.7</v>
      </c>
      <c r="N129" s="1">
        <v>22.4</v>
      </c>
      <c r="W129" s="1">
        <v>1.1319999999999999</v>
      </c>
      <c r="X129" s="1">
        <v>29.915316300000001</v>
      </c>
      <c r="Y129" s="1">
        <v>4336</v>
      </c>
      <c r="Z129" s="1">
        <v>5073</v>
      </c>
      <c r="AA129" s="1">
        <v>6064</v>
      </c>
      <c r="AB129" s="1" t="s">
        <v>334</v>
      </c>
      <c r="AC129" s="1" t="s">
        <v>685</v>
      </c>
      <c r="AD129" s="1">
        <v>81.554000000000002</v>
      </c>
      <c r="AE129" s="1">
        <v>82.85</v>
      </c>
      <c r="AF129" s="1">
        <v>1.1699390000000001</v>
      </c>
      <c r="AG129" s="1">
        <v>-28.41</v>
      </c>
    </row>
    <row r="130" spans="1:33" x14ac:dyDescent="0.2">
      <c r="A130" s="1" t="s">
        <v>349</v>
      </c>
      <c r="B130" s="1" t="s">
        <v>419</v>
      </c>
      <c r="C130" s="1" t="s">
        <v>420</v>
      </c>
      <c r="D130" s="1">
        <v>27</v>
      </c>
      <c r="E130" s="1" t="s">
        <v>33</v>
      </c>
      <c r="F130" s="1" t="s">
        <v>421</v>
      </c>
      <c r="G130" s="1" t="s">
        <v>127</v>
      </c>
      <c r="H130" s="1" t="s">
        <v>308</v>
      </c>
      <c r="I130" s="1" t="s">
        <v>36</v>
      </c>
      <c r="J130" s="1" t="s">
        <v>128</v>
      </c>
      <c r="K130" s="1">
        <v>1</v>
      </c>
      <c r="L130" s="1">
        <v>23.7</v>
      </c>
      <c r="M130" s="1">
        <v>43.6</v>
      </c>
      <c r="N130" s="1">
        <v>22.1</v>
      </c>
      <c r="O130" s="1">
        <v>3380</v>
      </c>
      <c r="P130" s="1">
        <v>2502</v>
      </c>
      <c r="Q130" s="1" t="s">
        <v>671</v>
      </c>
      <c r="R130" s="1" t="s">
        <v>55</v>
      </c>
      <c r="S130" s="1">
        <v>63.881</v>
      </c>
      <c r="T130" s="1">
        <v>0.73989289999999996</v>
      </c>
      <c r="U130" s="1">
        <v>-1.0609999999999999</v>
      </c>
      <c r="W130" s="1">
        <v>0.70699999999999996</v>
      </c>
      <c r="X130" s="1">
        <v>14.402962199999999</v>
      </c>
      <c r="AE130" s="1">
        <v>64.378</v>
      </c>
    </row>
    <row r="131" spans="1:33" x14ac:dyDescent="0.2">
      <c r="A131" s="1" t="s">
        <v>349</v>
      </c>
      <c r="B131" s="1" t="s">
        <v>419</v>
      </c>
      <c r="C131" s="1" t="s">
        <v>420</v>
      </c>
      <c r="D131" s="1">
        <v>27</v>
      </c>
      <c r="E131" s="1" t="s">
        <v>33</v>
      </c>
      <c r="F131" s="1" t="s">
        <v>421</v>
      </c>
      <c r="G131" s="1" t="s">
        <v>127</v>
      </c>
      <c r="H131" s="1" t="s">
        <v>308</v>
      </c>
      <c r="I131" s="1" t="s">
        <v>36</v>
      </c>
      <c r="J131" s="1" t="s">
        <v>128</v>
      </c>
      <c r="K131" s="1">
        <v>2</v>
      </c>
      <c r="L131" s="1">
        <v>93.8</v>
      </c>
      <c r="M131" s="1">
        <v>113.7</v>
      </c>
      <c r="N131" s="1">
        <v>22.1</v>
      </c>
      <c r="O131" s="1">
        <v>3449</v>
      </c>
      <c r="P131" s="1">
        <v>2555</v>
      </c>
      <c r="Q131" s="1" t="s">
        <v>337</v>
      </c>
      <c r="R131" s="1" t="s">
        <v>105</v>
      </c>
      <c r="S131" s="1">
        <v>64.325000000000003</v>
      </c>
      <c r="T131" s="1">
        <v>0.73978980000000005</v>
      </c>
      <c r="U131" s="1">
        <v>-1.2</v>
      </c>
      <c r="W131" s="1">
        <v>0.70699999999999996</v>
      </c>
      <c r="X131" s="1">
        <v>14.503171200000001</v>
      </c>
      <c r="AE131" s="1">
        <v>64.825999999999993</v>
      </c>
    </row>
    <row r="132" spans="1:33" x14ac:dyDescent="0.2">
      <c r="A132" s="1" t="s">
        <v>349</v>
      </c>
      <c r="B132" s="1" t="s">
        <v>419</v>
      </c>
      <c r="C132" s="1" t="s">
        <v>420</v>
      </c>
      <c r="D132" s="1">
        <v>27</v>
      </c>
      <c r="E132" s="1" t="s">
        <v>33</v>
      </c>
      <c r="F132" s="1" t="s">
        <v>421</v>
      </c>
      <c r="G132" s="1" t="s">
        <v>127</v>
      </c>
      <c r="H132" s="1" t="s">
        <v>308</v>
      </c>
      <c r="I132" s="1" t="s">
        <v>36</v>
      </c>
      <c r="J132" s="1" t="s">
        <v>128</v>
      </c>
      <c r="K132" s="1">
        <v>3</v>
      </c>
      <c r="L132" s="1">
        <v>155.69999999999999</v>
      </c>
      <c r="M132" s="1">
        <v>177.5</v>
      </c>
      <c r="N132" s="1">
        <v>69.5</v>
      </c>
      <c r="O132" s="1">
        <v>1899</v>
      </c>
      <c r="P132" s="1">
        <v>1428</v>
      </c>
      <c r="Q132" s="1" t="s">
        <v>331</v>
      </c>
      <c r="R132" s="1" t="s">
        <v>86</v>
      </c>
      <c r="S132" s="1">
        <v>36.229999999999997</v>
      </c>
      <c r="T132" s="1">
        <v>0.7511835</v>
      </c>
      <c r="U132" s="1">
        <v>14.183</v>
      </c>
      <c r="W132" s="1">
        <v>0.70699999999999996</v>
      </c>
      <c r="X132" s="1">
        <v>8.1869631999999992</v>
      </c>
      <c r="AE132" s="1">
        <v>36.594000000000001</v>
      </c>
    </row>
    <row r="133" spans="1:33" x14ac:dyDescent="0.2">
      <c r="A133" s="1" t="s">
        <v>349</v>
      </c>
      <c r="B133" s="1" t="s">
        <v>419</v>
      </c>
      <c r="C133" s="1" t="s">
        <v>420</v>
      </c>
      <c r="D133" s="1">
        <v>27</v>
      </c>
      <c r="E133" s="1" t="s">
        <v>33</v>
      </c>
      <c r="F133" s="1" t="s">
        <v>421</v>
      </c>
      <c r="G133" s="1" t="s">
        <v>127</v>
      </c>
      <c r="H133" s="1" t="s">
        <v>308</v>
      </c>
      <c r="I133" s="1" t="s">
        <v>36</v>
      </c>
      <c r="J133" s="1" t="s">
        <v>128</v>
      </c>
      <c r="K133" s="1">
        <v>4</v>
      </c>
      <c r="L133" s="1">
        <v>267.8</v>
      </c>
      <c r="M133" s="1">
        <v>290.60000000000002</v>
      </c>
      <c r="N133" s="1">
        <v>76.5</v>
      </c>
      <c r="W133" s="1">
        <v>0.70699999999999996</v>
      </c>
      <c r="X133" s="1">
        <v>34.974680300000003</v>
      </c>
      <c r="Y133" s="1">
        <v>2832</v>
      </c>
      <c r="Z133" s="1">
        <v>3374</v>
      </c>
      <c r="AA133" s="1">
        <v>4029</v>
      </c>
      <c r="AB133" s="1" t="s">
        <v>87</v>
      </c>
      <c r="AC133" s="1" t="s">
        <v>70</v>
      </c>
      <c r="AD133" s="1">
        <v>59.594000000000001</v>
      </c>
      <c r="AE133" s="1">
        <v>60.557000000000002</v>
      </c>
      <c r="AF133" s="1">
        <v>1.1870535</v>
      </c>
      <c r="AG133" s="1">
        <v>-13.978999999999999</v>
      </c>
    </row>
    <row r="134" spans="1:33" x14ac:dyDescent="0.2">
      <c r="A134" s="1" t="s">
        <v>349</v>
      </c>
      <c r="B134" s="1" t="s">
        <v>419</v>
      </c>
      <c r="C134" s="1" t="s">
        <v>420</v>
      </c>
      <c r="D134" s="1">
        <v>27</v>
      </c>
      <c r="E134" s="1" t="s">
        <v>33</v>
      </c>
      <c r="F134" s="1" t="s">
        <v>421</v>
      </c>
      <c r="G134" s="1" t="s">
        <v>127</v>
      </c>
      <c r="H134" s="1" t="s">
        <v>308</v>
      </c>
      <c r="I134" s="1" t="s">
        <v>36</v>
      </c>
      <c r="J134" s="1" t="s">
        <v>128</v>
      </c>
      <c r="K134" s="1">
        <v>5</v>
      </c>
      <c r="L134" s="1">
        <v>384</v>
      </c>
      <c r="M134" s="1">
        <v>386.3</v>
      </c>
      <c r="N134" s="1">
        <v>22.4</v>
      </c>
      <c r="W134" s="1">
        <v>0.70699999999999996</v>
      </c>
      <c r="X134" s="1">
        <v>47.952329900000002</v>
      </c>
      <c r="Y134" s="1">
        <v>4339</v>
      </c>
      <c r="Z134" s="1">
        <v>5077</v>
      </c>
      <c r="AA134" s="1">
        <v>6065</v>
      </c>
      <c r="AB134" s="1" t="s">
        <v>317</v>
      </c>
      <c r="AC134" s="1" t="s">
        <v>686</v>
      </c>
      <c r="AD134" s="1">
        <v>81.644999999999996</v>
      </c>
      <c r="AE134" s="1">
        <v>82.942999999999998</v>
      </c>
      <c r="AF134" s="1">
        <v>1.1700447</v>
      </c>
      <c r="AG134" s="1">
        <v>-28.41</v>
      </c>
    </row>
    <row r="135" spans="1:33" x14ac:dyDescent="0.2">
      <c r="A135" s="1" t="s">
        <v>349</v>
      </c>
      <c r="B135" s="1" t="s">
        <v>422</v>
      </c>
      <c r="C135" s="1" t="s">
        <v>423</v>
      </c>
      <c r="D135" s="1">
        <v>28</v>
      </c>
      <c r="E135" s="1" t="s">
        <v>33</v>
      </c>
      <c r="F135" s="1" t="s">
        <v>424</v>
      </c>
      <c r="G135" s="1" t="s">
        <v>129</v>
      </c>
      <c r="H135" s="1" t="s">
        <v>308</v>
      </c>
      <c r="I135" s="1" t="s">
        <v>36</v>
      </c>
      <c r="J135" s="1" t="s">
        <v>130</v>
      </c>
      <c r="K135" s="1">
        <v>1</v>
      </c>
      <c r="L135" s="1">
        <v>23.7</v>
      </c>
      <c r="M135" s="1">
        <v>43.5</v>
      </c>
      <c r="N135" s="1">
        <v>22.4</v>
      </c>
      <c r="O135" s="1">
        <v>3386</v>
      </c>
      <c r="P135" s="1">
        <v>2506</v>
      </c>
      <c r="Q135" s="1" t="s">
        <v>338</v>
      </c>
      <c r="R135" s="1" t="s">
        <v>86</v>
      </c>
      <c r="S135" s="1">
        <v>64.052999999999997</v>
      </c>
      <c r="T135" s="1">
        <v>0.73987449999999999</v>
      </c>
      <c r="U135" s="1">
        <v>-1.1599999999999999</v>
      </c>
      <c r="W135" s="1">
        <v>0.74</v>
      </c>
      <c r="X135" s="1">
        <v>13.7977741</v>
      </c>
      <c r="AE135" s="1">
        <v>64.551000000000002</v>
      </c>
    </row>
    <row r="136" spans="1:33" x14ac:dyDescent="0.2">
      <c r="A136" s="1" t="s">
        <v>349</v>
      </c>
      <c r="B136" s="1" t="s">
        <v>422</v>
      </c>
      <c r="C136" s="1" t="s">
        <v>423</v>
      </c>
      <c r="D136" s="1">
        <v>28</v>
      </c>
      <c r="E136" s="1" t="s">
        <v>33</v>
      </c>
      <c r="F136" s="1" t="s">
        <v>424</v>
      </c>
      <c r="G136" s="1" t="s">
        <v>129</v>
      </c>
      <c r="H136" s="1" t="s">
        <v>308</v>
      </c>
      <c r="I136" s="1" t="s">
        <v>36</v>
      </c>
      <c r="J136" s="1" t="s">
        <v>130</v>
      </c>
      <c r="K136" s="1">
        <v>2</v>
      </c>
      <c r="L136" s="1">
        <v>93.6</v>
      </c>
      <c r="M136" s="1">
        <v>113.2</v>
      </c>
      <c r="N136" s="1">
        <v>22.4</v>
      </c>
      <c r="O136" s="1">
        <v>3414</v>
      </c>
      <c r="P136" s="1">
        <v>2526</v>
      </c>
      <c r="Q136" s="1" t="s">
        <v>332</v>
      </c>
      <c r="R136" s="1" t="s">
        <v>336</v>
      </c>
      <c r="S136" s="1">
        <v>64.394000000000005</v>
      </c>
      <c r="T136" s="1">
        <v>0.73984470000000002</v>
      </c>
      <c r="U136" s="1">
        <v>-1.2</v>
      </c>
      <c r="W136" s="1">
        <v>0.74</v>
      </c>
      <c r="X136" s="1">
        <v>13.8713502</v>
      </c>
      <c r="AE136" s="1">
        <v>64.896000000000001</v>
      </c>
    </row>
    <row r="137" spans="1:33" x14ac:dyDescent="0.2">
      <c r="A137" s="1" t="s">
        <v>349</v>
      </c>
      <c r="B137" s="1" t="s">
        <v>422</v>
      </c>
      <c r="C137" s="1" t="s">
        <v>423</v>
      </c>
      <c r="D137" s="1">
        <v>28</v>
      </c>
      <c r="E137" s="1" t="s">
        <v>33</v>
      </c>
      <c r="F137" s="1" t="s">
        <v>424</v>
      </c>
      <c r="G137" s="1" t="s">
        <v>129</v>
      </c>
      <c r="H137" s="1" t="s">
        <v>308</v>
      </c>
      <c r="I137" s="1" t="s">
        <v>36</v>
      </c>
      <c r="J137" s="1" t="s">
        <v>130</v>
      </c>
      <c r="K137" s="1">
        <v>3</v>
      </c>
      <c r="L137" s="1">
        <v>155.30000000000001</v>
      </c>
      <c r="M137" s="1">
        <v>177.3</v>
      </c>
      <c r="N137" s="1">
        <v>70.8</v>
      </c>
      <c r="O137" s="1">
        <v>1980</v>
      </c>
      <c r="P137" s="1">
        <v>1490</v>
      </c>
      <c r="Q137" s="1" t="s">
        <v>328</v>
      </c>
      <c r="R137" s="1" t="s">
        <v>105</v>
      </c>
      <c r="S137" s="1">
        <v>38.094999999999999</v>
      </c>
      <c r="T137" s="1">
        <v>0.75183339999999999</v>
      </c>
      <c r="U137" s="1">
        <v>14.984999999999999</v>
      </c>
      <c r="W137" s="1">
        <v>0.74</v>
      </c>
      <c r="X137" s="1">
        <v>8.2229778000000007</v>
      </c>
      <c r="AE137" s="1">
        <v>38.47</v>
      </c>
    </row>
    <row r="138" spans="1:33" x14ac:dyDescent="0.2">
      <c r="A138" s="1" t="s">
        <v>349</v>
      </c>
      <c r="B138" s="1" t="s">
        <v>422</v>
      </c>
      <c r="C138" s="1" t="s">
        <v>423</v>
      </c>
      <c r="D138" s="1">
        <v>28</v>
      </c>
      <c r="E138" s="1" t="s">
        <v>33</v>
      </c>
      <c r="F138" s="1" t="s">
        <v>424</v>
      </c>
      <c r="G138" s="1" t="s">
        <v>129</v>
      </c>
      <c r="H138" s="1" t="s">
        <v>308</v>
      </c>
      <c r="I138" s="1" t="s">
        <v>36</v>
      </c>
      <c r="J138" s="1" t="s">
        <v>130</v>
      </c>
      <c r="K138" s="1">
        <v>4</v>
      </c>
      <c r="L138" s="1">
        <v>267.39999999999998</v>
      </c>
      <c r="M138" s="1">
        <v>290.5</v>
      </c>
      <c r="N138" s="1">
        <v>77</v>
      </c>
      <c r="W138" s="1">
        <v>0.74</v>
      </c>
      <c r="X138" s="1">
        <v>34.959935999999999</v>
      </c>
      <c r="Y138" s="1">
        <v>2948</v>
      </c>
      <c r="Z138" s="1">
        <v>3510</v>
      </c>
      <c r="AA138" s="1">
        <v>4192</v>
      </c>
      <c r="AB138" s="1" t="s">
        <v>87</v>
      </c>
      <c r="AC138" s="1" t="s">
        <v>163</v>
      </c>
      <c r="AD138" s="1">
        <v>62.34</v>
      </c>
      <c r="AE138" s="1">
        <v>63.345999999999997</v>
      </c>
      <c r="AF138" s="1">
        <v>1.1868797</v>
      </c>
      <c r="AG138" s="1">
        <v>-14.146000000000001</v>
      </c>
    </row>
    <row r="139" spans="1:33" x14ac:dyDescent="0.2">
      <c r="A139" s="1" t="s">
        <v>349</v>
      </c>
      <c r="B139" s="1" t="s">
        <v>422</v>
      </c>
      <c r="C139" s="1" t="s">
        <v>423</v>
      </c>
      <c r="D139" s="1">
        <v>28</v>
      </c>
      <c r="E139" s="1" t="s">
        <v>33</v>
      </c>
      <c r="F139" s="1" t="s">
        <v>424</v>
      </c>
      <c r="G139" s="1" t="s">
        <v>129</v>
      </c>
      <c r="H139" s="1" t="s">
        <v>308</v>
      </c>
      <c r="I139" s="1" t="s">
        <v>36</v>
      </c>
      <c r="J139" s="1" t="s">
        <v>130</v>
      </c>
      <c r="K139" s="1">
        <v>5</v>
      </c>
      <c r="L139" s="1">
        <v>383.8</v>
      </c>
      <c r="M139" s="1">
        <v>387.5</v>
      </c>
      <c r="N139" s="1">
        <v>22.4</v>
      </c>
      <c r="W139" s="1">
        <v>0.74</v>
      </c>
      <c r="X139" s="1">
        <v>45.738405800000002</v>
      </c>
      <c r="Y139" s="1">
        <v>4330</v>
      </c>
      <c r="Z139" s="1">
        <v>5067</v>
      </c>
      <c r="AA139" s="1">
        <v>6054</v>
      </c>
      <c r="AB139" s="1" t="s">
        <v>317</v>
      </c>
      <c r="AC139" s="1" t="s">
        <v>686</v>
      </c>
      <c r="AD139" s="1">
        <v>81.510999999999996</v>
      </c>
      <c r="AE139" s="1">
        <v>82.807000000000002</v>
      </c>
      <c r="AF139" s="1">
        <v>1.1700813000000001</v>
      </c>
      <c r="AG139" s="1">
        <v>-28.41</v>
      </c>
    </row>
    <row r="140" spans="1:33" x14ac:dyDescent="0.2">
      <c r="A140" s="1" t="s">
        <v>349</v>
      </c>
      <c r="B140" s="1" t="s">
        <v>425</v>
      </c>
      <c r="C140" s="1" t="s">
        <v>426</v>
      </c>
      <c r="D140" s="1">
        <v>29</v>
      </c>
      <c r="E140" s="1" t="s">
        <v>33</v>
      </c>
      <c r="F140" s="1" t="s">
        <v>427</v>
      </c>
      <c r="G140" s="1" t="s">
        <v>131</v>
      </c>
      <c r="H140" s="1" t="s">
        <v>308</v>
      </c>
      <c r="I140" s="1" t="s">
        <v>36</v>
      </c>
      <c r="J140" s="1" t="s">
        <v>132</v>
      </c>
      <c r="K140" s="1">
        <v>1</v>
      </c>
      <c r="L140" s="1">
        <v>23.8</v>
      </c>
      <c r="M140" s="1">
        <v>43.6</v>
      </c>
      <c r="N140" s="1">
        <v>22.1</v>
      </c>
      <c r="O140" s="1">
        <v>3385</v>
      </c>
      <c r="P140" s="1">
        <v>2507</v>
      </c>
      <c r="Q140" s="1" t="s">
        <v>332</v>
      </c>
      <c r="R140" s="1" t="s">
        <v>79</v>
      </c>
      <c r="S140" s="1">
        <v>63.774999999999999</v>
      </c>
      <c r="T140" s="1">
        <v>0.73984139999999998</v>
      </c>
      <c r="U140" s="1">
        <v>-1.2450000000000001</v>
      </c>
      <c r="W140" s="1">
        <v>1.4</v>
      </c>
      <c r="X140" s="1">
        <v>7.2614641000000004</v>
      </c>
      <c r="AE140" s="1">
        <v>64.271000000000001</v>
      </c>
    </row>
    <row r="141" spans="1:33" x14ac:dyDescent="0.2">
      <c r="A141" s="1" t="s">
        <v>349</v>
      </c>
      <c r="B141" s="1" t="s">
        <v>425</v>
      </c>
      <c r="C141" s="1" t="s">
        <v>426</v>
      </c>
      <c r="D141" s="1">
        <v>29</v>
      </c>
      <c r="E141" s="1" t="s">
        <v>33</v>
      </c>
      <c r="F141" s="1" t="s">
        <v>427</v>
      </c>
      <c r="G141" s="1" t="s">
        <v>131</v>
      </c>
      <c r="H141" s="1" t="s">
        <v>308</v>
      </c>
      <c r="I141" s="1" t="s">
        <v>36</v>
      </c>
      <c r="J141" s="1" t="s">
        <v>132</v>
      </c>
      <c r="K141" s="1">
        <v>2</v>
      </c>
      <c r="L141" s="1">
        <v>93.8</v>
      </c>
      <c r="M141" s="1">
        <v>113.6</v>
      </c>
      <c r="N141" s="1">
        <v>22.1</v>
      </c>
      <c r="O141" s="1">
        <v>3414</v>
      </c>
      <c r="P141" s="1">
        <v>2527</v>
      </c>
      <c r="Q141" s="1" t="s">
        <v>331</v>
      </c>
      <c r="R141" s="1" t="s">
        <v>272</v>
      </c>
      <c r="S141" s="1">
        <v>64.091999999999999</v>
      </c>
      <c r="T141" s="1">
        <v>0.73987499999999995</v>
      </c>
      <c r="U141" s="1">
        <v>-1.2</v>
      </c>
      <c r="W141" s="1">
        <v>1.4</v>
      </c>
      <c r="X141" s="1">
        <v>7.2976758999999998</v>
      </c>
      <c r="AE141" s="1">
        <v>64.591999999999999</v>
      </c>
    </row>
    <row r="142" spans="1:33" x14ac:dyDescent="0.2">
      <c r="A142" s="1" t="s">
        <v>349</v>
      </c>
      <c r="B142" s="1" t="s">
        <v>425</v>
      </c>
      <c r="C142" s="1" t="s">
        <v>426</v>
      </c>
      <c r="D142" s="1">
        <v>29</v>
      </c>
      <c r="E142" s="1" t="s">
        <v>33</v>
      </c>
      <c r="F142" s="1" t="s">
        <v>427</v>
      </c>
      <c r="G142" s="1" t="s">
        <v>131</v>
      </c>
      <c r="H142" s="1" t="s">
        <v>308</v>
      </c>
      <c r="I142" s="1" t="s">
        <v>36</v>
      </c>
      <c r="J142" s="1" t="s">
        <v>132</v>
      </c>
      <c r="K142" s="1">
        <v>3</v>
      </c>
      <c r="L142" s="1">
        <v>155.19999999999999</v>
      </c>
      <c r="M142" s="1">
        <v>177.7</v>
      </c>
      <c r="N142" s="1">
        <v>76.8</v>
      </c>
      <c r="O142" s="1">
        <v>3810</v>
      </c>
      <c r="P142" s="1">
        <v>2859</v>
      </c>
      <c r="Q142" s="1" t="s">
        <v>321</v>
      </c>
      <c r="R142" s="1" t="s">
        <v>79</v>
      </c>
      <c r="S142" s="1">
        <v>72.016000000000005</v>
      </c>
      <c r="T142" s="1">
        <v>0.74949440000000001</v>
      </c>
      <c r="U142" s="1">
        <v>11.786</v>
      </c>
      <c r="W142" s="1">
        <v>1.4</v>
      </c>
      <c r="X142" s="1">
        <v>8.2138895000000005</v>
      </c>
      <c r="AE142" s="1">
        <v>72.700999999999993</v>
      </c>
    </row>
    <row r="143" spans="1:33" x14ac:dyDescent="0.2">
      <c r="A143" s="1" t="s">
        <v>349</v>
      </c>
      <c r="B143" s="1" t="s">
        <v>425</v>
      </c>
      <c r="C143" s="1" t="s">
        <v>426</v>
      </c>
      <c r="D143" s="1">
        <v>29</v>
      </c>
      <c r="E143" s="1" t="s">
        <v>33</v>
      </c>
      <c r="F143" s="1" t="s">
        <v>427</v>
      </c>
      <c r="G143" s="1" t="s">
        <v>131</v>
      </c>
      <c r="H143" s="1" t="s">
        <v>308</v>
      </c>
      <c r="I143" s="1" t="s">
        <v>36</v>
      </c>
      <c r="J143" s="1" t="s">
        <v>132</v>
      </c>
      <c r="K143" s="1">
        <v>4</v>
      </c>
      <c r="L143" s="1">
        <v>267.3</v>
      </c>
      <c r="M143" s="1">
        <v>286.39999999999998</v>
      </c>
      <c r="N143" s="1">
        <v>85.6</v>
      </c>
      <c r="W143" s="1">
        <v>1.4</v>
      </c>
      <c r="X143" s="1">
        <v>37.654171599999998</v>
      </c>
      <c r="Y143" s="1">
        <v>5944</v>
      </c>
      <c r="Z143" s="1">
        <v>7092</v>
      </c>
      <c r="AA143" s="1">
        <v>8426</v>
      </c>
      <c r="AB143" s="1" t="s">
        <v>80</v>
      </c>
      <c r="AC143" s="1" t="s">
        <v>64</v>
      </c>
      <c r="AD143" s="1">
        <v>126.804</v>
      </c>
      <c r="AE143" s="1">
        <v>128.846</v>
      </c>
      <c r="AF143" s="1">
        <v>1.1840489999999999</v>
      </c>
      <c r="AG143" s="1">
        <v>-16.427</v>
      </c>
    </row>
    <row r="144" spans="1:33" x14ac:dyDescent="0.2">
      <c r="A144" s="1" t="s">
        <v>349</v>
      </c>
      <c r="B144" s="1" t="s">
        <v>425</v>
      </c>
      <c r="C144" s="1" t="s">
        <v>426</v>
      </c>
      <c r="D144" s="1">
        <v>29</v>
      </c>
      <c r="E144" s="1" t="s">
        <v>33</v>
      </c>
      <c r="F144" s="1" t="s">
        <v>427</v>
      </c>
      <c r="G144" s="1" t="s">
        <v>131</v>
      </c>
      <c r="H144" s="1" t="s">
        <v>308</v>
      </c>
      <c r="I144" s="1" t="s">
        <v>36</v>
      </c>
      <c r="J144" s="1" t="s">
        <v>132</v>
      </c>
      <c r="K144" s="1">
        <v>5</v>
      </c>
      <c r="L144" s="1">
        <v>383.9</v>
      </c>
      <c r="M144" s="1">
        <v>403.7</v>
      </c>
      <c r="N144" s="1">
        <v>22.4</v>
      </c>
      <c r="W144" s="1">
        <v>1.4</v>
      </c>
      <c r="X144" s="1">
        <v>24.1550957</v>
      </c>
      <c r="Y144" s="1">
        <v>4363</v>
      </c>
      <c r="Z144" s="1">
        <v>5114</v>
      </c>
      <c r="AA144" s="1">
        <v>6086</v>
      </c>
      <c r="AB144" s="1" t="s">
        <v>681</v>
      </c>
      <c r="AC144" s="1" t="s">
        <v>687</v>
      </c>
      <c r="AD144" s="1">
        <v>81.441000000000003</v>
      </c>
      <c r="AE144" s="1">
        <v>82.734999999999999</v>
      </c>
      <c r="AF144" s="1">
        <v>1.1699253000000001</v>
      </c>
      <c r="AG144" s="1">
        <v>-28.41</v>
      </c>
    </row>
    <row r="145" spans="1:33" x14ac:dyDescent="0.2">
      <c r="A145" s="1" t="s">
        <v>349</v>
      </c>
      <c r="B145" s="1" t="s">
        <v>428</v>
      </c>
      <c r="C145" s="1" t="s">
        <v>429</v>
      </c>
      <c r="D145" s="1">
        <v>30</v>
      </c>
      <c r="E145" s="1" t="s">
        <v>33</v>
      </c>
      <c r="F145" s="1" t="s">
        <v>430</v>
      </c>
      <c r="G145" s="1" t="s">
        <v>133</v>
      </c>
      <c r="H145" s="1" t="s">
        <v>308</v>
      </c>
      <c r="I145" s="1" t="s">
        <v>36</v>
      </c>
      <c r="J145" s="1" t="s">
        <v>134</v>
      </c>
      <c r="K145" s="1">
        <v>1</v>
      </c>
      <c r="L145" s="1">
        <v>23.8</v>
      </c>
      <c r="M145" s="1">
        <v>43.6</v>
      </c>
      <c r="N145" s="1">
        <v>22.1</v>
      </c>
      <c r="O145" s="1">
        <v>3396</v>
      </c>
      <c r="P145" s="1">
        <v>2516</v>
      </c>
      <c r="Q145" s="1" t="s">
        <v>344</v>
      </c>
      <c r="R145" s="1" t="s">
        <v>46</v>
      </c>
      <c r="S145" s="1">
        <v>63.807000000000002</v>
      </c>
      <c r="T145" s="1">
        <v>0.73991410000000002</v>
      </c>
      <c r="U145" s="1">
        <v>-1.1819999999999999</v>
      </c>
      <c r="W145" s="1">
        <v>1.073</v>
      </c>
      <c r="X145" s="1">
        <v>9.4793141999999992</v>
      </c>
      <c r="AE145" s="1">
        <v>64.305000000000007</v>
      </c>
    </row>
    <row r="146" spans="1:33" x14ac:dyDescent="0.2">
      <c r="A146" s="1" t="s">
        <v>349</v>
      </c>
      <c r="B146" s="1" t="s">
        <v>428</v>
      </c>
      <c r="C146" s="1" t="s">
        <v>429</v>
      </c>
      <c r="D146" s="1">
        <v>30</v>
      </c>
      <c r="E146" s="1" t="s">
        <v>33</v>
      </c>
      <c r="F146" s="1" t="s">
        <v>430</v>
      </c>
      <c r="G146" s="1" t="s">
        <v>133</v>
      </c>
      <c r="H146" s="1" t="s">
        <v>308</v>
      </c>
      <c r="I146" s="1" t="s">
        <v>36</v>
      </c>
      <c r="J146" s="1" t="s">
        <v>134</v>
      </c>
      <c r="K146" s="1">
        <v>2</v>
      </c>
      <c r="L146" s="1">
        <v>93.6</v>
      </c>
      <c r="M146" s="1">
        <v>112.9</v>
      </c>
      <c r="N146" s="1">
        <v>22.4</v>
      </c>
      <c r="O146" s="1">
        <v>3405</v>
      </c>
      <c r="P146" s="1">
        <v>2520</v>
      </c>
      <c r="Q146" s="1" t="s">
        <v>338</v>
      </c>
      <c r="R146" s="1" t="s">
        <v>86</v>
      </c>
      <c r="S146" s="1">
        <v>64.185000000000002</v>
      </c>
      <c r="T146" s="1">
        <v>0.73990100000000003</v>
      </c>
      <c r="U146" s="1">
        <v>-1.2</v>
      </c>
      <c r="W146" s="1">
        <v>1.073</v>
      </c>
      <c r="X146" s="1">
        <v>9.5353852999999997</v>
      </c>
      <c r="AE146" s="1">
        <v>64.685000000000002</v>
      </c>
    </row>
    <row r="147" spans="1:33" x14ac:dyDescent="0.2">
      <c r="A147" s="1" t="s">
        <v>349</v>
      </c>
      <c r="B147" s="1" t="s">
        <v>428</v>
      </c>
      <c r="C147" s="1" t="s">
        <v>429</v>
      </c>
      <c r="D147" s="1">
        <v>30</v>
      </c>
      <c r="E147" s="1" t="s">
        <v>33</v>
      </c>
      <c r="F147" s="1" t="s">
        <v>430</v>
      </c>
      <c r="G147" s="1" t="s">
        <v>133</v>
      </c>
      <c r="H147" s="1" t="s">
        <v>308</v>
      </c>
      <c r="I147" s="1" t="s">
        <v>36</v>
      </c>
      <c r="J147" s="1" t="s">
        <v>134</v>
      </c>
      <c r="K147" s="1">
        <v>3</v>
      </c>
      <c r="L147" s="1">
        <v>155.19999999999999</v>
      </c>
      <c r="M147" s="1">
        <v>177.8</v>
      </c>
      <c r="N147" s="1">
        <v>74</v>
      </c>
      <c r="O147" s="1">
        <v>2977</v>
      </c>
      <c r="P147" s="1">
        <v>2234</v>
      </c>
      <c r="Q147" s="1" t="s">
        <v>331</v>
      </c>
      <c r="R147" s="1" t="s">
        <v>86</v>
      </c>
      <c r="S147" s="1">
        <v>56.348999999999997</v>
      </c>
      <c r="T147" s="1">
        <v>0.74972709999999998</v>
      </c>
      <c r="U147" s="1">
        <v>12.064</v>
      </c>
      <c r="W147" s="1">
        <v>1.073</v>
      </c>
      <c r="X147" s="1">
        <v>8.3884161000000006</v>
      </c>
      <c r="AE147" s="1">
        <v>56.904000000000003</v>
      </c>
    </row>
    <row r="148" spans="1:33" x14ac:dyDescent="0.2">
      <c r="A148" s="1" t="s">
        <v>349</v>
      </c>
      <c r="B148" s="1" t="s">
        <v>428</v>
      </c>
      <c r="C148" s="1" t="s">
        <v>429</v>
      </c>
      <c r="D148" s="1">
        <v>30</v>
      </c>
      <c r="E148" s="1" t="s">
        <v>33</v>
      </c>
      <c r="F148" s="1" t="s">
        <v>430</v>
      </c>
      <c r="G148" s="1" t="s">
        <v>133</v>
      </c>
      <c r="H148" s="1" t="s">
        <v>308</v>
      </c>
      <c r="I148" s="1" t="s">
        <v>36</v>
      </c>
      <c r="J148" s="1" t="s">
        <v>134</v>
      </c>
      <c r="K148" s="1">
        <v>4</v>
      </c>
      <c r="L148" s="1">
        <v>267.39999999999998</v>
      </c>
      <c r="M148" s="1">
        <v>288</v>
      </c>
      <c r="N148" s="1">
        <v>82</v>
      </c>
      <c r="W148" s="1">
        <v>1.073</v>
      </c>
      <c r="X148" s="1">
        <v>38.102449200000002</v>
      </c>
      <c r="Y148" s="1">
        <v>4650</v>
      </c>
      <c r="Z148" s="1">
        <v>5539</v>
      </c>
      <c r="AA148" s="1">
        <v>6599</v>
      </c>
      <c r="AB148" s="1" t="s">
        <v>87</v>
      </c>
      <c r="AC148" s="1" t="s">
        <v>70</v>
      </c>
      <c r="AD148" s="1">
        <v>98.393000000000001</v>
      </c>
      <c r="AE148" s="1">
        <v>99.977999999999994</v>
      </c>
      <c r="AF148" s="1">
        <v>1.1835861000000001</v>
      </c>
      <c r="AG148" s="1">
        <v>-16.917000000000002</v>
      </c>
    </row>
    <row r="149" spans="1:33" x14ac:dyDescent="0.2">
      <c r="A149" s="1" t="s">
        <v>349</v>
      </c>
      <c r="B149" s="1" t="s">
        <v>428</v>
      </c>
      <c r="C149" s="1" t="s">
        <v>429</v>
      </c>
      <c r="D149" s="1">
        <v>30</v>
      </c>
      <c r="E149" s="1" t="s">
        <v>33</v>
      </c>
      <c r="F149" s="1" t="s">
        <v>430</v>
      </c>
      <c r="G149" s="1" t="s">
        <v>133</v>
      </c>
      <c r="H149" s="1" t="s">
        <v>308</v>
      </c>
      <c r="I149" s="1" t="s">
        <v>36</v>
      </c>
      <c r="J149" s="1" t="s">
        <v>134</v>
      </c>
      <c r="K149" s="1">
        <v>5</v>
      </c>
      <c r="L149" s="1">
        <v>383.8</v>
      </c>
      <c r="M149" s="1">
        <v>403.6</v>
      </c>
      <c r="N149" s="1">
        <v>22.4</v>
      </c>
      <c r="W149" s="1">
        <v>1.073</v>
      </c>
      <c r="X149" s="1">
        <v>31.491248200000001</v>
      </c>
      <c r="Y149" s="1">
        <v>4339</v>
      </c>
      <c r="Z149" s="1">
        <v>5080</v>
      </c>
      <c r="AA149" s="1">
        <v>6060</v>
      </c>
      <c r="AB149" s="1" t="s">
        <v>688</v>
      </c>
      <c r="AC149" s="1" t="s">
        <v>685</v>
      </c>
      <c r="AD149" s="1">
        <v>81.376000000000005</v>
      </c>
      <c r="AE149" s="1">
        <v>82.668999999999997</v>
      </c>
      <c r="AF149" s="1">
        <v>1.1699695999999999</v>
      </c>
      <c r="AG149" s="1">
        <v>-28.41</v>
      </c>
    </row>
    <row r="150" spans="1:33" x14ac:dyDescent="0.2">
      <c r="A150" s="1" t="s">
        <v>349</v>
      </c>
      <c r="B150" s="1" t="s">
        <v>431</v>
      </c>
      <c r="C150" s="1" t="s">
        <v>432</v>
      </c>
      <c r="D150" s="1">
        <v>31</v>
      </c>
      <c r="E150" s="1" t="s">
        <v>33</v>
      </c>
      <c r="F150" s="1" t="s">
        <v>433</v>
      </c>
      <c r="G150" s="1" t="s">
        <v>135</v>
      </c>
      <c r="H150" s="1" t="s">
        <v>308</v>
      </c>
      <c r="I150" s="1" t="s">
        <v>36</v>
      </c>
      <c r="J150" s="1" t="s">
        <v>136</v>
      </c>
      <c r="K150" s="1">
        <v>1</v>
      </c>
      <c r="L150" s="1">
        <v>23.7</v>
      </c>
      <c r="M150" s="1">
        <v>27.5</v>
      </c>
      <c r="N150" s="1">
        <v>22.4</v>
      </c>
      <c r="O150" s="1">
        <v>3369</v>
      </c>
      <c r="P150" s="1">
        <v>2493</v>
      </c>
      <c r="Q150" s="1" t="s">
        <v>671</v>
      </c>
      <c r="R150" s="1" t="s">
        <v>48</v>
      </c>
      <c r="S150" s="1">
        <v>63.798999999999999</v>
      </c>
      <c r="T150" s="1">
        <v>0.73986289999999999</v>
      </c>
      <c r="U150" s="1">
        <v>-1.1419999999999999</v>
      </c>
      <c r="W150" s="1">
        <v>1.4790000000000001</v>
      </c>
      <c r="X150" s="1">
        <v>6.8762433999999999</v>
      </c>
      <c r="AE150" s="1">
        <v>64.296000000000006</v>
      </c>
    </row>
    <row r="151" spans="1:33" x14ac:dyDescent="0.2">
      <c r="A151" s="1" t="s">
        <v>349</v>
      </c>
      <c r="B151" s="1" t="s">
        <v>431</v>
      </c>
      <c r="C151" s="1" t="s">
        <v>432</v>
      </c>
      <c r="D151" s="1">
        <v>31</v>
      </c>
      <c r="E151" s="1" t="s">
        <v>33</v>
      </c>
      <c r="F151" s="1" t="s">
        <v>433</v>
      </c>
      <c r="G151" s="1" t="s">
        <v>135</v>
      </c>
      <c r="H151" s="1" t="s">
        <v>308</v>
      </c>
      <c r="I151" s="1" t="s">
        <v>36</v>
      </c>
      <c r="J151" s="1" t="s">
        <v>136</v>
      </c>
      <c r="K151" s="1">
        <v>2</v>
      </c>
      <c r="L151" s="1">
        <v>93.8</v>
      </c>
      <c r="M151" s="1">
        <v>113.6</v>
      </c>
      <c r="N151" s="1">
        <v>22.1</v>
      </c>
      <c r="O151" s="1">
        <v>3438</v>
      </c>
      <c r="P151" s="1">
        <v>2548</v>
      </c>
      <c r="Q151" s="1" t="s">
        <v>337</v>
      </c>
      <c r="R151" s="1" t="s">
        <v>336</v>
      </c>
      <c r="S151" s="1">
        <v>64.106999999999999</v>
      </c>
      <c r="T151" s="1">
        <v>0.73982029999999999</v>
      </c>
      <c r="U151" s="1">
        <v>-1.2</v>
      </c>
      <c r="W151" s="1">
        <v>1.4790000000000001</v>
      </c>
      <c r="X151" s="1">
        <v>6.9094217999999996</v>
      </c>
      <c r="AE151" s="1">
        <v>64.605999999999995</v>
      </c>
    </row>
    <row r="152" spans="1:33" x14ac:dyDescent="0.2">
      <c r="A152" s="1" t="s">
        <v>349</v>
      </c>
      <c r="B152" s="1" t="s">
        <v>431</v>
      </c>
      <c r="C152" s="1" t="s">
        <v>432</v>
      </c>
      <c r="D152" s="1">
        <v>31</v>
      </c>
      <c r="E152" s="1" t="s">
        <v>33</v>
      </c>
      <c r="F152" s="1" t="s">
        <v>433</v>
      </c>
      <c r="G152" s="1" t="s">
        <v>135</v>
      </c>
      <c r="H152" s="1" t="s">
        <v>308</v>
      </c>
      <c r="I152" s="1" t="s">
        <v>36</v>
      </c>
      <c r="J152" s="1" t="s">
        <v>136</v>
      </c>
      <c r="K152" s="1">
        <v>3</v>
      </c>
      <c r="L152" s="1">
        <v>155.5</v>
      </c>
      <c r="M152" s="1">
        <v>178</v>
      </c>
      <c r="N152" s="1">
        <v>77</v>
      </c>
      <c r="O152" s="1">
        <v>4074</v>
      </c>
      <c r="P152" s="1">
        <v>3058</v>
      </c>
      <c r="Q152" s="1" t="s">
        <v>331</v>
      </c>
      <c r="R152" s="1" t="s">
        <v>105</v>
      </c>
      <c r="S152" s="1">
        <v>76.466999999999999</v>
      </c>
      <c r="T152" s="1">
        <v>0.74963449999999998</v>
      </c>
      <c r="U152" s="1">
        <v>12.05</v>
      </c>
      <c r="W152" s="1">
        <v>1.4790000000000001</v>
      </c>
      <c r="X152" s="1">
        <v>8.2542314000000001</v>
      </c>
      <c r="AE152" s="1">
        <v>77.180999999999997</v>
      </c>
    </row>
    <row r="153" spans="1:33" x14ac:dyDescent="0.2">
      <c r="A153" s="1" t="s">
        <v>349</v>
      </c>
      <c r="B153" s="1" t="s">
        <v>431</v>
      </c>
      <c r="C153" s="1" t="s">
        <v>432</v>
      </c>
      <c r="D153" s="1">
        <v>31</v>
      </c>
      <c r="E153" s="1" t="s">
        <v>33</v>
      </c>
      <c r="F153" s="1" t="s">
        <v>433</v>
      </c>
      <c r="G153" s="1" t="s">
        <v>135</v>
      </c>
      <c r="H153" s="1" t="s">
        <v>308</v>
      </c>
      <c r="I153" s="1" t="s">
        <v>36</v>
      </c>
      <c r="J153" s="1" t="s">
        <v>136</v>
      </c>
      <c r="K153" s="1">
        <v>4</v>
      </c>
      <c r="L153" s="1">
        <v>267.5</v>
      </c>
      <c r="M153" s="1">
        <v>285.8</v>
      </c>
      <c r="N153" s="1">
        <v>85.6</v>
      </c>
      <c r="W153" s="1">
        <v>1.4790000000000001</v>
      </c>
      <c r="X153" s="1">
        <v>37.568238100000002</v>
      </c>
      <c r="Y153" s="1">
        <v>6277</v>
      </c>
      <c r="Z153" s="1">
        <v>7499</v>
      </c>
      <c r="AA153" s="1">
        <v>8898</v>
      </c>
      <c r="AB153" s="1" t="s">
        <v>87</v>
      </c>
      <c r="AC153" s="1" t="s">
        <v>163</v>
      </c>
      <c r="AD153" s="1">
        <v>133.642</v>
      </c>
      <c r="AE153" s="1">
        <v>135.79400000000001</v>
      </c>
      <c r="AF153" s="1">
        <v>1.1839052000000001</v>
      </c>
      <c r="AG153" s="1">
        <v>-16.510000000000002</v>
      </c>
    </row>
    <row r="154" spans="1:33" x14ac:dyDescent="0.2">
      <c r="A154" s="1" t="s">
        <v>349</v>
      </c>
      <c r="B154" s="1" t="s">
        <v>431</v>
      </c>
      <c r="C154" s="1" t="s">
        <v>432</v>
      </c>
      <c r="D154" s="1">
        <v>31</v>
      </c>
      <c r="E154" s="1" t="s">
        <v>33</v>
      </c>
      <c r="F154" s="1" t="s">
        <v>433</v>
      </c>
      <c r="G154" s="1" t="s">
        <v>135</v>
      </c>
      <c r="H154" s="1" t="s">
        <v>308</v>
      </c>
      <c r="I154" s="1" t="s">
        <v>36</v>
      </c>
      <c r="J154" s="1" t="s">
        <v>136</v>
      </c>
      <c r="K154" s="1">
        <v>5</v>
      </c>
      <c r="L154" s="1">
        <v>383.9</v>
      </c>
      <c r="M154" s="1">
        <v>403.7</v>
      </c>
      <c r="N154" s="1">
        <v>22.4</v>
      </c>
      <c r="W154" s="1">
        <v>1.4790000000000001</v>
      </c>
      <c r="X154" s="1">
        <v>22.850111200000001</v>
      </c>
      <c r="Y154" s="1">
        <v>4364</v>
      </c>
      <c r="Z154" s="1">
        <v>5115</v>
      </c>
      <c r="AA154" s="1">
        <v>6087</v>
      </c>
      <c r="AB154" s="1" t="s">
        <v>660</v>
      </c>
      <c r="AC154" s="1" t="s">
        <v>348</v>
      </c>
      <c r="AD154" s="1">
        <v>81.388999999999996</v>
      </c>
      <c r="AE154" s="1">
        <v>82.682000000000002</v>
      </c>
      <c r="AF154" s="1">
        <v>1.1698721999999999</v>
      </c>
      <c r="AG154" s="1">
        <v>-28.41</v>
      </c>
    </row>
    <row r="155" spans="1:33" x14ac:dyDescent="0.2">
      <c r="A155" s="1" t="s">
        <v>349</v>
      </c>
      <c r="B155" s="1" t="s">
        <v>434</v>
      </c>
      <c r="C155" s="1" t="s">
        <v>435</v>
      </c>
      <c r="D155" s="1">
        <v>32</v>
      </c>
      <c r="E155" s="1" t="s">
        <v>33</v>
      </c>
      <c r="F155" s="1" t="s">
        <v>436</v>
      </c>
      <c r="G155" s="1" t="s">
        <v>137</v>
      </c>
      <c r="H155" s="1" t="s">
        <v>308</v>
      </c>
      <c r="I155" s="1" t="s">
        <v>36</v>
      </c>
      <c r="J155" s="1" t="s">
        <v>138</v>
      </c>
      <c r="K155" s="1">
        <v>1</v>
      </c>
      <c r="L155" s="1">
        <v>23.8</v>
      </c>
      <c r="M155" s="1">
        <v>43.6</v>
      </c>
      <c r="N155" s="1">
        <v>22.1</v>
      </c>
      <c r="O155" s="1">
        <v>3398</v>
      </c>
      <c r="P155" s="1">
        <v>2517</v>
      </c>
      <c r="Q155" s="1" t="s">
        <v>689</v>
      </c>
      <c r="R155" s="1" t="s">
        <v>46</v>
      </c>
      <c r="S155" s="1">
        <v>63.722999999999999</v>
      </c>
      <c r="T155" s="1">
        <v>0.73993810000000004</v>
      </c>
      <c r="U155" s="1">
        <v>-1.0189999999999999</v>
      </c>
      <c r="W155" s="1">
        <v>1.012</v>
      </c>
      <c r="X155" s="1">
        <v>10.0374271</v>
      </c>
      <c r="AE155" s="1">
        <v>64.22</v>
      </c>
    </row>
    <row r="156" spans="1:33" x14ac:dyDescent="0.2">
      <c r="A156" s="1" t="s">
        <v>349</v>
      </c>
      <c r="B156" s="1" t="s">
        <v>434</v>
      </c>
      <c r="C156" s="1" t="s">
        <v>435</v>
      </c>
      <c r="D156" s="1">
        <v>32</v>
      </c>
      <c r="E156" s="1" t="s">
        <v>33</v>
      </c>
      <c r="F156" s="1" t="s">
        <v>436</v>
      </c>
      <c r="G156" s="1" t="s">
        <v>137</v>
      </c>
      <c r="H156" s="1" t="s">
        <v>308</v>
      </c>
      <c r="I156" s="1" t="s">
        <v>36</v>
      </c>
      <c r="J156" s="1" t="s">
        <v>138</v>
      </c>
      <c r="K156" s="1">
        <v>2</v>
      </c>
      <c r="L156" s="1">
        <v>93.6</v>
      </c>
      <c r="M156" s="1">
        <v>113.7</v>
      </c>
      <c r="N156" s="1">
        <v>22.4</v>
      </c>
      <c r="O156" s="1">
        <v>3412</v>
      </c>
      <c r="P156" s="1">
        <v>2523</v>
      </c>
      <c r="Q156" s="1" t="s">
        <v>338</v>
      </c>
      <c r="R156" s="1" t="s">
        <v>84</v>
      </c>
      <c r="S156" s="1">
        <v>64.078999999999994</v>
      </c>
      <c r="T156" s="1">
        <v>0.73980380000000001</v>
      </c>
      <c r="U156" s="1">
        <v>-1.2</v>
      </c>
      <c r="W156" s="1">
        <v>1.012</v>
      </c>
      <c r="X156" s="1">
        <v>10.093456</v>
      </c>
      <c r="AE156" s="1">
        <v>64.578000000000003</v>
      </c>
    </row>
    <row r="157" spans="1:33" x14ac:dyDescent="0.2">
      <c r="A157" s="1" t="s">
        <v>349</v>
      </c>
      <c r="B157" s="1" t="s">
        <v>434</v>
      </c>
      <c r="C157" s="1" t="s">
        <v>435</v>
      </c>
      <c r="D157" s="1">
        <v>32</v>
      </c>
      <c r="E157" s="1" t="s">
        <v>33</v>
      </c>
      <c r="F157" s="1" t="s">
        <v>436</v>
      </c>
      <c r="G157" s="1" t="s">
        <v>137</v>
      </c>
      <c r="H157" s="1" t="s">
        <v>308</v>
      </c>
      <c r="I157" s="1" t="s">
        <v>36</v>
      </c>
      <c r="J157" s="1" t="s">
        <v>138</v>
      </c>
      <c r="K157" s="1">
        <v>3</v>
      </c>
      <c r="L157" s="1">
        <v>155.5</v>
      </c>
      <c r="M157" s="1">
        <v>177.7</v>
      </c>
      <c r="N157" s="1">
        <v>72.5</v>
      </c>
      <c r="O157" s="1">
        <v>2640</v>
      </c>
      <c r="P157" s="1">
        <v>1980</v>
      </c>
      <c r="Q157" s="1" t="s">
        <v>332</v>
      </c>
      <c r="R157" s="1" t="s">
        <v>86</v>
      </c>
      <c r="S157" s="1">
        <v>50.29</v>
      </c>
      <c r="T157" s="1">
        <v>0.7494326</v>
      </c>
      <c r="U157" s="1">
        <v>11.8</v>
      </c>
      <c r="W157" s="1">
        <v>1.012</v>
      </c>
      <c r="X157" s="1">
        <v>7.9373472999999999</v>
      </c>
      <c r="AE157" s="1">
        <v>50.783000000000001</v>
      </c>
    </row>
    <row r="158" spans="1:33" x14ac:dyDescent="0.2">
      <c r="A158" s="1" t="s">
        <v>349</v>
      </c>
      <c r="B158" s="1" t="s">
        <v>434</v>
      </c>
      <c r="C158" s="1" t="s">
        <v>435</v>
      </c>
      <c r="D158" s="1">
        <v>32</v>
      </c>
      <c r="E158" s="1" t="s">
        <v>33</v>
      </c>
      <c r="F158" s="1" t="s">
        <v>436</v>
      </c>
      <c r="G158" s="1" t="s">
        <v>137</v>
      </c>
      <c r="H158" s="1" t="s">
        <v>308</v>
      </c>
      <c r="I158" s="1" t="s">
        <v>36</v>
      </c>
      <c r="J158" s="1" t="s">
        <v>138</v>
      </c>
      <c r="K158" s="1">
        <v>4</v>
      </c>
      <c r="L158" s="1">
        <v>267.7</v>
      </c>
      <c r="M158" s="1">
        <v>289</v>
      </c>
      <c r="N158" s="1">
        <v>80.5</v>
      </c>
      <c r="W158" s="1">
        <v>1.012</v>
      </c>
      <c r="X158" s="1">
        <v>35.703537900000001</v>
      </c>
      <c r="Y158" s="1">
        <v>4103</v>
      </c>
      <c r="Z158" s="1">
        <v>4881</v>
      </c>
      <c r="AA158" s="1">
        <v>5825</v>
      </c>
      <c r="AB158" s="1" t="s">
        <v>87</v>
      </c>
      <c r="AC158" s="1" t="s">
        <v>81</v>
      </c>
      <c r="AD158" s="1">
        <v>86.981999999999999</v>
      </c>
      <c r="AE158" s="1">
        <v>88.382999999999996</v>
      </c>
      <c r="AF158" s="1">
        <v>1.1837317000000001</v>
      </c>
      <c r="AG158" s="1">
        <v>-16.751000000000001</v>
      </c>
    </row>
    <row r="159" spans="1:33" x14ac:dyDescent="0.2">
      <c r="A159" s="1" t="s">
        <v>349</v>
      </c>
      <c r="B159" s="1" t="s">
        <v>434</v>
      </c>
      <c r="C159" s="1" t="s">
        <v>435</v>
      </c>
      <c r="D159" s="1">
        <v>32</v>
      </c>
      <c r="E159" s="1" t="s">
        <v>33</v>
      </c>
      <c r="F159" s="1" t="s">
        <v>436</v>
      </c>
      <c r="G159" s="1" t="s">
        <v>137</v>
      </c>
      <c r="H159" s="1" t="s">
        <v>308</v>
      </c>
      <c r="I159" s="1" t="s">
        <v>36</v>
      </c>
      <c r="J159" s="1" t="s">
        <v>138</v>
      </c>
      <c r="K159" s="1">
        <v>5</v>
      </c>
      <c r="L159" s="1">
        <v>383.9</v>
      </c>
      <c r="M159" s="1">
        <v>403.6</v>
      </c>
      <c r="N159" s="1">
        <v>22.4</v>
      </c>
      <c r="W159" s="1">
        <v>1.012</v>
      </c>
      <c r="X159" s="1">
        <v>33.384063500000003</v>
      </c>
      <c r="Y159" s="1">
        <v>4348</v>
      </c>
      <c r="Z159" s="1">
        <v>5093</v>
      </c>
      <c r="AA159" s="1">
        <v>6069</v>
      </c>
      <c r="AB159" s="1" t="s">
        <v>686</v>
      </c>
      <c r="AC159" s="1" t="s">
        <v>664</v>
      </c>
      <c r="AD159" s="1">
        <v>81.363</v>
      </c>
      <c r="AE159" s="1">
        <v>82.656000000000006</v>
      </c>
      <c r="AF159" s="1">
        <v>1.1699169</v>
      </c>
      <c r="AG159" s="1">
        <v>-28.41</v>
      </c>
    </row>
    <row r="160" spans="1:33" x14ac:dyDescent="0.2">
      <c r="A160" s="1" t="s">
        <v>349</v>
      </c>
      <c r="B160" s="1" t="s">
        <v>437</v>
      </c>
      <c r="C160" s="1" t="s">
        <v>438</v>
      </c>
      <c r="D160" s="1">
        <v>33</v>
      </c>
      <c r="E160" s="1" t="s">
        <v>33</v>
      </c>
      <c r="F160" s="1" t="s">
        <v>439</v>
      </c>
      <c r="G160" s="1" t="s">
        <v>139</v>
      </c>
      <c r="H160" s="1" t="s">
        <v>308</v>
      </c>
      <c r="I160" s="1" t="s">
        <v>36</v>
      </c>
      <c r="J160" s="1" t="s">
        <v>140</v>
      </c>
      <c r="K160" s="1">
        <v>1</v>
      </c>
      <c r="L160" s="1">
        <v>23.7</v>
      </c>
      <c r="M160" s="1">
        <v>43.5</v>
      </c>
      <c r="N160" s="1">
        <v>22.4</v>
      </c>
      <c r="O160" s="1">
        <v>3366</v>
      </c>
      <c r="P160" s="1">
        <v>2490</v>
      </c>
      <c r="Q160" s="1" t="s">
        <v>335</v>
      </c>
      <c r="R160" s="1" t="s">
        <v>55</v>
      </c>
      <c r="S160" s="1">
        <v>63.731999999999999</v>
      </c>
      <c r="T160" s="1">
        <v>0.73984799999999995</v>
      </c>
      <c r="U160" s="1">
        <v>-1.1399999999999999</v>
      </c>
      <c r="W160" s="1">
        <v>1.232</v>
      </c>
      <c r="X160" s="1">
        <v>8.2462205999999991</v>
      </c>
      <c r="AE160" s="1">
        <v>64.228999999999999</v>
      </c>
    </row>
    <row r="161" spans="1:33" x14ac:dyDescent="0.2">
      <c r="A161" s="1" t="s">
        <v>349</v>
      </c>
      <c r="B161" s="1" t="s">
        <v>437</v>
      </c>
      <c r="C161" s="1" t="s">
        <v>438</v>
      </c>
      <c r="D161" s="1">
        <v>33</v>
      </c>
      <c r="E161" s="1" t="s">
        <v>33</v>
      </c>
      <c r="F161" s="1" t="s">
        <v>439</v>
      </c>
      <c r="G161" s="1" t="s">
        <v>139</v>
      </c>
      <c r="H161" s="1" t="s">
        <v>308</v>
      </c>
      <c r="I161" s="1" t="s">
        <v>36</v>
      </c>
      <c r="J161" s="1" t="s">
        <v>140</v>
      </c>
      <c r="K161" s="1">
        <v>2</v>
      </c>
      <c r="L161" s="1">
        <v>93.8</v>
      </c>
      <c r="M161" s="1">
        <v>113.6</v>
      </c>
      <c r="N161" s="1">
        <v>22.1</v>
      </c>
      <c r="O161" s="1">
        <v>3430</v>
      </c>
      <c r="P161" s="1">
        <v>2541</v>
      </c>
      <c r="Q161" s="1" t="s">
        <v>337</v>
      </c>
      <c r="R161" s="1" t="s">
        <v>105</v>
      </c>
      <c r="S161" s="1">
        <v>64.069000000000003</v>
      </c>
      <c r="T161" s="1">
        <v>0.73980349999999995</v>
      </c>
      <c r="U161" s="1">
        <v>-1.2</v>
      </c>
      <c r="W161" s="1">
        <v>1.232</v>
      </c>
      <c r="X161" s="1">
        <v>8.2898350000000001</v>
      </c>
      <c r="AE161" s="1">
        <v>64.569000000000003</v>
      </c>
    </row>
    <row r="162" spans="1:33" x14ac:dyDescent="0.2">
      <c r="A162" s="1" t="s">
        <v>349</v>
      </c>
      <c r="B162" s="1" t="s">
        <v>437</v>
      </c>
      <c r="C162" s="1" t="s">
        <v>438</v>
      </c>
      <c r="D162" s="1">
        <v>33</v>
      </c>
      <c r="E162" s="1" t="s">
        <v>33</v>
      </c>
      <c r="F162" s="1" t="s">
        <v>439</v>
      </c>
      <c r="G162" s="1" t="s">
        <v>139</v>
      </c>
      <c r="H162" s="1" t="s">
        <v>308</v>
      </c>
      <c r="I162" s="1" t="s">
        <v>36</v>
      </c>
      <c r="J162" s="1" t="s">
        <v>140</v>
      </c>
      <c r="K162" s="1">
        <v>3</v>
      </c>
      <c r="L162" s="1">
        <v>155.4</v>
      </c>
      <c r="M162" s="1">
        <v>177.7</v>
      </c>
      <c r="N162" s="1">
        <v>75.3</v>
      </c>
      <c r="O162" s="1">
        <v>3301</v>
      </c>
      <c r="P162" s="1">
        <v>2477</v>
      </c>
      <c r="Q162" s="1" t="s">
        <v>331</v>
      </c>
      <c r="R162" s="1" t="s">
        <v>105</v>
      </c>
      <c r="S162" s="1">
        <v>62.619</v>
      </c>
      <c r="T162" s="1">
        <v>0.74953769999999997</v>
      </c>
      <c r="U162" s="1">
        <v>11.942</v>
      </c>
      <c r="W162" s="1">
        <v>1.232</v>
      </c>
      <c r="X162" s="1">
        <v>8.1210372</v>
      </c>
      <c r="AE162" s="1">
        <v>63.253999999999998</v>
      </c>
    </row>
    <row r="163" spans="1:33" x14ac:dyDescent="0.2">
      <c r="A163" s="1" t="s">
        <v>349</v>
      </c>
      <c r="B163" s="1" t="s">
        <v>437</v>
      </c>
      <c r="C163" s="1" t="s">
        <v>438</v>
      </c>
      <c r="D163" s="1">
        <v>33</v>
      </c>
      <c r="E163" s="1" t="s">
        <v>33</v>
      </c>
      <c r="F163" s="1" t="s">
        <v>439</v>
      </c>
      <c r="G163" s="1" t="s">
        <v>139</v>
      </c>
      <c r="H163" s="1" t="s">
        <v>308</v>
      </c>
      <c r="I163" s="1" t="s">
        <v>36</v>
      </c>
      <c r="J163" s="1" t="s">
        <v>140</v>
      </c>
      <c r="K163" s="1">
        <v>4</v>
      </c>
      <c r="L163" s="1">
        <v>267.60000000000002</v>
      </c>
      <c r="M163" s="1">
        <v>287.60000000000002</v>
      </c>
      <c r="N163" s="1">
        <v>82.8</v>
      </c>
      <c r="W163" s="1">
        <v>1.232</v>
      </c>
      <c r="X163" s="1">
        <v>36.351225900000003</v>
      </c>
      <c r="Y163" s="1">
        <v>5077</v>
      </c>
      <c r="Z163" s="1">
        <v>6049</v>
      </c>
      <c r="AA163" s="1">
        <v>7202</v>
      </c>
      <c r="AB163" s="1" t="s">
        <v>87</v>
      </c>
      <c r="AC163" s="1" t="s">
        <v>163</v>
      </c>
      <c r="AD163" s="1">
        <v>107.759</v>
      </c>
      <c r="AE163" s="1">
        <v>109.495</v>
      </c>
      <c r="AF163" s="1">
        <v>1.1840059999999999</v>
      </c>
      <c r="AG163" s="1">
        <v>-16.431000000000001</v>
      </c>
    </row>
    <row r="164" spans="1:33" x14ac:dyDescent="0.2">
      <c r="A164" s="1" t="s">
        <v>349</v>
      </c>
      <c r="B164" s="1" t="s">
        <v>437</v>
      </c>
      <c r="C164" s="1" t="s">
        <v>438</v>
      </c>
      <c r="D164" s="1">
        <v>33</v>
      </c>
      <c r="E164" s="1" t="s">
        <v>33</v>
      </c>
      <c r="F164" s="1" t="s">
        <v>439</v>
      </c>
      <c r="G164" s="1" t="s">
        <v>139</v>
      </c>
      <c r="H164" s="1" t="s">
        <v>308</v>
      </c>
      <c r="I164" s="1" t="s">
        <v>36</v>
      </c>
      <c r="J164" s="1" t="s">
        <v>140</v>
      </c>
      <c r="K164" s="1">
        <v>5</v>
      </c>
      <c r="L164" s="1">
        <v>384</v>
      </c>
      <c r="M164" s="1">
        <v>386.5</v>
      </c>
      <c r="N164" s="1">
        <v>22.4</v>
      </c>
      <c r="W164" s="1">
        <v>1.232</v>
      </c>
      <c r="X164" s="1">
        <v>27.426378199999998</v>
      </c>
      <c r="Y164" s="1">
        <v>4325</v>
      </c>
      <c r="Z164" s="1">
        <v>5060</v>
      </c>
      <c r="AA164" s="1">
        <v>6045</v>
      </c>
      <c r="AB164" s="1" t="s">
        <v>668</v>
      </c>
      <c r="AC164" s="1" t="s">
        <v>669</v>
      </c>
      <c r="AD164" s="1">
        <v>81.373999999999995</v>
      </c>
      <c r="AE164" s="1">
        <v>82.667000000000002</v>
      </c>
      <c r="AF164" s="1">
        <v>1.1698614000000001</v>
      </c>
      <c r="AG164" s="1">
        <v>-28.41</v>
      </c>
    </row>
    <row r="165" spans="1:33" x14ac:dyDescent="0.2">
      <c r="A165" s="1" t="s">
        <v>349</v>
      </c>
      <c r="B165" s="1" t="s">
        <v>440</v>
      </c>
      <c r="C165" s="1" t="s">
        <v>441</v>
      </c>
      <c r="D165" s="1">
        <v>34</v>
      </c>
      <c r="E165" s="1" t="s">
        <v>33</v>
      </c>
      <c r="F165" s="1" t="s">
        <v>442</v>
      </c>
      <c r="G165" s="1" t="s">
        <v>141</v>
      </c>
      <c r="H165" s="1" t="s">
        <v>308</v>
      </c>
      <c r="I165" s="1" t="s">
        <v>36</v>
      </c>
      <c r="J165" s="1" t="s">
        <v>142</v>
      </c>
      <c r="K165" s="1">
        <v>1</v>
      </c>
      <c r="L165" s="1">
        <v>23.8</v>
      </c>
      <c r="M165" s="1">
        <v>43.6</v>
      </c>
      <c r="N165" s="1">
        <v>22.1</v>
      </c>
      <c r="O165" s="1">
        <v>3381</v>
      </c>
      <c r="P165" s="1">
        <v>2504</v>
      </c>
      <c r="Q165" s="1" t="s">
        <v>671</v>
      </c>
      <c r="R165" s="1" t="s">
        <v>46</v>
      </c>
      <c r="S165" s="1">
        <v>63.652999999999999</v>
      </c>
      <c r="T165" s="1">
        <v>0.7398207</v>
      </c>
      <c r="U165" s="1">
        <v>-1.1930000000000001</v>
      </c>
      <c r="W165" s="1">
        <v>1.228</v>
      </c>
      <c r="X165" s="1">
        <v>8.2627795000000006</v>
      </c>
      <c r="AE165" s="1">
        <v>64.149000000000001</v>
      </c>
    </row>
    <row r="166" spans="1:33" x14ac:dyDescent="0.2">
      <c r="A166" s="1" t="s">
        <v>349</v>
      </c>
      <c r="B166" s="1" t="s">
        <v>440</v>
      </c>
      <c r="C166" s="1" t="s">
        <v>441</v>
      </c>
      <c r="D166" s="1">
        <v>34</v>
      </c>
      <c r="E166" s="1" t="s">
        <v>33</v>
      </c>
      <c r="F166" s="1" t="s">
        <v>442</v>
      </c>
      <c r="G166" s="1" t="s">
        <v>141</v>
      </c>
      <c r="H166" s="1" t="s">
        <v>308</v>
      </c>
      <c r="I166" s="1" t="s">
        <v>36</v>
      </c>
      <c r="J166" s="1" t="s">
        <v>142</v>
      </c>
      <c r="K166" s="1">
        <v>2</v>
      </c>
      <c r="L166" s="1">
        <v>93.8</v>
      </c>
      <c r="M166" s="1">
        <v>113.7</v>
      </c>
      <c r="N166" s="1">
        <v>22.1</v>
      </c>
      <c r="O166" s="1">
        <v>3434</v>
      </c>
      <c r="P166" s="1">
        <v>2543</v>
      </c>
      <c r="Q166" s="1" t="s">
        <v>337</v>
      </c>
      <c r="R166" s="1" t="s">
        <v>105</v>
      </c>
      <c r="S166" s="1">
        <v>64.069000000000003</v>
      </c>
      <c r="T166" s="1">
        <v>0.73981529999999995</v>
      </c>
      <c r="U166" s="1">
        <v>-1.2</v>
      </c>
      <c r="W166" s="1">
        <v>1.228</v>
      </c>
      <c r="X166" s="1">
        <v>8.3168074999999995</v>
      </c>
      <c r="AE166" s="1">
        <v>64.567999999999998</v>
      </c>
    </row>
    <row r="167" spans="1:33" x14ac:dyDescent="0.2">
      <c r="A167" s="1" t="s">
        <v>349</v>
      </c>
      <c r="B167" s="1" t="s">
        <v>440</v>
      </c>
      <c r="C167" s="1" t="s">
        <v>441</v>
      </c>
      <c r="D167" s="1">
        <v>34</v>
      </c>
      <c r="E167" s="1" t="s">
        <v>33</v>
      </c>
      <c r="F167" s="1" t="s">
        <v>442</v>
      </c>
      <c r="G167" s="1" t="s">
        <v>141</v>
      </c>
      <c r="H167" s="1" t="s">
        <v>308</v>
      </c>
      <c r="I167" s="1" t="s">
        <v>36</v>
      </c>
      <c r="J167" s="1" t="s">
        <v>142</v>
      </c>
      <c r="K167" s="1">
        <v>3</v>
      </c>
      <c r="L167" s="1">
        <v>155.19999999999999</v>
      </c>
      <c r="M167" s="1">
        <v>177.7</v>
      </c>
      <c r="N167" s="1">
        <v>77.5</v>
      </c>
      <c r="O167" s="1">
        <v>4412</v>
      </c>
      <c r="P167" s="1">
        <v>3310</v>
      </c>
      <c r="Q167" s="1" t="s">
        <v>331</v>
      </c>
      <c r="R167" s="1" t="s">
        <v>86</v>
      </c>
      <c r="S167" s="1">
        <v>82.534000000000006</v>
      </c>
      <c r="T167" s="1">
        <v>0.7495058</v>
      </c>
      <c r="U167" s="1">
        <v>11.882999999999999</v>
      </c>
      <c r="W167" s="1">
        <v>1.228</v>
      </c>
      <c r="X167" s="1">
        <v>10.7337848</v>
      </c>
      <c r="AE167" s="1">
        <v>83.332999999999998</v>
      </c>
    </row>
    <row r="168" spans="1:33" x14ac:dyDescent="0.2">
      <c r="A168" s="1" t="s">
        <v>349</v>
      </c>
      <c r="B168" s="1" t="s">
        <v>440</v>
      </c>
      <c r="C168" s="1" t="s">
        <v>441</v>
      </c>
      <c r="D168" s="1">
        <v>34</v>
      </c>
      <c r="E168" s="1" t="s">
        <v>33</v>
      </c>
      <c r="F168" s="1" t="s">
        <v>442</v>
      </c>
      <c r="G168" s="1" t="s">
        <v>141</v>
      </c>
      <c r="H168" s="1" t="s">
        <v>308</v>
      </c>
      <c r="I168" s="1" t="s">
        <v>36</v>
      </c>
      <c r="J168" s="1" t="s">
        <v>142</v>
      </c>
      <c r="K168" s="1">
        <v>4</v>
      </c>
      <c r="L168" s="1">
        <v>267.5</v>
      </c>
      <c r="M168" s="1">
        <v>286.5</v>
      </c>
      <c r="N168" s="1">
        <v>85</v>
      </c>
      <c r="W168" s="1">
        <v>1.228</v>
      </c>
      <c r="X168" s="1">
        <v>41.7248655</v>
      </c>
      <c r="Y168" s="1">
        <v>5820</v>
      </c>
      <c r="Z168" s="1">
        <v>6947</v>
      </c>
      <c r="AA168" s="1">
        <v>8254</v>
      </c>
      <c r="AB168" s="1" t="s">
        <v>87</v>
      </c>
      <c r="AC168" s="1" t="s">
        <v>70</v>
      </c>
      <c r="AD168" s="1">
        <v>123.254</v>
      </c>
      <c r="AE168" s="1">
        <v>125.241</v>
      </c>
      <c r="AF168" s="1">
        <v>1.1847923</v>
      </c>
      <c r="AG168" s="1">
        <v>-15.728</v>
      </c>
    </row>
    <row r="169" spans="1:33" x14ac:dyDescent="0.2">
      <c r="A169" s="1" t="s">
        <v>349</v>
      </c>
      <c r="B169" s="1" t="s">
        <v>440</v>
      </c>
      <c r="C169" s="1" t="s">
        <v>441</v>
      </c>
      <c r="D169" s="1">
        <v>34</v>
      </c>
      <c r="E169" s="1" t="s">
        <v>33</v>
      </c>
      <c r="F169" s="1" t="s">
        <v>442</v>
      </c>
      <c r="G169" s="1" t="s">
        <v>141</v>
      </c>
      <c r="H169" s="1" t="s">
        <v>308</v>
      </c>
      <c r="I169" s="1" t="s">
        <v>36</v>
      </c>
      <c r="J169" s="1" t="s">
        <v>142</v>
      </c>
      <c r="K169" s="1">
        <v>5</v>
      </c>
      <c r="L169" s="1">
        <v>383.8</v>
      </c>
      <c r="M169" s="1">
        <v>403.6</v>
      </c>
      <c r="N169" s="1">
        <v>22.4</v>
      </c>
      <c r="W169" s="1">
        <v>1.228</v>
      </c>
      <c r="X169" s="1">
        <v>27.522896899999999</v>
      </c>
      <c r="Y169" s="1">
        <v>4335</v>
      </c>
      <c r="Z169" s="1">
        <v>5076</v>
      </c>
      <c r="AA169" s="1">
        <v>6055</v>
      </c>
      <c r="AB169" s="1" t="s">
        <v>690</v>
      </c>
      <c r="AC169" s="1" t="s">
        <v>691</v>
      </c>
      <c r="AD169" s="1">
        <v>81.394999999999996</v>
      </c>
      <c r="AE169" s="1">
        <v>82.688999999999993</v>
      </c>
      <c r="AF169" s="1">
        <v>1.1698569000000001</v>
      </c>
      <c r="AG169" s="1">
        <v>-28.41</v>
      </c>
    </row>
    <row r="170" spans="1:33" x14ac:dyDescent="0.2">
      <c r="A170" s="1" t="s">
        <v>349</v>
      </c>
      <c r="B170" s="1" t="s">
        <v>443</v>
      </c>
      <c r="C170" s="1" t="s">
        <v>444</v>
      </c>
      <c r="D170" s="1">
        <v>35</v>
      </c>
      <c r="E170" s="1" t="s">
        <v>33</v>
      </c>
      <c r="F170" s="1" t="s">
        <v>52</v>
      </c>
      <c r="G170" s="1" t="s">
        <v>143</v>
      </c>
      <c r="H170" s="1" t="s">
        <v>308</v>
      </c>
      <c r="I170" s="1" t="s">
        <v>36</v>
      </c>
      <c r="J170" s="1" t="s">
        <v>144</v>
      </c>
      <c r="K170" s="1">
        <v>1</v>
      </c>
      <c r="L170" s="1">
        <v>23.8</v>
      </c>
      <c r="M170" s="1">
        <v>43.6</v>
      </c>
      <c r="N170" s="1">
        <v>22.1</v>
      </c>
      <c r="O170" s="1">
        <v>3385</v>
      </c>
      <c r="P170" s="1">
        <v>2506</v>
      </c>
      <c r="Q170" s="1" t="s">
        <v>689</v>
      </c>
      <c r="R170" s="1" t="s">
        <v>118</v>
      </c>
      <c r="S170" s="1">
        <v>63.691000000000003</v>
      </c>
      <c r="T170" s="1">
        <v>0.73990069999999997</v>
      </c>
      <c r="U170" s="1">
        <v>-1.0680000000000001</v>
      </c>
      <c r="W170" s="1">
        <v>1.5580000000000001</v>
      </c>
      <c r="X170" s="1">
        <v>6.5165424999999999</v>
      </c>
      <c r="AE170" s="1">
        <v>64.186999999999998</v>
      </c>
    </row>
    <row r="171" spans="1:33" x14ac:dyDescent="0.2">
      <c r="A171" s="1" t="s">
        <v>349</v>
      </c>
      <c r="B171" s="1" t="s">
        <v>443</v>
      </c>
      <c r="C171" s="1" t="s">
        <v>444</v>
      </c>
      <c r="D171" s="1">
        <v>35</v>
      </c>
      <c r="E171" s="1" t="s">
        <v>33</v>
      </c>
      <c r="F171" s="1" t="s">
        <v>52</v>
      </c>
      <c r="G171" s="1" t="s">
        <v>143</v>
      </c>
      <c r="H171" s="1" t="s">
        <v>308</v>
      </c>
      <c r="I171" s="1" t="s">
        <v>36</v>
      </c>
      <c r="J171" s="1" t="s">
        <v>144</v>
      </c>
      <c r="K171" s="1">
        <v>2</v>
      </c>
      <c r="L171" s="1">
        <v>93.6</v>
      </c>
      <c r="M171" s="1">
        <v>113.4</v>
      </c>
      <c r="N171" s="1">
        <v>22.4</v>
      </c>
      <c r="O171" s="1">
        <v>3395</v>
      </c>
      <c r="P171" s="1">
        <v>2512</v>
      </c>
      <c r="Q171" s="1" t="s">
        <v>338</v>
      </c>
      <c r="R171" s="1" t="s">
        <v>84</v>
      </c>
      <c r="S171" s="1">
        <v>63.999000000000002</v>
      </c>
      <c r="T171" s="1">
        <v>0.73980310000000005</v>
      </c>
      <c r="U171" s="1">
        <v>-1.2</v>
      </c>
      <c r="W171" s="1">
        <v>1.5580000000000001</v>
      </c>
      <c r="X171" s="1">
        <v>6.5481365</v>
      </c>
      <c r="AE171" s="1">
        <v>64.498999999999995</v>
      </c>
    </row>
    <row r="172" spans="1:33" x14ac:dyDescent="0.2">
      <c r="A172" s="1" t="s">
        <v>349</v>
      </c>
      <c r="B172" s="1" t="s">
        <v>443</v>
      </c>
      <c r="C172" s="1" t="s">
        <v>444</v>
      </c>
      <c r="D172" s="1">
        <v>35</v>
      </c>
      <c r="E172" s="1" t="s">
        <v>33</v>
      </c>
      <c r="F172" s="1" t="s">
        <v>52</v>
      </c>
      <c r="G172" s="1" t="s">
        <v>143</v>
      </c>
      <c r="H172" s="1" t="s">
        <v>308</v>
      </c>
      <c r="I172" s="1" t="s">
        <v>36</v>
      </c>
      <c r="J172" s="1" t="s">
        <v>144</v>
      </c>
      <c r="K172" s="1">
        <v>3</v>
      </c>
      <c r="L172" s="1">
        <v>154.9</v>
      </c>
      <c r="M172" s="1">
        <v>177.4</v>
      </c>
      <c r="N172" s="1">
        <v>79.3</v>
      </c>
      <c r="O172" s="1">
        <v>5042</v>
      </c>
      <c r="P172" s="1">
        <v>3751</v>
      </c>
      <c r="Q172" s="1" t="s">
        <v>331</v>
      </c>
      <c r="R172" s="1" t="s">
        <v>86</v>
      </c>
      <c r="S172" s="1">
        <v>93.525000000000006</v>
      </c>
      <c r="T172" s="1">
        <v>0.74309219999999998</v>
      </c>
      <c r="U172" s="1">
        <v>3.2410000000000001</v>
      </c>
      <c r="W172" s="1">
        <v>1.5580000000000001</v>
      </c>
      <c r="X172" s="1">
        <v>9.5864931999999996</v>
      </c>
      <c r="AE172" s="1">
        <v>94.426000000000002</v>
      </c>
    </row>
    <row r="173" spans="1:33" x14ac:dyDescent="0.2">
      <c r="A173" s="1" t="s">
        <v>349</v>
      </c>
      <c r="B173" s="1" t="s">
        <v>443</v>
      </c>
      <c r="C173" s="1" t="s">
        <v>444</v>
      </c>
      <c r="D173" s="1">
        <v>35</v>
      </c>
      <c r="E173" s="1" t="s">
        <v>33</v>
      </c>
      <c r="F173" s="1" t="s">
        <v>52</v>
      </c>
      <c r="G173" s="1" t="s">
        <v>143</v>
      </c>
      <c r="H173" s="1" t="s">
        <v>308</v>
      </c>
      <c r="I173" s="1" t="s">
        <v>36</v>
      </c>
      <c r="J173" s="1" t="s">
        <v>144</v>
      </c>
      <c r="K173" s="1">
        <v>4</v>
      </c>
      <c r="L173" s="1">
        <v>267.2</v>
      </c>
      <c r="M173" s="1">
        <v>284.8</v>
      </c>
      <c r="N173" s="1">
        <v>88.4</v>
      </c>
      <c r="W173" s="1">
        <v>1.5580000000000001</v>
      </c>
      <c r="X173" s="1">
        <v>40.737459200000004</v>
      </c>
      <c r="Y173" s="1">
        <v>7152</v>
      </c>
      <c r="Z173" s="1">
        <v>8501</v>
      </c>
      <c r="AA173" s="1">
        <v>10136</v>
      </c>
      <c r="AB173" s="1" t="s">
        <v>87</v>
      </c>
      <c r="AC173" s="1" t="s">
        <v>70</v>
      </c>
      <c r="AD173" s="1">
        <v>152.636</v>
      </c>
      <c r="AE173" s="1">
        <v>155.083</v>
      </c>
      <c r="AF173" s="1">
        <v>1.1763888</v>
      </c>
      <c r="AG173" s="1">
        <v>-23.166</v>
      </c>
    </row>
    <row r="174" spans="1:33" x14ac:dyDescent="0.2">
      <c r="A174" s="1" t="s">
        <v>349</v>
      </c>
      <c r="B174" s="1" t="s">
        <v>443</v>
      </c>
      <c r="C174" s="1" t="s">
        <v>444</v>
      </c>
      <c r="D174" s="1">
        <v>35</v>
      </c>
      <c r="E174" s="1" t="s">
        <v>33</v>
      </c>
      <c r="F174" s="1" t="s">
        <v>52</v>
      </c>
      <c r="G174" s="1" t="s">
        <v>143</v>
      </c>
      <c r="H174" s="1" t="s">
        <v>308</v>
      </c>
      <c r="I174" s="1" t="s">
        <v>36</v>
      </c>
      <c r="J174" s="1" t="s">
        <v>144</v>
      </c>
      <c r="K174" s="1">
        <v>5</v>
      </c>
      <c r="L174" s="1">
        <v>383.7</v>
      </c>
      <c r="M174" s="1">
        <v>386.3</v>
      </c>
      <c r="N174" s="1">
        <v>22.6</v>
      </c>
      <c r="W174" s="1">
        <v>1.5580000000000001</v>
      </c>
      <c r="X174" s="1">
        <v>21.670974699999999</v>
      </c>
      <c r="Y174" s="1">
        <v>4318</v>
      </c>
      <c r="Z174" s="1">
        <v>5052</v>
      </c>
      <c r="AA174" s="1">
        <v>6036</v>
      </c>
      <c r="AB174" s="1" t="s">
        <v>673</v>
      </c>
      <c r="AC174" s="1" t="s">
        <v>47</v>
      </c>
      <c r="AD174" s="1">
        <v>81.311999999999998</v>
      </c>
      <c r="AE174" s="1">
        <v>82.603999999999999</v>
      </c>
      <c r="AF174" s="1">
        <v>1.1698198</v>
      </c>
      <c r="AG174" s="1">
        <v>-28.41</v>
      </c>
    </row>
    <row r="175" spans="1:33" x14ac:dyDescent="0.2">
      <c r="A175" s="1" t="s">
        <v>349</v>
      </c>
      <c r="B175" s="1" t="s">
        <v>445</v>
      </c>
      <c r="C175" s="1" t="s">
        <v>446</v>
      </c>
      <c r="D175" s="1">
        <v>36</v>
      </c>
      <c r="E175" s="1" t="s">
        <v>33</v>
      </c>
      <c r="F175" s="1" t="s">
        <v>447</v>
      </c>
      <c r="G175" s="1" t="s">
        <v>145</v>
      </c>
      <c r="H175" s="1" t="s">
        <v>308</v>
      </c>
      <c r="I175" s="1" t="s">
        <v>36</v>
      </c>
      <c r="J175" s="1" t="s">
        <v>146</v>
      </c>
      <c r="K175" s="1">
        <v>1</v>
      </c>
      <c r="L175" s="1">
        <v>23.8</v>
      </c>
      <c r="M175" s="1">
        <v>43.6</v>
      </c>
      <c r="N175" s="1">
        <v>22.1</v>
      </c>
      <c r="O175" s="1">
        <v>3392</v>
      </c>
      <c r="P175" s="1">
        <v>2513</v>
      </c>
      <c r="Q175" s="1" t="s">
        <v>692</v>
      </c>
      <c r="R175" s="1" t="s">
        <v>310</v>
      </c>
      <c r="S175" s="1">
        <v>63.720999999999997</v>
      </c>
      <c r="T175" s="1">
        <v>0.73988220000000005</v>
      </c>
      <c r="U175" s="1">
        <v>-1.139</v>
      </c>
      <c r="W175" s="1">
        <v>1.0660000000000001</v>
      </c>
      <c r="X175" s="1">
        <v>9.5286516999999993</v>
      </c>
      <c r="AE175" s="1">
        <v>64.218000000000004</v>
      </c>
    </row>
    <row r="176" spans="1:33" x14ac:dyDescent="0.2">
      <c r="A176" s="1" t="s">
        <v>349</v>
      </c>
      <c r="B176" s="1" t="s">
        <v>445</v>
      </c>
      <c r="C176" s="1" t="s">
        <v>446</v>
      </c>
      <c r="D176" s="1">
        <v>36</v>
      </c>
      <c r="E176" s="1" t="s">
        <v>33</v>
      </c>
      <c r="F176" s="1" t="s">
        <v>447</v>
      </c>
      <c r="G176" s="1" t="s">
        <v>145</v>
      </c>
      <c r="H176" s="1" t="s">
        <v>308</v>
      </c>
      <c r="I176" s="1" t="s">
        <v>36</v>
      </c>
      <c r="J176" s="1" t="s">
        <v>146</v>
      </c>
      <c r="K176" s="1">
        <v>2</v>
      </c>
      <c r="L176" s="1">
        <v>93.8</v>
      </c>
      <c r="M176" s="1">
        <v>113.7</v>
      </c>
      <c r="N176" s="1">
        <v>22.1</v>
      </c>
      <c r="O176" s="1">
        <v>3429</v>
      </c>
      <c r="P176" s="1">
        <v>2541</v>
      </c>
      <c r="Q176" s="1" t="s">
        <v>340</v>
      </c>
      <c r="R176" s="1" t="s">
        <v>57</v>
      </c>
      <c r="S176" s="1">
        <v>64.013000000000005</v>
      </c>
      <c r="T176" s="1">
        <v>0.73983690000000002</v>
      </c>
      <c r="U176" s="1">
        <v>-1.2</v>
      </c>
      <c r="W176" s="1">
        <v>1.0660000000000001</v>
      </c>
      <c r="X176" s="1">
        <v>9.5724280999999998</v>
      </c>
      <c r="AE176" s="1">
        <v>64.513000000000005</v>
      </c>
    </row>
    <row r="177" spans="1:33" x14ac:dyDescent="0.2">
      <c r="A177" s="1" t="s">
        <v>349</v>
      </c>
      <c r="B177" s="1" t="s">
        <v>445</v>
      </c>
      <c r="C177" s="1" t="s">
        <v>446</v>
      </c>
      <c r="D177" s="1">
        <v>36</v>
      </c>
      <c r="E177" s="1" t="s">
        <v>33</v>
      </c>
      <c r="F177" s="1" t="s">
        <v>447</v>
      </c>
      <c r="G177" s="1" t="s">
        <v>145</v>
      </c>
      <c r="H177" s="1" t="s">
        <v>308</v>
      </c>
      <c r="I177" s="1" t="s">
        <v>36</v>
      </c>
      <c r="J177" s="1" t="s">
        <v>146</v>
      </c>
      <c r="K177" s="1">
        <v>3</v>
      </c>
      <c r="L177" s="1">
        <v>155.19999999999999</v>
      </c>
      <c r="M177" s="1">
        <v>177.9</v>
      </c>
      <c r="N177" s="1">
        <v>76</v>
      </c>
      <c r="O177" s="1">
        <v>3518</v>
      </c>
      <c r="P177" s="1">
        <v>2641</v>
      </c>
      <c r="Q177" s="1" t="s">
        <v>332</v>
      </c>
      <c r="R177" s="1" t="s">
        <v>57</v>
      </c>
      <c r="S177" s="1">
        <v>66.846999999999994</v>
      </c>
      <c r="T177" s="1">
        <v>0.7497933</v>
      </c>
      <c r="U177" s="1">
        <v>12.241</v>
      </c>
      <c r="W177" s="1">
        <v>1.0660000000000001</v>
      </c>
      <c r="X177" s="1">
        <v>10.0114266</v>
      </c>
      <c r="AE177" s="1">
        <v>67.471000000000004</v>
      </c>
    </row>
    <row r="178" spans="1:33" x14ac:dyDescent="0.2">
      <c r="A178" s="1" t="s">
        <v>349</v>
      </c>
      <c r="B178" s="1" t="s">
        <v>445</v>
      </c>
      <c r="C178" s="1" t="s">
        <v>446</v>
      </c>
      <c r="D178" s="1">
        <v>36</v>
      </c>
      <c r="E178" s="1" t="s">
        <v>33</v>
      </c>
      <c r="F178" s="1" t="s">
        <v>447</v>
      </c>
      <c r="G178" s="1" t="s">
        <v>145</v>
      </c>
      <c r="H178" s="1" t="s">
        <v>308</v>
      </c>
      <c r="I178" s="1" t="s">
        <v>36</v>
      </c>
      <c r="J178" s="1" t="s">
        <v>146</v>
      </c>
      <c r="K178" s="1">
        <v>4</v>
      </c>
      <c r="L178" s="1">
        <v>267.3</v>
      </c>
      <c r="M178" s="1">
        <v>287.8</v>
      </c>
      <c r="N178" s="1">
        <v>82.3</v>
      </c>
      <c r="W178" s="1">
        <v>1.0660000000000001</v>
      </c>
      <c r="X178" s="1">
        <v>39.944923099999997</v>
      </c>
      <c r="Y178" s="1">
        <v>4837</v>
      </c>
      <c r="Z178" s="1">
        <v>5763</v>
      </c>
      <c r="AA178" s="1">
        <v>6862</v>
      </c>
      <c r="AB178" s="1" t="s">
        <v>59</v>
      </c>
      <c r="AC178" s="1" t="s">
        <v>70</v>
      </c>
      <c r="AD178" s="1">
        <v>102.468</v>
      </c>
      <c r="AE178" s="1">
        <v>104.119</v>
      </c>
      <c r="AF178" s="1">
        <v>1.1844087999999999</v>
      </c>
      <c r="AG178" s="1">
        <v>-16.125</v>
      </c>
    </row>
    <row r="179" spans="1:33" x14ac:dyDescent="0.2">
      <c r="A179" s="1" t="s">
        <v>349</v>
      </c>
      <c r="B179" s="1" t="s">
        <v>445</v>
      </c>
      <c r="C179" s="1" t="s">
        <v>446</v>
      </c>
      <c r="D179" s="1">
        <v>36</v>
      </c>
      <c r="E179" s="1" t="s">
        <v>33</v>
      </c>
      <c r="F179" s="1" t="s">
        <v>447</v>
      </c>
      <c r="G179" s="1" t="s">
        <v>145</v>
      </c>
      <c r="H179" s="1" t="s">
        <v>308</v>
      </c>
      <c r="I179" s="1" t="s">
        <v>36</v>
      </c>
      <c r="J179" s="1" t="s">
        <v>146</v>
      </c>
      <c r="K179" s="1">
        <v>5</v>
      </c>
      <c r="L179" s="1">
        <v>383.9</v>
      </c>
      <c r="M179" s="1">
        <v>403.7</v>
      </c>
      <c r="N179" s="1">
        <v>22.4</v>
      </c>
      <c r="W179" s="1">
        <v>1.0660000000000001</v>
      </c>
      <c r="X179" s="1">
        <v>31.677501100000001</v>
      </c>
      <c r="Y179" s="1">
        <v>4342</v>
      </c>
      <c r="Z179" s="1">
        <v>5081</v>
      </c>
      <c r="AA179" s="1">
        <v>6069</v>
      </c>
      <c r="AB179" s="1" t="s">
        <v>693</v>
      </c>
      <c r="AC179" s="1" t="s">
        <v>657</v>
      </c>
      <c r="AD179" s="1">
        <v>81.322999999999993</v>
      </c>
      <c r="AE179" s="1">
        <v>82.616</v>
      </c>
      <c r="AF179" s="1">
        <v>1.1699116000000001</v>
      </c>
      <c r="AG179" s="1">
        <v>-28.41</v>
      </c>
    </row>
    <row r="180" spans="1:33" x14ac:dyDescent="0.2">
      <c r="A180" s="1" t="s">
        <v>349</v>
      </c>
      <c r="B180" s="1" t="s">
        <v>448</v>
      </c>
      <c r="C180" s="1" t="s">
        <v>449</v>
      </c>
      <c r="D180" s="1">
        <v>37</v>
      </c>
      <c r="E180" s="1" t="s">
        <v>33</v>
      </c>
      <c r="F180" s="1" t="s">
        <v>450</v>
      </c>
      <c r="G180" s="1" t="s">
        <v>147</v>
      </c>
      <c r="H180" s="1" t="s">
        <v>308</v>
      </c>
      <c r="I180" s="1" t="s">
        <v>36</v>
      </c>
      <c r="J180" s="1" t="s">
        <v>148</v>
      </c>
      <c r="K180" s="1">
        <v>1</v>
      </c>
      <c r="L180" s="1">
        <v>23.8</v>
      </c>
      <c r="M180" s="1">
        <v>43.6</v>
      </c>
      <c r="N180" s="1">
        <v>22.1</v>
      </c>
      <c r="O180" s="1">
        <v>3390</v>
      </c>
      <c r="P180" s="1">
        <v>2512</v>
      </c>
      <c r="Q180" s="1" t="s">
        <v>671</v>
      </c>
      <c r="R180" s="1" t="s">
        <v>48</v>
      </c>
      <c r="S180" s="1">
        <v>63.75</v>
      </c>
      <c r="T180" s="1">
        <v>0.7398825</v>
      </c>
      <c r="U180" s="1">
        <v>-1.2010000000000001</v>
      </c>
      <c r="W180" s="1">
        <v>1.1399999999999999</v>
      </c>
      <c r="X180" s="1">
        <v>8.9141528999999995</v>
      </c>
      <c r="AE180" s="1">
        <v>64.247</v>
      </c>
    </row>
    <row r="181" spans="1:33" x14ac:dyDescent="0.2">
      <c r="A181" s="1" t="s">
        <v>349</v>
      </c>
      <c r="B181" s="1" t="s">
        <v>448</v>
      </c>
      <c r="C181" s="1" t="s">
        <v>449</v>
      </c>
      <c r="D181" s="1">
        <v>37</v>
      </c>
      <c r="E181" s="1" t="s">
        <v>33</v>
      </c>
      <c r="F181" s="1" t="s">
        <v>450</v>
      </c>
      <c r="G181" s="1" t="s">
        <v>147</v>
      </c>
      <c r="H181" s="1" t="s">
        <v>308</v>
      </c>
      <c r="I181" s="1" t="s">
        <v>36</v>
      </c>
      <c r="J181" s="1" t="s">
        <v>148</v>
      </c>
      <c r="K181" s="1">
        <v>2</v>
      </c>
      <c r="L181" s="1">
        <v>93.6</v>
      </c>
      <c r="M181" s="1">
        <v>113</v>
      </c>
      <c r="N181" s="1">
        <v>22.4</v>
      </c>
      <c r="O181" s="1">
        <v>3396</v>
      </c>
      <c r="P181" s="1">
        <v>2513</v>
      </c>
      <c r="Q181" s="1" t="s">
        <v>337</v>
      </c>
      <c r="R181" s="1" t="s">
        <v>336</v>
      </c>
      <c r="S181" s="1">
        <v>64.058999999999997</v>
      </c>
      <c r="T181" s="1">
        <v>0.73988299999999996</v>
      </c>
      <c r="U181" s="1">
        <v>-1.2</v>
      </c>
      <c r="W181" s="1">
        <v>1.1399999999999999</v>
      </c>
      <c r="X181" s="1">
        <v>8.9574622999999995</v>
      </c>
      <c r="AE181" s="1">
        <v>64.558999999999997</v>
      </c>
    </row>
    <row r="182" spans="1:33" x14ac:dyDescent="0.2">
      <c r="A182" s="1" t="s">
        <v>349</v>
      </c>
      <c r="B182" s="1" t="s">
        <v>448</v>
      </c>
      <c r="C182" s="1" t="s">
        <v>449</v>
      </c>
      <c r="D182" s="1">
        <v>37</v>
      </c>
      <c r="E182" s="1" t="s">
        <v>33</v>
      </c>
      <c r="F182" s="1" t="s">
        <v>450</v>
      </c>
      <c r="G182" s="1" t="s">
        <v>147</v>
      </c>
      <c r="H182" s="1" t="s">
        <v>308</v>
      </c>
      <c r="I182" s="1" t="s">
        <v>36</v>
      </c>
      <c r="J182" s="1" t="s">
        <v>148</v>
      </c>
      <c r="K182" s="1">
        <v>3</v>
      </c>
      <c r="L182" s="1">
        <v>155.30000000000001</v>
      </c>
      <c r="M182" s="1">
        <v>177.8</v>
      </c>
      <c r="N182" s="1">
        <v>76.8</v>
      </c>
      <c r="O182" s="1">
        <v>4162</v>
      </c>
      <c r="P182" s="1">
        <v>3125</v>
      </c>
      <c r="Q182" s="1" t="s">
        <v>331</v>
      </c>
      <c r="R182" s="1" t="s">
        <v>86</v>
      </c>
      <c r="S182" s="1">
        <v>78.756</v>
      </c>
      <c r="T182" s="1">
        <v>0.7499981</v>
      </c>
      <c r="U182" s="1">
        <v>12.455</v>
      </c>
      <c r="W182" s="1">
        <v>1.1399999999999999</v>
      </c>
      <c r="X182" s="1">
        <v>11.0297181</v>
      </c>
      <c r="AE182" s="1">
        <v>79.494</v>
      </c>
    </row>
    <row r="183" spans="1:33" x14ac:dyDescent="0.2">
      <c r="A183" s="1" t="s">
        <v>349</v>
      </c>
      <c r="B183" s="1" t="s">
        <v>448</v>
      </c>
      <c r="C183" s="1" t="s">
        <v>449</v>
      </c>
      <c r="D183" s="1">
        <v>37</v>
      </c>
      <c r="E183" s="1" t="s">
        <v>33</v>
      </c>
      <c r="F183" s="1" t="s">
        <v>450</v>
      </c>
      <c r="G183" s="1" t="s">
        <v>147</v>
      </c>
      <c r="H183" s="1" t="s">
        <v>308</v>
      </c>
      <c r="I183" s="1" t="s">
        <v>36</v>
      </c>
      <c r="J183" s="1" t="s">
        <v>148</v>
      </c>
      <c r="K183" s="1">
        <v>4</v>
      </c>
      <c r="L183" s="1">
        <v>267.39999999999998</v>
      </c>
      <c r="M183" s="1">
        <v>287.39999999999998</v>
      </c>
      <c r="N183" s="1">
        <v>84.1</v>
      </c>
      <c r="W183" s="1">
        <v>1.1399999999999999</v>
      </c>
      <c r="X183" s="1">
        <v>41.355643299999997</v>
      </c>
      <c r="Y183" s="1">
        <v>5334</v>
      </c>
      <c r="Z183" s="1">
        <v>6359</v>
      </c>
      <c r="AA183" s="1">
        <v>7564</v>
      </c>
      <c r="AB183" s="1" t="s">
        <v>87</v>
      </c>
      <c r="AC183" s="1" t="s">
        <v>70</v>
      </c>
      <c r="AD183" s="1">
        <v>113.42700000000001</v>
      </c>
      <c r="AE183" s="1">
        <v>115.255</v>
      </c>
      <c r="AF183" s="1">
        <v>1.1848432</v>
      </c>
      <c r="AG183" s="1">
        <v>-15.731</v>
      </c>
    </row>
    <row r="184" spans="1:33" x14ac:dyDescent="0.2">
      <c r="A184" s="1" t="s">
        <v>349</v>
      </c>
      <c r="B184" s="1" t="s">
        <v>448</v>
      </c>
      <c r="C184" s="1" t="s">
        <v>449</v>
      </c>
      <c r="D184" s="1">
        <v>37</v>
      </c>
      <c r="E184" s="1" t="s">
        <v>33</v>
      </c>
      <c r="F184" s="1" t="s">
        <v>450</v>
      </c>
      <c r="G184" s="1" t="s">
        <v>147</v>
      </c>
      <c r="H184" s="1" t="s">
        <v>308</v>
      </c>
      <c r="I184" s="1" t="s">
        <v>36</v>
      </c>
      <c r="J184" s="1" t="s">
        <v>148</v>
      </c>
      <c r="K184" s="1">
        <v>5</v>
      </c>
      <c r="L184" s="1">
        <v>383.8</v>
      </c>
      <c r="M184" s="1">
        <v>403.6</v>
      </c>
      <c r="N184" s="1">
        <v>22.4</v>
      </c>
      <c r="W184" s="1">
        <v>1.1399999999999999</v>
      </c>
      <c r="X184" s="1">
        <v>29.643387700000002</v>
      </c>
      <c r="Y184" s="1">
        <v>4326</v>
      </c>
      <c r="Z184" s="1">
        <v>5065</v>
      </c>
      <c r="AA184" s="1">
        <v>6042</v>
      </c>
      <c r="AB184" s="1" t="s">
        <v>694</v>
      </c>
      <c r="AC184" s="1" t="s">
        <v>669</v>
      </c>
      <c r="AD184" s="1">
        <v>81.384</v>
      </c>
      <c r="AE184" s="1">
        <v>82.677999999999997</v>
      </c>
      <c r="AF184" s="1">
        <v>1.169918</v>
      </c>
      <c r="AG184" s="1">
        <v>-28.41</v>
      </c>
    </row>
    <row r="185" spans="1:33" x14ac:dyDescent="0.2">
      <c r="A185" s="1" t="s">
        <v>349</v>
      </c>
      <c r="B185" s="1" t="s">
        <v>451</v>
      </c>
      <c r="C185" s="1" t="s">
        <v>452</v>
      </c>
      <c r="D185" s="1">
        <v>38</v>
      </c>
      <c r="E185" s="1" t="s">
        <v>33</v>
      </c>
      <c r="F185" s="1" t="s">
        <v>453</v>
      </c>
      <c r="G185" s="1" t="s">
        <v>149</v>
      </c>
      <c r="H185" s="1" t="s">
        <v>308</v>
      </c>
      <c r="I185" s="1" t="s">
        <v>36</v>
      </c>
      <c r="J185" s="1" t="s">
        <v>150</v>
      </c>
      <c r="K185" s="1">
        <v>1</v>
      </c>
      <c r="L185" s="1">
        <v>23.8</v>
      </c>
      <c r="M185" s="1">
        <v>43.6</v>
      </c>
      <c r="N185" s="1">
        <v>22.1</v>
      </c>
      <c r="O185" s="1">
        <v>3390</v>
      </c>
      <c r="P185" s="1">
        <v>2512</v>
      </c>
      <c r="Q185" s="1" t="s">
        <v>689</v>
      </c>
      <c r="R185" s="1" t="s">
        <v>118</v>
      </c>
      <c r="S185" s="1">
        <v>63.613</v>
      </c>
      <c r="T185" s="1">
        <v>0.73984430000000001</v>
      </c>
      <c r="U185" s="1">
        <v>-1.129</v>
      </c>
      <c r="W185" s="1">
        <v>1.2310000000000001</v>
      </c>
      <c r="X185" s="1">
        <v>8.2375471999999998</v>
      </c>
      <c r="AE185" s="1">
        <v>64.108999999999995</v>
      </c>
    </row>
    <row r="186" spans="1:33" x14ac:dyDescent="0.2">
      <c r="A186" s="1" t="s">
        <v>349</v>
      </c>
      <c r="B186" s="1" t="s">
        <v>451</v>
      </c>
      <c r="C186" s="1" t="s">
        <v>452</v>
      </c>
      <c r="D186" s="1">
        <v>38</v>
      </c>
      <c r="E186" s="1" t="s">
        <v>33</v>
      </c>
      <c r="F186" s="1" t="s">
        <v>453</v>
      </c>
      <c r="G186" s="1" t="s">
        <v>149</v>
      </c>
      <c r="H186" s="1" t="s">
        <v>308</v>
      </c>
      <c r="I186" s="1" t="s">
        <v>36</v>
      </c>
      <c r="J186" s="1" t="s">
        <v>150</v>
      </c>
      <c r="K186" s="1">
        <v>2</v>
      </c>
      <c r="L186" s="1">
        <v>93.6</v>
      </c>
      <c r="M186" s="1">
        <v>113.7</v>
      </c>
      <c r="N186" s="1">
        <v>22.4</v>
      </c>
      <c r="O186" s="1">
        <v>3407</v>
      </c>
      <c r="P186" s="1">
        <v>2521</v>
      </c>
      <c r="Q186" s="1" t="s">
        <v>338</v>
      </c>
      <c r="R186" s="1" t="s">
        <v>86</v>
      </c>
      <c r="S186" s="1">
        <v>63.918999999999997</v>
      </c>
      <c r="T186" s="1">
        <v>0.73979150000000005</v>
      </c>
      <c r="U186" s="1">
        <v>-1.2</v>
      </c>
      <c r="W186" s="1">
        <v>1.2310000000000001</v>
      </c>
      <c r="X186" s="1">
        <v>8.2771775999999999</v>
      </c>
      <c r="AE186" s="1">
        <v>64.418000000000006</v>
      </c>
    </row>
    <row r="187" spans="1:33" x14ac:dyDescent="0.2">
      <c r="A187" s="1" t="s">
        <v>349</v>
      </c>
      <c r="B187" s="1" t="s">
        <v>451</v>
      </c>
      <c r="C187" s="1" t="s">
        <v>452</v>
      </c>
      <c r="D187" s="1">
        <v>38</v>
      </c>
      <c r="E187" s="1" t="s">
        <v>33</v>
      </c>
      <c r="F187" s="1" t="s">
        <v>453</v>
      </c>
      <c r="G187" s="1" t="s">
        <v>149</v>
      </c>
      <c r="H187" s="1" t="s">
        <v>308</v>
      </c>
      <c r="I187" s="1" t="s">
        <v>36</v>
      </c>
      <c r="J187" s="1" t="s">
        <v>150</v>
      </c>
      <c r="K187" s="1">
        <v>3</v>
      </c>
      <c r="L187" s="1">
        <v>155.5</v>
      </c>
      <c r="M187" s="1">
        <v>178</v>
      </c>
      <c r="N187" s="1">
        <v>77.3</v>
      </c>
      <c r="O187" s="1">
        <v>4228</v>
      </c>
      <c r="P187" s="1">
        <v>3174</v>
      </c>
      <c r="Q187" s="1" t="s">
        <v>332</v>
      </c>
      <c r="R187" s="1" t="s">
        <v>86</v>
      </c>
      <c r="S187" s="1">
        <v>79.763999999999996</v>
      </c>
      <c r="T187" s="1">
        <v>0.74979629999999997</v>
      </c>
      <c r="U187" s="1">
        <v>12.308</v>
      </c>
      <c r="W187" s="1">
        <v>1.2310000000000001</v>
      </c>
      <c r="X187" s="1">
        <v>10.3530841</v>
      </c>
      <c r="AE187" s="1">
        <v>80.573999999999998</v>
      </c>
    </row>
    <row r="188" spans="1:33" x14ac:dyDescent="0.2">
      <c r="A188" s="1" t="s">
        <v>349</v>
      </c>
      <c r="B188" s="1" t="s">
        <v>451</v>
      </c>
      <c r="C188" s="1" t="s">
        <v>452</v>
      </c>
      <c r="D188" s="1">
        <v>38</v>
      </c>
      <c r="E188" s="1" t="s">
        <v>33</v>
      </c>
      <c r="F188" s="1" t="s">
        <v>453</v>
      </c>
      <c r="G188" s="1" t="s">
        <v>149</v>
      </c>
      <c r="H188" s="1" t="s">
        <v>308</v>
      </c>
      <c r="I188" s="1" t="s">
        <v>36</v>
      </c>
      <c r="J188" s="1" t="s">
        <v>150</v>
      </c>
      <c r="K188" s="1">
        <v>4</v>
      </c>
      <c r="L188" s="1">
        <v>267.5</v>
      </c>
      <c r="M188" s="1">
        <v>286.8</v>
      </c>
      <c r="N188" s="1">
        <v>84.8</v>
      </c>
      <c r="W188" s="1">
        <v>1.2310000000000001</v>
      </c>
      <c r="X188" s="1">
        <v>40.830804399999998</v>
      </c>
      <c r="Y188" s="1">
        <v>5684</v>
      </c>
      <c r="Z188" s="1">
        <v>6785</v>
      </c>
      <c r="AA188" s="1">
        <v>8060</v>
      </c>
      <c r="AB188" s="1" t="s">
        <v>87</v>
      </c>
      <c r="AC188" s="1" t="s">
        <v>163</v>
      </c>
      <c r="AD188" s="1">
        <v>120.913</v>
      </c>
      <c r="AE188" s="1">
        <v>122.861</v>
      </c>
      <c r="AF188" s="1">
        <v>1.1845977999999999</v>
      </c>
      <c r="AG188" s="1">
        <v>-15.925000000000001</v>
      </c>
    </row>
    <row r="189" spans="1:33" x14ac:dyDescent="0.2">
      <c r="A189" s="1" t="s">
        <v>349</v>
      </c>
      <c r="B189" s="1" t="s">
        <v>451</v>
      </c>
      <c r="C189" s="1" t="s">
        <v>452</v>
      </c>
      <c r="D189" s="1">
        <v>38</v>
      </c>
      <c r="E189" s="1" t="s">
        <v>33</v>
      </c>
      <c r="F189" s="1" t="s">
        <v>453</v>
      </c>
      <c r="G189" s="1" t="s">
        <v>149</v>
      </c>
      <c r="H189" s="1" t="s">
        <v>308</v>
      </c>
      <c r="I189" s="1" t="s">
        <v>36</v>
      </c>
      <c r="J189" s="1" t="s">
        <v>150</v>
      </c>
      <c r="K189" s="1">
        <v>5</v>
      </c>
      <c r="L189" s="1">
        <v>383.8</v>
      </c>
      <c r="M189" s="1">
        <v>403.6</v>
      </c>
      <c r="N189" s="1">
        <v>22.4</v>
      </c>
      <c r="W189" s="1">
        <v>1.2310000000000001</v>
      </c>
      <c r="X189" s="1">
        <v>27.414652</v>
      </c>
      <c r="Y189" s="1">
        <v>4322</v>
      </c>
      <c r="Z189" s="1">
        <v>5059</v>
      </c>
      <c r="AA189" s="1">
        <v>6037</v>
      </c>
      <c r="AB189" s="1" t="s">
        <v>664</v>
      </c>
      <c r="AC189" s="1" t="s">
        <v>680</v>
      </c>
      <c r="AD189" s="1">
        <v>81.274000000000001</v>
      </c>
      <c r="AE189" s="1">
        <v>82.564999999999998</v>
      </c>
      <c r="AF189" s="1">
        <v>1.1698913</v>
      </c>
      <c r="AG189" s="1">
        <v>-28.41</v>
      </c>
    </row>
    <row r="190" spans="1:33" x14ac:dyDescent="0.2">
      <c r="A190" s="1" t="s">
        <v>349</v>
      </c>
      <c r="B190" s="1" t="s">
        <v>454</v>
      </c>
      <c r="C190" s="1" t="s">
        <v>455</v>
      </c>
      <c r="D190" s="1">
        <v>39</v>
      </c>
      <c r="E190" s="1" t="s">
        <v>33</v>
      </c>
      <c r="F190" s="1" t="s">
        <v>456</v>
      </c>
      <c r="G190" s="1" t="s">
        <v>151</v>
      </c>
      <c r="H190" s="1" t="s">
        <v>308</v>
      </c>
      <c r="I190" s="1" t="s">
        <v>36</v>
      </c>
      <c r="J190" s="1" t="s">
        <v>152</v>
      </c>
      <c r="K190" s="1">
        <v>1</v>
      </c>
      <c r="L190" s="1">
        <v>23.8</v>
      </c>
      <c r="M190" s="1">
        <v>43.6</v>
      </c>
      <c r="N190" s="1">
        <v>22.1</v>
      </c>
      <c r="O190" s="1">
        <v>3386</v>
      </c>
      <c r="P190" s="1">
        <v>2508</v>
      </c>
      <c r="Q190" s="1" t="s">
        <v>689</v>
      </c>
      <c r="R190" s="1" t="s">
        <v>118</v>
      </c>
      <c r="S190" s="1">
        <v>63.540999999999997</v>
      </c>
      <c r="T190" s="1">
        <v>0.73990679999999998</v>
      </c>
      <c r="U190" s="1">
        <v>-1.1419999999999999</v>
      </c>
      <c r="W190" s="1">
        <v>1.7390000000000001</v>
      </c>
      <c r="X190" s="1">
        <v>5.8245705000000001</v>
      </c>
      <c r="AE190" s="1">
        <v>64.037000000000006</v>
      </c>
    </row>
    <row r="191" spans="1:33" x14ac:dyDescent="0.2">
      <c r="A191" s="1" t="s">
        <v>349</v>
      </c>
      <c r="B191" s="1" t="s">
        <v>454</v>
      </c>
      <c r="C191" s="1" t="s">
        <v>455</v>
      </c>
      <c r="D191" s="1">
        <v>39</v>
      </c>
      <c r="E191" s="1" t="s">
        <v>33</v>
      </c>
      <c r="F191" s="1" t="s">
        <v>456</v>
      </c>
      <c r="G191" s="1" t="s">
        <v>151</v>
      </c>
      <c r="H191" s="1" t="s">
        <v>308</v>
      </c>
      <c r="I191" s="1" t="s">
        <v>36</v>
      </c>
      <c r="J191" s="1" t="s">
        <v>152</v>
      </c>
      <c r="K191" s="1">
        <v>2</v>
      </c>
      <c r="L191" s="1">
        <v>93.6</v>
      </c>
      <c r="M191" s="1">
        <v>113.5</v>
      </c>
      <c r="N191" s="1">
        <v>22.4</v>
      </c>
      <c r="O191" s="1">
        <v>3381</v>
      </c>
      <c r="P191" s="1">
        <v>2502</v>
      </c>
      <c r="Q191" s="1" t="s">
        <v>338</v>
      </c>
      <c r="R191" s="1" t="s">
        <v>105</v>
      </c>
      <c r="S191" s="1">
        <v>63.832000000000001</v>
      </c>
      <c r="T191" s="1">
        <v>0.73986350000000001</v>
      </c>
      <c r="U191" s="1">
        <v>-1.2</v>
      </c>
      <c r="W191" s="1">
        <v>1.7390000000000001</v>
      </c>
      <c r="X191" s="1">
        <v>5.8512940000000002</v>
      </c>
      <c r="AE191" s="1">
        <v>64.33</v>
      </c>
    </row>
    <row r="192" spans="1:33" x14ac:dyDescent="0.2">
      <c r="A192" s="1" t="s">
        <v>349</v>
      </c>
      <c r="B192" s="1" t="s">
        <v>454</v>
      </c>
      <c r="C192" s="1" t="s">
        <v>455</v>
      </c>
      <c r="D192" s="1">
        <v>39</v>
      </c>
      <c r="E192" s="1" t="s">
        <v>33</v>
      </c>
      <c r="F192" s="1" t="s">
        <v>456</v>
      </c>
      <c r="G192" s="1" t="s">
        <v>151</v>
      </c>
      <c r="H192" s="1" t="s">
        <v>308</v>
      </c>
      <c r="I192" s="1" t="s">
        <v>36</v>
      </c>
      <c r="J192" s="1" t="s">
        <v>152</v>
      </c>
      <c r="K192" s="1">
        <v>3</v>
      </c>
      <c r="L192" s="1">
        <v>155.19999999999999</v>
      </c>
      <c r="M192" s="1">
        <v>177.7</v>
      </c>
      <c r="N192" s="1">
        <v>81.8</v>
      </c>
      <c r="O192" s="1">
        <v>6419</v>
      </c>
      <c r="P192" s="1">
        <v>4819</v>
      </c>
      <c r="Q192" s="1" t="s">
        <v>332</v>
      </c>
      <c r="R192" s="1" t="s">
        <v>84</v>
      </c>
      <c r="S192" s="1">
        <v>117.03100000000001</v>
      </c>
      <c r="T192" s="1">
        <v>0.74970340000000002</v>
      </c>
      <c r="U192" s="1">
        <v>12.084</v>
      </c>
      <c r="W192" s="1">
        <v>1.7390000000000001</v>
      </c>
      <c r="X192" s="1">
        <v>10.745716</v>
      </c>
      <c r="AE192" s="1">
        <v>118.14100000000001</v>
      </c>
    </row>
    <row r="193" spans="1:33" x14ac:dyDescent="0.2">
      <c r="A193" s="1" t="s">
        <v>349</v>
      </c>
      <c r="B193" s="1" t="s">
        <v>454</v>
      </c>
      <c r="C193" s="1" t="s">
        <v>455</v>
      </c>
      <c r="D193" s="1">
        <v>39</v>
      </c>
      <c r="E193" s="1" t="s">
        <v>33</v>
      </c>
      <c r="F193" s="1" t="s">
        <v>456</v>
      </c>
      <c r="G193" s="1" t="s">
        <v>151</v>
      </c>
      <c r="H193" s="1" t="s">
        <v>308</v>
      </c>
      <c r="I193" s="1" t="s">
        <v>36</v>
      </c>
      <c r="J193" s="1" t="s">
        <v>152</v>
      </c>
      <c r="K193" s="1">
        <v>4</v>
      </c>
      <c r="L193" s="1">
        <v>267.39999999999998</v>
      </c>
      <c r="M193" s="1">
        <v>283.10000000000002</v>
      </c>
      <c r="N193" s="1">
        <v>91.1</v>
      </c>
      <c r="W193" s="1">
        <v>1.7390000000000001</v>
      </c>
      <c r="X193" s="1">
        <v>43.838317400000001</v>
      </c>
      <c r="Y193" s="1">
        <v>8556</v>
      </c>
      <c r="Z193" s="1">
        <v>10267</v>
      </c>
      <c r="AA193" s="1">
        <v>12125</v>
      </c>
      <c r="AB193" s="1" t="s">
        <v>87</v>
      </c>
      <c r="AC193" s="1" t="s">
        <v>70</v>
      </c>
      <c r="AD193" s="1">
        <v>183.27699999999999</v>
      </c>
      <c r="AE193" s="1">
        <v>186.23</v>
      </c>
      <c r="AF193" s="1">
        <v>1.1846787000000001</v>
      </c>
      <c r="AG193" s="1">
        <v>-15.773999999999999</v>
      </c>
    </row>
    <row r="194" spans="1:33" x14ac:dyDescent="0.2">
      <c r="A194" s="1" t="s">
        <v>349</v>
      </c>
      <c r="B194" s="1" t="s">
        <v>454</v>
      </c>
      <c r="C194" s="1" t="s">
        <v>455</v>
      </c>
      <c r="D194" s="1">
        <v>39</v>
      </c>
      <c r="E194" s="1" t="s">
        <v>33</v>
      </c>
      <c r="F194" s="1" t="s">
        <v>456</v>
      </c>
      <c r="G194" s="1" t="s">
        <v>151</v>
      </c>
      <c r="H194" s="1" t="s">
        <v>308</v>
      </c>
      <c r="I194" s="1" t="s">
        <v>36</v>
      </c>
      <c r="J194" s="1" t="s">
        <v>152</v>
      </c>
      <c r="K194" s="1">
        <v>5</v>
      </c>
      <c r="L194" s="1">
        <v>383.8</v>
      </c>
      <c r="M194" s="1">
        <v>386.1</v>
      </c>
      <c r="N194" s="1">
        <v>22.6</v>
      </c>
      <c r="W194" s="1">
        <v>1.7390000000000001</v>
      </c>
      <c r="X194" s="1">
        <v>19.406639899999998</v>
      </c>
      <c r="Y194" s="1">
        <v>4316</v>
      </c>
      <c r="Z194" s="1">
        <v>5051</v>
      </c>
      <c r="AA194" s="1">
        <v>6030</v>
      </c>
      <c r="AB194" s="1" t="s">
        <v>93</v>
      </c>
      <c r="AC194" s="1" t="s">
        <v>118</v>
      </c>
      <c r="AD194" s="1">
        <v>81.275000000000006</v>
      </c>
      <c r="AE194" s="1">
        <v>82.566999999999993</v>
      </c>
      <c r="AF194" s="1">
        <v>1.1698230999999999</v>
      </c>
      <c r="AG194" s="1">
        <v>-28.41</v>
      </c>
    </row>
    <row r="195" spans="1:33" x14ac:dyDescent="0.2">
      <c r="A195" s="1" t="s">
        <v>349</v>
      </c>
      <c r="B195" s="1" t="s">
        <v>457</v>
      </c>
      <c r="C195" s="1" t="s">
        <v>458</v>
      </c>
      <c r="D195" s="1">
        <v>40</v>
      </c>
      <c r="E195" s="1" t="s">
        <v>33</v>
      </c>
      <c r="F195" s="1" t="s">
        <v>459</v>
      </c>
      <c r="G195" s="1" t="s">
        <v>153</v>
      </c>
      <c r="H195" s="1" t="s">
        <v>308</v>
      </c>
      <c r="I195" s="1" t="s">
        <v>36</v>
      </c>
      <c r="J195" s="1" t="s">
        <v>154</v>
      </c>
      <c r="K195" s="1">
        <v>1</v>
      </c>
      <c r="L195" s="1">
        <v>23.7</v>
      </c>
      <c r="M195" s="1">
        <v>43.5</v>
      </c>
      <c r="N195" s="1">
        <v>22.1</v>
      </c>
      <c r="O195" s="1">
        <v>3360</v>
      </c>
      <c r="P195" s="1">
        <v>2487</v>
      </c>
      <c r="Q195" s="1" t="s">
        <v>684</v>
      </c>
      <c r="R195" s="1" t="s">
        <v>314</v>
      </c>
      <c r="S195" s="1">
        <v>63.488999999999997</v>
      </c>
      <c r="T195" s="1">
        <v>0.73990109999999998</v>
      </c>
      <c r="U195" s="1">
        <v>-1.2470000000000001</v>
      </c>
      <c r="W195" s="1">
        <v>0.95399999999999996</v>
      </c>
      <c r="X195" s="1">
        <v>10.6087217</v>
      </c>
      <c r="AE195" s="1">
        <v>63.984999999999999</v>
      </c>
    </row>
    <row r="196" spans="1:33" x14ac:dyDescent="0.2">
      <c r="A196" s="1" t="s">
        <v>349</v>
      </c>
      <c r="B196" s="1" t="s">
        <v>457</v>
      </c>
      <c r="C196" s="1" t="s">
        <v>458</v>
      </c>
      <c r="D196" s="1">
        <v>40</v>
      </c>
      <c r="E196" s="1" t="s">
        <v>33</v>
      </c>
      <c r="F196" s="1" t="s">
        <v>459</v>
      </c>
      <c r="G196" s="1" t="s">
        <v>153</v>
      </c>
      <c r="H196" s="1" t="s">
        <v>308</v>
      </c>
      <c r="I196" s="1" t="s">
        <v>36</v>
      </c>
      <c r="J196" s="1" t="s">
        <v>154</v>
      </c>
      <c r="K196" s="1">
        <v>2</v>
      </c>
      <c r="L196" s="1">
        <v>93.6</v>
      </c>
      <c r="M196" s="1">
        <v>113.4</v>
      </c>
      <c r="N196" s="1">
        <v>22.4</v>
      </c>
      <c r="O196" s="1">
        <v>3386</v>
      </c>
      <c r="P196" s="1">
        <v>2504</v>
      </c>
      <c r="Q196" s="1" t="s">
        <v>671</v>
      </c>
      <c r="R196" s="1" t="s">
        <v>48</v>
      </c>
      <c r="S196" s="1">
        <v>63.838999999999999</v>
      </c>
      <c r="T196" s="1">
        <v>0.73993560000000003</v>
      </c>
      <c r="U196" s="1">
        <v>-1.2</v>
      </c>
      <c r="W196" s="1">
        <v>0.95399999999999996</v>
      </c>
      <c r="X196" s="1">
        <v>10.667128399999999</v>
      </c>
      <c r="AE196" s="1">
        <v>64.337000000000003</v>
      </c>
    </row>
    <row r="197" spans="1:33" x14ac:dyDescent="0.2">
      <c r="A197" s="1" t="s">
        <v>349</v>
      </c>
      <c r="B197" s="1" t="s">
        <v>457</v>
      </c>
      <c r="C197" s="1" t="s">
        <v>458</v>
      </c>
      <c r="D197" s="1">
        <v>40</v>
      </c>
      <c r="E197" s="1" t="s">
        <v>33</v>
      </c>
      <c r="F197" s="1" t="s">
        <v>459</v>
      </c>
      <c r="G197" s="1" t="s">
        <v>153</v>
      </c>
      <c r="H197" s="1" t="s">
        <v>308</v>
      </c>
      <c r="I197" s="1" t="s">
        <v>36</v>
      </c>
      <c r="J197" s="1" t="s">
        <v>154</v>
      </c>
      <c r="K197" s="1">
        <v>3</v>
      </c>
      <c r="L197" s="1">
        <v>155.69999999999999</v>
      </c>
      <c r="M197" s="1">
        <v>177.7</v>
      </c>
      <c r="N197" s="1">
        <v>72.2</v>
      </c>
      <c r="O197" s="1">
        <v>2556</v>
      </c>
      <c r="P197" s="1">
        <v>1951</v>
      </c>
      <c r="Q197" s="1" t="s">
        <v>338</v>
      </c>
      <c r="R197" s="1" t="s">
        <v>55</v>
      </c>
      <c r="S197" s="1">
        <v>49.036999999999999</v>
      </c>
      <c r="T197" s="1">
        <v>0.76226689999999997</v>
      </c>
      <c r="U197" s="1">
        <v>28.943999999999999</v>
      </c>
      <c r="W197" s="1">
        <v>0.95399999999999996</v>
      </c>
      <c r="X197" s="1">
        <v>8.2138299000000004</v>
      </c>
      <c r="AE197" s="1">
        <v>49.54</v>
      </c>
    </row>
    <row r="198" spans="1:33" x14ac:dyDescent="0.2">
      <c r="A198" s="1" t="s">
        <v>349</v>
      </c>
      <c r="B198" s="1" t="s">
        <v>457</v>
      </c>
      <c r="C198" s="1" t="s">
        <v>458</v>
      </c>
      <c r="D198" s="1">
        <v>40</v>
      </c>
      <c r="E198" s="1" t="s">
        <v>33</v>
      </c>
      <c r="F198" s="1" t="s">
        <v>459</v>
      </c>
      <c r="G198" s="1" t="s">
        <v>153</v>
      </c>
      <c r="H198" s="1" t="s">
        <v>308</v>
      </c>
      <c r="I198" s="1" t="s">
        <v>36</v>
      </c>
      <c r="J198" s="1" t="s">
        <v>154</v>
      </c>
      <c r="K198" s="1">
        <v>4</v>
      </c>
      <c r="L198" s="1">
        <v>267.60000000000002</v>
      </c>
      <c r="M198" s="1">
        <v>289.39999999999998</v>
      </c>
      <c r="N198" s="1">
        <v>79.3</v>
      </c>
      <c r="W198" s="1">
        <v>0.95399999999999996</v>
      </c>
      <c r="X198" s="1">
        <v>34.898314999999997</v>
      </c>
      <c r="Y198" s="1">
        <v>3778</v>
      </c>
      <c r="Z198" s="1">
        <v>4727</v>
      </c>
      <c r="AA198" s="1">
        <v>5365</v>
      </c>
      <c r="AB198" s="1" t="s">
        <v>59</v>
      </c>
      <c r="AC198" s="1" t="s">
        <v>81</v>
      </c>
      <c r="AD198" s="1">
        <v>80.116</v>
      </c>
      <c r="AE198" s="1">
        <v>81.456999999999994</v>
      </c>
      <c r="AF198" s="1">
        <v>1.2453430999999999</v>
      </c>
      <c r="AG198" s="1">
        <v>38.235999999999997</v>
      </c>
    </row>
    <row r="199" spans="1:33" x14ac:dyDescent="0.2">
      <c r="A199" s="1" t="s">
        <v>349</v>
      </c>
      <c r="B199" s="1" t="s">
        <v>457</v>
      </c>
      <c r="C199" s="1" t="s">
        <v>458</v>
      </c>
      <c r="D199" s="1">
        <v>40</v>
      </c>
      <c r="E199" s="1" t="s">
        <v>33</v>
      </c>
      <c r="F199" s="1" t="s">
        <v>459</v>
      </c>
      <c r="G199" s="1" t="s">
        <v>153</v>
      </c>
      <c r="H199" s="1" t="s">
        <v>308</v>
      </c>
      <c r="I199" s="1" t="s">
        <v>36</v>
      </c>
      <c r="J199" s="1" t="s">
        <v>154</v>
      </c>
      <c r="K199" s="1">
        <v>5</v>
      </c>
      <c r="L199" s="1">
        <v>383.9</v>
      </c>
      <c r="M199" s="1">
        <v>403.6</v>
      </c>
      <c r="N199" s="1">
        <v>22.4</v>
      </c>
      <c r="W199" s="1">
        <v>0.95399999999999996</v>
      </c>
      <c r="X199" s="1">
        <v>35.347169899999997</v>
      </c>
      <c r="Y199" s="1">
        <v>4347</v>
      </c>
      <c r="Z199" s="1">
        <v>5092</v>
      </c>
      <c r="AA199" s="1">
        <v>6067</v>
      </c>
      <c r="AB199" s="1" t="s">
        <v>318</v>
      </c>
      <c r="AC199" s="1" t="s">
        <v>666</v>
      </c>
      <c r="AD199" s="1">
        <v>81.210999999999999</v>
      </c>
      <c r="AE199" s="1">
        <v>82.501000000000005</v>
      </c>
      <c r="AF199" s="1">
        <v>1.1698689</v>
      </c>
      <c r="AG199" s="1">
        <v>-28.41</v>
      </c>
    </row>
    <row r="200" spans="1:33" x14ac:dyDescent="0.2">
      <c r="A200" s="1" t="s">
        <v>349</v>
      </c>
      <c r="B200" s="1" t="s">
        <v>460</v>
      </c>
      <c r="C200" s="1" t="s">
        <v>461</v>
      </c>
      <c r="D200" s="1">
        <v>41</v>
      </c>
      <c r="E200" s="1" t="s">
        <v>33</v>
      </c>
      <c r="F200" s="1" t="s">
        <v>462</v>
      </c>
      <c r="G200" s="1" t="s">
        <v>155</v>
      </c>
      <c r="H200" s="1" t="s">
        <v>308</v>
      </c>
      <c r="I200" s="1" t="s">
        <v>36</v>
      </c>
      <c r="J200" s="1" t="s">
        <v>156</v>
      </c>
      <c r="K200" s="1">
        <v>1</v>
      </c>
      <c r="L200" s="1">
        <v>23.8</v>
      </c>
      <c r="M200" s="1">
        <v>43.6</v>
      </c>
      <c r="N200" s="1">
        <v>22.1</v>
      </c>
      <c r="O200" s="1">
        <v>3388</v>
      </c>
      <c r="P200" s="1">
        <v>2510</v>
      </c>
      <c r="Q200" s="1" t="s">
        <v>335</v>
      </c>
      <c r="R200" s="1" t="s">
        <v>55</v>
      </c>
      <c r="S200" s="1">
        <v>63.536000000000001</v>
      </c>
      <c r="T200" s="1">
        <v>0.73988549999999997</v>
      </c>
      <c r="U200" s="1">
        <v>-1.153</v>
      </c>
      <c r="W200" s="1">
        <v>1.3049999999999999</v>
      </c>
      <c r="X200" s="1">
        <v>10.6165106</v>
      </c>
      <c r="AE200" s="1">
        <v>64.031999999999996</v>
      </c>
    </row>
    <row r="201" spans="1:33" x14ac:dyDescent="0.2">
      <c r="A201" s="1" t="s">
        <v>349</v>
      </c>
      <c r="B201" s="1" t="s">
        <v>460</v>
      </c>
      <c r="C201" s="1" t="s">
        <v>461</v>
      </c>
      <c r="D201" s="1">
        <v>41</v>
      </c>
      <c r="E201" s="1" t="s">
        <v>33</v>
      </c>
      <c r="F201" s="1" t="s">
        <v>462</v>
      </c>
      <c r="G201" s="1" t="s">
        <v>155</v>
      </c>
      <c r="H201" s="1" t="s">
        <v>308</v>
      </c>
      <c r="I201" s="1" t="s">
        <v>36</v>
      </c>
      <c r="J201" s="1" t="s">
        <v>156</v>
      </c>
      <c r="K201" s="1">
        <v>2</v>
      </c>
      <c r="L201" s="1">
        <v>93.6</v>
      </c>
      <c r="M201" s="1">
        <v>113.4</v>
      </c>
      <c r="N201" s="1">
        <v>22.4</v>
      </c>
      <c r="O201" s="1">
        <v>3384</v>
      </c>
      <c r="P201" s="1">
        <v>2504</v>
      </c>
      <c r="Q201" s="1" t="s">
        <v>337</v>
      </c>
      <c r="R201" s="1" t="s">
        <v>105</v>
      </c>
      <c r="S201" s="1">
        <v>63.826000000000001</v>
      </c>
      <c r="T201" s="1">
        <v>0.73985089999999998</v>
      </c>
      <c r="U201" s="1">
        <v>-1.2</v>
      </c>
      <c r="W201" s="1">
        <v>1.3049999999999999</v>
      </c>
      <c r="X201" s="1">
        <v>10.664990100000001</v>
      </c>
      <c r="AE201" s="1">
        <v>64.323999999999998</v>
      </c>
    </row>
    <row r="202" spans="1:33" x14ac:dyDescent="0.2">
      <c r="A202" s="1" t="s">
        <v>349</v>
      </c>
      <c r="B202" s="1" t="s">
        <v>460</v>
      </c>
      <c r="C202" s="1" t="s">
        <v>461</v>
      </c>
      <c r="D202" s="1">
        <v>41</v>
      </c>
      <c r="E202" s="1" t="s">
        <v>33</v>
      </c>
      <c r="F202" s="1" t="s">
        <v>462</v>
      </c>
      <c r="G202" s="1" t="s">
        <v>155</v>
      </c>
      <c r="H202" s="1" t="s">
        <v>308</v>
      </c>
      <c r="I202" s="1" t="s">
        <v>36</v>
      </c>
      <c r="J202" s="1" t="s">
        <v>156</v>
      </c>
      <c r="K202" s="1">
        <v>3</v>
      </c>
      <c r="L202" s="1">
        <v>155.19999999999999</v>
      </c>
      <c r="M202" s="1">
        <v>177.7</v>
      </c>
      <c r="N202" s="1">
        <v>75.8</v>
      </c>
      <c r="O202" s="1">
        <v>3664</v>
      </c>
      <c r="P202" s="1">
        <v>2770</v>
      </c>
      <c r="Q202" s="1" t="s">
        <v>331</v>
      </c>
      <c r="R202" s="1" t="s">
        <v>86</v>
      </c>
      <c r="S202" s="1">
        <v>69.423000000000002</v>
      </c>
      <c r="T202" s="1">
        <v>0.755243</v>
      </c>
      <c r="U202" s="1">
        <v>19.579000000000001</v>
      </c>
      <c r="W202" s="1">
        <v>1.3049999999999999</v>
      </c>
      <c r="X202" s="1">
        <v>11.626906999999999</v>
      </c>
      <c r="AE202" s="1">
        <v>70.126000000000005</v>
      </c>
    </row>
    <row r="203" spans="1:33" x14ac:dyDescent="0.2">
      <c r="A203" s="1" t="s">
        <v>349</v>
      </c>
      <c r="B203" s="1" t="s">
        <v>460</v>
      </c>
      <c r="C203" s="1" t="s">
        <v>461</v>
      </c>
      <c r="D203" s="1">
        <v>41</v>
      </c>
      <c r="E203" s="1" t="s">
        <v>33</v>
      </c>
      <c r="F203" s="1" t="s">
        <v>462</v>
      </c>
      <c r="G203" s="1" t="s">
        <v>155</v>
      </c>
      <c r="H203" s="1" t="s">
        <v>308</v>
      </c>
      <c r="I203" s="1" t="s">
        <v>36</v>
      </c>
      <c r="J203" s="1" t="s">
        <v>156</v>
      </c>
      <c r="K203" s="1">
        <v>4</v>
      </c>
      <c r="L203" s="1">
        <v>267.60000000000002</v>
      </c>
      <c r="M203" s="1">
        <v>287.60000000000002</v>
      </c>
      <c r="N203" s="1">
        <v>83.5</v>
      </c>
      <c r="W203" s="1">
        <v>1.3049999999999999</v>
      </c>
      <c r="X203" s="1">
        <v>49.4153387</v>
      </c>
      <c r="Y203" s="1">
        <v>5324</v>
      </c>
      <c r="Z203" s="1">
        <v>6495</v>
      </c>
      <c r="AA203" s="1">
        <v>7553</v>
      </c>
      <c r="AB203" s="1" t="s">
        <v>87</v>
      </c>
      <c r="AC203" s="1" t="s">
        <v>163</v>
      </c>
      <c r="AD203" s="1">
        <v>113.389</v>
      </c>
      <c r="AE203" s="1">
        <v>115.247</v>
      </c>
      <c r="AF203" s="1">
        <v>1.2118951</v>
      </c>
      <c r="AG203" s="1">
        <v>8.5009999999999994</v>
      </c>
    </row>
    <row r="204" spans="1:33" x14ac:dyDescent="0.2">
      <c r="A204" s="1" t="s">
        <v>349</v>
      </c>
      <c r="B204" s="1" t="s">
        <v>460</v>
      </c>
      <c r="C204" s="1" t="s">
        <v>461</v>
      </c>
      <c r="D204" s="1">
        <v>41</v>
      </c>
      <c r="E204" s="1" t="s">
        <v>33</v>
      </c>
      <c r="F204" s="1" t="s">
        <v>462</v>
      </c>
      <c r="G204" s="1" t="s">
        <v>155</v>
      </c>
      <c r="H204" s="1" t="s">
        <v>308</v>
      </c>
      <c r="I204" s="1" t="s">
        <v>36</v>
      </c>
      <c r="J204" s="1" t="s">
        <v>156</v>
      </c>
      <c r="K204" s="1">
        <v>5</v>
      </c>
      <c r="L204" s="1">
        <v>384</v>
      </c>
      <c r="M204" s="1">
        <v>386.3</v>
      </c>
      <c r="N204" s="1">
        <v>22.4</v>
      </c>
      <c r="W204" s="1">
        <v>1.3049999999999999</v>
      </c>
      <c r="X204" s="1">
        <v>35.312600799999998</v>
      </c>
      <c r="Y204" s="1">
        <v>4308</v>
      </c>
      <c r="Z204" s="1">
        <v>5042</v>
      </c>
      <c r="AA204" s="1">
        <v>6021</v>
      </c>
      <c r="AB204" s="1" t="s">
        <v>683</v>
      </c>
      <c r="AC204" s="1" t="s">
        <v>665</v>
      </c>
      <c r="AD204" s="1">
        <v>81.131</v>
      </c>
      <c r="AE204" s="1">
        <v>82.421000000000006</v>
      </c>
      <c r="AF204" s="1">
        <v>1.1698032</v>
      </c>
      <c r="AG204" s="1">
        <v>-28.41</v>
      </c>
    </row>
    <row r="205" spans="1:33" x14ac:dyDescent="0.2">
      <c r="A205" s="1" t="s">
        <v>349</v>
      </c>
      <c r="B205" s="1" t="s">
        <v>463</v>
      </c>
      <c r="C205" s="1" t="s">
        <v>464</v>
      </c>
      <c r="D205" s="1">
        <v>42</v>
      </c>
      <c r="E205" s="1" t="s">
        <v>33</v>
      </c>
      <c r="F205" s="1" t="s">
        <v>465</v>
      </c>
      <c r="G205" s="1" t="s">
        <v>157</v>
      </c>
      <c r="H205" s="1" t="s">
        <v>308</v>
      </c>
      <c r="I205" s="1" t="s">
        <v>36</v>
      </c>
      <c r="J205" s="1" t="s">
        <v>158</v>
      </c>
      <c r="K205" s="1">
        <v>1</v>
      </c>
      <c r="L205" s="1">
        <v>23.7</v>
      </c>
      <c r="M205" s="1">
        <v>43.5</v>
      </c>
      <c r="N205" s="1">
        <v>22.1</v>
      </c>
      <c r="O205" s="1">
        <v>3365</v>
      </c>
      <c r="P205" s="1">
        <v>2491</v>
      </c>
      <c r="Q205" s="1" t="s">
        <v>335</v>
      </c>
      <c r="R205" s="1" t="s">
        <v>55</v>
      </c>
      <c r="S205" s="1">
        <v>63.552</v>
      </c>
      <c r="T205" s="1">
        <v>0.73988940000000003</v>
      </c>
      <c r="U205" s="1">
        <v>-1.119</v>
      </c>
      <c r="W205" s="1">
        <v>1.1890000000000001</v>
      </c>
      <c r="X205" s="1">
        <v>8.5203754000000007</v>
      </c>
      <c r="AE205" s="1">
        <v>64.048000000000002</v>
      </c>
    </row>
    <row r="206" spans="1:33" x14ac:dyDescent="0.2">
      <c r="A206" s="1" t="s">
        <v>349</v>
      </c>
      <c r="B206" s="1" t="s">
        <v>463</v>
      </c>
      <c r="C206" s="1" t="s">
        <v>464</v>
      </c>
      <c r="D206" s="1">
        <v>42</v>
      </c>
      <c r="E206" s="1" t="s">
        <v>33</v>
      </c>
      <c r="F206" s="1" t="s">
        <v>465</v>
      </c>
      <c r="G206" s="1" t="s">
        <v>157</v>
      </c>
      <c r="H206" s="1" t="s">
        <v>308</v>
      </c>
      <c r="I206" s="1" t="s">
        <v>36</v>
      </c>
      <c r="J206" s="1" t="s">
        <v>158</v>
      </c>
      <c r="K206" s="1">
        <v>2</v>
      </c>
      <c r="L206" s="1">
        <v>93.6</v>
      </c>
      <c r="M206" s="1">
        <v>113.6</v>
      </c>
      <c r="N206" s="1">
        <v>22.4</v>
      </c>
      <c r="O206" s="1">
        <v>3398</v>
      </c>
      <c r="P206" s="1">
        <v>2514</v>
      </c>
      <c r="Q206" s="1" t="s">
        <v>337</v>
      </c>
      <c r="R206" s="1" t="s">
        <v>336</v>
      </c>
      <c r="S206" s="1">
        <v>63.811</v>
      </c>
      <c r="T206" s="1">
        <v>0.73982939999999997</v>
      </c>
      <c r="U206" s="1">
        <v>-1.2</v>
      </c>
      <c r="W206" s="1">
        <v>1.1890000000000001</v>
      </c>
      <c r="X206" s="1">
        <v>8.5550835999999997</v>
      </c>
      <c r="AE206" s="1">
        <v>64.308999999999997</v>
      </c>
    </row>
    <row r="207" spans="1:33" x14ac:dyDescent="0.2">
      <c r="A207" s="1" t="s">
        <v>349</v>
      </c>
      <c r="B207" s="1" t="s">
        <v>463</v>
      </c>
      <c r="C207" s="1" t="s">
        <v>464</v>
      </c>
      <c r="D207" s="1">
        <v>42</v>
      </c>
      <c r="E207" s="1" t="s">
        <v>33</v>
      </c>
      <c r="F207" s="1" t="s">
        <v>465</v>
      </c>
      <c r="G207" s="1" t="s">
        <v>157</v>
      </c>
      <c r="H207" s="1" t="s">
        <v>308</v>
      </c>
      <c r="I207" s="1" t="s">
        <v>36</v>
      </c>
      <c r="J207" s="1" t="s">
        <v>158</v>
      </c>
      <c r="K207" s="1">
        <v>3</v>
      </c>
      <c r="L207" s="1">
        <v>155.5</v>
      </c>
      <c r="M207" s="1">
        <v>177.7</v>
      </c>
      <c r="N207" s="1">
        <v>73.5</v>
      </c>
      <c r="O207" s="1">
        <v>3228</v>
      </c>
      <c r="P207" s="1">
        <v>2447</v>
      </c>
      <c r="Q207" s="1" t="s">
        <v>331</v>
      </c>
      <c r="R207" s="1" t="s">
        <v>86</v>
      </c>
      <c r="S207" s="1">
        <v>61.220999999999997</v>
      </c>
      <c r="T207" s="1">
        <v>0.75743990000000005</v>
      </c>
      <c r="U207" s="1">
        <v>22.574999999999999</v>
      </c>
      <c r="W207" s="1">
        <v>1.1890000000000001</v>
      </c>
      <c r="X207" s="1">
        <v>8.2272593999999994</v>
      </c>
      <c r="AE207" s="1">
        <v>61.844999999999999</v>
      </c>
    </row>
    <row r="208" spans="1:33" x14ac:dyDescent="0.2">
      <c r="A208" s="1" t="s">
        <v>349</v>
      </c>
      <c r="B208" s="1" t="s">
        <v>463</v>
      </c>
      <c r="C208" s="1" t="s">
        <v>464</v>
      </c>
      <c r="D208" s="1">
        <v>42</v>
      </c>
      <c r="E208" s="1" t="s">
        <v>33</v>
      </c>
      <c r="F208" s="1" t="s">
        <v>465</v>
      </c>
      <c r="G208" s="1" t="s">
        <v>157</v>
      </c>
      <c r="H208" s="1" t="s">
        <v>308</v>
      </c>
      <c r="I208" s="1" t="s">
        <v>36</v>
      </c>
      <c r="J208" s="1" t="s">
        <v>158</v>
      </c>
      <c r="K208" s="1">
        <v>4</v>
      </c>
      <c r="L208" s="1">
        <v>267.60000000000002</v>
      </c>
      <c r="M208" s="1">
        <v>288</v>
      </c>
      <c r="N208" s="1">
        <v>82.8</v>
      </c>
      <c r="W208" s="1">
        <v>1.1890000000000001</v>
      </c>
      <c r="X208" s="1">
        <v>36.502301899999999</v>
      </c>
      <c r="Y208" s="1">
        <v>4919</v>
      </c>
      <c r="Z208" s="1">
        <v>6023</v>
      </c>
      <c r="AA208" s="1">
        <v>6979</v>
      </c>
      <c r="AB208" s="1" t="s">
        <v>87</v>
      </c>
      <c r="AC208" s="1" t="s">
        <v>163</v>
      </c>
      <c r="AD208" s="1">
        <v>104.40300000000001</v>
      </c>
      <c r="AE208" s="1">
        <v>106.12</v>
      </c>
      <c r="AF208" s="1">
        <v>1.2171327000000001</v>
      </c>
      <c r="AG208" s="1">
        <v>13.18</v>
      </c>
    </row>
    <row r="209" spans="1:33" x14ac:dyDescent="0.2">
      <c r="A209" s="1" t="s">
        <v>349</v>
      </c>
      <c r="B209" s="1" t="s">
        <v>463</v>
      </c>
      <c r="C209" s="1" t="s">
        <v>464</v>
      </c>
      <c r="D209" s="1">
        <v>42</v>
      </c>
      <c r="E209" s="1" t="s">
        <v>33</v>
      </c>
      <c r="F209" s="1" t="s">
        <v>465</v>
      </c>
      <c r="G209" s="1" t="s">
        <v>157</v>
      </c>
      <c r="H209" s="1" t="s">
        <v>308</v>
      </c>
      <c r="I209" s="1" t="s">
        <v>36</v>
      </c>
      <c r="J209" s="1" t="s">
        <v>158</v>
      </c>
      <c r="K209" s="1">
        <v>5</v>
      </c>
      <c r="L209" s="1">
        <v>383.8</v>
      </c>
      <c r="M209" s="1">
        <v>403.6</v>
      </c>
      <c r="N209" s="1">
        <v>22.4</v>
      </c>
      <c r="W209" s="1">
        <v>1.1890000000000001</v>
      </c>
      <c r="X209" s="1">
        <v>28.306166399999999</v>
      </c>
      <c r="Y209" s="1">
        <v>4338</v>
      </c>
      <c r="Z209" s="1">
        <v>5083</v>
      </c>
      <c r="AA209" s="1">
        <v>6051</v>
      </c>
      <c r="AB209" s="1" t="s">
        <v>693</v>
      </c>
      <c r="AC209" s="1" t="s">
        <v>672</v>
      </c>
      <c r="AD209" s="1">
        <v>81.054000000000002</v>
      </c>
      <c r="AE209" s="1">
        <v>82.341999999999999</v>
      </c>
      <c r="AF209" s="1">
        <v>1.1697755000000001</v>
      </c>
      <c r="AG209" s="1">
        <v>-28.41</v>
      </c>
    </row>
    <row r="210" spans="1:33" x14ac:dyDescent="0.2">
      <c r="A210" s="1" t="s">
        <v>349</v>
      </c>
      <c r="B210" s="1" t="s">
        <v>466</v>
      </c>
      <c r="C210" s="1" t="s">
        <v>467</v>
      </c>
      <c r="D210" s="1">
        <v>43</v>
      </c>
      <c r="E210" s="1" t="s">
        <v>33</v>
      </c>
      <c r="F210" s="1" t="s">
        <v>468</v>
      </c>
      <c r="G210" s="1" t="s">
        <v>159</v>
      </c>
      <c r="H210" s="1" t="s">
        <v>308</v>
      </c>
      <c r="I210" s="1" t="s">
        <v>36</v>
      </c>
      <c r="J210" s="1" t="s">
        <v>160</v>
      </c>
      <c r="K210" s="1">
        <v>1</v>
      </c>
      <c r="L210" s="1">
        <v>23.8</v>
      </c>
      <c r="M210" s="1">
        <v>43.6</v>
      </c>
      <c r="N210" s="1">
        <v>22.1</v>
      </c>
      <c r="O210" s="1">
        <v>3380</v>
      </c>
      <c r="P210" s="1">
        <v>2504</v>
      </c>
      <c r="Q210" s="1" t="s">
        <v>344</v>
      </c>
      <c r="R210" s="1" t="s">
        <v>118</v>
      </c>
      <c r="S210" s="1">
        <v>63.531999999999996</v>
      </c>
      <c r="T210" s="1">
        <v>0.73987400000000003</v>
      </c>
      <c r="U210" s="1">
        <v>-1.2170000000000001</v>
      </c>
      <c r="W210" s="1">
        <v>0.91400000000000003</v>
      </c>
      <c r="X210" s="1">
        <v>11.0804045</v>
      </c>
      <c r="AE210" s="1">
        <v>64.028000000000006</v>
      </c>
    </row>
    <row r="211" spans="1:33" x14ac:dyDescent="0.2">
      <c r="A211" s="1" t="s">
        <v>349</v>
      </c>
      <c r="B211" s="1" t="s">
        <v>466</v>
      </c>
      <c r="C211" s="1" t="s">
        <v>467</v>
      </c>
      <c r="D211" s="1">
        <v>43</v>
      </c>
      <c r="E211" s="1" t="s">
        <v>33</v>
      </c>
      <c r="F211" s="1" t="s">
        <v>468</v>
      </c>
      <c r="G211" s="1" t="s">
        <v>159</v>
      </c>
      <c r="H211" s="1" t="s">
        <v>308</v>
      </c>
      <c r="I211" s="1" t="s">
        <v>36</v>
      </c>
      <c r="J211" s="1" t="s">
        <v>160</v>
      </c>
      <c r="K211" s="1">
        <v>2</v>
      </c>
      <c r="L211" s="1">
        <v>93.6</v>
      </c>
      <c r="M211" s="1">
        <v>113.4</v>
      </c>
      <c r="N211" s="1">
        <v>22.4</v>
      </c>
      <c r="O211" s="1">
        <v>3384</v>
      </c>
      <c r="P211" s="1">
        <v>2503</v>
      </c>
      <c r="Q211" s="1" t="s">
        <v>338</v>
      </c>
      <c r="R211" s="1" t="s">
        <v>86</v>
      </c>
      <c r="S211" s="1">
        <v>63.845999999999997</v>
      </c>
      <c r="T211" s="1">
        <v>0.73988640000000006</v>
      </c>
      <c r="U211" s="1">
        <v>-1.2</v>
      </c>
      <c r="W211" s="1">
        <v>0.91400000000000003</v>
      </c>
      <c r="X211" s="1">
        <v>11.1352812</v>
      </c>
      <c r="AE211" s="1">
        <v>64.344999999999999</v>
      </c>
    </row>
    <row r="212" spans="1:33" x14ac:dyDescent="0.2">
      <c r="A212" s="1" t="s">
        <v>349</v>
      </c>
      <c r="B212" s="1" t="s">
        <v>466</v>
      </c>
      <c r="C212" s="1" t="s">
        <v>467</v>
      </c>
      <c r="D212" s="1">
        <v>43</v>
      </c>
      <c r="E212" s="1" t="s">
        <v>33</v>
      </c>
      <c r="F212" s="1" t="s">
        <v>468</v>
      </c>
      <c r="G212" s="1" t="s">
        <v>159</v>
      </c>
      <c r="H212" s="1" t="s">
        <v>308</v>
      </c>
      <c r="I212" s="1" t="s">
        <v>36</v>
      </c>
      <c r="J212" s="1" t="s">
        <v>160</v>
      </c>
      <c r="K212" s="1">
        <v>3</v>
      </c>
      <c r="L212" s="1">
        <v>155.69999999999999</v>
      </c>
      <c r="M212" s="1">
        <v>177.8</v>
      </c>
      <c r="N212" s="1">
        <v>70.7</v>
      </c>
      <c r="O212" s="1">
        <v>2335</v>
      </c>
      <c r="P212" s="1">
        <v>1757</v>
      </c>
      <c r="Q212" s="1" t="s">
        <v>332</v>
      </c>
      <c r="R212" s="1" t="s">
        <v>84</v>
      </c>
      <c r="S212" s="1">
        <v>44.298999999999999</v>
      </c>
      <c r="T212" s="1">
        <v>0.75173480000000004</v>
      </c>
      <c r="U212" s="1">
        <v>14.795</v>
      </c>
      <c r="W212" s="1">
        <v>0.91400000000000003</v>
      </c>
      <c r="X212" s="1">
        <v>7.7458077999999997</v>
      </c>
      <c r="AE212" s="1">
        <v>44.759</v>
      </c>
    </row>
    <row r="213" spans="1:33" x14ac:dyDescent="0.2">
      <c r="A213" s="1" t="s">
        <v>349</v>
      </c>
      <c r="B213" s="1" t="s">
        <v>466</v>
      </c>
      <c r="C213" s="1" t="s">
        <v>467</v>
      </c>
      <c r="D213" s="1">
        <v>43</v>
      </c>
      <c r="E213" s="1" t="s">
        <v>33</v>
      </c>
      <c r="F213" s="1" t="s">
        <v>468</v>
      </c>
      <c r="G213" s="1" t="s">
        <v>159</v>
      </c>
      <c r="H213" s="1" t="s">
        <v>308</v>
      </c>
      <c r="I213" s="1" t="s">
        <v>36</v>
      </c>
      <c r="J213" s="1" t="s">
        <v>160</v>
      </c>
      <c r="K213" s="1">
        <v>4</v>
      </c>
      <c r="L213" s="1">
        <v>268</v>
      </c>
      <c r="M213" s="1">
        <v>289.8</v>
      </c>
      <c r="N213" s="1">
        <v>78.8</v>
      </c>
      <c r="W213" s="1">
        <v>0.91400000000000003</v>
      </c>
      <c r="X213" s="1">
        <v>34.208702299999999</v>
      </c>
      <c r="Y213" s="1">
        <v>3575</v>
      </c>
      <c r="Z213" s="1">
        <v>4269</v>
      </c>
      <c r="AA213" s="1">
        <v>5082</v>
      </c>
      <c r="AB213" s="1" t="s">
        <v>87</v>
      </c>
      <c r="AC213" s="1" t="s">
        <v>70</v>
      </c>
      <c r="AD213" s="1">
        <v>75.296000000000006</v>
      </c>
      <c r="AE213" s="1">
        <v>76.513000000000005</v>
      </c>
      <c r="AF213" s="1">
        <v>1.1883467999999999</v>
      </c>
      <c r="AG213" s="1">
        <v>-12.648999999999999</v>
      </c>
    </row>
    <row r="214" spans="1:33" x14ac:dyDescent="0.2">
      <c r="A214" s="1" t="s">
        <v>349</v>
      </c>
      <c r="B214" s="1" t="s">
        <v>466</v>
      </c>
      <c r="C214" s="1" t="s">
        <v>467</v>
      </c>
      <c r="D214" s="1">
        <v>43</v>
      </c>
      <c r="E214" s="1" t="s">
        <v>33</v>
      </c>
      <c r="F214" s="1" t="s">
        <v>468</v>
      </c>
      <c r="G214" s="1" t="s">
        <v>159</v>
      </c>
      <c r="H214" s="1" t="s">
        <v>308</v>
      </c>
      <c r="I214" s="1" t="s">
        <v>36</v>
      </c>
      <c r="J214" s="1" t="s">
        <v>160</v>
      </c>
      <c r="K214" s="1">
        <v>5</v>
      </c>
      <c r="L214" s="1">
        <v>383.7</v>
      </c>
      <c r="M214" s="1">
        <v>403.5</v>
      </c>
      <c r="N214" s="1">
        <v>22.4</v>
      </c>
      <c r="W214" s="1">
        <v>0.91400000000000003</v>
      </c>
      <c r="X214" s="1">
        <v>36.823261500000001</v>
      </c>
      <c r="Y214" s="1">
        <v>4311</v>
      </c>
      <c r="Z214" s="1">
        <v>5044</v>
      </c>
      <c r="AA214" s="1">
        <v>6024</v>
      </c>
      <c r="AB214" s="1" t="s">
        <v>319</v>
      </c>
      <c r="AC214" s="1" t="s">
        <v>695</v>
      </c>
      <c r="AD214" s="1">
        <v>81.055000000000007</v>
      </c>
      <c r="AE214" s="1">
        <v>82.343000000000004</v>
      </c>
      <c r="AF214" s="1">
        <v>1.1698709</v>
      </c>
      <c r="AG214" s="1">
        <v>-28.41</v>
      </c>
    </row>
    <row r="215" spans="1:33" x14ac:dyDescent="0.2">
      <c r="A215" s="1" t="s">
        <v>349</v>
      </c>
      <c r="B215" s="1" t="s">
        <v>469</v>
      </c>
      <c r="C215" s="1" t="s">
        <v>470</v>
      </c>
      <c r="D215" s="1">
        <v>44</v>
      </c>
      <c r="E215" s="1" t="s">
        <v>33</v>
      </c>
      <c r="F215" s="1" t="s">
        <v>60</v>
      </c>
      <c r="G215" s="1" t="s">
        <v>161</v>
      </c>
      <c r="H215" s="1" t="s">
        <v>308</v>
      </c>
      <c r="I215" s="1" t="s">
        <v>36</v>
      </c>
      <c r="J215" s="1" t="s">
        <v>162</v>
      </c>
      <c r="K215" s="1">
        <v>1</v>
      </c>
      <c r="L215" s="1">
        <v>23.7</v>
      </c>
      <c r="M215" s="1">
        <v>43.5</v>
      </c>
      <c r="N215" s="1">
        <v>22.1</v>
      </c>
      <c r="O215" s="1">
        <v>3364</v>
      </c>
      <c r="P215" s="1">
        <v>2490</v>
      </c>
      <c r="Q215" s="1" t="s">
        <v>671</v>
      </c>
      <c r="R215" s="1" t="s">
        <v>55</v>
      </c>
      <c r="S215" s="1">
        <v>63.536999999999999</v>
      </c>
      <c r="T215" s="1">
        <v>0.73988569999999998</v>
      </c>
      <c r="U215" s="1">
        <v>-1.1240000000000001</v>
      </c>
      <c r="W215" s="1">
        <v>2.04</v>
      </c>
      <c r="X215" s="1">
        <v>4.9648589000000003</v>
      </c>
      <c r="AE215" s="1">
        <v>64.033000000000001</v>
      </c>
    </row>
    <row r="216" spans="1:33" x14ac:dyDescent="0.2">
      <c r="A216" s="1" t="s">
        <v>349</v>
      </c>
      <c r="B216" s="1" t="s">
        <v>469</v>
      </c>
      <c r="C216" s="1" t="s">
        <v>470</v>
      </c>
      <c r="D216" s="1">
        <v>44</v>
      </c>
      <c r="E216" s="1" t="s">
        <v>33</v>
      </c>
      <c r="F216" s="1" t="s">
        <v>60</v>
      </c>
      <c r="G216" s="1" t="s">
        <v>161</v>
      </c>
      <c r="H216" s="1" t="s">
        <v>308</v>
      </c>
      <c r="I216" s="1" t="s">
        <v>36</v>
      </c>
      <c r="J216" s="1" t="s">
        <v>162</v>
      </c>
      <c r="K216" s="1">
        <v>2</v>
      </c>
      <c r="L216" s="1">
        <v>93.8</v>
      </c>
      <c r="M216" s="1">
        <v>113.6</v>
      </c>
      <c r="N216" s="1">
        <v>22.1</v>
      </c>
      <c r="O216" s="1">
        <v>3414</v>
      </c>
      <c r="P216" s="1">
        <v>2530</v>
      </c>
      <c r="Q216" s="1" t="s">
        <v>337</v>
      </c>
      <c r="R216" s="1" t="s">
        <v>105</v>
      </c>
      <c r="S216" s="1">
        <v>63.723999999999997</v>
      </c>
      <c r="T216" s="1">
        <v>0.73982939999999997</v>
      </c>
      <c r="U216" s="1">
        <v>-1.2</v>
      </c>
      <c r="W216" s="1">
        <v>2.04</v>
      </c>
      <c r="X216" s="1">
        <v>4.9794697000000001</v>
      </c>
      <c r="AE216" s="1">
        <v>64.221000000000004</v>
      </c>
    </row>
    <row r="217" spans="1:33" x14ac:dyDescent="0.2">
      <c r="A217" s="1" t="s">
        <v>349</v>
      </c>
      <c r="B217" s="1" t="s">
        <v>469</v>
      </c>
      <c r="C217" s="1" t="s">
        <v>470</v>
      </c>
      <c r="D217" s="1">
        <v>44</v>
      </c>
      <c r="E217" s="1" t="s">
        <v>33</v>
      </c>
      <c r="F217" s="1" t="s">
        <v>60</v>
      </c>
      <c r="G217" s="1" t="s">
        <v>161</v>
      </c>
      <c r="H217" s="1" t="s">
        <v>308</v>
      </c>
      <c r="I217" s="1" t="s">
        <v>36</v>
      </c>
      <c r="J217" s="1" t="s">
        <v>162</v>
      </c>
      <c r="K217" s="1">
        <v>3</v>
      </c>
      <c r="L217" s="1">
        <v>155.19999999999999</v>
      </c>
      <c r="M217" s="1">
        <v>177.9</v>
      </c>
      <c r="N217" s="1">
        <v>82.1</v>
      </c>
      <c r="O217" s="1">
        <v>6737</v>
      </c>
      <c r="P217" s="1">
        <v>4972</v>
      </c>
      <c r="Q217" s="1" t="s">
        <v>332</v>
      </c>
      <c r="R217" s="1" t="s">
        <v>86</v>
      </c>
      <c r="S217" s="1">
        <v>123.041</v>
      </c>
      <c r="T217" s="1">
        <v>0.73719970000000001</v>
      </c>
      <c r="U217" s="1">
        <v>-4.75</v>
      </c>
      <c r="W217" s="1">
        <v>2.04</v>
      </c>
      <c r="X217" s="1">
        <v>9.6405131999999991</v>
      </c>
      <c r="AE217" s="1">
        <v>124.336</v>
      </c>
    </row>
    <row r="218" spans="1:33" x14ac:dyDescent="0.2">
      <c r="A218" s="1" t="s">
        <v>349</v>
      </c>
      <c r="B218" s="1" t="s">
        <v>469</v>
      </c>
      <c r="C218" s="1" t="s">
        <v>470</v>
      </c>
      <c r="D218" s="1">
        <v>44</v>
      </c>
      <c r="E218" s="1" t="s">
        <v>33</v>
      </c>
      <c r="F218" s="1" t="s">
        <v>60</v>
      </c>
      <c r="G218" s="1" t="s">
        <v>161</v>
      </c>
      <c r="H218" s="1" t="s">
        <v>308</v>
      </c>
      <c r="I218" s="1" t="s">
        <v>36</v>
      </c>
      <c r="J218" s="1" t="s">
        <v>162</v>
      </c>
      <c r="K218" s="1">
        <v>4</v>
      </c>
      <c r="L218" s="1">
        <v>267.3</v>
      </c>
      <c r="M218" s="1">
        <v>282.10000000000002</v>
      </c>
      <c r="N218" s="1">
        <v>93.4</v>
      </c>
      <c r="W218" s="1">
        <v>2.04</v>
      </c>
      <c r="X218" s="1">
        <v>41.602767900000003</v>
      </c>
      <c r="Y218" s="1">
        <v>9382</v>
      </c>
      <c r="Z218" s="1">
        <v>11184</v>
      </c>
      <c r="AA218" s="1">
        <v>12982</v>
      </c>
      <c r="AB218" s="1" t="s">
        <v>87</v>
      </c>
      <c r="AC218" s="1" t="s">
        <v>70</v>
      </c>
      <c r="AD218" s="1">
        <v>204.03399999999999</v>
      </c>
      <c r="AE218" s="1">
        <v>207.298</v>
      </c>
      <c r="AF218" s="1">
        <v>1.1739538</v>
      </c>
      <c r="AG218" s="1">
        <v>-25.210999999999999</v>
      </c>
    </row>
    <row r="219" spans="1:33" x14ac:dyDescent="0.2">
      <c r="A219" s="1" t="s">
        <v>349</v>
      </c>
      <c r="B219" s="1" t="s">
        <v>469</v>
      </c>
      <c r="C219" s="1" t="s">
        <v>470</v>
      </c>
      <c r="D219" s="1">
        <v>44</v>
      </c>
      <c r="E219" s="1" t="s">
        <v>33</v>
      </c>
      <c r="F219" s="1" t="s">
        <v>60</v>
      </c>
      <c r="G219" s="1" t="s">
        <v>161</v>
      </c>
      <c r="H219" s="1" t="s">
        <v>308</v>
      </c>
      <c r="I219" s="1" t="s">
        <v>36</v>
      </c>
      <c r="J219" s="1" t="s">
        <v>162</v>
      </c>
      <c r="K219" s="1">
        <v>5</v>
      </c>
      <c r="L219" s="1">
        <v>384</v>
      </c>
      <c r="M219" s="1">
        <v>386.7</v>
      </c>
      <c r="N219" s="1">
        <v>22.4</v>
      </c>
      <c r="W219" s="1">
        <v>2.04</v>
      </c>
      <c r="X219" s="1">
        <v>16.479555699999999</v>
      </c>
      <c r="Y219" s="1">
        <v>4299</v>
      </c>
      <c r="Z219" s="1">
        <v>5030</v>
      </c>
      <c r="AA219" s="1">
        <v>6010</v>
      </c>
      <c r="AB219" s="1" t="s">
        <v>47</v>
      </c>
      <c r="AC219" s="1" t="s">
        <v>324</v>
      </c>
      <c r="AD219" s="1">
        <v>80.963999999999999</v>
      </c>
      <c r="AE219" s="1">
        <v>82.25</v>
      </c>
      <c r="AF219" s="1">
        <v>1.169759</v>
      </c>
      <c r="AG219" s="1">
        <v>-28.41</v>
      </c>
    </row>
    <row r="220" spans="1:33" x14ac:dyDescent="0.2">
      <c r="A220" s="1" t="s">
        <v>349</v>
      </c>
      <c r="B220" s="1" t="s">
        <v>471</v>
      </c>
      <c r="C220" s="1" t="s">
        <v>472</v>
      </c>
      <c r="D220" s="1">
        <v>45</v>
      </c>
      <c r="E220" s="1" t="s">
        <v>33</v>
      </c>
      <c r="F220" s="1" t="s">
        <v>65</v>
      </c>
      <c r="G220" s="1" t="s">
        <v>164</v>
      </c>
      <c r="H220" s="1" t="s">
        <v>308</v>
      </c>
      <c r="I220" s="1" t="s">
        <v>36</v>
      </c>
      <c r="J220" s="1" t="s">
        <v>165</v>
      </c>
      <c r="K220" s="1">
        <v>1</v>
      </c>
      <c r="L220" s="1">
        <v>23.8</v>
      </c>
      <c r="M220" s="1">
        <v>43.6</v>
      </c>
      <c r="N220" s="1">
        <v>22.1</v>
      </c>
      <c r="O220" s="1">
        <v>3384</v>
      </c>
      <c r="P220" s="1">
        <v>2507</v>
      </c>
      <c r="Q220" s="1" t="s">
        <v>696</v>
      </c>
      <c r="R220" s="1" t="s">
        <v>321</v>
      </c>
      <c r="S220" s="1">
        <v>63.454999999999998</v>
      </c>
      <c r="T220" s="1">
        <v>0.73990400000000001</v>
      </c>
      <c r="U220" s="1">
        <v>-1.1439999999999999</v>
      </c>
      <c r="W220" s="1">
        <v>1.546</v>
      </c>
      <c r="X220" s="1">
        <v>6.5428788000000004</v>
      </c>
      <c r="AE220" s="1">
        <v>63.95</v>
      </c>
    </row>
    <row r="221" spans="1:33" x14ac:dyDescent="0.2">
      <c r="A221" s="1" t="s">
        <v>349</v>
      </c>
      <c r="B221" s="1" t="s">
        <v>471</v>
      </c>
      <c r="C221" s="1" t="s">
        <v>472</v>
      </c>
      <c r="D221" s="1">
        <v>45</v>
      </c>
      <c r="E221" s="1" t="s">
        <v>33</v>
      </c>
      <c r="F221" s="1" t="s">
        <v>65</v>
      </c>
      <c r="G221" s="1" t="s">
        <v>164</v>
      </c>
      <c r="H221" s="1" t="s">
        <v>308</v>
      </c>
      <c r="I221" s="1" t="s">
        <v>36</v>
      </c>
      <c r="J221" s="1" t="s">
        <v>165</v>
      </c>
      <c r="K221" s="1">
        <v>2</v>
      </c>
      <c r="L221" s="1">
        <v>93.8</v>
      </c>
      <c r="M221" s="1">
        <v>113.6</v>
      </c>
      <c r="N221" s="1">
        <v>22.1</v>
      </c>
      <c r="O221" s="1">
        <v>3403</v>
      </c>
      <c r="P221" s="1">
        <v>2521</v>
      </c>
      <c r="Q221" s="1" t="s">
        <v>689</v>
      </c>
      <c r="R221" s="1" t="s">
        <v>46</v>
      </c>
      <c r="S221" s="1">
        <v>63.706000000000003</v>
      </c>
      <c r="T221" s="1">
        <v>0.73986249999999998</v>
      </c>
      <c r="U221" s="1">
        <v>-1.2</v>
      </c>
      <c r="W221" s="1">
        <v>1.546</v>
      </c>
      <c r="X221" s="1">
        <v>6.5688174000000004</v>
      </c>
      <c r="AE221" s="1">
        <v>64.203999999999994</v>
      </c>
    </row>
    <row r="222" spans="1:33" x14ac:dyDescent="0.2">
      <c r="A222" s="1" t="s">
        <v>349</v>
      </c>
      <c r="B222" s="1" t="s">
        <v>471</v>
      </c>
      <c r="C222" s="1" t="s">
        <v>472</v>
      </c>
      <c r="D222" s="1">
        <v>45</v>
      </c>
      <c r="E222" s="1" t="s">
        <v>33</v>
      </c>
      <c r="F222" s="1" t="s">
        <v>65</v>
      </c>
      <c r="G222" s="1" t="s">
        <v>164</v>
      </c>
      <c r="H222" s="1" t="s">
        <v>308</v>
      </c>
      <c r="I222" s="1" t="s">
        <v>36</v>
      </c>
      <c r="J222" s="1" t="s">
        <v>165</v>
      </c>
      <c r="K222" s="1">
        <v>3</v>
      </c>
      <c r="L222" s="1">
        <v>155.19999999999999</v>
      </c>
      <c r="M222" s="1">
        <v>177.7</v>
      </c>
      <c r="N222" s="1">
        <v>79.3</v>
      </c>
      <c r="O222" s="1">
        <v>5200</v>
      </c>
      <c r="P222" s="1">
        <v>4040</v>
      </c>
      <c r="Q222" s="1" t="s">
        <v>340</v>
      </c>
      <c r="R222" s="1" t="s">
        <v>48</v>
      </c>
      <c r="S222" s="1">
        <v>96.271000000000001</v>
      </c>
      <c r="T222" s="1">
        <v>0.77595550000000002</v>
      </c>
      <c r="U222" s="1">
        <v>47.524999999999999</v>
      </c>
      <c r="W222" s="1">
        <v>1.546</v>
      </c>
      <c r="X222" s="1">
        <v>9.9444303999999999</v>
      </c>
      <c r="AE222" s="1">
        <v>97.197000000000003</v>
      </c>
    </row>
    <row r="223" spans="1:33" x14ac:dyDescent="0.2">
      <c r="A223" s="1" t="s">
        <v>349</v>
      </c>
      <c r="B223" s="1" t="s">
        <v>471</v>
      </c>
      <c r="C223" s="1" t="s">
        <v>472</v>
      </c>
      <c r="D223" s="1">
        <v>45</v>
      </c>
      <c r="E223" s="1" t="s">
        <v>33</v>
      </c>
      <c r="F223" s="1" t="s">
        <v>65</v>
      </c>
      <c r="G223" s="1" t="s">
        <v>164</v>
      </c>
      <c r="H223" s="1" t="s">
        <v>308</v>
      </c>
      <c r="I223" s="1" t="s">
        <v>36</v>
      </c>
      <c r="J223" s="1" t="s">
        <v>165</v>
      </c>
      <c r="K223" s="1">
        <v>4</v>
      </c>
      <c r="L223" s="1">
        <v>267.5</v>
      </c>
      <c r="M223" s="1">
        <v>284.5</v>
      </c>
      <c r="N223" s="1">
        <v>88.6</v>
      </c>
      <c r="W223" s="1">
        <v>1.546</v>
      </c>
      <c r="X223" s="1">
        <v>42.344268399999997</v>
      </c>
      <c r="Y223" s="1">
        <v>7357</v>
      </c>
      <c r="Z223" s="1">
        <v>9276</v>
      </c>
      <c r="AA223" s="1">
        <v>10427</v>
      </c>
      <c r="AB223" s="1" t="s">
        <v>59</v>
      </c>
      <c r="AC223" s="1" t="s">
        <v>75</v>
      </c>
      <c r="AD223" s="1">
        <v>157.321</v>
      </c>
      <c r="AE223" s="1">
        <v>159.95099999999999</v>
      </c>
      <c r="AF223" s="1">
        <v>1.2450044</v>
      </c>
      <c r="AG223" s="1">
        <v>38.119</v>
      </c>
    </row>
    <row r="224" spans="1:33" x14ac:dyDescent="0.2">
      <c r="A224" s="1" t="s">
        <v>349</v>
      </c>
      <c r="B224" s="1" t="s">
        <v>471</v>
      </c>
      <c r="C224" s="1" t="s">
        <v>472</v>
      </c>
      <c r="D224" s="1">
        <v>45</v>
      </c>
      <c r="E224" s="1" t="s">
        <v>33</v>
      </c>
      <c r="F224" s="1" t="s">
        <v>65</v>
      </c>
      <c r="G224" s="1" t="s">
        <v>164</v>
      </c>
      <c r="H224" s="1" t="s">
        <v>308</v>
      </c>
      <c r="I224" s="1" t="s">
        <v>36</v>
      </c>
      <c r="J224" s="1" t="s">
        <v>165</v>
      </c>
      <c r="K224" s="1">
        <v>5</v>
      </c>
      <c r="L224" s="1">
        <v>384</v>
      </c>
      <c r="M224" s="1">
        <v>386.3</v>
      </c>
      <c r="N224" s="1">
        <v>22.3</v>
      </c>
      <c r="W224" s="1">
        <v>1.546</v>
      </c>
      <c r="X224" s="1">
        <v>21.721375800000001</v>
      </c>
      <c r="Y224" s="1">
        <v>4302</v>
      </c>
      <c r="Z224" s="1">
        <v>5034</v>
      </c>
      <c r="AA224" s="1">
        <v>6010</v>
      </c>
      <c r="AB224" s="1" t="s">
        <v>673</v>
      </c>
      <c r="AC224" s="1" t="s">
        <v>273</v>
      </c>
      <c r="AD224" s="1">
        <v>80.875</v>
      </c>
      <c r="AE224" s="1">
        <v>82.16</v>
      </c>
      <c r="AF224" s="1">
        <v>1.1697367000000001</v>
      </c>
      <c r="AG224" s="1">
        <v>-28.41</v>
      </c>
    </row>
    <row r="225" spans="1:33" x14ac:dyDescent="0.2">
      <c r="A225" s="1" t="s">
        <v>349</v>
      </c>
      <c r="B225" s="1" t="s">
        <v>473</v>
      </c>
      <c r="C225" s="1" t="s">
        <v>474</v>
      </c>
      <c r="D225" s="1">
        <v>46</v>
      </c>
      <c r="E225" s="1" t="s">
        <v>33</v>
      </c>
      <c r="F225" s="1" t="s">
        <v>52</v>
      </c>
      <c r="G225" s="1" t="s">
        <v>167</v>
      </c>
      <c r="H225" s="1" t="s">
        <v>308</v>
      </c>
      <c r="I225" s="1" t="s">
        <v>36</v>
      </c>
      <c r="J225" s="1" t="s">
        <v>168</v>
      </c>
      <c r="K225" s="1">
        <v>1</v>
      </c>
      <c r="L225" s="1">
        <v>23.7</v>
      </c>
      <c r="M225" s="1">
        <v>43.5</v>
      </c>
      <c r="N225" s="1">
        <v>22.1</v>
      </c>
      <c r="O225" s="1">
        <v>3361</v>
      </c>
      <c r="P225" s="1">
        <v>2488</v>
      </c>
      <c r="Q225" s="1" t="s">
        <v>684</v>
      </c>
      <c r="R225" s="1" t="s">
        <v>324</v>
      </c>
      <c r="S225" s="1">
        <v>63.454000000000001</v>
      </c>
      <c r="T225" s="1">
        <v>0.73993149999999996</v>
      </c>
      <c r="U225" s="1">
        <v>-1.071</v>
      </c>
      <c r="W225" s="1">
        <v>1.4490000000000001</v>
      </c>
      <c r="X225" s="1">
        <v>6.9807012000000004</v>
      </c>
      <c r="AE225" s="1">
        <v>63.948999999999998</v>
      </c>
    </row>
    <row r="226" spans="1:33" x14ac:dyDescent="0.2">
      <c r="A226" s="1" t="s">
        <v>349</v>
      </c>
      <c r="B226" s="1" t="s">
        <v>473</v>
      </c>
      <c r="C226" s="1" t="s">
        <v>474</v>
      </c>
      <c r="D226" s="1">
        <v>46</v>
      </c>
      <c r="E226" s="1" t="s">
        <v>33</v>
      </c>
      <c r="F226" s="1" t="s">
        <v>52</v>
      </c>
      <c r="G226" s="1" t="s">
        <v>167</v>
      </c>
      <c r="H226" s="1" t="s">
        <v>308</v>
      </c>
      <c r="I226" s="1" t="s">
        <v>36</v>
      </c>
      <c r="J226" s="1" t="s">
        <v>168</v>
      </c>
      <c r="K226" s="1">
        <v>2</v>
      </c>
      <c r="L226" s="1">
        <v>93.7</v>
      </c>
      <c r="M226" s="1">
        <v>112.5</v>
      </c>
      <c r="N226" s="1">
        <v>22.4</v>
      </c>
      <c r="O226" s="1">
        <v>3375</v>
      </c>
      <c r="P226" s="1">
        <v>2497</v>
      </c>
      <c r="Q226" s="1" t="s">
        <v>671</v>
      </c>
      <c r="R226" s="1" t="s">
        <v>48</v>
      </c>
      <c r="S226" s="1">
        <v>63.682000000000002</v>
      </c>
      <c r="T226" s="1">
        <v>0.73983600000000005</v>
      </c>
      <c r="U226" s="1">
        <v>-1.2</v>
      </c>
      <c r="W226" s="1">
        <v>1.4490000000000001</v>
      </c>
      <c r="X226" s="1">
        <v>7.0058601999999999</v>
      </c>
      <c r="AE226" s="1">
        <v>64.179000000000002</v>
      </c>
    </row>
    <row r="227" spans="1:33" x14ac:dyDescent="0.2">
      <c r="A227" s="1" t="s">
        <v>349</v>
      </c>
      <c r="B227" s="1" t="s">
        <v>473</v>
      </c>
      <c r="C227" s="1" t="s">
        <v>474</v>
      </c>
      <c r="D227" s="1">
        <v>46</v>
      </c>
      <c r="E227" s="1" t="s">
        <v>33</v>
      </c>
      <c r="F227" s="1" t="s">
        <v>52</v>
      </c>
      <c r="G227" s="1" t="s">
        <v>167</v>
      </c>
      <c r="H227" s="1" t="s">
        <v>308</v>
      </c>
      <c r="I227" s="1" t="s">
        <v>36</v>
      </c>
      <c r="J227" s="1" t="s">
        <v>168</v>
      </c>
      <c r="K227" s="1">
        <v>3</v>
      </c>
      <c r="L227" s="1">
        <v>155.1</v>
      </c>
      <c r="M227" s="1">
        <v>177.6</v>
      </c>
      <c r="N227" s="1">
        <v>77.5</v>
      </c>
      <c r="O227" s="1">
        <v>4650</v>
      </c>
      <c r="P227" s="1">
        <v>3459</v>
      </c>
      <c r="Q227" s="1" t="s">
        <v>340</v>
      </c>
      <c r="R227" s="1" t="s">
        <v>48</v>
      </c>
      <c r="S227" s="1">
        <v>87.183000000000007</v>
      </c>
      <c r="T227" s="1">
        <v>0.7430987</v>
      </c>
      <c r="U227" s="1">
        <v>3.2050000000000001</v>
      </c>
      <c r="W227" s="1">
        <v>1.4490000000000001</v>
      </c>
      <c r="X227" s="1">
        <v>9.6085481000000001</v>
      </c>
      <c r="AE227" s="1">
        <v>88.022000000000006</v>
      </c>
    </row>
    <row r="228" spans="1:33" x14ac:dyDescent="0.2">
      <c r="A228" s="1" t="s">
        <v>349</v>
      </c>
      <c r="B228" s="1" t="s">
        <v>473</v>
      </c>
      <c r="C228" s="1" t="s">
        <v>474</v>
      </c>
      <c r="D228" s="1">
        <v>46</v>
      </c>
      <c r="E228" s="1" t="s">
        <v>33</v>
      </c>
      <c r="F228" s="1" t="s">
        <v>52</v>
      </c>
      <c r="G228" s="1" t="s">
        <v>167</v>
      </c>
      <c r="H228" s="1" t="s">
        <v>308</v>
      </c>
      <c r="I228" s="1" t="s">
        <v>36</v>
      </c>
      <c r="J228" s="1" t="s">
        <v>168</v>
      </c>
      <c r="K228" s="1">
        <v>4</v>
      </c>
      <c r="L228" s="1">
        <v>267.39999999999998</v>
      </c>
      <c r="M228" s="1">
        <v>285.60000000000002</v>
      </c>
      <c r="N228" s="1">
        <v>86.3</v>
      </c>
      <c r="W228" s="1">
        <v>1.4490000000000001</v>
      </c>
      <c r="X228" s="1">
        <v>40.812474899999998</v>
      </c>
      <c r="Y228" s="1">
        <v>6652</v>
      </c>
      <c r="Z228" s="1">
        <v>7896</v>
      </c>
      <c r="AA228" s="1">
        <v>9428</v>
      </c>
      <c r="AB228" s="1" t="s">
        <v>59</v>
      </c>
      <c r="AC228" s="1" t="s">
        <v>70</v>
      </c>
      <c r="AD228" s="1">
        <v>142.23400000000001</v>
      </c>
      <c r="AE228" s="1">
        <v>144.51400000000001</v>
      </c>
      <c r="AF228" s="1">
        <v>1.1763211</v>
      </c>
      <c r="AG228" s="1">
        <v>-23.260999999999999</v>
      </c>
    </row>
    <row r="229" spans="1:33" x14ac:dyDescent="0.2">
      <c r="A229" s="1" t="s">
        <v>349</v>
      </c>
      <c r="B229" s="1" t="s">
        <v>473</v>
      </c>
      <c r="C229" s="1" t="s">
        <v>474</v>
      </c>
      <c r="D229" s="1">
        <v>46</v>
      </c>
      <c r="E229" s="1" t="s">
        <v>33</v>
      </c>
      <c r="F229" s="1" t="s">
        <v>52</v>
      </c>
      <c r="G229" s="1" t="s">
        <v>167</v>
      </c>
      <c r="H229" s="1" t="s">
        <v>308</v>
      </c>
      <c r="I229" s="1" t="s">
        <v>36</v>
      </c>
      <c r="J229" s="1" t="s">
        <v>168</v>
      </c>
      <c r="K229" s="1">
        <v>5</v>
      </c>
      <c r="L229" s="1">
        <v>383.9</v>
      </c>
      <c r="M229" s="1">
        <v>403.7</v>
      </c>
      <c r="N229" s="1">
        <v>22.4</v>
      </c>
      <c r="W229" s="1">
        <v>1.4490000000000001</v>
      </c>
      <c r="X229" s="1">
        <v>23.0963128</v>
      </c>
      <c r="Y229" s="1">
        <v>4335</v>
      </c>
      <c r="Z229" s="1">
        <v>5080</v>
      </c>
      <c r="AA229" s="1">
        <v>6046</v>
      </c>
      <c r="AB229" s="1" t="s">
        <v>657</v>
      </c>
      <c r="AC229" s="1" t="s">
        <v>348</v>
      </c>
      <c r="AD229" s="1">
        <v>80.599000000000004</v>
      </c>
      <c r="AE229" s="1">
        <v>81.88</v>
      </c>
      <c r="AF229" s="1">
        <v>1.1698653999999999</v>
      </c>
      <c r="AG229" s="1">
        <v>-28.41</v>
      </c>
    </row>
    <row r="230" spans="1:33" x14ac:dyDescent="0.2">
      <c r="A230" s="1" t="s">
        <v>349</v>
      </c>
      <c r="B230" s="1" t="s">
        <v>475</v>
      </c>
      <c r="C230" s="1" t="s">
        <v>476</v>
      </c>
      <c r="D230" s="1">
        <v>47</v>
      </c>
      <c r="E230" s="1" t="s">
        <v>33</v>
      </c>
      <c r="F230" s="1" t="s">
        <v>34</v>
      </c>
      <c r="G230" s="1" t="s">
        <v>169</v>
      </c>
      <c r="H230" s="1" t="s">
        <v>308</v>
      </c>
      <c r="I230" s="1" t="s">
        <v>36</v>
      </c>
      <c r="J230" s="1" t="s">
        <v>170</v>
      </c>
      <c r="K230" s="1">
        <v>1</v>
      </c>
      <c r="L230" s="1">
        <v>23.8</v>
      </c>
      <c r="M230" s="1">
        <v>43.6</v>
      </c>
      <c r="N230" s="1">
        <v>22.1</v>
      </c>
      <c r="O230" s="1">
        <v>3381</v>
      </c>
      <c r="P230" s="1">
        <v>2505</v>
      </c>
      <c r="Q230" s="1" t="s">
        <v>676</v>
      </c>
      <c r="R230" s="1" t="s">
        <v>329</v>
      </c>
      <c r="S230" s="1">
        <v>63.496000000000002</v>
      </c>
      <c r="T230" s="1">
        <v>0.73990040000000001</v>
      </c>
      <c r="U230" s="1">
        <v>-1.175</v>
      </c>
      <c r="W230" s="1">
        <v>1</v>
      </c>
      <c r="X230" s="1">
        <v>10.1218501</v>
      </c>
      <c r="AE230" s="1">
        <v>63.991999999999997</v>
      </c>
    </row>
    <row r="231" spans="1:33" x14ac:dyDescent="0.2">
      <c r="A231" s="1" t="s">
        <v>349</v>
      </c>
      <c r="B231" s="1" t="s">
        <v>475</v>
      </c>
      <c r="C231" s="1" t="s">
        <v>476</v>
      </c>
      <c r="D231" s="1">
        <v>47</v>
      </c>
      <c r="E231" s="1" t="s">
        <v>33</v>
      </c>
      <c r="F231" s="1" t="s">
        <v>34</v>
      </c>
      <c r="G231" s="1" t="s">
        <v>169</v>
      </c>
      <c r="H231" s="1" t="s">
        <v>308</v>
      </c>
      <c r="I231" s="1" t="s">
        <v>36</v>
      </c>
      <c r="J231" s="1" t="s">
        <v>170</v>
      </c>
      <c r="K231" s="1">
        <v>2</v>
      </c>
      <c r="L231" s="1">
        <v>93.8</v>
      </c>
      <c r="M231" s="1">
        <v>113.6</v>
      </c>
      <c r="N231" s="1">
        <v>22.1</v>
      </c>
      <c r="O231" s="1">
        <v>3412</v>
      </c>
      <c r="P231" s="1">
        <v>2527</v>
      </c>
      <c r="Q231" s="1" t="s">
        <v>671</v>
      </c>
      <c r="R231" s="1" t="s">
        <v>55</v>
      </c>
      <c r="S231" s="1">
        <v>63.786000000000001</v>
      </c>
      <c r="T231" s="1">
        <v>0.73988160000000003</v>
      </c>
      <c r="U231" s="1">
        <v>-1.2</v>
      </c>
      <c r="W231" s="1">
        <v>1</v>
      </c>
      <c r="X231" s="1">
        <v>10.1680385</v>
      </c>
      <c r="AE231" s="1">
        <v>64.284000000000006</v>
      </c>
    </row>
    <row r="232" spans="1:33" x14ac:dyDescent="0.2">
      <c r="A232" s="1" t="s">
        <v>349</v>
      </c>
      <c r="B232" s="1" t="s">
        <v>475</v>
      </c>
      <c r="C232" s="1" t="s">
        <v>476</v>
      </c>
      <c r="D232" s="1">
        <v>47</v>
      </c>
      <c r="E232" s="1" t="s">
        <v>33</v>
      </c>
      <c r="F232" s="1" t="s">
        <v>34</v>
      </c>
      <c r="G232" s="1" t="s">
        <v>169</v>
      </c>
      <c r="H232" s="1" t="s">
        <v>308</v>
      </c>
      <c r="I232" s="1" t="s">
        <v>36</v>
      </c>
      <c r="J232" s="1" t="s">
        <v>170</v>
      </c>
      <c r="K232" s="1">
        <v>3</v>
      </c>
      <c r="L232" s="1">
        <v>277.3</v>
      </c>
      <c r="M232" s="1">
        <v>295.39999999999998</v>
      </c>
      <c r="N232" s="1">
        <v>32.5</v>
      </c>
      <c r="W232" s="1">
        <v>1</v>
      </c>
      <c r="X232" s="1">
        <v>1.8526600000000001E-2</v>
      </c>
      <c r="Y232" s="1">
        <v>14</v>
      </c>
      <c r="Z232" s="1">
        <v>17</v>
      </c>
      <c r="AA232" s="1">
        <v>21</v>
      </c>
      <c r="AB232" s="1" t="s">
        <v>59</v>
      </c>
      <c r="AC232" s="1" t="s">
        <v>70</v>
      </c>
      <c r="AD232" s="1">
        <v>0.26600000000000001</v>
      </c>
      <c r="AE232" s="1">
        <v>0.27</v>
      </c>
      <c r="AF232" s="1">
        <v>1.1843992000000001</v>
      </c>
      <c r="AG232" s="1">
        <v>-17.033000000000001</v>
      </c>
    </row>
    <row r="233" spans="1:33" x14ac:dyDescent="0.2">
      <c r="A233" s="1" t="s">
        <v>349</v>
      </c>
      <c r="B233" s="1" t="s">
        <v>475</v>
      </c>
      <c r="C233" s="1" t="s">
        <v>476</v>
      </c>
      <c r="D233" s="1">
        <v>47</v>
      </c>
      <c r="E233" s="1" t="s">
        <v>33</v>
      </c>
      <c r="F233" s="1" t="s">
        <v>34</v>
      </c>
      <c r="G233" s="1" t="s">
        <v>169</v>
      </c>
      <c r="H233" s="1" t="s">
        <v>308</v>
      </c>
      <c r="I233" s="1" t="s">
        <v>36</v>
      </c>
      <c r="J233" s="1" t="s">
        <v>170</v>
      </c>
      <c r="K233" s="1">
        <v>4</v>
      </c>
      <c r="L233" s="1">
        <v>383.9</v>
      </c>
      <c r="M233" s="1">
        <v>386.2</v>
      </c>
      <c r="N233" s="1">
        <v>22.4</v>
      </c>
      <c r="W233" s="1">
        <v>1</v>
      </c>
      <c r="X233" s="1">
        <v>33.589396499999999</v>
      </c>
      <c r="Y233" s="1">
        <v>4296</v>
      </c>
      <c r="Z233" s="1">
        <v>5027</v>
      </c>
      <c r="AA233" s="1">
        <v>6010</v>
      </c>
      <c r="AB233" s="1" t="s">
        <v>80</v>
      </c>
      <c r="AC233" s="1" t="s">
        <v>163</v>
      </c>
      <c r="AD233" s="1">
        <v>80.894000000000005</v>
      </c>
      <c r="AE233" s="1">
        <v>82.18</v>
      </c>
      <c r="AF233" s="1">
        <v>1.1699048000000001</v>
      </c>
      <c r="AG233" s="1">
        <v>-28.41</v>
      </c>
    </row>
    <row r="234" spans="1:33" x14ac:dyDescent="0.2">
      <c r="A234" s="1" t="s">
        <v>349</v>
      </c>
      <c r="B234" s="1" t="s">
        <v>477</v>
      </c>
      <c r="C234" s="1" t="s">
        <v>478</v>
      </c>
      <c r="D234" s="1">
        <v>48</v>
      </c>
      <c r="E234" s="1" t="s">
        <v>33</v>
      </c>
      <c r="F234" s="1" t="s">
        <v>72</v>
      </c>
      <c r="G234" s="1" t="s">
        <v>171</v>
      </c>
      <c r="H234" s="1" t="s">
        <v>308</v>
      </c>
      <c r="I234" s="1" t="s">
        <v>36</v>
      </c>
      <c r="J234" s="1" t="s">
        <v>172</v>
      </c>
      <c r="K234" s="1">
        <v>1</v>
      </c>
      <c r="L234" s="1">
        <v>23.8</v>
      </c>
      <c r="M234" s="1">
        <v>43.6</v>
      </c>
      <c r="N234" s="1">
        <v>22.1</v>
      </c>
      <c r="O234" s="1">
        <v>3376</v>
      </c>
      <c r="P234" s="1">
        <v>2502</v>
      </c>
      <c r="Q234" s="1" t="s">
        <v>331</v>
      </c>
      <c r="R234" s="1" t="s">
        <v>79</v>
      </c>
      <c r="S234" s="1">
        <v>63.284999999999997</v>
      </c>
      <c r="T234" s="1">
        <v>0.7398998</v>
      </c>
      <c r="U234" s="1">
        <v>-1.1319999999999999</v>
      </c>
      <c r="W234" s="1">
        <v>1.4059999999999999</v>
      </c>
      <c r="X234" s="1">
        <v>7.1750949999999998</v>
      </c>
      <c r="AE234" s="1">
        <v>63.779000000000003</v>
      </c>
    </row>
    <row r="235" spans="1:33" x14ac:dyDescent="0.2">
      <c r="A235" s="1" t="s">
        <v>349</v>
      </c>
      <c r="B235" s="1" t="s">
        <v>477</v>
      </c>
      <c r="C235" s="1" t="s">
        <v>478</v>
      </c>
      <c r="D235" s="1">
        <v>48</v>
      </c>
      <c r="E235" s="1" t="s">
        <v>33</v>
      </c>
      <c r="F235" s="1" t="s">
        <v>72</v>
      </c>
      <c r="G235" s="1" t="s">
        <v>171</v>
      </c>
      <c r="H235" s="1" t="s">
        <v>308</v>
      </c>
      <c r="I235" s="1" t="s">
        <v>36</v>
      </c>
      <c r="J235" s="1" t="s">
        <v>172</v>
      </c>
      <c r="K235" s="1">
        <v>2</v>
      </c>
      <c r="L235" s="1">
        <v>93.8</v>
      </c>
      <c r="M235" s="1">
        <v>113.6</v>
      </c>
      <c r="N235" s="1">
        <v>22.1</v>
      </c>
      <c r="O235" s="1">
        <v>3418</v>
      </c>
      <c r="P235" s="1">
        <v>2533</v>
      </c>
      <c r="Q235" s="1" t="s">
        <v>331</v>
      </c>
      <c r="R235" s="1" t="s">
        <v>79</v>
      </c>
      <c r="S235" s="1">
        <v>63.793999999999997</v>
      </c>
      <c r="T235" s="1">
        <v>0.7398496</v>
      </c>
      <c r="U235" s="1">
        <v>-1.2</v>
      </c>
      <c r="W235" s="1">
        <v>1.4059999999999999</v>
      </c>
      <c r="X235" s="1">
        <v>7.2327434999999998</v>
      </c>
      <c r="AE235" s="1">
        <v>64.292000000000002</v>
      </c>
    </row>
    <row r="236" spans="1:33" x14ac:dyDescent="0.2">
      <c r="A236" s="1" t="s">
        <v>349</v>
      </c>
      <c r="B236" s="1" t="s">
        <v>477</v>
      </c>
      <c r="C236" s="1" t="s">
        <v>478</v>
      </c>
      <c r="D236" s="1">
        <v>48</v>
      </c>
      <c r="E236" s="1" t="s">
        <v>33</v>
      </c>
      <c r="F236" s="1" t="s">
        <v>72</v>
      </c>
      <c r="G236" s="1" t="s">
        <v>171</v>
      </c>
      <c r="H236" s="1" t="s">
        <v>308</v>
      </c>
      <c r="I236" s="1" t="s">
        <v>36</v>
      </c>
      <c r="J236" s="1" t="s">
        <v>172</v>
      </c>
      <c r="K236" s="1">
        <v>3</v>
      </c>
      <c r="L236" s="1">
        <v>155.19999999999999</v>
      </c>
      <c r="M236" s="1">
        <v>178</v>
      </c>
      <c r="N236" s="1">
        <v>78.3</v>
      </c>
      <c r="O236" s="1">
        <v>4835</v>
      </c>
      <c r="P236" s="1">
        <v>3614</v>
      </c>
      <c r="Q236" s="1" t="s">
        <v>328</v>
      </c>
      <c r="R236" s="1" t="s">
        <v>336</v>
      </c>
      <c r="S236" s="1">
        <v>89.111999999999995</v>
      </c>
      <c r="T236" s="1">
        <v>0.7467454</v>
      </c>
      <c r="U236" s="1">
        <v>8.109</v>
      </c>
      <c r="W236" s="1">
        <v>1.4059999999999999</v>
      </c>
      <c r="X236" s="1">
        <v>10.1224089</v>
      </c>
      <c r="AE236" s="1">
        <v>89.977999999999994</v>
      </c>
    </row>
    <row r="237" spans="1:33" x14ac:dyDescent="0.2">
      <c r="A237" s="1" t="s">
        <v>349</v>
      </c>
      <c r="B237" s="1" t="s">
        <v>477</v>
      </c>
      <c r="C237" s="1" t="s">
        <v>478</v>
      </c>
      <c r="D237" s="1">
        <v>48</v>
      </c>
      <c r="E237" s="1" t="s">
        <v>33</v>
      </c>
      <c r="F237" s="1" t="s">
        <v>72</v>
      </c>
      <c r="G237" s="1" t="s">
        <v>171</v>
      </c>
      <c r="H237" s="1" t="s">
        <v>308</v>
      </c>
      <c r="I237" s="1" t="s">
        <v>36</v>
      </c>
      <c r="J237" s="1" t="s">
        <v>172</v>
      </c>
      <c r="K237" s="1">
        <v>4</v>
      </c>
      <c r="L237" s="1">
        <v>267.5</v>
      </c>
      <c r="M237" s="1">
        <v>284.2</v>
      </c>
      <c r="N237" s="1">
        <v>89.3</v>
      </c>
      <c r="W237" s="1">
        <v>1.4059999999999999</v>
      </c>
      <c r="X237" s="1">
        <v>48.594757100000002</v>
      </c>
      <c r="Y237" s="1">
        <v>7677</v>
      </c>
      <c r="Z237" s="1">
        <v>9193</v>
      </c>
      <c r="AA237" s="1">
        <v>10882</v>
      </c>
      <c r="AB237" s="1" t="s">
        <v>311</v>
      </c>
      <c r="AC237" s="1" t="s">
        <v>64</v>
      </c>
      <c r="AD237" s="1">
        <v>164.28299999999999</v>
      </c>
      <c r="AE237" s="1">
        <v>166.929</v>
      </c>
      <c r="AF237" s="1">
        <v>1.1837755000000001</v>
      </c>
      <c r="AG237" s="1">
        <v>-16.532</v>
      </c>
    </row>
    <row r="238" spans="1:33" x14ac:dyDescent="0.2">
      <c r="A238" s="1" t="s">
        <v>349</v>
      </c>
      <c r="B238" s="1" t="s">
        <v>477</v>
      </c>
      <c r="C238" s="1" t="s">
        <v>478</v>
      </c>
      <c r="D238" s="1">
        <v>48</v>
      </c>
      <c r="E238" s="1" t="s">
        <v>33</v>
      </c>
      <c r="F238" s="1" t="s">
        <v>72</v>
      </c>
      <c r="G238" s="1" t="s">
        <v>171</v>
      </c>
      <c r="H238" s="1" t="s">
        <v>308</v>
      </c>
      <c r="I238" s="1" t="s">
        <v>36</v>
      </c>
      <c r="J238" s="1" t="s">
        <v>172</v>
      </c>
      <c r="K238" s="1">
        <v>5</v>
      </c>
      <c r="L238" s="1">
        <v>383.9</v>
      </c>
      <c r="M238" s="1">
        <v>386.2</v>
      </c>
      <c r="N238" s="1">
        <v>22.4</v>
      </c>
      <c r="W238" s="1">
        <v>1.4059999999999999</v>
      </c>
      <c r="X238" s="1">
        <v>23.9799604</v>
      </c>
      <c r="Y238" s="1">
        <v>4313</v>
      </c>
      <c r="Z238" s="1">
        <v>5046</v>
      </c>
      <c r="AA238" s="1">
        <v>6026</v>
      </c>
      <c r="AB238" s="1" t="s">
        <v>680</v>
      </c>
      <c r="AC238" s="1" t="s">
        <v>41</v>
      </c>
      <c r="AD238" s="1">
        <v>81.197999999999993</v>
      </c>
      <c r="AE238" s="1">
        <v>82.488</v>
      </c>
      <c r="AF238" s="1">
        <v>1.1697595999999999</v>
      </c>
      <c r="AG238" s="1">
        <v>-28.41</v>
      </c>
    </row>
    <row r="239" spans="1:33" x14ac:dyDescent="0.2">
      <c r="A239" s="1" t="s">
        <v>349</v>
      </c>
      <c r="B239" s="1" t="s">
        <v>479</v>
      </c>
      <c r="C239" s="1" t="s">
        <v>480</v>
      </c>
      <c r="D239" s="1">
        <v>49</v>
      </c>
      <c r="E239" s="1" t="s">
        <v>33</v>
      </c>
      <c r="F239" s="1" t="s">
        <v>481</v>
      </c>
      <c r="G239" s="1" t="s">
        <v>173</v>
      </c>
      <c r="H239" s="1" t="s">
        <v>308</v>
      </c>
      <c r="I239" s="1" t="s">
        <v>36</v>
      </c>
      <c r="J239" s="1" t="s">
        <v>174</v>
      </c>
      <c r="K239" s="1">
        <v>1</v>
      </c>
      <c r="L239" s="1">
        <v>23.7</v>
      </c>
      <c r="M239" s="1">
        <v>43.5</v>
      </c>
      <c r="N239" s="1">
        <v>22.1</v>
      </c>
      <c r="O239" s="1">
        <v>3376</v>
      </c>
      <c r="P239" s="1">
        <v>2501</v>
      </c>
      <c r="Q239" s="1" t="s">
        <v>338</v>
      </c>
      <c r="R239" s="1" t="s">
        <v>105</v>
      </c>
      <c r="S239" s="1">
        <v>63.655000000000001</v>
      </c>
      <c r="T239" s="1">
        <v>0.73994260000000001</v>
      </c>
      <c r="U239" s="1">
        <v>-1.161</v>
      </c>
      <c r="W239" s="1">
        <v>1.43</v>
      </c>
      <c r="X239" s="1">
        <v>7.0958734000000003</v>
      </c>
      <c r="AE239" s="1">
        <v>64.152000000000001</v>
      </c>
    </row>
    <row r="240" spans="1:33" x14ac:dyDescent="0.2">
      <c r="A240" s="1" t="s">
        <v>349</v>
      </c>
      <c r="B240" s="1" t="s">
        <v>479</v>
      </c>
      <c r="C240" s="1" t="s">
        <v>480</v>
      </c>
      <c r="D240" s="1">
        <v>49</v>
      </c>
      <c r="E240" s="1" t="s">
        <v>33</v>
      </c>
      <c r="F240" s="1" t="s">
        <v>481</v>
      </c>
      <c r="G240" s="1" t="s">
        <v>173</v>
      </c>
      <c r="H240" s="1" t="s">
        <v>308</v>
      </c>
      <c r="I240" s="1" t="s">
        <v>36</v>
      </c>
      <c r="J240" s="1" t="s">
        <v>174</v>
      </c>
      <c r="K240" s="1">
        <v>2</v>
      </c>
      <c r="L240" s="1">
        <v>93.6</v>
      </c>
      <c r="M240" s="1">
        <v>113.2</v>
      </c>
      <c r="N240" s="1">
        <v>22.4</v>
      </c>
      <c r="O240" s="1">
        <v>3395</v>
      </c>
      <c r="P240" s="1">
        <v>2512</v>
      </c>
      <c r="Q240" s="1" t="s">
        <v>332</v>
      </c>
      <c r="R240" s="1" t="s">
        <v>79</v>
      </c>
      <c r="S240" s="1">
        <v>64.007999999999996</v>
      </c>
      <c r="T240" s="1">
        <v>0.73991370000000001</v>
      </c>
      <c r="U240" s="1">
        <v>-1.2</v>
      </c>
      <c r="W240" s="1">
        <v>1.43</v>
      </c>
      <c r="X240" s="1">
        <v>7.1352340999999999</v>
      </c>
      <c r="AE240" s="1">
        <v>64.507000000000005</v>
      </c>
    </row>
    <row r="241" spans="1:33" x14ac:dyDescent="0.2">
      <c r="A241" s="1" t="s">
        <v>349</v>
      </c>
      <c r="B241" s="1" t="s">
        <v>479</v>
      </c>
      <c r="C241" s="1" t="s">
        <v>480</v>
      </c>
      <c r="D241" s="1">
        <v>49</v>
      </c>
      <c r="E241" s="1" t="s">
        <v>33</v>
      </c>
      <c r="F241" s="1" t="s">
        <v>481</v>
      </c>
      <c r="G241" s="1" t="s">
        <v>173</v>
      </c>
      <c r="H241" s="1" t="s">
        <v>308</v>
      </c>
      <c r="I241" s="1" t="s">
        <v>36</v>
      </c>
      <c r="J241" s="1" t="s">
        <v>174</v>
      </c>
      <c r="K241" s="1">
        <v>3</v>
      </c>
      <c r="L241" s="1">
        <v>155.6</v>
      </c>
      <c r="M241" s="1">
        <v>177.8</v>
      </c>
      <c r="N241" s="1">
        <v>75.3</v>
      </c>
      <c r="O241" s="1">
        <v>3804</v>
      </c>
      <c r="P241" s="1">
        <v>2897</v>
      </c>
      <c r="Q241" s="1" t="s">
        <v>328</v>
      </c>
      <c r="R241" s="1" t="s">
        <v>105</v>
      </c>
      <c r="S241" s="1">
        <v>71.073999999999998</v>
      </c>
      <c r="T241" s="1">
        <v>0.76069509999999996</v>
      </c>
      <c r="U241" s="1">
        <v>26.852</v>
      </c>
      <c r="W241" s="1">
        <v>1.43</v>
      </c>
      <c r="X241" s="1">
        <v>7.9410793000000002</v>
      </c>
      <c r="AE241" s="1">
        <v>71.793000000000006</v>
      </c>
    </row>
    <row r="242" spans="1:33" x14ac:dyDescent="0.2">
      <c r="A242" s="1" t="s">
        <v>349</v>
      </c>
      <c r="B242" s="1" t="s">
        <v>479</v>
      </c>
      <c r="C242" s="1" t="s">
        <v>480</v>
      </c>
      <c r="D242" s="1">
        <v>49</v>
      </c>
      <c r="E242" s="1" t="s">
        <v>33</v>
      </c>
      <c r="F242" s="1" t="s">
        <v>481</v>
      </c>
      <c r="G242" s="1" t="s">
        <v>173</v>
      </c>
      <c r="H242" s="1" t="s">
        <v>308</v>
      </c>
      <c r="I242" s="1" t="s">
        <v>36</v>
      </c>
      <c r="J242" s="1" t="s">
        <v>174</v>
      </c>
      <c r="K242" s="1">
        <v>4</v>
      </c>
      <c r="L242" s="1">
        <v>267.7</v>
      </c>
      <c r="M242" s="1">
        <v>286.2</v>
      </c>
      <c r="N242" s="1">
        <v>85.1</v>
      </c>
      <c r="W242" s="1">
        <v>1.43</v>
      </c>
      <c r="X242" s="1">
        <v>37.721791400000001</v>
      </c>
      <c r="Y242" s="1">
        <v>6105</v>
      </c>
      <c r="Z242" s="1">
        <v>7588</v>
      </c>
      <c r="AA242" s="1">
        <v>8656</v>
      </c>
      <c r="AB242" s="1" t="s">
        <v>80</v>
      </c>
      <c r="AC242" s="1" t="s">
        <v>163</v>
      </c>
      <c r="AD242" s="1">
        <v>129.68600000000001</v>
      </c>
      <c r="AE242" s="1">
        <v>131.83799999999999</v>
      </c>
      <c r="AF242" s="1">
        <v>1.2325207</v>
      </c>
      <c r="AG242" s="1">
        <v>26.760999999999999</v>
      </c>
    </row>
    <row r="243" spans="1:33" x14ac:dyDescent="0.2">
      <c r="A243" s="1" t="s">
        <v>349</v>
      </c>
      <c r="B243" s="1" t="s">
        <v>479</v>
      </c>
      <c r="C243" s="1" t="s">
        <v>480</v>
      </c>
      <c r="D243" s="1">
        <v>49</v>
      </c>
      <c r="E243" s="1" t="s">
        <v>33</v>
      </c>
      <c r="F243" s="1" t="s">
        <v>481</v>
      </c>
      <c r="G243" s="1" t="s">
        <v>173</v>
      </c>
      <c r="H243" s="1" t="s">
        <v>308</v>
      </c>
      <c r="I243" s="1" t="s">
        <v>36</v>
      </c>
      <c r="J243" s="1" t="s">
        <v>174</v>
      </c>
      <c r="K243" s="1">
        <v>5</v>
      </c>
      <c r="L243" s="1">
        <v>383.8</v>
      </c>
      <c r="M243" s="1">
        <v>386.3</v>
      </c>
      <c r="N243" s="1">
        <v>22.4</v>
      </c>
      <c r="W243" s="1">
        <v>1.43</v>
      </c>
      <c r="X243" s="1">
        <v>23.629959299999999</v>
      </c>
      <c r="Y243" s="1">
        <v>4328</v>
      </c>
      <c r="Z243" s="1">
        <v>5064</v>
      </c>
      <c r="AA243" s="1">
        <v>6046</v>
      </c>
      <c r="AB243" s="1" t="s">
        <v>690</v>
      </c>
      <c r="AC243" s="1" t="s">
        <v>679</v>
      </c>
      <c r="AD243" s="1">
        <v>81.378</v>
      </c>
      <c r="AE243" s="1">
        <v>82.671000000000006</v>
      </c>
      <c r="AF243" s="1">
        <v>1.1699485999999999</v>
      </c>
      <c r="AG243" s="1">
        <v>-28.41</v>
      </c>
    </row>
    <row r="244" spans="1:33" x14ac:dyDescent="0.2">
      <c r="A244" s="1" t="s">
        <v>349</v>
      </c>
      <c r="B244" s="1" t="s">
        <v>482</v>
      </c>
      <c r="C244" s="1" t="s">
        <v>483</v>
      </c>
      <c r="D244" s="1">
        <v>50</v>
      </c>
      <c r="E244" s="1" t="s">
        <v>33</v>
      </c>
      <c r="F244" s="1" t="s">
        <v>484</v>
      </c>
      <c r="G244" s="1" t="s">
        <v>175</v>
      </c>
      <c r="H244" s="1" t="s">
        <v>308</v>
      </c>
      <c r="I244" s="1" t="s">
        <v>36</v>
      </c>
      <c r="J244" s="1" t="s">
        <v>176</v>
      </c>
      <c r="K244" s="1">
        <v>1</v>
      </c>
      <c r="L244" s="1">
        <v>23.8</v>
      </c>
      <c r="M244" s="1">
        <v>43.6</v>
      </c>
      <c r="N244" s="1">
        <v>22.1</v>
      </c>
      <c r="O244" s="1">
        <v>3400</v>
      </c>
      <c r="P244" s="1">
        <v>2519</v>
      </c>
      <c r="Q244" s="1" t="s">
        <v>692</v>
      </c>
      <c r="R244" s="1" t="s">
        <v>310</v>
      </c>
      <c r="S244" s="1">
        <v>63.750999999999998</v>
      </c>
      <c r="T244" s="1">
        <v>0.73993799999999998</v>
      </c>
      <c r="U244" s="1">
        <v>-1.153</v>
      </c>
      <c r="W244" s="1">
        <v>1.337</v>
      </c>
      <c r="X244" s="1">
        <v>7.6009614000000001</v>
      </c>
      <c r="AE244" s="1">
        <v>64.248999999999995</v>
      </c>
    </row>
    <row r="245" spans="1:33" x14ac:dyDescent="0.2">
      <c r="A245" s="1" t="s">
        <v>349</v>
      </c>
      <c r="B245" s="1" t="s">
        <v>482</v>
      </c>
      <c r="C245" s="1" t="s">
        <v>483</v>
      </c>
      <c r="D245" s="1">
        <v>50</v>
      </c>
      <c r="E245" s="1" t="s">
        <v>33</v>
      </c>
      <c r="F245" s="1" t="s">
        <v>484</v>
      </c>
      <c r="G245" s="1" t="s">
        <v>175</v>
      </c>
      <c r="H245" s="1" t="s">
        <v>308</v>
      </c>
      <c r="I245" s="1" t="s">
        <v>36</v>
      </c>
      <c r="J245" s="1" t="s">
        <v>176</v>
      </c>
      <c r="K245" s="1">
        <v>2</v>
      </c>
      <c r="L245" s="1">
        <v>93.8</v>
      </c>
      <c r="M245" s="1">
        <v>113.6</v>
      </c>
      <c r="N245" s="1">
        <v>22.1</v>
      </c>
      <c r="O245" s="1">
        <v>3425</v>
      </c>
      <c r="P245" s="1">
        <v>2537</v>
      </c>
      <c r="Q245" s="1" t="s">
        <v>335</v>
      </c>
      <c r="R245" s="1" t="s">
        <v>84</v>
      </c>
      <c r="S245" s="1">
        <v>63.988999999999997</v>
      </c>
      <c r="T245" s="1">
        <v>0.73990290000000003</v>
      </c>
      <c r="U245" s="1">
        <v>-1.2</v>
      </c>
      <c r="W245" s="1">
        <v>1.337</v>
      </c>
      <c r="X245" s="1">
        <v>7.6293097999999997</v>
      </c>
      <c r="AE245" s="1">
        <v>64.488</v>
      </c>
    </row>
    <row r="246" spans="1:33" x14ac:dyDescent="0.2">
      <c r="A246" s="1" t="s">
        <v>349</v>
      </c>
      <c r="B246" s="1" t="s">
        <v>482</v>
      </c>
      <c r="C246" s="1" t="s">
        <v>483</v>
      </c>
      <c r="D246" s="1">
        <v>50</v>
      </c>
      <c r="E246" s="1" t="s">
        <v>33</v>
      </c>
      <c r="F246" s="1" t="s">
        <v>484</v>
      </c>
      <c r="G246" s="1" t="s">
        <v>175</v>
      </c>
      <c r="H246" s="1" t="s">
        <v>308</v>
      </c>
      <c r="I246" s="1" t="s">
        <v>36</v>
      </c>
      <c r="J246" s="1" t="s">
        <v>176</v>
      </c>
      <c r="K246" s="1">
        <v>3</v>
      </c>
      <c r="L246" s="1">
        <v>155.4</v>
      </c>
      <c r="M246" s="1">
        <v>177.6</v>
      </c>
      <c r="N246" s="1">
        <v>74.5</v>
      </c>
      <c r="O246" s="1">
        <v>3457</v>
      </c>
      <c r="P246" s="1">
        <v>2596</v>
      </c>
      <c r="Q246" s="1" t="s">
        <v>337</v>
      </c>
      <c r="R246" s="1" t="s">
        <v>57</v>
      </c>
      <c r="S246" s="1">
        <v>65.006</v>
      </c>
      <c r="T246" s="1">
        <v>0.75021159999999998</v>
      </c>
      <c r="U246" s="1">
        <v>12.715999999999999</v>
      </c>
      <c r="W246" s="1">
        <v>1.337</v>
      </c>
      <c r="X246" s="1">
        <v>7.7677139000000004</v>
      </c>
      <c r="AE246" s="1">
        <v>65.658000000000001</v>
      </c>
    </row>
    <row r="247" spans="1:33" x14ac:dyDescent="0.2">
      <c r="A247" s="1" t="s">
        <v>349</v>
      </c>
      <c r="B247" s="1" t="s">
        <v>482</v>
      </c>
      <c r="C247" s="1" t="s">
        <v>483</v>
      </c>
      <c r="D247" s="1">
        <v>50</v>
      </c>
      <c r="E247" s="1" t="s">
        <v>33</v>
      </c>
      <c r="F247" s="1" t="s">
        <v>484</v>
      </c>
      <c r="G247" s="1" t="s">
        <v>175</v>
      </c>
      <c r="H247" s="1" t="s">
        <v>308</v>
      </c>
      <c r="I247" s="1" t="s">
        <v>36</v>
      </c>
      <c r="J247" s="1" t="s">
        <v>176</v>
      </c>
      <c r="K247" s="1">
        <v>4</v>
      </c>
      <c r="L247" s="1">
        <v>267.7</v>
      </c>
      <c r="M247" s="1">
        <v>287.3</v>
      </c>
      <c r="N247" s="1">
        <v>83.5</v>
      </c>
      <c r="W247" s="1">
        <v>1.337</v>
      </c>
      <c r="X247" s="1">
        <v>35.4551728</v>
      </c>
      <c r="Y247" s="1">
        <v>5383</v>
      </c>
      <c r="Z247" s="1">
        <v>6446</v>
      </c>
      <c r="AA247" s="1">
        <v>7636</v>
      </c>
      <c r="AB247" s="1" t="s">
        <v>87</v>
      </c>
      <c r="AC247" s="1" t="s">
        <v>81</v>
      </c>
      <c r="AD247" s="1">
        <v>114.042</v>
      </c>
      <c r="AE247" s="1">
        <v>115.88500000000001</v>
      </c>
      <c r="AF247" s="1">
        <v>1.1890917999999999</v>
      </c>
      <c r="AG247" s="1">
        <v>-12.042999999999999</v>
      </c>
    </row>
    <row r="248" spans="1:33" x14ac:dyDescent="0.2">
      <c r="A248" s="1" t="s">
        <v>349</v>
      </c>
      <c r="B248" s="1" t="s">
        <v>482</v>
      </c>
      <c r="C248" s="1" t="s">
        <v>483</v>
      </c>
      <c r="D248" s="1">
        <v>50</v>
      </c>
      <c r="E248" s="1" t="s">
        <v>33</v>
      </c>
      <c r="F248" s="1" t="s">
        <v>484</v>
      </c>
      <c r="G248" s="1" t="s">
        <v>175</v>
      </c>
      <c r="H248" s="1" t="s">
        <v>308</v>
      </c>
      <c r="I248" s="1" t="s">
        <v>36</v>
      </c>
      <c r="J248" s="1" t="s">
        <v>176</v>
      </c>
      <c r="K248" s="1">
        <v>5</v>
      </c>
      <c r="L248" s="1">
        <v>383.8</v>
      </c>
      <c r="M248" s="1">
        <v>403.6</v>
      </c>
      <c r="N248" s="1">
        <v>22.4</v>
      </c>
      <c r="W248" s="1">
        <v>1.337</v>
      </c>
      <c r="X248" s="1">
        <v>25.280852299999999</v>
      </c>
      <c r="Y248" s="1">
        <v>4342</v>
      </c>
      <c r="Z248" s="1">
        <v>5085</v>
      </c>
      <c r="AA248" s="1">
        <v>6062</v>
      </c>
      <c r="AB248" s="1" t="s">
        <v>668</v>
      </c>
      <c r="AC248" s="1" t="s">
        <v>670</v>
      </c>
      <c r="AD248" s="1">
        <v>81.400999999999996</v>
      </c>
      <c r="AE248" s="1">
        <v>82.694999999999993</v>
      </c>
      <c r="AF248" s="1">
        <v>1.1700147999999999</v>
      </c>
      <c r="AG248" s="1">
        <v>-28.41</v>
      </c>
    </row>
    <row r="249" spans="1:33" x14ac:dyDescent="0.2">
      <c r="A249" s="1" t="s">
        <v>349</v>
      </c>
      <c r="B249" s="1" t="s">
        <v>485</v>
      </c>
      <c r="C249" s="1" t="s">
        <v>486</v>
      </c>
      <c r="D249" s="1">
        <v>51</v>
      </c>
      <c r="E249" s="1" t="s">
        <v>33</v>
      </c>
      <c r="F249" s="1" t="s">
        <v>487</v>
      </c>
      <c r="G249" s="1" t="s">
        <v>177</v>
      </c>
      <c r="H249" s="1" t="s">
        <v>308</v>
      </c>
      <c r="I249" s="1" t="s">
        <v>36</v>
      </c>
      <c r="J249" s="1" t="s">
        <v>178</v>
      </c>
      <c r="K249" s="1">
        <v>1</v>
      </c>
      <c r="L249" s="1">
        <v>23.8</v>
      </c>
      <c r="M249" s="1">
        <v>43.6</v>
      </c>
      <c r="N249" s="1">
        <v>22.1</v>
      </c>
      <c r="O249" s="1">
        <v>3394</v>
      </c>
      <c r="P249" s="1">
        <v>2515</v>
      </c>
      <c r="Q249" s="1" t="s">
        <v>697</v>
      </c>
      <c r="R249" s="1" t="s">
        <v>118</v>
      </c>
      <c r="S249" s="1">
        <v>63.692999999999998</v>
      </c>
      <c r="T249" s="1">
        <v>0.7400177</v>
      </c>
      <c r="U249" s="1">
        <v>-0.98899999999999999</v>
      </c>
      <c r="W249" s="1">
        <v>1.3460000000000001</v>
      </c>
      <c r="X249" s="1">
        <v>7.5432059000000002</v>
      </c>
      <c r="AE249" s="1">
        <v>64.19</v>
      </c>
    </row>
    <row r="250" spans="1:33" x14ac:dyDescent="0.2">
      <c r="A250" s="1" t="s">
        <v>349</v>
      </c>
      <c r="B250" s="1" t="s">
        <v>485</v>
      </c>
      <c r="C250" s="1" t="s">
        <v>486</v>
      </c>
      <c r="D250" s="1">
        <v>51</v>
      </c>
      <c r="E250" s="1" t="s">
        <v>33</v>
      </c>
      <c r="F250" s="1" t="s">
        <v>487</v>
      </c>
      <c r="G250" s="1" t="s">
        <v>177</v>
      </c>
      <c r="H250" s="1" t="s">
        <v>308</v>
      </c>
      <c r="I250" s="1" t="s">
        <v>36</v>
      </c>
      <c r="J250" s="1" t="s">
        <v>178</v>
      </c>
      <c r="K250" s="1">
        <v>2</v>
      </c>
      <c r="L250" s="1">
        <v>93.8</v>
      </c>
      <c r="M250" s="1">
        <v>113.7</v>
      </c>
      <c r="N250" s="1">
        <v>22.1</v>
      </c>
      <c r="O250" s="1">
        <v>3417</v>
      </c>
      <c r="P250" s="1">
        <v>2530</v>
      </c>
      <c r="Q250" s="1" t="s">
        <v>335</v>
      </c>
      <c r="R250" s="1" t="s">
        <v>84</v>
      </c>
      <c r="S250" s="1">
        <v>63.898000000000003</v>
      </c>
      <c r="T250" s="1">
        <v>0.7398614</v>
      </c>
      <c r="U250" s="1">
        <v>-1.2</v>
      </c>
      <c r="W250" s="1">
        <v>1.3460000000000001</v>
      </c>
      <c r="X250" s="1">
        <v>7.5674847999999999</v>
      </c>
      <c r="AE250" s="1">
        <v>64.396000000000001</v>
      </c>
    </row>
    <row r="251" spans="1:33" x14ac:dyDescent="0.2">
      <c r="A251" s="1" t="s">
        <v>349</v>
      </c>
      <c r="B251" s="1" t="s">
        <v>485</v>
      </c>
      <c r="C251" s="1" t="s">
        <v>486</v>
      </c>
      <c r="D251" s="1">
        <v>51</v>
      </c>
      <c r="E251" s="1" t="s">
        <v>33</v>
      </c>
      <c r="F251" s="1" t="s">
        <v>487</v>
      </c>
      <c r="G251" s="1" t="s">
        <v>177</v>
      </c>
      <c r="H251" s="1" t="s">
        <v>308</v>
      </c>
      <c r="I251" s="1" t="s">
        <v>36</v>
      </c>
      <c r="J251" s="1" t="s">
        <v>178</v>
      </c>
      <c r="K251" s="1">
        <v>3</v>
      </c>
      <c r="L251" s="1">
        <v>155.4</v>
      </c>
      <c r="M251" s="1">
        <v>177.9</v>
      </c>
      <c r="N251" s="1">
        <v>75.5</v>
      </c>
      <c r="O251" s="1">
        <v>3648</v>
      </c>
      <c r="P251" s="1">
        <v>2737</v>
      </c>
      <c r="Q251" s="1" t="s">
        <v>337</v>
      </c>
      <c r="R251" s="1" t="s">
        <v>57</v>
      </c>
      <c r="S251" s="1">
        <v>68.974999999999994</v>
      </c>
      <c r="T251" s="1">
        <v>0.74959100000000001</v>
      </c>
      <c r="U251" s="1">
        <v>11.935</v>
      </c>
      <c r="W251" s="1">
        <v>1.3460000000000001</v>
      </c>
      <c r="X251" s="1">
        <v>8.1882102999999997</v>
      </c>
      <c r="AE251" s="1">
        <v>69.679000000000002</v>
      </c>
    </row>
    <row r="252" spans="1:33" x14ac:dyDescent="0.2">
      <c r="A252" s="1" t="s">
        <v>349</v>
      </c>
      <c r="B252" s="1" t="s">
        <v>485</v>
      </c>
      <c r="C252" s="1" t="s">
        <v>486</v>
      </c>
      <c r="D252" s="1">
        <v>51</v>
      </c>
      <c r="E252" s="1" t="s">
        <v>33</v>
      </c>
      <c r="F252" s="1" t="s">
        <v>487</v>
      </c>
      <c r="G252" s="1" t="s">
        <v>177</v>
      </c>
      <c r="H252" s="1" t="s">
        <v>308</v>
      </c>
      <c r="I252" s="1" t="s">
        <v>36</v>
      </c>
      <c r="J252" s="1" t="s">
        <v>178</v>
      </c>
      <c r="K252" s="1">
        <v>4</v>
      </c>
      <c r="L252" s="1">
        <v>267.7</v>
      </c>
      <c r="M252" s="1">
        <v>287</v>
      </c>
      <c r="N252" s="1">
        <v>84.3</v>
      </c>
      <c r="W252" s="1">
        <v>1.3460000000000001</v>
      </c>
      <c r="X252" s="1">
        <v>36.975286099999998</v>
      </c>
      <c r="Y252" s="1">
        <v>5614</v>
      </c>
      <c r="Z252" s="1">
        <v>6698</v>
      </c>
      <c r="AA252" s="1">
        <v>7960</v>
      </c>
      <c r="AB252" s="1" t="s">
        <v>87</v>
      </c>
      <c r="AC252" s="1" t="s">
        <v>70</v>
      </c>
      <c r="AD252" s="1">
        <v>119.727</v>
      </c>
      <c r="AE252" s="1">
        <v>121.65600000000001</v>
      </c>
      <c r="AF252" s="1">
        <v>1.1841967</v>
      </c>
      <c r="AG252" s="1">
        <v>-16.324000000000002</v>
      </c>
    </row>
    <row r="253" spans="1:33" x14ac:dyDescent="0.2">
      <c r="A253" s="1" t="s">
        <v>349</v>
      </c>
      <c r="B253" s="1" t="s">
        <v>485</v>
      </c>
      <c r="C253" s="1" t="s">
        <v>486</v>
      </c>
      <c r="D253" s="1">
        <v>51</v>
      </c>
      <c r="E253" s="1" t="s">
        <v>33</v>
      </c>
      <c r="F253" s="1" t="s">
        <v>487</v>
      </c>
      <c r="G253" s="1" t="s">
        <v>177</v>
      </c>
      <c r="H253" s="1" t="s">
        <v>308</v>
      </c>
      <c r="I253" s="1" t="s">
        <v>36</v>
      </c>
      <c r="J253" s="1" t="s">
        <v>178</v>
      </c>
      <c r="K253" s="1">
        <v>5</v>
      </c>
      <c r="L253" s="1">
        <v>383.8</v>
      </c>
      <c r="M253" s="1">
        <v>403.6</v>
      </c>
      <c r="N253" s="1">
        <v>22.4</v>
      </c>
      <c r="W253" s="1">
        <v>1.3460000000000001</v>
      </c>
      <c r="X253" s="1">
        <v>25.093464099999998</v>
      </c>
      <c r="Y253" s="1">
        <v>4343</v>
      </c>
      <c r="Z253" s="1">
        <v>5088</v>
      </c>
      <c r="AA253" s="1">
        <v>6062</v>
      </c>
      <c r="AB253" s="1" t="s">
        <v>694</v>
      </c>
      <c r="AC253" s="1" t="s">
        <v>667</v>
      </c>
      <c r="AD253" s="1">
        <v>81.341999999999999</v>
      </c>
      <c r="AE253" s="1">
        <v>82.635000000000005</v>
      </c>
      <c r="AF253" s="1">
        <v>1.1699412</v>
      </c>
      <c r="AG253" s="1">
        <v>-28.41</v>
      </c>
    </row>
    <row r="254" spans="1:33" x14ac:dyDescent="0.2">
      <c r="A254" s="1" t="s">
        <v>349</v>
      </c>
      <c r="B254" s="1" t="s">
        <v>488</v>
      </c>
      <c r="C254" s="1" t="s">
        <v>489</v>
      </c>
      <c r="D254" s="1">
        <v>52</v>
      </c>
      <c r="E254" s="1" t="s">
        <v>33</v>
      </c>
      <c r="F254" s="1" t="s">
        <v>490</v>
      </c>
      <c r="G254" s="1" t="s">
        <v>179</v>
      </c>
      <c r="H254" s="1" t="s">
        <v>308</v>
      </c>
      <c r="I254" s="1" t="s">
        <v>36</v>
      </c>
      <c r="J254" s="1" t="s">
        <v>180</v>
      </c>
      <c r="K254" s="1">
        <v>1</v>
      </c>
      <c r="L254" s="1">
        <v>23.8</v>
      </c>
      <c r="M254" s="1">
        <v>43.6</v>
      </c>
      <c r="N254" s="1">
        <v>22.1</v>
      </c>
      <c r="O254" s="1">
        <v>3400</v>
      </c>
      <c r="P254" s="1">
        <v>2519</v>
      </c>
      <c r="Q254" s="1" t="s">
        <v>692</v>
      </c>
      <c r="R254" s="1" t="s">
        <v>310</v>
      </c>
      <c r="S254" s="1">
        <v>63.832999999999998</v>
      </c>
      <c r="T254" s="1">
        <v>0.73993249999999999</v>
      </c>
      <c r="U254" s="1">
        <v>-1.1619999999999999</v>
      </c>
      <c r="W254" s="1">
        <v>1.093</v>
      </c>
      <c r="X254" s="1">
        <v>9.3097779999999997</v>
      </c>
      <c r="AE254" s="1">
        <v>64.331999999999994</v>
      </c>
    </row>
    <row r="255" spans="1:33" x14ac:dyDescent="0.2">
      <c r="A255" s="1" t="s">
        <v>349</v>
      </c>
      <c r="B255" s="1" t="s">
        <v>488</v>
      </c>
      <c r="C255" s="1" t="s">
        <v>489</v>
      </c>
      <c r="D255" s="1">
        <v>52</v>
      </c>
      <c r="E255" s="1" t="s">
        <v>33</v>
      </c>
      <c r="F255" s="1" t="s">
        <v>490</v>
      </c>
      <c r="G255" s="1" t="s">
        <v>179</v>
      </c>
      <c r="H255" s="1" t="s">
        <v>308</v>
      </c>
      <c r="I255" s="1" t="s">
        <v>36</v>
      </c>
      <c r="J255" s="1" t="s">
        <v>180</v>
      </c>
      <c r="K255" s="1">
        <v>2</v>
      </c>
      <c r="L255" s="1">
        <v>93.8</v>
      </c>
      <c r="M255" s="1">
        <v>113.6</v>
      </c>
      <c r="N255" s="1">
        <v>22.1</v>
      </c>
      <c r="O255" s="1">
        <v>3437</v>
      </c>
      <c r="P255" s="1">
        <v>2547</v>
      </c>
      <c r="Q255" s="1" t="s">
        <v>335</v>
      </c>
      <c r="R255" s="1" t="s">
        <v>84</v>
      </c>
      <c r="S255" s="1">
        <v>64.076999999999998</v>
      </c>
      <c r="T255" s="1">
        <v>0.73990409999999995</v>
      </c>
      <c r="U255" s="1">
        <v>-1.2</v>
      </c>
      <c r="W255" s="1">
        <v>1.093</v>
      </c>
      <c r="X255" s="1">
        <v>9.3453759999999999</v>
      </c>
      <c r="AE255" s="1">
        <v>64.578000000000003</v>
      </c>
    </row>
    <row r="256" spans="1:33" x14ac:dyDescent="0.2">
      <c r="A256" s="1" t="s">
        <v>349</v>
      </c>
      <c r="B256" s="1" t="s">
        <v>488</v>
      </c>
      <c r="C256" s="1" t="s">
        <v>489</v>
      </c>
      <c r="D256" s="1">
        <v>52</v>
      </c>
      <c r="E256" s="1" t="s">
        <v>33</v>
      </c>
      <c r="F256" s="1" t="s">
        <v>490</v>
      </c>
      <c r="G256" s="1" t="s">
        <v>179</v>
      </c>
      <c r="H256" s="1" t="s">
        <v>308</v>
      </c>
      <c r="I256" s="1" t="s">
        <v>36</v>
      </c>
      <c r="J256" s="1" t="s">
        <v>180</v>
      </c>
      <c r="K256" s="1">
        <v>3</v>
      </c>
      <c r="L256" s="1">
        <v>155.6</v>
      </c>
      <c r="M256" s="1">
        <v>177.4</v>
      </c>
      <c r="N256" s="1">
        <v>72.8</v>
      </c>
      <c r="O256" s="1">
        <v>2755</v>
      </c>
      <c r="P256" s="1">
        <v>2069</v>
      </c>
      <c r="Q256" s="1" t="s">
        <v>337</v>
      </c>
      <c r="R256" s="1" t="s">
        <v>57</v>
      </c>
      <c r="S256" s="1">
        <v>52.042999999999999</v>
      </c>
      <c r="T256" s="1">
        <v>0.75028070000000002</v>
      </c>
      <c r="U256" s="1">
        <v>12.807</v>
      </c>
      <c r="W256" s="1">
        <v>1.093</v>
      </c>
      <c r="X256" s="1">
        <v>7.6123437000000003</v>
      </c>
      <c r="AE256" s="1">
        <v>52.601999999999997</v>
      </c>
    </row>
    <row r="257" spans="1:33" x14ac:dyDescent="0.2">
      <c r="A257" s="1" t="s">
        <v>349</v>
      </c>
      <c r="B257" s="1" t="s">
        <v>488</v>
      </c>
      <c r="C257" s="1" t="s">
        <v>489</v>
      </c>
      <c r="D257" s="1">
        <v>52</v>
      </c>
      <c r="E257" s="1" t="s">
        <v>33</v>
      </c>
      <c r="F257" s="1" t="s">
        <v>490</v>
      </c>
      <c r="G257" s="1" t="s">
        <v>179</v>
      </c>
      <c r="H257" s="1" t="s">
        <v>308</v>
      </c>
      <c r="I257" s="1" t="s">
        <v>36</v>
      </c>
      <c r="J257" s="1" t="s">
        <v>180</v>
      </c>
      <c r="K257" s="1">
        <v>4</v>
      </c>
      <c r="L257" s="1">
        <v>267.8</v>
      </c>
      <c r="M257" s="1">
        <v>288.89999999999998</v>
      </c>
      <c r="N257" s="1">
        <v>80.8</v>
      </c>
      <c r="W257" s="1">
        <v>1.093</v>
      </c>
      <c r="X257" s="1">
        <v>33.460430100000004</v>
      </c>
      <c r="Y257" s="1">
        <v>4177</v>
      </c>
      <c r="Z257" s="1">
        <v>4998</v>
      </c>
      <c r="AA257" s="1">
        <v>5933</v>
      </c>
      <c r="AB257" s="1" t="s">
        <v>87</v>
      </c>
      <c r="AC257" s="1" t="s">
        <v>163</v>
      </c>
      <c r="AD257" s="1">
        <v>88.034000000000006</v>
      </c>
      <c r="AE257" s="1">
        <v>89.457999999999998</v>
      </c>
      <c r="AF257" s="1">
        <v>1.1898913</v>
      </c>
      <c r="AG257" s="1">
        <v>-11.42</v>
      </c>
    </row>
    <row r="258" spans="1:33" x14ac:dyDescent="0.2">
      <c r="A258" s="1" t="s">
        <v>349</v>
      </c>
      <c r="B258" s="1" t="s">
        <v>488</v>
      </c>
      <c r="C258" s="1" t="s">
        <v>489</v>
      </c>
      <c r="D258" s="1">
        <v>52</v>
      </c>
      <c r="E258" s="1" t="s">
        <v>33</v>
      </c>
      <c r="F258" s="1" t="s">
        <v>490</v>
      </c>
      <c r="G258" s="1" t="s">
        <v>179</v>
      </c>
      <c r="H258" s="1" t="s">
        <v>308</v>
      </c>
      <c r="I258" s="1" t="s">
        <v>36</v>
      </c>
      <c r="J258" s="1" t="s">
        <v>180</v>
      </c>
      <c r="K258" s="1">
        <v>5</v>
      </c>
      <c r="L258" s="1">
        <v>383.8</v>
      </c>
      <c r="M258" s="1">
        <v>386.3</v>
      </c>
      <c r="N258" s="1">
        <v>22.4</v>
      </c>
      <c r="W258" s="1">
        <v>1.093</v>
      </c>
      <c r="X258" s="1">
        <v>30.953495</v>
      </c>
      <c r="Y258" s="1">
        <v>4330</v>
      </c>
      <c r="Z258" s="1">
        <v>5067</v>
      </c>
      <c r="AA258" s="1">
        <v>6052</v>
      </c>
      <c r="AB258" s="1" t="s">
        <v>316</v>
      </c>
      <c r="AC258" s="1" t="s">
        <v>661</v>
      </c>
      <c r="AD258" s="1">
        <v>81.477000000000004</v>
      </c>
      <c r="AE258" s="1">
        <v>82.772000000000006</v>
      </c>
      <c r="AF258" s="1">
        <v>1.1700552</v>
      </c>
      <c r="AG258" s="1">
        <v>-28.41</v>
      </c>
    </row>
    <row r="259" spans="1:33" x14ac:dyDescent="0.2">
      <c r="A259" s="1" t="s">
        <v>349</v>
      </c>
      <c r="B259" s="1" t="s">
        <v>491</v>
      </c>
      <c r="C259" s="1" t="s">
        <v>492</v>
      </c>
      <c r="D259" s="1">
        <v>53</v>
      </c>
      <c r="E259" s="1" t="s">
        <v>33</v>
      </c>
      <c r="F259" s="1" t="s">
        <v>493</v>
      </c>
      <c r="G259" s="1" t="s">
        <v>181</v>
      </c>
      <c r="H259" s="1" t="s">
        <v>308</v>
      </c>
      <c r="I259" s="1" t="s">
        <v>36</v>
      </c>
      <c r="J259" s="1" t="s">
        <v>182</v>
      </c>
      <c r="K259" s="1">
        <v>1</v>
      </c>
      <c r="L259" s="1">
        <v>23.8</v>
      </c>
      <c r="M259" s="1">
        <v>43.6</v>
      </c>
      <c r="N259" s="1">
        <v>22.1</v>
      </c>
      <c r="O259" s="1">
        <v>3388</v>
      </c>
      <c r="P259" s="1">
        <v>2510</v>
      </c>
      <c r="Q259" s="1" t="s">
        <v>344</v>
      </c>
      <c r="R259" s="1" t="s">
        <v>46</v>
      </c>
      <c r="S259" s="1">
        <v>63.587000000000003</v>
      </c>
      <c r="T259" s="1">
        <v>0.73992349999999996</v>
      </c>
      <c r="U259" s="1">
        <v>-1.175</v>
      </c>
      <c r="W259" s="1">
        <v>1.472</v>
      </c>
      <c r="X259" s="1">
        <v>6.8860836000000001</v>
      </c>
      <c r="AE259" s="1">
        <v>64.082999999999998</v>
      </c>
    </row>
    <row r="260" spans="1:33" x14ac:dyDescent="0.2">
      <c r="A260" s="1" t="s">
        <v>349</v>
      </c>
      <c r="B260" s="1" t="s">
        <v>491</v>
      </c>
      <c r="C260" s="1" t="s">
        <v>492</v>
      </c>
      <c r="D260" s="1">
        <v>53</v>
      </c>
      <c r="E260" s="1" t="s">
        <v>33</v>
      </c>
      <c r="F260" s="1" t="s">
        <v>493</v>
      </c>
      <c r="G260" s="1" t="s">
        <v>181</v>
      </c>
      <c r="H260" s="1" t="s">
        <v>308</v>
      </c>
      <c r="I260" s="1" t="s">
        <v>36</v>
      </c>
      <c r="J260" s="1" t="s">
        <v>182</v>
      </c>
      <c r="K260" s="1">
        <v>2</v>
      </c>
      <c r="L260" s="1">
        <v>93.8</v>
      </c>
      <c r="M260" s="1">
        <v>113.7</v>
      </c>
      <c r="N260" s="1">
        <v>22.1</v>
      </c>
      <c r="O260" s="1">
        <v>3411</v>
      </c>
      <c r="P260" s="1">
        <v>2525</v>
      </c>
      <c r="Q260" s="1" t="s">
        <v>338</v>
      </c>
      <c r="R260" s="1" t="s">
        <v>105</v>
      </c>
      <c r="S260" s="1">
        <v>63.915999999999997</v>
      </c>
      <c r="T260" s="1">
        <v>0.73990480000000003</v>
      </c>
      <c r="U260" s="1">
        <v>-1.2</v>
      </c>
      <c r="W260" s="1">
        <v>1.472</v>
      </c>
      <c r="X260" s="1">
        <v>6.9216967</v>
      </c>
      <c r="AE260" s="1">
        <v>64.415000000000006</v>
      </c>
    </row>
    <row r="261" spans="1:33" x14ac:dyDescent="0.2">
      <c r="A261" s="1" t="s">
        <v>349</v>
      </c>
      <c r="B261" s="1" t="s">
        <v>491</v>
      </c>
      <c r="C261" s="1" t="s">
        <v>492</v>
      </c>
      <c r="D261" s="1">
        <v>53</v>
      </c>
      <c r="E261" s="1" t="s">
        <v>33</v>
      </c>
      <c r="F261" s="1" t="s">
        <v>493</v>
      </c>
      <c r="G261" s="1" t="s">
        <v>181</v>
      </c>
      <c r="H261" s="1" t="s">
        <v>308</v>
      </c>
      <c r="I261" s="1" t="s">
        <v>36</v>
      </c>
      <c r="J261" s="1" t="s">
        <v>182</v>
      </c>
      <c r="K261" s="1">
        <v>3</v>
      </c>
      <c r="L261" s="1">
        <v>155.4</v>
      </c>
      <c r="M261" s="1">
        <v>177.9</v>
      </c>
      <c r="N261" s="1">
        <v>76.3</v>
      </c>
      <c r="O261" s="1">
        <v>3935</v>
      </c>
      <c r="P261" s="1">
        <v>2951</v>
      </c>
      <c r="Q261" s="1" t="s">
        <v>332</v>
      </c>
      <c r="R261" s="1" t="s">
        <v>84</v>
      </c>
      <c r="S261" s="1">
        <v>74.497</v>
      </c>
      <c r="T261" s="1">
        <v>0.74923960000000001</v>
      </c>
      <c r="U261" s="1">
        <v>11.401</v>
      </c>
      <c r="W261" s="1">
        <v>1.472</v>
      </c>
      <c r="X261" s="1">
        <v>8.0880779999999994</v>
      </c>
      <c r="AE261" s="1">
        <v>75.269000000000005</v>
      </c>
    </row>
    <row r="262" spans="1:33" x14ac:dyDescent="0.2">
      <c r="A262" s="1" t="s">
        <v>349</v>
      </c>
      <c r="B262" s="1" t="s">
        <v>491</v>
      </c>
      <c r="C262" s="1" t="s">
        <v>492</v>
      </c>
      <c r="D262" s="1">
        <v>53</v>
      </c>
      <c r="E262" s="1" t="s">
        <v>33</v>
      </c>
      <c r="F262" s="1" t="s">
        <v>493</v>
      </c>
      <c r="G262" s="1" t="s">
        <v>181</v>
      </c>
      <c r="H262" s="1" t="s">
        <v>308</v>
      </c>
      <c r="I262" s="1" t="s">
        <v>36</v>
      </c>
      <c r="J262" s="1" t="s">
        <v>182</v>
      </c>
      <c r="K262" s="1">
        <v>4</v>
      </c>
      <c r="L262" s="1">
        <v>267.8</v>
      </c>
      <c r="M262" s="1">
        <v>286.8</v>
      </c>
      <c r="N262" s="1">
        <v>85.1</v>
      </c>
      <c r="W262" s="1">
        <v>1.472</v>
      </c>
      <c r="X262" s="1">
        <v>35.265414</v>
      </c>
      <c r="Y262" s="1">
        <v>5845</v>
      </c>
      <c r="Z262" s="1">
        <v>6978</v>
      </c>
      <c r="AA262" s="1">
        <v>8288</v>
      </c>
      <c r="AB262" s="1" t="s">
        <v>87</v>
      </c>
      <c r="AC262" s="1" t="s">
        <v>163</v>
      </c>
      <c r="AD262" s="1">
        <v>124.87</v>
      </c>
      <c r="AE262" s="1">
        <v>126.88200000000001</v>
      </c>
      <c r="AF262" s="1">
        <v>1.1840626000000001</v>
      </c>
      <c r="AG262" s="1">
        <v>-16.541</v>
      </c>
    </row>
    <row r="263" spans="1:33" x14ac:dyDescent="0.2">
      <c r="A263" s="1" t="s">
        <v>349</v>
      </c>
      <c r="B263" s="1" t="s">
        <v>491</v>
      </c>
      <c r="C263" s="1" t="s">
        <v>492</v>
      </c>
      <c r="D263" s="1">
        <v>53</v>
      </c>
      <c r="E263" s="1" t="s">
        <v>33</v>
      </c>
      <c r="F263" s="1" t="s">
        <v>493</v>
      </c>
      <c r="G263" s="1" t="s">
        <v>181</v>
      </c>
      <c r="H263" s="1" t="s">
        <v>308</v>
      </c>
      <c r="I263" s="1" t="s">
        <v>36</v>
      </c>
      <c r="J263" s="1" t="s">
        <v>182</v>
      </c>
      <c r="K263" s="1">
        <v>5</v>
      </c>
      <c r="L263" s="1">
        <v>383.9</v>
      </c>
      <c r="M263" s="1">
        <v>403.7</v>
      </c>
      <c r="N263" s="1">
        <v>22.4</v>
      </c>
      <c r="W263" s="1">
        <v>1.472</v>
      </c>
      <c r="X263" s="1">
        <v>23.004237499999999</v>
      </c>
      <c r="Y263" s="1">
        <v>4342</v>
      </c>
      <c r="Z263" s="1">
        <v>5080</v>
      </c>
      <c r="AA263" s="1">
        <v>6072</v>
      </c>
      <c r="AB263" s="1" t="s">
        <v>666</v>
      </c>
      <c r="AC263" s="1" t="s">
        <v>662</v>
      </c>
      <c r="AD263" s="1">
        <v>81.549000000000007</v>
      </c>
      <c r="AE263" s="1">
        <v>82.844999999999999</v>
      </c>
      <c r="AF263" s="1">
        <v>1.1700553</v>
      </c>
      <c r="AG263" s="1">
        <v>-28.41</v>
      </c>
    </row>
    <row r="264" spans="1:33" x14ac:dyDescent="0.2">
      <c r="A264" s="1" t="s">
        <v>349</v>
      </c>
      <c r="B264" s="1" t="s">
        <v>494</v>
      </c>
      <c r="C264" s="1" t="s">
        <v>495</v>
      </c>
      <c r="D264" s="1">
        <v>54</v>
      </c>
      <c r="E264" s="1" t="s">
        <v>33</v>
      </c>
      <c r="F264" s="1" t="s">
        <v>496</v>
      </c>
      <c r="G264" s="1" t="s">
        <v>183</v>
      </c>
      <c r="H264" s="1" t="s">
        <v>308</v>
      </c>
      <c r="I264" s="1" t="s">
        <v>36</v>
      </c>
      <c r="J264" s="1" t="s">
        <v>184</v>
      </c>
      <c r="K264" s="1">
        <v>1</v>
      </c>
      <c r="L264" s="1">
        <v>23.8</v>
      </c>
      <c r="M264" s="1">
        <v>43.6</v>
      </c>
      <c r="N264" s="1">
        <v>22.1</v>
      </c>
      <c r="O264" s="1">
        <v>3383</v>
      </c>
      <c r="P264" s="1">
        <v>2507</v>
      </c>
      <c r="Q264" s="1" t="s">
        <v>697</v>
      </c>
      <c r="R264" s="1" t="s">
        <v>310</v>
      </c>
      <c r="S264" s="1">
        <v>63.493000000000002</v>
      </c>
      <c r="T264" s="1">
        <v>0.73992990000000003</v>
      </c>
      <c r="U264" s="1">
        <v>-1.0860000000000001</v>
      </c>
      <c r="W264" s="1">
        <v>1.56</v>
      </c>
      <c r="X264" s="1">
        <v>6.4880747999999997</v>
      </c>
      <c r="AE264" s="1">
        <v>63.988999999999997</v>
      </c>
    </row>
    <row r="265" spans="1:33" x14ac:dyDescent="0.2">
      <c r="A265" s="1" t="s">
        <v>349</v>
      </c>
      <c r="B265" s="1" t="s">
        <v>494</v>
      </c>
      <c r="C265" s="1" t="s">
        <v>495</v>
      </c>
      <c r="D265" s="1">
        <v>54</v>
      </c>
      <c r="E265" s="1" t="s">
        <v>33</v>
      </c>
      <c r="F265" s="1" t="s">
        <v>496</v>
      </c>
      <c r="G265" s="1" t="s">
        <v>183</v>
      </c>
      <c r="H265" s="1" t="s">
        <v>308</v>
      </c>
      <c r="I265" s="1" t="s">
        <v>36</v>
      </c>
      <c r="J265" s="1" t="s">
        <v>184</v>
      </c>
      <c r="K265" s="1">
        <v>2</v>
      </c>
      <c r="L265" s="1">
        <v>93.8</v>
      </c>
      <c r="M265" s="1">
        <v>113.7</v>
      </c>
      <c r="N265" s="1">
        <v>22.1</v>
      </c>
      <c r="O265" s="1">
        <v>3420</v>
      </c>
      <c r="P265" s="1">
        <v>2534</v>
      </c>
      <c r="Q265" s="1" t="s">
        <v>335</v>
      </c>
      <c r="R265" s="1" t="s">
        <v>57</v>
      </c>
      <c r="S265" s="1">
        <v>63.825000000000003</v>
      </c>
      <c r="T265" s="1">
        <v>0.73984519999999998</v>
      </c>
      <c r="U265" s="1">
        <v>-1.2</v>
      </c>
      <c r="W265" s="1">
        <v>1.56</v>
      </c>
      <c r="X265" s="1">
        <v>6.5219809</v>
      </c>
      <c r="AE265" s="1">
        <v>64.322999999999993</v>
      </c>
    </row>
    <row r="266" spans="1:33" x14ac:dyDescent="0.2">
      <c r="A266" s="1" t="s">
        <v>349</v>
      </c>
      <c r="B266" s="1" t="s">
        <v>494</v>
      </c>
      <c r="C266" s="1" t="s">
        <v>495</v>
      </c>
      <c r="D266" s="1">
        <v>54</v>
      </c>
      <c r="E266" s="1" t="s">
        <v>33</v>
      </c>
      <c r="F266" s="1" t="s">
        <v>496</v>
      </c>
      <c r="G266" s="1" t="s">
        <v>183</v>
      </c>
      <c r="H266" s="1" t="s">
        <v>308</v>
      </c>
      <c r="I266" s="1" t="s">
        <v>36</v>
      </c>
      <c r="J266" s="1" t="s">
        <v>184</v>
      </c>
      <c r="K266" s="1">
        <v>3</v>
      </c>
      <c r="L266" s="1">
        <v>155.4</v>
      </c>
      <c r="M266" s="1">
        <v>177.9</v>
      </c>
      <c r="N266" s="1">
        <v>75</v>
      </c>
      <c r="O266" s="1">
        <v>3483</v>
      </c>
      <c r="P266" s="1">
        <v>2613</v>
      </c>
      <c r="Q266" s="1" t="s">
        <v>337</v>
      </c>
      <c r="R266" s="1" t="s">
        <v>57</v>
      </c>
      <c r="S266" s="1">
        <v>65.89</v>
      </c>
      <c r="T266" s="1">
        <v>0.74944730000000004</v>
      </c>
      <c r="U266" s="1">
        <v>11.763</v>
      </c>
      <c r="W266" s="1">
        <v>1.56</v>
      </c>
      <c r="X266" s="1">
        <v>6.7502361999999998</v>
      </c>
      <c r="AE266" s="1">
        <v>66.575000000000003</v>
      </c>
    </row>
    <row r="267" spans="1:33" x14ac:dyDescent="0.2">
      <c r="A267" s="1" t="s">
        <v>349</v>
      </c>
      <c r="B267" s="1" t="s">
        <v>494</v>
      </c>
      <c r="C267" s="1" t="s">
        <v>495</v>
      </c>
      <c r="D267" s="1">
        <v>54</v>
      </c>
      <c r="E267" s="1" t="s">
        <v>33</v>
      </c>
      <c r="F267" s="1" t="s">
        <v>496</v>
      </c>
      <c r="G267" s="1" t="s">
        <v>183</v>
      </c>
      <c r="H267" s="1" t="s">
        <v>308</v>
      </c>
      <c r="I267" s="1" t="s">
        <v>36</v>
      </c>
      <c r="J267" s="1" t="s">
        <v>184</v>
      </c>
      <c r="K267" s="1">
        <v>4</v>
      </c>
      <c r="L267" s="1">
        <v>267.5</v>
      </c>
      <c r="M267" s="1">
        <v>287</v>
      </c>
      <c r="N267" s="1">
        <v>84.3</v>
      </c>
      <c r="W267" s="1">
        <v>1.56</v>
      </c>
      <c r="X267" s="1">
        <v>31.211933599999998</v>
      </c>
      <c r="Y267" s="1">
        <v>5507</v>
      </c>
      <c r="Z267" s="1">
        <v>6571</v>
      </c>
      <c r="AA267" s="1">
        <v>7810</v>
      </c>
      <c r="AB267" s="1" t="s">
        <v>87</v>
      </c>
      <c r="AC267" s="1" t="s">
        <v>163</v>
      </c>
      <c r="AD267" s="1">
        <v>117.13800000000001</v>
      </c>
      <c r="AE267" s="1">
        <v>119.02500000000001</v>
      </c>
      <c r="AF267" s="1">
        <v>1.1840742</v>
      </c>
      <c r="AG267" s="1">
        <v>-16.515999999999998</v>
      </c>
    </row>
    <row r="268" spans="1:33" x14ac:dyDescent="0.2">
      <c r="A268" s="1" t="s">
        <v>349</v>
      </c>
      <c r="B268" s="1" t="s">
        <v>494</v>
      </c>
      <c r="C268" s="1" t="s">
        <v>495</v>
      </c>
      <c r="D268" s="1">
        <v>54</v>
      </c>
      <c r="E268" s="1" t="s">
        <v>33</v>
      </c>
      <c r="F268" s="1" t="s">
        <v>496</v>
      </c>
      <c r="G268" s="1" t="s">
        <v>183</v>
      </c>
      <c r="H268" s="1" t="s">
        <v>308</v>
      </c>
      <c r="I268" s="1" t="s">
        <v>36</v>
      </c>
      <c r="J268" s="1" t="s">
        <v>184</v>
      </c>
      <c r="K268" s="1">
        <v>5</v>
      </c>
      <c r="L268" s="1">
        <v>383.9</v>
      </c>
      <c r="M268" s="1">
        <v>403.7</v>
      </c>
      <c r="N268" s="1">
        <v>22.4</v>
      </c>
      <c r="W268" s="1">
        <v>1.56</v>
      </c>
      <c r="X268" s="1">
        <v>21.670331900000001</v>
      </c>
      <c r="Y268" s="1">
        <v>4360</v>
      </c>
      <c r="Z268" s="1">
        <v>5109</v>
      </c>
      <c r="AA268" s="1">
        <v>6082</v>
      </c>
      <c r="AB268" s="1" t="s">
        <v>683</v>
      </c>
      <c r="AC268" s="1" t="s">
        <v>669</v>
      </c>
      <c r="AD268" s="1">
        <v>81.412999999999997</v>
      </c>
      <c r="AE268" s="1">
        <v>82.707999999999998</v>
      </c>
      <c r="AF268" s="1">
        <v>1.1700206</v>
      </c>
      <c r="AG268" s="1">
        <v>-28.41</v>
      </c>
    </row>
    <row r="269" spans="1:33" x14ac:dyDescent="0.2">
      <c r="A269" s="1" t="s">
        <v>349</v>
      </c>
      <c r="B269" s="1" t="s">
        <v>497</v>
      </c>
      <c r="C269" s="1" t="s">
        <v>498</v>
      </c>
      <c r="D269" s="1">
        <v>55</v>
      </c>
      <c r="E269" s="1" t="s">
        <v>33</v>
      </c>
      <c r="F269" s="1" t="s">
        <v>52</v>
      </c>
      <c r="G269" s="1" t="s">
        <v>185</v>
      </c>
      <c r="H269" s="1" t="s">
        <v>308</v>
      </c>
      <c r="I269" s="1" t="s">
        <v>36</v>
      </c>
      <c r="J269" s="1" t="s">
        <v>186</v>
      </c>
      <c r="K269" s="1">
        <v>1</v>
      </c>
      <c r="L269" s="1">
        <v>23.8</v>
      </c>
      <c r="M269" s="1">
        <v>43.6</v>
      </c>
      <c r="N269" s="1">
        <v>22.1</v>
      </c>
      <c r="O269" s="1">
        <v>3377</v>
      </c>
      <c r="P269" s="1">
        <v>2503</v>
      </c>
      <c r="Q269" s="1" t="s">
        <v>697</v>
      </c>
      <c r="R269" s="1" t="s">
        <v>40</v>
      </c>
      <c r="S269" s="1">
        <v>63.362000000000002</v>
      </c>
      <c r="T269" s="1">
        <v>0.73992170000000002</v>
      </c>
      <c r="U269" s="1">
        <v>-1.1439999999999999</v>
      </c>
      <c r="W269" s="1">
        <v>0.62</v>
      </c>
      <c r="X269" s="1">
        <v>16.291190400000001</v>
      </c>
      <c r="AE269" s="1">
        <v>63.856999999999999</v>
      </c>
    </row>
    <row r="270" spans="1:33" x14ac:dyDescent="0.2">
      <c r="A270" s="1" t="s">
        <v>349</v>
      </c>
      <c r="B270" s="1" t="s">
        <v>497</v>
      </c>
      <c r="C270" s="1" t="s">
        <v>498</v>
      </c>
      <c r="D270" s="1">
        <v>55</v>
      </c>
      <c r="E270" s="1" t="s">
        <v>33</v>
      </c>
      <c r="F270" s="1" t="s">
        <v>52</v>
      </c>
      <c r="G270" s="1" t="s">
        <v>185</v>
      </c>
      <c r="H270" s="1" t="s">
        <v>308</v>
      </c>
      <c r="I270" s="1" t="s">
        <v>36</v>
      </c>
      <c r="J270" s="1" t="s">
        <v>186</v>
      </c>
      <c r="K270" s="1">
        <v>2</v>
      </c>
      <c r="L270" s="1">
        <v>93.8</v>
      </c>
      <c r="M270" s="1">
        <v>113.7</v>
      </c>
      <c r="N270" s="1">
        <v>22.1</v>
      </c>
      <c r="O270" s="1">
        <v>3420</v>
      </c>
      <c r="P270" s="1">
        <v>2534</v>
      </c>
      <c r="Q270" s="1" t="s">
        <v>340</v>
      </c>
      <c r="R270" s="1" t="s">
        <v>84</v>
      </c>
      <c r="S270" s="1">
        <v>63.896999999999998</v>
      </c>
      <c r="T270" s="1">
        <v>0.73988019999999999</v>
      </c>
      <c r="U270" s="1">
        <v>-1.2</v>
      </c>
      <c r="W270" s="1">
        <v>0.62</v>
      </c>
      <c r="X270" s="1">
        <v>16.428665899999999</v>
      </c>
      <c r="AE270" s="1">
        <v>64.396000000000001</v>
      </c>
    </row>
    <row r="271" spans="1:33" x14ac:dyDescent="0.2">
      <c r="A271" s="1" t="s">
        <v>349</v>
      </c>
      <c r="B271" s="1" t="s">
        <v>497</v>
      </c>
      <c r="C271" s="1" t="s">
        <v>498</v>
      </c>
      <c r="D271" s="1">
        <v>55</v>
      </c>
      <c r="E271" s="1" t="s">
        <v>33</v>
      </c>
      <c r="F271" s="1" t="s">
        <v>52</v>
      </c>
      <c r="G271" s="1" t="s">
        <v>185</v>
      </c>
      <c r="H271" s="1" t="s">
        <v>308</v>
      </c>
      <c r="I271" s="1" t="s">
        <v>36</v>
      </c>
      <c r="J271" s="1" t="s">
        <v>186</v>
      </c>
      <c r="K271" s="1">
        <v>3</v>
      </c>
      <c r="L271" s="1">
        <v>155.4</v>
      </c>
      <c r="M271" s="1">
        <v>177.4</v>
      </c>
      <c r="N271" s="1">
        <v>69.8</v>
      </c>
      <c r="O271" s="1">
        <v>1907</v>
      </c>
      <c r="P271" s="1">
        <v>1419</v>
      </c>
      <c r="Q271" s="1" t="s">
        <v>337</v>
      </c>
      <c r="R271" s="1" t="s">
        <v>57</v>
      </c>
      <c r="S271" s="1">
        <v>36.688000000000002</v>
      </c>
      <c r="T271" s="1">
        <v>0.74311179999999999</v>
      </c>
      <c r="U271" s="1">
        <v>3.1619999999999999</v>
      </c>
      <c r="W271" s="1">
        <v>0.62</v>
      </c>
      <c r="X271" s="1">
        <v>9.4611335000000008</v>
      </c>
      <c r="AE271" s="1">
        <v>37.085000000000001</v>
      </c>
    </row>
    <row r="272" spans="1:33" x14ac:dyDescent="0.2">
      <c r="A272" s="1" t="s">
        <v>349</v>
      </c>
      <c r="B272" s="1" t="s">
        <v>497</v>
      </c>
      <c r="C272" s="1" t="s">
        <v>498</v>
      </c>
      <c r="D272" s="1">
        <v>55</v>
      </c>
      <c r="E272" s="1" t="s">
        <v>33</v>
      </c>
      <c r="F272" s="1" t="s">
        <v>52</v>
      </c>
      <c r="G272" s="1" t="s">
        <v>185</v>
      </c>
      <c r="H272" s="1" t="s">
        <v>308</v>
      </c>
      <c r="I272" s="1" t="s">
        <v>36</v>
      </c>
      <c r="J272" s="1" t="s">
        <v>186</v>
      </c>
      <c r="K272" s="1">
        <v>4</v>
      </c>
      <c r="L272" s="1">
        <v>267.7</v>
      </c>
      <c r="M272" s="1">
        <v>290.8</v>
      </c>
      <c r="N272" s="1">
        <v>76.099999999999994</v>
      </c>
      <c r="W272" s="1">
        <v>0.62</v>
      </c>
      <c r="X272" s="1">
        <v>38.298288900000003</v>
      </c>
      <c r="Y272" s="1">
        <v>2706</v>
      </c>
      <c r="Z272" s="1">
        <v>3195</v>
      </c>
      <c r="AA272" s="1">
        <v>3850</v>
      </c>
      <c r="AB272" s="1" t="s">
        <v>87</v>
      </c>
      <c r="AC272" s="1" t="s">
        <v>70</v>
      </c>
      <c r="AD272" s="1">
        <v>57.241999999999997</v>
      </c>
      <c r="AE272" s="1">
        <v>58.16</v>
      </c>
      <c r="AF272" s="1">
        <v>1.1764589999999999</v>
      </c>
      <c r="AG272" s="1">
        <v>-23.510999999999999</v>
      </c>
    </row>
    <row r="273" spans="1:33" x14ac:dyDescent="0.2">
      <c r="A273" s="1" t="s">
        <v>349</v>
      </c>
      <c r="B273" s="1" t="s">
        <v>497</v>
      </c>
      <c r="C273" s="1" t="s">
        <v>498</v>
      </c>
      <c r="D273" s="1">
        <v>55</v>
      </c>
      <c r="E273" s="1" t="s">
        <v>33</v>
      </c>
      <c r="F273" s="1" t="s">
        <v>52</v>
      </c>
      <c r="G273" s="1" t="s">
        <v>185</v>
      </c>
      <c r="H273" s="1" t="s">
        <v>308</v>
      </c>
      <c r="I273" s="1" t="s">
        <v>36</v>
      </c>
      <c r="J273" s="1" t="s">
        <v>186</v>
      </c>
      <c r="K273" s="1">
        <v>5</v>
      </c>
      <c r="L273" s="1">
        <v>383.9</v>
      </c>
      <c r="M273" s="1">
        <v>403.7</v>
      </c>
      <c r="N273" s="1">
        <v>22.4</v>
      </c>
      <c r="W273" s="1">
        <v>0.62</v>
      </c>
      <c r="X273" s="1">
        <v>54.523384900000003</v>
      </c>
      <c r="Y273" s="1">
        <v>4369</v>
      </c>
      <c r="Z273" s="1">
        <v>5120</v>
      </c>
      <c r="AA273" s="1">
        <v>6095</v>
      </c>
      <c r="AB273" s="1" t="s">
        <v>326</v>
      </c>
      <c r="AC273" s="1" t="s">
        <v>333</v>
      </c>
      <c r="AD273" s="1">
        <v>81.41</v>
      </c>
      <c r="AE273" s="1">
        <v>82.704999999999998</v>
      </c>
      <c r="AF273" s="1">
        <v>1.1701277999999999</v>
      </c>
      <c r="AG273" s="1">
        <v>-28.41</v>
      </c>
    </row>
    <row r="274" spans="1:33" x14ac:dyDescent="0.2">
      <c r="A274" s="1" t="s">
        <v>349</v>
      </c>
      <c r="B274" s="1" t="s">
        <v>499</v>
      </c>
      <c r="C274" s="1" t="s">
        <v>500</v>
      </c>
      <c r="D274" s="1">
        <v>56</v>
      </c>
      <c r="E274" s="1" t="s">
        <v>33</v>
      </c>
      <c r="F274" s="1" t="s">
        <v>501</v>
      </c>
      <c r="G274" s="1" t="s">
        <v>187</v>
      </c>
      <c r="H274" s="1" t="s">
        <v>308</v>
      </c>
      <c r="I274" s="1" t="s">
        <v>36</v>
      </c>
      <c r="J274" s="1" t="s">
        <v>188</v>
      </c>
      <c r="K274" s="1">
        <v>1</v>
      </c>
      <c r="L274" s="1">
        <v>23.7</v>
      </c>
      <c r="M274" s="1">
        <v>43.5</v>
      </c>
      <c r="N274" s="1">
        <v>22.4</v>
      </c>
      <c r="O274" s="1">
        <v>3356</v>
      </c>
      <c r="P274" s="1">
        <v>2484</v>
      </c>
      <c r="Q274" s="1" t="s">
        <v>340</v>
      </c>
      <c r="R274" s="1" t="s">
        <v>57</v>
      </c>
      <c r="S274" s="1">
        <v>63.524999999999999</v>
      </c>
      <c r="T274" s="1">
        <v>0.73990489999999998</v>
      </c>
      <c r="U274" s="1">
        <v>-1.2070000000000001</v>
      </c>
      <c r="W274" s="1">
        <v>1.5649999999999999</v>
      </c>
      <c r="X274" s="1">
        <v>6.4705374999999998</v>
      </c>
      <c r="AE274" s="1">
        <v>64.021000000000001</v>
      </c>
    </row>
    <row r="275" spans="1:33" x14ac:dyDescent="0.2">
      <c r="A275" s="1" t="s">
        <v>349</v>
      </c>
      <c r="B275" s="1" t="s">
        <v>499</v>
      </c>
      <c r="C275" s="1" t="s">
        <v>500</v>
      </c>
      <c r="D275" s="1">
        <v>56</v>
      </c>
      <c r="E275" s="1" t="s">
        <v>33</v>
      </c>
      <c r="F275" s="1" t="s">
        <v>501</v>
      </c>
      <c r="G275" s="1" t="s">
        <v>187</v>
      </c>
      <c r="H275" s="1" t="s">
        <v>308</v>
      </c>
      <c r="I275" s="1" t="s">
        <v>36</v>
      </c>
      <c r="J275" s="1" t="s">
        <v>188</v>
      </c>
      <c r="K275" s="1">
        <v>2</v>
      </c>
      <c r="L275" s="1">
        <v>93.8</v>
      </c>
      <c r="M275" s="1">
        <v>113.7</v>
      </c>
      <c r="N275" s="1">
        <v>22.1</v>
      </c>
      <c r="O275" s="1">
        <v>3422</v>
      </c>
      <c r="P275" s="1">
        <v>2535</v>
      </c>
      <c r="Q275" s="1" t="s">
        <v>337</v>
      </c>
      <c r="R275" s="1" t="s">
        <v>336</v>
      </c>
      <c r="S275" s="1">
        <v>63.917999999999999</v>
      </c>
      <c r="T275" s="1">
        <v>0.73990979999999995</v>
      </c>
      <c r="U275" s="1">
        <v>-1.2</v>
      </c>
      <c r="W275" s="1">
        <v>1.5649999999999999</v>
      </c>
      <c r="X275" s="1">
        <v>6.5105772000000002</v>
      </c>
      <c r="AE275" s="1">
        <v>64.417000000000002</v>
      </c>
    </row>
    <row r="276" spans="1:33" x14ac:dyDescent="0.2">
      <c r="A276" s="1" t="s">
        <v>349</v>
      </c>
      <c r="B276" s="1" t="s">
        <v>499</v>
      </c>
      <c r="C276" s="1" t="s">
        <v>500</v>
      </c>
      <c r="D276" s="1">
        <v>56</v>
      </c>
      <c r="E276" s="1" t="s">
        <v>33</v>
      </c>
      <c r="F276" s="1" t="s">
        <v>501</v>
      </c>
      <c r="G276" s="1" t="s">
        <v>187</v>
      </c>
      <c r="H276" s="1" t="s">
        <v>308</v>
      </c>
      <c r="I276" s="1" t="s">
        <v>36</v>
      </c>
      <c r="J276" s="1" t="s">
        <v>188</v>
      </c>
      <c r="K276" s="1">
        <v>3</v>
      </c>
      <c r="L276" s="1">
        <v>155</v>
      </c>
      <c r="M276" s="1">
        <v>177.7</v>
      </c>
      <c r="N276" s="1">
        <v>78</v>
      </c>
      <c r="O276" s="1">
        <v>4613</v>
      </c>
      <c r="P276" s="1">
        <v>3463</v>
      </c>
      <c r="Q276" s="1" t="s">
        <v>331</v>
      </c>
      <c r="R276" s="1" t="s">
        <v>86</v>
      </c>
      <c r="S276" s="1">
        <v>86.838999999999999</v>
      </c>
      <c r="T276" s="1">
        <v>0.74985270000000004</v>
      </c>
      <c r="U276" s="1">
        <v>12.222</v>
      </c>
      <c r="W276" s="1">
        <v>1.5649999999999999</v>
      </c>
      <c r="X276" s="1">
        <v>8.8672588000000001</v>
      </c>
      <c r="AE276" s="1">
        <v>87.733999999999995</v>
      </c>
    </row>
    <row r="277" spans="1:33" x14ac:dyDescent="0.2">
      <c r="A277" s="1" t="s">
        <v>349</v>
      </c>
      <c r="B277" s="1" t="s">
        <v>499</v>
      </c>
      <c r="C277" s="1" t="s">
        <v>500</v>
      </c>
      <c r="D277" s="1">
        <v>56</v>
      </c>
      <c r="E277" s="1" t="s">
        <v>33</v>
      </c>
      <c r="F277" s="1" t="s">
        <v>501</v>
      </c>
      <c r="G277" s="1" t="s">
        <v>187</v>
      </c>
      <c r="H277" s="1" t="s">
        <v>308</v>
      </c>
      <c r="I277" s="1" t="s">
        <v>36</v>
      </c>
      <c r="J277" s="1" t="s">
        <v>188</v>
      </c>
      <c r="K277" s="1">
        <v>4</v>
      </c>
      <c r="L277" s="1">
        <v>267.5</v>
      </c>
      <c r="M277" s="1">
        <v>286.10000000000002</v>
      </c>
      <c r="N277" s="1">
        <v>85.8</v>
      </c>
      <c r="W277" s="1">
        <v>1.5649999999999999</v>
      </c>
      <c r="X277" s="1">
        <v>34.831330899999998</v>
      </c>
      <c r="Y277" s="1">
        <v>6140</v>
      </c>
      <c r="Z277" s="1">
        <v>7344</v>
      </c>
      <c r="AA277" s="1">
        <v>8704</v>
      </c>
      <c r="AB277" s="1" t="s">
        <v>80</v>
      </c>
      <c r="AC277" s="1" t="s">
        <v>64</v>
      </c>
      <c r="AD277" s="1">
        <v>131.11199999999999</v>
      </c>
      <c r="AE277" s="1">
        <v>133.226</v>
      </c>
      <c r="AF277" s="1">
        <v>1.1858084</v>
      </c>
      <c r="AG277" s="1">
        <v>-14.984</v>
      </c>
    </row>
    <row r="278" spans="1:33" x14ac:dyDescent="0.2">
      <c r="A278" s="1" t="s">
        <v>349</v>
      </c>
      <c r="B278" s="1" t="s">
        <v>499</v>
      </c>
      <c r="C278" s="1" t="s">
        <v>500</v>
      </c>
      <c r="D278" s="1">
        <v>56</v>
      </c>
      <c r="E278" s="1" t="s">
        <v>33</v>
      </c>
      <c r="F278" s="1" t="s">
        <v>501</v>
      </c>
      <c r="G278" s="1" t="s">
        <v>187</v>
      </c>
      <c r="H278" s="1" t="s">
        <v>308</v>
      </c>
      <c r="I278" s="1" t="s">
        <v>36</v>
      </c>
      <c r="J278" s="1" t="s">
        <v>188</v>
      </c>
      <c r="K278" s="1">
        <v>5</v>
      </c>
      <c r="L278" s="1">
        <v>383.8</v>
      </c>
      <c r="M278" s="1">
        <v>403.6</v>
      </c>
      <c r="N278" s="1">
        <v>22.4</v>
      </c>
      <c r="W278" s="1">
        <v>1.5649999999999999</v>
      </c>
      <c r="X278" s="1">
        <v>21.611461899999998</v>
      </c>
      <c r="Y278" s="1">
        <v>4334</v>
      </c>
      <c r="Z278" s="1">
        <v>5075</v>
      </c>
      <c r="AA278" s="1">
        <v>6055</v>
      </c>
      <c r="AB278" s="1" t="s">
        <v>674</v>
      </c>
      <c r="AC278" s="1" t="s">
        <v>680</v>
      </c>
      <c r="AD278" s="1">
        <v>81.451999999999998</v>
      </c>
      <c r="AE278" s="1">
        <v>82.747</v>
      </c>
      <c r="AF278" s="1">
        <v>1.1700569000000001</v>
      </c>
      <c r="AG278" s="1">
        <v>-28.41</v>
      </c>
    </row>
    <row r="279" spans="1:33" x14ac:dyDescent="0.2">
      <c r="A279" s="1" t="s">
        <v>349</v>
      </c>
      <c r="B279" s="1" t="s">
        <v>502</v>
      </c>
      <c r="C279" s="1" t="s">
        <v>503</v>
      </c>
      <c r="D279" s="1">
        <v>57</v>
      </c>
      <c r="E279" s="1" t="s">
        <v>33</v>
      </c>
      <c r="F279" s="1" t="s">
        <v>504</v>
      </c>
      <c r="G279" s="1" t="s">
        <v>189</v>
      </c>
      <c r="H279" s="1" t="s">
        <v>308</v>
      </c>
      <c r="I279" s="1" t="s">
        <v>36</v>
      </c>
      <c r="J279" s="1" t="s">
        <v>190</v>
      </c>
      <c r="K279" s="1">
        <v>1</v>
      </c>
      <c r="L279" s="1">
        <v>23.8</v>
      </c>
      <c r="M279" s="1">
        <v>43.6</v>
      </c>
      <c r="N279" s="1">
        <v>22.1</v>
      </c>
      <c r="O279" s="1">
        <v>3383</v>
      </c>
      <c r="P279" s="1">
        <v>2507</v>
      </c>
      <c r="Q279" s="1" t="s">
        <v>692</v>
      </c>
      <c r="R279" s="1" t="s">
        <v>310</v>
      </c>
      <c r="S279" s="1">
        <v>63.524999999999999</v>
      </c>
      <c r="T279" s="1">
        <v>0.73996450000000003</v>
      </c>
      <c r="U279" s="1">
        <v>-1.105</v>
      </c>
      <c r="W279" s="1">
        <v>1.7390000000000001</v>
      </c>
      <c r="X279" s="1">
        <v>5.8231900999999997</v>
      </c>
      <c r="AE279" s="1">
        <v>64.021000000000001</v>
      </c>
    </row>
    <row r="280" spans="1:33" x14ac:dyDescent="0.2">
      <c r="A280" s="1" t="s">
        <v>349</v>
      </c>
      <c r="B280" s="1" t="s">
        <v>502</v>
      </c>
      <c r="C280" s="1" t="s">
        <v>503</v>
      </c>
      <c r="D280" s="1">
        <v>57</v>
      </c>
      <c r="E280" s="1" t="s">
        <v>33</v>
      </c>
      <c r="F280" s="1" t="s">
        <v>504</v>
      </c>
      <c r="G280" s="1" t="s">
        <v>189</v>
      </c>
      <c r="H280" s="1" t="s">
        <v>308</v>
      </c>
      <c r="I280" s="1" t="s">
        <v>36</v>
      </c>
      <c r="J280" s="1" t="s">
        <v>190</v>
      </c>
      <c r="K280" s="1">
        <v>2</v>
      </c>
      <c r="L280" s="1">
        <v>93.8</v>
      </c>
      <c r="M280" s="1">
        <v>113.6</v>
      </c>
      <c r="N280" s="1">
        <v>22.1</v>
      </c>
      <c r="O280" s="1">
        <v>3421</v>
      </c>
      <c r="P280" s="1">
        <v>2535</v>
      </c>
      <c r="Q280" s="1" t="s">
        <v>340</v>
      </c>
      <c r="R280" s="1" t="s">
        <v>57</v>
      </c>
      <c r="S280" s="1">
        <v>63.828000000000003</v>
      </c>
      <c r="T280" s="1">
        <v>0.7398941</v>
      </c>
      <c r="U280" s="1">
        <v>-1.2</v>
      </c>
      <c r="W280" s="1">
        <v>1.7390000000000001</v>
      </c>
      <c r="X280" s="1">
        <v>5.8509422000000004</v>
      </c>
      <c r="AE280" s="1">
        <v>64.326999999999998</v>
      </c>
    </row>
    <row r="281" spans="1:33" x14ac:dyDescent="0.2">
      <c r="A281" s="1" t="s">
        <v>349</v>
      </c>
      <c r="B281" s="1" t="s">
        <v>502</v>
      </c>
      <c r="C281" s="1" t="s">
        <v>503</v>
      </c>
      <c r="D281" s="1">
        <v>57</v>
      </c>
      <c r="E281" s="1" t="s">
        <v>33</v>
      </c>
      <c r="F281" s="1" t="s">
        <v>504</v>
      </c>
      <c r="G281" s="1" t="s">
        <v>189</v>
      </c>
      <c r="H281" s="1" t="s">
        <v>308</v>
      </c>
      <c r="I281" s="1" t="s">
        <v>36</v>
      </c>
      <c r="J281" s="1" t="s">
        <v>190</v>
      </c>
      <c r="K281" s="1">
        <v>3</v>
      </c>
      <c r="L281" s="1">
        <v>155.1</v>
      </c>
      <c r="M281" s="1">
        <v>177.9</v>
      </c>
      <c r="N281" s="1">
        <v>81.3</v>
      </c>
      <c r="O281" s="1">
        <v>6238</v>
      </c>
      <c r="P281" s="1">
        <v>4684</v>
      </c>
      <c r="Q281" s="1" t="s">
        <v>337</v>
      </c>
      <c r="R281" s="1" t="s">
        <v>84</v>
      </c>
      <c r="S281" s="1">
        <v>114.709</v>
      </c>
      <c r="T281" s="1">
        <v>0.75009490000000001</v>
      </c>
      <c r="U281" s="1">
        <v>12.57</v>
      </c>
      <c r="W281" s="1">
        <v>1.7390000000000001</v>
      </c>
      <c r="X281" s="1">
        <v>10.5392457</v>
      </c>
      <c r="AE281" s="1">
        <v>115.871</v>
      </c>
    </row>
    <row r="282" spans="1:33" x14ac:dyDescent="0.2">
      <c r="A282" s="1" t="s">
        <v>349</v>
      </c>
      <c r="B282" s="1" t="s">
        <v>502</v>
      </c>
      <c r="C282" s="1" t="s">
        <v>503</v>
      </c>
      <c r="D282" s="1">
        <v>57</v>
      </c>
      <c r="E282" s="1" t="s">
        <v>33</v>
      </c>
      <c r="F282" s="1" t="s">
        <v>504</v>
      </c>
      <c r="G282" s="1" t="s">
        <v>189</v>
      </c>
      <c r="H282" s="1" t="s">
        <v>308</v>
      </c>
      <c r="I282" s="1" t="s">
        <v>36</v>
      </c>
      <c r="J282" s="1" t="s">
        <v>190</v>
      </c>
      <c r="K282" s="1">
        <v>4</v>
      </c>
      <c r="L282" s="1">
        <v>267.5</v>
      </c>
      <c r="M282" s="1">
        <v>283.5</v>
      </c>
      <c r="N282" s="1">
        <v>90.6</v>
      </c>
      <c r="W282" s="1">
        <v>1.7390000000000001</v>
      </c>
      <c r="X282" s="1">
        <v>41.484120099999998</v>
      </c>
      <c r="Y282" s="1">
        <v>8078</v>
      </c>
      <c r="Z282" s="1">
        <v>9707</v>
      </c>
      <c r="AA282" s="1">
        <v>11447</v>
      </c>
      <c r="AB282" s="1" t="s">
        <v>87</v>
      </c>
      <c r="AC282" s="1" t="s">
        <v>70</v>
      </c>
      <c r="AD282" s="1">
        <v>173.44399999999999</v>
      </c>
      <c r="AE282" s="1">
        <v>176.24100000000001</v>
      </c>
      <c r="AF282" s="1">
        <v>1.1863891</v>
      </c>
      <c r="AG282" s="1">
        <v>-14.286</v>
      </c>
    </row>
    <row r="283" spans="1:33" x14ac:dyDescent="0.2">
      <c r="A283" s="1" t="s">
        <v>349</v>
      </c>
      <c r="B283" s="1" t="s">
        <v>502</v>
      </c>
      <c r="C283" s="1" t="s">
        <v>503</v>
      </c>
      <c r="D283" s="1">
        <v>57</v>
      </c>
      <c r="E283" s="1" t="s">
        <v>33</v>
      </c>
      <c r="F283" s="1" t="s">
        <v>504</v>
      </c>
      <c r="G283" s="1" t="s">
        <v>189</v>
      </c>
      <c r="H283" s="1" t="s">
        <v>308</v>
      </c>
      <c r="I283" s="1" t="s">
        <v>36</v>
      </c>
      <c r="J283" s="1" t="s">
        <v>190</v>
      </c>
      <c r="K283" s="1">
        <v>5</v>
      </c>
      <c r="L283" s="1">
        <v>384</v>
      </c>
      <c r="M283" s="1">
        <v>403.8</v>
      </c>
      <c r="N283" s="1">
        <v>22.4</v>
      </c>
      <c r="W283" s="1">
        <v>1.7390000000000001</v>
      </c>
      <c r="X283" s="1">
        <v>19.4992129</v>
      </c>
      <c r="Y283" s="1">
        <v>4362</v>
      </c>
      <c r="Z283" s="1">
        <v>5109</v>
      </c>
      <c r="AA283" s="1">
        <v>6090</v>
      </c>
      <c r="AB283" s="1" t="s">
        <v>682</v>
      </c>
      <c r="AC283" s="1" t="s">
        <v>39</v>
      </c>
      <c r="AD283" s="1">
        <v>81.662000000000006</v>
      </c>
      <c r="AE283" s="1">
        <v>82.96</v>
      </c>
      <c r="AF283" s="1">
        <v>1.1698753</v>
      </c>
      <c r="AG283" s="1">
        <v>-28.41</v>
      </c>
    </row>
    <row r="284" spans="1:33" x14ac:dyDescent="0.2">
      <c r="A284" s="1" t="s">
        <v>349</v>
      </c>
      <c r="B284" s="1" t="s">
        <v>505</v>
      </c>
      <c r="C284" s="1" t="s">
        <v>506</v>
      </c>
      <c r="D284" s="1">
        <v>58</v>
      </c>
      <c r="E284" s="1" t="s">
        <v>33</v>
      </c>
      <c r="F284" s="1" t="s">
        <v>507</v>
      </c>
      <c r="G284" s="1" t="s">
        <v>191</v>
      </c>
      <c r="H284" s="1" t="s">
        <v>308</v>
      </c>
      <c r="I284" s="1" t="s">
        <v>36</v>
      </c>
      <c r="J284" s="1" t="s">
        <v>192</v>
      </c>
      <c r="K284" s="1">
        <v>1</v>
      </c>
      <c r="L284" s="1">
        <v>23.7</v>
      </c>
      <c r="M284" s="1">
        <v>43.6</v>
      </c>
      <c r="N284" s="1">
        <v>22.1</v>
      </c>
      <c r="O284" s="1">
        <v>3372</v>
      </c>
      <c r="P284" s="1">
        <v>2497</v>
      </c>
      <c r="Q284" s="1" t="s">
        <v>698</v>
      </c>
      <c r="R284" s="1" t="s">
        <v>314</v>
      </c>
      <c r="S284" s="1">
        <v>63.567999999999998</v>
      </c>
      <c r="T284" s="1">
        <v>0.73997049999999998</v>
      </c>
      <c r="U284" s="1">
        <v>-1.139</v>
      </c>
      <c r="W284" s="1">
        <v>1.0880000000000001</v>
      </c>
      <c r="X284" s="1">
        <v>9.3137714999999996</v>
      </c>
      <c r="AE284" s="1">
        <v>64.064999999999998</v>
      </c>
    </row>
    <row r="285" spans="1:33" x14ac:dyDescent="0.2">
      <c r="A285" s="1" t="s">
        <v>349</v>
      </c>
      <c r="B285" s="1" t="s">
        <v>505</v>
      </c>
      <c r="C285" s="1" t="s">
        <v>506</v>
      </c>
      <c r="D285" s="1">
        <v>58</v>
      </c>
      <c r="E285" s="1" t="s">
        <v>33</v>
      </c>
      <c r="F285" s="1" t="s">
        <v>507</v>
      </c>
      <c r="G285" s="1" t="s">
        <v>191</v>
      </c>
      <c r="H285" s="1" t="s">
        <v>308</v>
      </c>
      <c r="I285" s="1" t="s">
        <v>36</v>
      </c>
      <c r="J285" s="1" t="s">
        <v>192</v>
      </c>
      <c r="K285" s="1">
        <v>2</v>
      </c>
      <c r="L285" s="1">
        <v>93.8</v>
      </c>
      <c r="M285" s="1">
        <v>113.6</v>
      </c>
      <c r="N285" s="1">
        <v>22.1</v>
      </c>
      <c r="O285" s="1">
        <v>3409</v>
      </c>
      <c r="P285" s="1">
        <v>2525</v>
      </c>
      <c r="Q285" s="1" t="s">
        <v>344</v>
      </c>
      <c r="R285" s="1" t="s">
        <v>48</v>
      </c>
      <c r="S285" s="1">
        <v>63.805999999999997</v>
      </c>
      <c r="T285" s="1">
        <v>0.7399249</v>
      </c>
      <c r="U285" s="1">
        <v>-1.2</v>
      </c>
      <c r="W285" s="1">
        <v>1.0880000000000001</v>
      </c>
      <c r="X285" s="1">
        <v>9.3486408999999995</v>
      </c>
      <c r="AE285" s="1">
        <v>64.305000000000007</v>
      </c>
    </row>
    <row r="286" spans="1:33" x14ac:dyDescent="0.2">
      <c r="A286" s="1" t="s">
        <v>349</v>
      </c>
      <c r="B286" s="1" t="s">
        <v>505</v>
      </c>
      <c r="C286" s="1" t="s">
        <v>506</v>
      </c>
      <c r="D286" s="1">
        <v>58</v>
      </c>
      <c r="E286" s="1" t="s">
        <v>33</v>
      </c>
      <c r="F286" s="1" t="s">
        <v>507</v>
      </c>
      <c r="G286" s="1" t="s">
        <v>191</v>
      </c>
      <c r="H286" s="1" t="s">
        <v>308</v>
      </c>
      <c r="I286" s="1" t="s">
        <v>36</v>
      </c>
      <c r="J286" s="1" t="s">
        <v>192</v>
      </c>
      <c r="K286" s="1">
        <v>3</v>
      </c>
      <c r="L286" s="1">
        <v>155.19999999999999</v>
      </c>
      <c r="M286" s="1">
        <v>177.7</v>
      </c>
      <c r="N286" s="1">
        <v>76</v>
      </c>
      <c r="O286" s="1">
        <v>3708</v>
      </c>
      <c r="P286" s="1">
        <v>2784</v>
      </c>
      <c r="Q286" s="1" t="s">
        <v>340</v>
      </c>
      <c r="R286" s="1" t="s">
        <v>48</v>
      </c>
      <c r="S286" s="1">
        <v>69.837000000000003</v>
      </c>
      <c r="T286" s="1">
        <v>0.75022129999999998</v>
      </c>
      <c r="U286" s="1">
        <v>12.699</v>
      </c>
      <c r="W286" s="1">
        <v>1.0880000000000001</v>
      </c>
      <c r="X286" s="1">
        <v>10.257679599999999</v>
      </c>
      <c r="AE286" s="1">
        <v>70.558000000000007</v>
      </c>
    </row>
    <row r="287" spans="1:33" x14ac:dyDescent="0.2">
      <c r="A287" s="1" t="s">
        <v>349</v>
      </c>
      <c r="B287" s="1" t="s">
        <v>505</v>
      </c>
      <c r="C287" s="1" t="s">
        <v>506</v>
      </c>
      <c r="D287" s="1">
        <v>58</v>
      </c>
      <c r="E287" s="1" t="s">
        <v>33</v>
      </c>
      <c r="F287" s="1" t="s">
        <v>507</v>
      </c>
      <c r="G287" s="1" t="s">
        <v>191</v>
      </c>
      <c r="H287" s="1" t="s">
        <v>308</v>
      </c>
      <c r="I287" s="1" t="s">
        <v>36</v>
      </c>
      <c r="J287" s="1" t="s">
        <v>192</v>
      </c>
      <c r="K287" s="1">
        <v>4</v>
      </c>
      <c r="L287" s="1">
        <v>267.60000000000002</v>
      </c>
      <c r="M287" s="1">
        <v>287.39999999999998</v>
      </c>
      <c r="N287" s="1">
        <v>83.3</v>
      </c>
      <c r="W287" s="1">
        <v>1.0880000000000001</v>
      </c>
      <c r="X287" s="1">
        <v>41.003961500000003</v>
      </c>
      <c r="Y287" s="1">
        <v>5070</v>
      </c>
      <c r="Z287" s="1">
        <v>6059</v>
      </c>
      <c r="AA287" s="1">
        <v>7194</v>
      </c>
      <c r="AB287" s="1" t="s">
        <v>59</v>
      </c>
      <c r="AC287" s="1" t="s">
        <v>81</v>
      </c>
      <c r="AD287" s="1">
        <v>107.342</v>
      </c>
      <c r="AE287" s="1">
        <v>109.074</v>
      </c>
      <c r="AF287" s="1">
        <v>1.1867656</v>
      </c>
      <c r="AG287" s="1">
        <v>-14.146000000000001</v>
      </c>
    </row>
    <row r="288" spans="1:33" x14ac:dyDescent="0.2">
      <c r="A288" s="1" t="s">
        <v>349</v>
      </c>
      <c r="B288" s="1" t="s">
        <v>505</v>
      </c>
      <c r="C288" s="1" t="s">
        <v>506</v>
      </c>
      <c r="D288" s="1">
        <v>58</v>
      </c>
      <c r="E288" s="1" t="s">
        <v>33</v>
      </c>
      <c r="F288" s="1" t="s">
        <v>507</v>
      </c>
      <c r="G288" s="1" t="s">
        <v>191</v>
      </c>
      <c r="H288" s="1" t="s">
        <v>308</v>
      </c>
      <c r="I288" s="1" t="s">
        <v>36</v>
      </c>
      <c r="J288" s="1" t="s">
        <v>192</v>
      </c>
      <c r="K288" s="1">
        <v>5</v>
      </c>
      <c r="L288" s="1">
        <v>384</v>
      </c>
      <c r="M288" s="1">
        <v>386.2</v>
      </c>
      <c r="N288" s="1">
        <v>22.4</v>
      </c>
      <c r="W288" s="1">
        <v>1.0880000000000001</v>
      </c>
      <c r="X288" s="1">
        <v>31.0372469</v>
      </c>
      <c r="Y288" s="1">
        <v>4324</v>
      </c>
      <c r="Z288" s="1">
        <v>5061</v>
      </c>
      <c r="AA288" s="1">
        <v>6042</v>
      </c>
      <c r="AB288" s="1" t="s">
        <v>693</v>
      </c>
      <c r="AC288" s="1" t="s">
        <v>660</v>
      </c>
      <c r="AD288" s="1">
        <v>81.323999999999998</v>
      </c>
      <c r="AE288" s="1">
        <v>82.617000000000004</v>
      </c>
      <c r="AF288" s="1">
        <v>1.1700432000000001</v>
      </c>
      <c r="AG288" s="1">
        <v>-28.41</v>
      </c>
    </row>
    <row r="289" spans="1:33" x14ac:dyDescent="0.2">
      <c r="A289" s="1" t="s">
        <v>349</v>
      </c>
      <c r="B289" s="1" t="s">
        <v>508</v>
      </c>
      <c r="C289" s="1" t="s">
        <v>509</v>
      </c>
      <c r="D289" s="1">
        <v>59</v>
      </c>
      <c r="E289" s="1" t="s">
        <v>33</v>
      </c>
      <c r="F289" s="1" t="s">
        <v>510</v>
      </c>
      <c r="G289" s="1" t="s">
        <v>193</v>
      </c>
      <c r="H289" s="1" t="s">
        <v>308</v>
      </c>
      <c r="I289" s="1" t="s">
        <v>36</v>
      </c>
      <c r="J289" s="1" t="s">
        <v>194</v>
      </c>
      <c r="K289" s="1">
        <v>1</v>
      </c>
      <c r="L289" s="1">
        <v>23.8</v>
      </c>
      <c r="M289" s="1">
        <v>43.6</v>
      </c>
      <c r="N289" s="1">
        <v>22.1</v>
      </c>
      <c r="O289" s="1">
        <v>3382</v>
      </c>
      <c r="P289" s="1">
        <v>2506</v>
      </c>
      <c r="Q289" s="1" t="s">
        <v>697</v>
      </c>
      <c r="R289" s="1" t="s">
        <v>40</v>
      </c>
      <c r="S289" s="1">
        <v>63.484000000000002</v>
      </c>
      <c r="T289" s="1">
        <v>0.7399732</v>
      </c>
      <c r="U289" s="1">
        <v>-1.0980000000000001</v>
      </c>
      <c r="W289" s="1">
        <v>1.292</v>
      </c>
      <c r="X289" s="1">
        <v>7.8328211000000003</v>
      </c>
      <c r="AE289" s="1">
        <v>63.98</v>
      </c>
    </row>
    <row r="290" spans="1:33" x14ac:dyDescent="0.2">
      <c r="A290" s="1" t="s">
        <v>349</v>
      </c>
      <c r="B290" s="1" t="s">
        <v>508</v>
      </c>
      <c r="C290" s="1" t="s">
        <v>509</v>
      </c>
      <c r="D290" s="1">
        <v>59</v>
      </c>
      <c r="E290" s="1" t="s">
        <v>33</v>
      </c>
      <c r="F290" s="1" t="s">
        <v>510</v>
      </c>
      <c r="G290" s="1" t="s">
        <v>193</v>
      </c>
      <c r="H290" s="1" t="s">
        <v>308</v>
      </c>
      <c r="I290" s="1" t="s">
        <v>36</v>
      </c>
      <c r="J290" s="1" t="s">
        <v>194</v>
      </c>
      <c r="K290" s="1">
        <v>2</v>
      </c>
      <c r="L290" s="1">
        <v>93.8</v>
      </c>
      <c r="M290" s="1">
        <v>113.7</v>
      </c>
      <c r="N290" s="1">
        <v>22.1</v>
      </c>
      <c r="O290" s="1">
        <v>3405</v>
      </c>
      <c r="P290" s="1">
        <v>2520</v>
      </c>
      <c r="Q290" s="1" t="s">
        <v>340</v>
      </c>
      <c r="R290" s="1" t="s">
        <v>57</v>
      </c>
      <c r="S290" s="1">
        <v>63.756</v>
      </c>
      <c r="T290" s="1">
        <v>0.7398979</v>
      </c>
      <c r="U290" s="1">
        <v>-1.2</v>
      </c>
      <c r="W290" s="1">
        <v>1.292</v>
      </c>
      <c r="X290" s="1">
        <v>7.866339</v>
      </c>
      <c r="AE290" s="1">
        <v>64.254000000000005</v>
      </c>
    </row>
    <row r="291" spans="1:33" x14ac:dyDescent="0.2">
      <c r="A291" s="1" t="s">
        <v>349</v>
      </c>
      <c r="B291" s="1" t="s">
        <v>508</v>
      </c>
      <c r="C291" s="1" t="s">
        <v>509</v>
      </c>
      <c r="D291" s="1">
        <v>59</v>
      </c>
      <c r="E291" s="1" t="s">
        <v>33</v>
      </c>
      <c r="F291" s="1" t="s">
        <v>510</v>
      </c>
      <c r="G291" s="1" t="s">
        <v>193</v>
      </c>
      <c r="H291" s="1" t="s">
        <v>308</v>
      </c>
      <c r="I291" s="1" t="s">
        <v>36</v>
      </c>
      <c r="J291" s="1" t="s">
        <v>194</v>
      </c>
      <c r="K291" s="1">
        <v>3</v>
      </c>
      <c r="L291" s="1">
        <v>155.19999999999999</v>
      </c>
      <c r="M291" s="1">
        <v>177.7</v>
      </c>
      <c r="N291" s="1">
        <v>77</v>
      </c>
      <c r="O291" s="1">
        <v>4105</v>
      </c>
      <c r="P291" s="1">
        <v>3085</v>
      </c>
      <c r="Q291" s="1" t="s">
        <v>337</v>
      </c>
      <c r="R291" s="1" t="s">
        <v>84</v>
      </c>
      <c r="S291" s="1">
        <v>77.204999999999998</v>
      </c>
      <c r="T291" s="1">
        <v>0.75071189999999999</v>
      </c>
      <c r="U291" s="1">
        <v>13.398</v>
      </c>
      <c r="W291" s="1">
        <v>1.292</v>
      </c>
      <c r="X291" s="1">
        <v>9.5512443999999999</v>
      </c>
      <c r="AE291" s="1">
        <v>78.016999999999996</v>
      </c>
    </row>
    <row r="292" spans="1:33" x14ac:dyDescent="0.2">
      <c r="A292" s="1" t="s">
        <v>349</v>
      </c>
      <c r="B292" s="1" t="s">
        <v>508</v>
      </c>
      <c r="C292" s="1" t="s">
        <v>509</v>
      </c>
      <c r="D292" s="1">
        <v>59</v>
      </c>
      <c r="E292" s="1" t="s">
        <v>33</v>
      </c>
      <c r="F292" s="1" t="s">
        <v>510</v>
      </c>
      <c r="G292" s="1" t="s">
        <v>193</v>
      </c>
      <c r="H292" s="1" t="s">
        <v>308</v>
      </c>
      <c r="I292" s="1" t="s">
        <v>36</v>
      </c>
      <c r="J292" s="1" t="s">
        <v>194</v>
      </c>
      <c r="K292" s="1">
        <v>4</v>
      </c>
      <c r="L292" s="1">
        <v>267.5</v>
      </c>
      <c r="M292" s="1">
        <v>286.5</v>
      </c>
      <c r="N292" s="1">
        <v>84.6</v>
      </c>
      <c r="W292" s="1">
        <v>1.292</v>
      </c>
      <c r="X292" s="1">
        <v>38.711477799999997</v>
      </c>
      <c r="Y292" s="1">
        <v>5655</v>
      </c>
      <c r="Z292" s="1">
        <v>6780</v>
      </c>
      <c r="AA292" s="1">
        <v>8019</v>
      </c>
      <c r="AB292" s="1" t="s">
        <v>87</v>
      </c>
      <c r="AC292" s="1" t="s">
        <v>163</v>
      </c>
      <c r="AD292" s="1">
        <v>120.313</v>
      </c>
      <c r="AE292" s="1">
        <v>122.25700000000001</v>
      </c>
      <c r="AF292" s="1">
        <v>1.1891642</v>
      </c>
      <c r="AG292" s="1">
        <v>-11.927</v>
      </c>
    </row>
    <row r="293" spans="1:33" x14ac:dyDescent="0.2">
      <c r="A293" s="1" t="s">
        <v>349</v>
      </c>
      <c r="B293" s="1" t="s">
        <v>508</v>
      </c>
      <c r="C293" s="1" t="s">
        <v>509</v>
      </c>
      <c r="D293" s="1">
        <v>59</v>
      </c>
      <c r="E293" s="1" t="s">
        <v>33</v>
      </c>
      <c r="F293" s="1" t="s">
        <v>510</v>
      </c>
      <c r="G293" s="1" t="s">
        <v>193</v>
      </c>
      <c r="H293" s="1" t="s">
        <v>308</v>
      </c>
      <c r="I293" s="1" t="s">
        <v>36</v>
      </c>
      <c r="J293" s="1" t="s">
        <v>194</v>
      </c>
      <c r="K293" s="1">
        <v>5</v>
      </c>
      <c r="L293" s="1">
        <v>383.8</v>
      </c>
      <c r="M293" s="1">
        <v>403.6</v>
      </c>
      <c r="N293" s="1">
        <v>22.4</v>
      </c>
      <c r="W293" s="1">
        <v>1.292</v>
      </c>
      <c r="X293" s="1">
        <v>26.151117899999999</v>
      </c>
      <c r="Y293" s="1">
        <v>4339</v>
      </c>
      <c r="Z293" s="1">
        <v>5082</v>
      </c>
      <c r="AA293" s="1">
        <v>6060</v>
      </c>
      <c r="AB293" s="1" t="s">
        <v>683</v>
      </c>
      <c r="AC293" s="1" t="s">
        <v>669</v>
      </c>
      <c r="AD293" s="1">
        <v>81.369</v>
      </c>
      <c r="AE293" s="1">
        <v>82.662000000000006</v>
      </c>
      <c r="AF293" s="1">
        <v>1.1699697</v>
      </c>
      <c r="AG293" s="1">
        <v>-28.41</v>
      </c>
    </row>
    <row r="294" spans="1:33" x14ac:dyDescent="0.2">
      <c r="A294" s="1" t="s">
        <v>349</v>
      </c>
      <c r="B294" s="1" t="s">
        <v>511</v>
      </c>
      <c r="C294" s="1" t="s">
        <v>512</v>
      </c>
      <c r="D294" s="1">
        <v>60</v>
      </c>
      <c r="E294" s="1" t="s">
        <v>33</v>
      </c>
      <c r="F294" s="1" t="s">
        <v>513</v>
      </c>
      <c r="G294" s="1" t="s">
        <v>195</v>
      </c>
      <c r="H294" s="1" t="s">
        <v>308</v>
      </c>
      <c r="I294" s="1" t="s">
        <v>36</v>
      </c>
      <c r="J294" s="1" t="s">
        <v>196</v>
      </c>
      <c r="K294" s="1">
        <v>1</v>
      </c>
      <c r="L294" s="1">
        <v>23.8</v>
      </c>
      <c r="M294" s="1">
        <v>43.6</v>
      </c>
      <c r="N294" s="1">
        <v>22.1</v>
      </c>
      <c r="O294" s="1">
        <v>3380</v>
      </c>
      <c r="P294" s="1">
        <v>2505</v>
      </c>
      <c r="Q294" s="1" t="s">
        <v>697</v>
      </c>
      <c r="R294" s="1" t="s">
        <v>310</v>
      </c>
      <c r="S294" s="1">
        <v>63.46</v>
      </c>
      <c r="T294" s="1">
        <v>0.73997440000000003</v>
      </c>
      <c r="U294" s="1">
        <v>-1.042</v>
      </c>
      <c r="W294" s="1">
        <v>1.3919999999999999</v>
      </c>
      <c r="X294" s="1">
        <v>7.2673309000000001</v>
      </c>
      <c r="AE294" s="1">
        <v>63.956000000000003</v>
      </c>
    </row>
    <row r="295" spans="1:33" x14ac:dyDescent="0.2">
      <c r="A295" s="1" t="s">
        <v>349</v>
      </c>
      <c r="B295" s="1" t="s">
        <v>511</v>
      </c>
      <c r="C295" s="1" t="s">
        <v>512</v>
      </c>
      <c r="D295" s="1">
        <v>60</v>
      </c>
      <c r="E295" s="1" t="s">
        <v>33</v>
      </c>
      <c r="F295" s="1" t="s">
        <v>513</v>
      </c>
      <c r="G295" s="1" t="s">
        <v>195</v>
      </c>
      <c r="H295" s="1" t="s">
        <v>308</v>
      </c>
      <c r="I295" s="1" t="s">
        <v>36</v>
      </c>
      <c r="J295" s="1" t="s">
        <v>196</v>
      </c>
      <c r="K295" s="1">
        <v>2</v>
      </c>
      <c r="L295" s="1">
        <v>93.8</v>
      </c>
      <c r="M295" s="1">
        <v>113.7</v>
      </c>
      <c r="N295" s="1">
        <v>22.1</v>
      </c>
      <c r="O295" s="1">
        <v>3421</v>
      </c>
      <c r="P295" s="1">
        <v>2535</v>
      </c>
      <c r="Q295" s="1" t="s">
        <v>340</v>
      </c>
      <c r="R295" s="1" t="s">
        <v>57</v>
      </c>
      <c r="S295" s="1">
        <v>63.848999999999997</v>
      </c>
      <c r="T295" s="1">
        <v>0.7398574</v>
      </c>
      <c r="U295" s="1">
        <v>-1.2</v>
      </c>
      <c r="W295" s="1">
        <v>1.3919999999999999</v>
      </c>
      <c r="X295" s="1">
        <v>7.3118616000000003</v>
      </c>
      <c r="AE295" s="1">
        <v>64.347999999999999</v>
      </c>
    </row>
    <row r="296" spans="1:33" x14ac:dyDescent="0.2">
      <c r="A296" s="1" t="s">
        <v>349</v>
      </c>
      <c r="B296" s="1" t="s">
        <v>511</v>
      </c>
      <c r="C296" s="1" t="s">
        <v>512</v>
      </c>
      <c r="D296" s="1">
        <v>60</v>
      </c>
      <c r="E296" s="1" t="s">
        <v>33</v>
      </c>
      <c r="F296" s="1" t="s">
        <v>513</v>
      </c>
      <c r="G296" s="1" t="s">
        <v>195</v>
      </c>
      <c r="H296" s="1" t="s">
        <v>308</v>
      </c>
      <c r="I296" s="1" t="s">
        <v>36</v>
      </c>
      <c r="J296" s="1" t="s">
        <v>196</v>
      </c>
      <c r="K296" s="1">
        <v>3</v>
      </c>
      <c r="L296" s="1">
        <v>155.4</v>
      </c>
      <c r="M296" s="1">
        <v>177.6</v>
      </c>
      <c r="N296" s="1">
        <v>75</v>
      </c>
      <c r="O296" s="1">
        <v>3527</v>
      </c>
      <c r="P296" s="1">
        <v>2648</v>
      </c>
      <c r="Q296" s="1" t="s">
        <v>337</v>
      </c>
      <c r="R296" s="1" t="s">
        <v>57</v>
      </c>
      <c r="S296" s="1">
        <v>66.408000000000001</v>
      </c>
      <c r="T296" s="1">
        <v>0.75006669999999998</v>
      </c>
      <c r="U296" s="1">
        <v>12.582000000000001</v>
      </c>
      <c r="W296" s="1">
        <v>1.3919999999999999</v>
      </c>
      <c r="X296" s="1">
        <v>7.6287899000000001</v>
      </c>
      <c r="AE296" s="1">
        <v>67.137</v>
      </c>
    </row>
    <row r="297" spans="1:33" x14ac:dyDescent="0.2">
      <c r="A297" s="1" t="s">
        <v>349</v>
      </c>
      <c r="B297" s="1" t="s">
        <v>511</v>
      </c>
      <c r="C297" s="1" t="s">
        <v>512</v>
      </c>
      <c r="D297" s="1">
        <v>60</v>
      </c>
      <c r="E297" s="1" t="s">
        <v>33</v>
      </c>
      <c r="F297" s="1" t="s">
        <v>513</v>
      </c>
      <c r="G297" s="1" t="s">
        <v>195</v>
      </c>
      <c r="H297" s="1" t="s">
        <v>308</v>
      </c>
      <c r="I297" s="1" t="s">
        <v>36</v>
      </c>
      <c r="J297" s="1" t="s">
        <v>196</v>
      </c>
      <c r="K297" s="1">
        <v>4</v>
      </c>
      <c r="L297" s="1">
        <v>267.8</v>
      </c>
      <c r="M297" s="1">
        <v>288.10000000000002</v>
      </c>
      <c r="N297" s="1">
        <v>82.3</v>
      </c>
      <c r="W297" s="1">
        <v>1.3919999999999999</v>
      </c>
      <c r="X297" s="1">
        <v>29.749773600000001</v>
      </c>
      <c r="Y297" s="1">
        <v>4720</v>
      </c>
      <c r="Z297" s="1">
        <v>5635</v>
      </c>
      <c r="AA297" s="1">
        <v>6700</v>
      </c>
      <c r="AB297" s="1" t="s">
        <v>87</v>
      </c>
      <c r="AC297" s="1" t="s">
        <v>163</v>
      </c>
      <c r="AD297" s="1">
        <v>99.656999999999996</v>
      </c>
      <c r="AE297" s="1">
        <v>101.265</v>
      </c>
      <c r="AF297" s="1">
        <v>1.1866705</v>
      </c>
      <c r="AG297" s="1">
        <v>-14.135</v>
      </c>
    </row>
    <row r="298" spans="1:33" x14ac:dyDescent="0.2">
      <c r="A298" s="1" t="s">
        <v>349</v>
      </c>
      <c r="B298" s="1" t="s">
        <v>511</v>
      </c>
      <c r="C298" s="1" t="s">
        <v>512</v>
      </c>
      <c r="D298" s="1">
        <v>60</v>
      </c>
      <c r="E298" s="1" t="s">
        <v>33</v>
      </c>
      <c r="F298" s="1" t="s">
        <v>513</v>
      </c>
      <c r="G298" s="1" t="s">
        <v>195</v>
      </c>
      <c r="H298" s="1" t="s">
        <v>308</v>
      </c>
      <c r="I298" s="1" t="s">
        <v>36</v>
      </c>
      <c r="J298" s="1" t="s">
        <v>196</v>
      </c>
      <c r="K298" s="1">
        <v>5</v>
      </c>
      <c r="L298" s="1">
        <v>384</v>
      </c>
      <c r="M298" s="1">
        <v>386.3</v>
      </c>
      <c r="N298" s="1">
        <v>22.4</v>
      </c>
      <c r="W298" s="1">
        <v>1.3919999999999999</v>
      </c>
      <c r="X298" s="1">
        <v>24.267635500000001</v>
      </c>
      <c r="Y298" s="1">
        <v>4327</v>
      </c>
      <c r="Z298" s="1">
        <v>5064</v>
      </c>
      <c r="AA298" s="1">
        <v>6046</v>
      </c>
      <c r="AB298" s="1" t="s">
        <v>320</v>
      </c>
      <c r="AC298" s="1" t="s">
        <v>681</v>
      </c>
      <c r="AD298" s="1">
        <v>81.352999999999994</v>
      </c>
      <c r="AE298" s="1">
        <v>82.646000000000001</v>
      </c>
      <c r="AF298" s="1">
        <v>1.1699067000000001</v>
      </c>
      <c r="AG298" s="1">
        <v>-28.41</v>
      </c>
    </row>
    <row r="299" spans="1:33" x14ac:dyDescent="0.2">
      <c r="A299" s="1" t="s">
        <v>349</v>
      </c>
      <c r="B299" s="1" t="s">
        <v>514</v>
      </c>
      <c r="C299" s="1" t="s">
        <v>515</v>
      </c>
      <c r="D299" s="1">
        <v>61</v>
      </c>
      <c r="E299" s="1" t="s">
        <v>33</v>
      </c>
      <c r="F299" s="1" t="s">
        <v>516</v>
      </c>
      <c r="G299" s="1" t="s">
        <v>197</v>
      </c>
      <c r="H299" s="1" t="s">
        <v>308</v>
      </c>
      <c r="I299" s="1" t="s">
        <v>36</v>
      </c>
      <c r="J299" s="1" t="s">
        <v>198</v>
      </c>
      <c r="K299" s="1">
        <v>1</v>
      </c>
      <c r="L299" s="1">
        <v>23.8</v>
      </c>
      <c r="M299" s="1">
        <v>43.6</v>
      </c>
      <c r="N299" s="1">
        <v>22.1</v>
      </c>
      <c r="O299" s="1">
        <v>3378</v>
      </c>
      <c r="P299" s="1">
        <v>2503</v>
      </c>
      <c r="Q299" s="1" t="s">
        <v>689</v>
      </c>
      <c r="R299" s="1" t="s">
        <v>46</v>
      </c>
      <c r="S299" s="1">
        <v>63.396999999999998</v>
      </c>
      <c r="T299" s="1">
        <v>0.73991430000000002</v>
      </c>
      <c r="U299" s="1">
        <v>-1.0940000000000001</v>
      </c>
      <c r="W299" s="1">
        <v>1.4530000000000001</v>
      </c>
      <c r="X299" s="1">
        <v>6.9553411000000001</v>
      </c>
      <c r="AE299" s="1">
        <v>63.892000000000003</v>
      </c>
    </row>
    <row r="300" spans="1:33" x14ac:dyDescent="0.2">
      <c r="A300" s="1" t="s">
        <v>349</v>
      </c>
      <c r="B300" s="1" t="s">
        <v>514</v>
      </c>
      <c r="C300" s="1" t="s">
        <v>515</v>
      </c>
      <c r="D300" s="1">
        <v>61</v>
      </c>
      <c r="E300" s="1" t="s">
        <v>33</v>
      </c>
      <c r="F300" s="1" t="s">
        <v>516</v>
      </c>
      <c r="G300" s="1" t="s">
        <v>197</v>
      </c>
      <c r="H300" s="1" t="s">
        <v>308</v>
      </c>
      <c r="I300" s="1" t="s">
        <v>36</v>
      </c>
      <c r="J300" s="1" t="s">
        <v>198</v>
      </c>
      <c r="K300" s="1">
        <v>2</v>
      </c>
      <c r="L300" s="1">
        <v>93.8</v>
      </c>
      <c r="M300" s="1">
        <v>113.7</v>
      </c>
      <c r="N300" s="1">
        <v>22.1</v>
      </c>
      <c r="O300" s="1">
        <v>3418</v>
      </c>
      <c r="P300" s="1">
        <v>2532</v>
      </c>
      <c r="Q300" s="1" t="s">
        <v>338</v>
      </c>
      <c r="R300" s="1" t="s">
        <v>84</v>
      </c>
      <c r="S300" s="1">
        <v>63.777999999999999</v>
      </c>
      <c r="T300" s="1">
        <v>0.73983560000000004</v>
      </c>
      <c r="U300" s="1">
        <v>-1.2</v>
      </c>
      <c r="W300" s="1">
        <v>1.4530000000000001</v>
      </c>
      <c r="X300" s="1">
        <v>6.9971928999999999</v>
      </c>
      <c r="AE300" s="1">
        <v>64.277000000000001</v>
      </c>
    </row>
    <row r="301" spans="1:33" x14ac:dyDescent="0.2">
      <c r="A301" s="1" t="s">
        <v>349</v>
      </c>
      <c r="B301" s="1" t="s">
        <v>514</v>
      </c>
      <c r="C301" s="1" t="s">
        <v>515</v>
      </c>
      <c r="D301" s="1">
        <v>61</v>
      </c>
      <c r="E301" s="1" t="s">
        <v>33</v>
      </c>
      <c r="F301" s="1" t="s">
        <v>516</v>
      </c>
      <c r="G301" s="1" t="s">
        <v>197</v>
      </c>
      <c r="H301" s="1" t="s">
        <v>308</v>
      </c>
      <c r="I301" s="1" t="s">
        <v>36</v>
      </c>
      <c r="J301" s="1" t="s">
        <v>198</v>
      </c>
      <c r="K301" s="1">
        <v>3</v>
      </c>
      <c r="L301" s="1">
        <v>155.4</v>
      </c>
      <c r="M301" s="1">
        <v>177.9</v>
      </c>
      <c r="N301" s="1">
        <v>76.3</v>
      </c>
      <c r="O301" s="1">
        <v>4000</v>
      </c>
      <c r="P301" s="1">
        <v>3119</v>
      </c>
      <c r="Q301" s="1" t="s">
        <v>332</v>
      </c>
      <c r="R301" s="1" t="s">
        <v>84</v>
      </c>
      <c r="S301" s="1">
        <v>75.106999999999999</v>
      </c>
      <c r="T301" s="1">
        <v>0.77888679999999999</v>
      </c>
      <c r="U301" s="1">
        <v>51.52</v>
      </c>
      <c r="W301" s="1">
        <v>1.4530000000000001</v>
      </c>
      <c r="X301" s="1">
        <v>8.2677487999999997</v>
      </c>
      <c r="AE301" s="1">
        <v>75.947999999999993</v>
      </c>
    </row>
    <row r="302" spans="1:33" x14ac:dyDescent="0.2">
      <c r="A302" s="1" t="s">
        <v>349</v>
      </c>
      <c r="B302" s="1" t="s">
        <v>514</v>
      </c>
      <c r="C302" s="1" t="s">
        <v>515</v>
      </c>
      <c r="D302" s="1">
        <v>61</v>
      </c>
      <c r="E302" s="1" t="s">
        <v>33</v>
      </c>
      <c r="F302" s="1" t="s">
        <v>516</v>
      </c>
      <c r="G302" s="1" t="s">
        <v>197</v>
      </c>
      <c r="H302" s="1" t="s">
        <v>308</v>
      </c>
      <c r="I302" s="1" t="s">
        <v>36</v>
      </c>
      <c r="J302" s="1" t="s">
        <v>198</v>
      </c>
      <c r="K302" s="1">
        <v>4</v>
      </c>
      <c r="L302" s="1">
        <v>267.8</v>
      </c>
      <c r="M302" s="1">
        <v>286.8</v>
      </c>
      <c r="N302" s="1">
        <v>85</v>
      </c>
      <c r="W302" s="1">
        <v>1.4530000000000001</v>
      </c>
      <c r="X302" s="1">
        <v>35.405225299999998</v>
      </c>
      <c r="Y302" s="1">
        <v>5815</v>
      </c>
      <c r="Z302" s="1">
        <v>7752</v>
      </c>
      <c r="AA302" s="1">
        <v>8248</v>
      </c>
      <c r="AB302" s="1" t="s">
        <v>80</v>
      </c>
      <c r="AC302" s="1" t="s">
        <v>163</v>
      </c>
      <c r="AD302" s="1">
        <v>123.581</v>
      </c>
      <c r="AE302" s="1">
        <v>125.74299999999999</v>
      </c>
      <c r="AF302" s="1">
        <v>1.3220711999999999</v>
      </c>
      <c r="AG302" s="1">
        <v>106.678</v>
      </c>
    </row>
    <row r="303" spans="1:33" x14ac:dyDescent="0.2">
      <c r="A303" s="1" t="s">
        <v>349</v>
      </c>
      <c r="B303" s="1" t="s">
        <v>514</v>
      </c>
      <c r="C303" s="1" t="s">
        <v>515</v>
      </c>
      <c r="D303" s="1">
        <v>61</v>
      </c>
      <c r="E303" s="1" t="s">
        <v>33</v>
      </c>
      <c r="F303" s="1" t="s">
        <v>516</v>
      </c>
      <c r="G303" s="1" t="s">
        <v>197</v>
      </c>
      <c r="H303" s="1" t="s">
        <v>308</v>
      </c>
      <c r="I303" s="1" t="s">
        <v>36</v>
      </c>
      <c r="J303" s="1" t="s">
        <v>198</v>
      </c>
      <c r="K303" s="1">
        <v>5</v>
      </c>
      <c r="L303" s="1">
        <v>383.9</v>
      </c>
      <c r="M303" s="1">
        <v>403.6</v>
      </c>
      <c r="N303" s="1">
        <v>22.4</v>
      </c>
      <c r="W303" s="1">
        <v>1.4530000000000001</v>
      </c>
      <c r="X303" s="1">
        <v>23.2122083</v>
      </c>
      <c r="Y303" s="1">
        <v>4339</v>
      </c>
      <c r="Z303" s="1">
        <v>5082</v>
      </c>
      <c r="AA303" s="1">
        <v>6057</v>
      </c>
      <c r="AB303" s="1" t="s">
        <v>666</v>
      </c>
      <c r="AC303" s="1" t="s">
        <v>679</v>
      </c>
      <c r="AD303" s="1">
        <v>81.224999999999994</v>
      </c>
      <c r="AE303" s="1">
        <v>82.516000000000005</v>
      </c>
      <c r="AF303" s="1">
        <v>1.1699139999999999</v>
      </c>
      <c r="AG303" s="1">
        <v>-28.41</v>
      </c>
    </row>
    <row r="304" spans="1:33" x14ac:dyDescent="0.2">
      <c r="A304" s="1" t="s">
        <v>349</v>
      </c>
      <c r="B304" s="1" t="s">
        <v>517</v>
      </c>
      <c r="C304" s="1" t="s">
        <v>518</v>
      </c>
      <c r="D304" s="1">
        <v>62</v>
      </c>
      <c r="E304" s="1" t="s">
        <v>33</v>
      </c>
      <c r="F304" s="1" t="s">
        <v>519</v>
      </c>
      <c r="G304" s="1" t="s">
        <v>199</v>
      </c>
      <c r="H304" s="1" t="s">
        <v>308</v>
      </c>
      <c r="I304" s="1" t="s">
        <v>36</v>
      </c>
      <c r="J304" s="1" t="s">
        <v>200</v>
      </c>
      <c r="K304" s="1">
        <v>1</v>
      </c>
      <c r="L304" s="1">
        <v>23.8</v>
      </c>
      <c r="M304" s="1">
        <v>43.6</v>
      </c>
      <c r="N304" s="1">
        <v>22.1</v>
      </c>
      <c r="O304" s="1">
        <v>3373</v>
      </c>
      <c r="P304" s="1">
        <v>2499</v>
      </c>
      <c r="Q304" s="1" t="s">
        <v>697</v>
      </c>
      <c r="R304" s="1" t="s">
        <v>38</v>
      </c>
      <c r="S304" s="1">
        <v>63.442999999999998</v>
      </c>
      <c r="T304" s="1">
        <v>0.73988719999999997</v>
      </c>
      <c r="U304" s="1">
        <v>-1.3069999999999999</v>
      </c>
      <c r="W304" s="1">
        <v>1.276</v>
      </c>
      <c r="X304" s="1">
        <v>7.9258952000000003</v>
      </c>
      <c r="AE304" s="1">
        <v>63.939</v>
      </c>
    </row>
    <row r="305" spans="1:33" x14ac:dyDescent="0.2">
      <c r="A305" s="1" t="s">
        <v>349</v>
      </c>
      <c r="B305" s="1" t="s">
        <v>517</v>
      </c>
      <c r="C305" s="1" t="s">
        <v>518</v>
      </c>
      <c r="D305" s="1">
        <v>62</v>
      </c>
      <c r="E305" s="1" t="s">
        <v>33</v>
      </c>
      <c r="F305" s="1" t="s">
        <v>519</v>
      </c>
      <c r="G305" s="1" t="s">
        <v>199</v>
      </c>
      <c r="H305" s="1" t="s">
        <v>308</v>
      </c>
      <c r="I305" s="1" t="s">
        <v>36</v>
      </c>
      <c r="J305" s="1" t="s">
        <v>200</v>
      </c>
      <c r="K305" s="1">
        <v>2</v>
      </c>
      <c r="L305" s="1">
        <v>93.8</v>
      </c>
      <c r="M305" s="1">
        <v>113.7</v>
      </c>
      <c r="N305" s="1">
        <v>22.1</v>
      </c>
      <c r="O305" s="1">
        <v>3405</v>
      </c>
      <c r="P305" s="1">
        <v>2520</v>
      </c>
      <c r="Q305" s="1" t="s">
        <v>340</v>
      </c>
      <c r="R305" s="1" t="s">
        <v>57</v>
      </c>
      <c r="S305" s="1">
        <v>63.796999999999997</v>
      </c>
      <c r="T305" s="1">
        <v>0.73996640000000002</v>
      </c>
      <c r="U305" s="1">
        <v>-1.2</v>
      </c>
      <c r="W305" s="1">
        <v>1.276</v>
      </c>
      <c r="X305" s="1">
        <v>7.9702014999999999</v>
      </c>
      <c r="AE305" s="1">
        <v>64.296000000000006</v>
      </c>
    </row>
    <row r="306" spans="1:33" x14ac:dyDescent="0.2">
      <c r="A306" s="1" t="s">
        <v>349</v>
      </c>
      <c r="B306" s="1" t="s">
        <v>517</v>
      </c>
      <c r="C306" s="1" t="s">
        <v>518</v>
      </c>
      <c r="D306" s="1">
        <v>62</v>
      </c>
      <c r="E306" s="1" t="s">
        <v>33</v>
      </c>
      <c r="F306" s="1" t="s">
        <v>519</v>
      </c>
      <c r="G306" s="1" t="s">
        <v>199</v>
      </c>
      <c r="H306" s="1" t="s">
        <v>308</v>
      </c>
      <c r="I306" s="1" t="s">
        <v>36</v>
      </c>
      <c r="J306" s="1" t="s">
        <v>200</v>
      </c>
      <c r="K306" s="1">
        <v>3</v>
      </c>
      <c r="L306" s="1">
        <v>155.19999999999999</v>
      </c>
      <c r="M306" s="1">
        <v>177.7</v>
      </c>
      <c r="N306" s="1">
        <v>75.8</v>
      </c>
      <c r="O306" s="1">
        <v>3565</v>
      </c>
      <c r="P306" s="1">
        <v>2734</v>
      </c>
      <c r="Q306" s="1" t="s">
        <v>332</v>
      </c>
      <c r="R306" s="1" t="s">
        <v>57</v>
      </c>
      <c r="S306" s="1">
        <v>67.221000000000004</v>
      </c>
      <c r="T306" s="1">
        <v>0.76623189999999997</v>
      </c>
      <c r="U306" s="1">
        <v>34.253</v>
      </c>
      <c r="W306" s="1">
        <v>1.276</v>
      </c>
      <c r="X306" s="1">
        <v>8.4298246999999993</v>
      </c>
      <c r="AE306" s="1">
        <v>68.004000000000005</v>
      </c>
    </row>
    <row r="307" spans="1:33" x14ac:dyDescent="0.2">
      <c r="A307" s="1" t="s">
        <v>349</v>
      </c>
      <c r="B307" s="1" t="s">
        <v>517</v>
      </c>
      <c r="C307" s="1" t="s">
        <v>518</v>
      </c>
      <c r="D307" s="1">
        <v>62</v>
      </c>
      <c r="E307" s="1" t="s">
        <v>33</v>
      </c>
      <c r="F307" s="1" t="s">
        <v>519</v>
      </c>
      <c r="G307" s="1" t="s">
        <v>199</v>
      </c>
      <c r="H307" s="1" t="s">
        <v>308</v>
      </c>
      <c r="I307" s="1" t="s">
        <v>36</v>
      </c>
      <c r="J307" s="1" t="s">
        <v>200</v>
      </c>
      <c r="K307" s="1">
        <v>4</v>
      </c>
      <c r="L307" s="1">
        <v>267.5</v>
      </c>
      <c r="M307" s="1">
        <v>287.60000000000002</v>
      </c>
      <c r="N307" s="1">
        <v>82.8</v>
      </c>
      <c r="W307" s="1">
        <v>1.276</v>
      </c>
      <c r="X307" s="1">
        <v>34.351293699999999</v>
      </c>
      <c r="Y307" s="1">
        <v>4979</v>
      </c>
      <c r="Z307" s="1">
        <v>6405</v>
      </c>
      <c r="AA307" s="1">
        <v>7065</v>
      </c>
      <c r="AB307" s="1" t="s">
        <v>87</v>
      </c>
      <c r="AC307" s="1" t="s">
        <v>81</v>
      </c>
      <c r="AD307" s="1">
        <v>105.375</v>
      </c>
      <c r="AE307" s="1">
        <v>107.17100000000001</v>
      </c>
      <c r="AF307" s="1">
        <v>1.2774044</v>
      </c>
      <c r="AG307" s="1">
        <v>66.834000000000003</v>
      </c>
    </row>
    <row r="308" spans="1:33" x14ac:dyDescent="0.2">
      <c r="A308" s="1" t="s">
        <v>349</v>
      </c>
      <c r="B308" s="1" t="s">
        <v>517</v>
      </c>
      <c r="C308" s="1" t="s">
        <v>518</v>
      </c>
      <c r="D308" s="1">
        <v>62</v>
      </c>
      <c r="E308" s="1" t="s">
        <v>33</v>
      </c>
      <c r="F308" s="1" t="s">
        <v>519</v>
      </c>
      <c r="G308" s="1" t="s">
        <v>199</v>
      </c>
      <c r="H308" s="1" t="s">
        <v>308</v>
      </c>
      <c r="I308" s="1" t="s">
        <v>36</v>
      </c>
      <c r="J308" s="1" t="s">
        <v>200</v>
      </c>
      <c r="K308" s="1">
        <v>5</v>
      </c>
      <c r="L308" s="1">
        <v>383.8</v>
      </c>
      <c r="M308" s="1">
        <v>386.3</v>
      </c>
      <c r="N308" s="1">
        <v>22.6</v>
      </c>
      <c r="W308" s="1">
        <v>1.276</v>
      </c>
      <c r="X308" s="1">
        <v>26.488752999999999</v>
      </c>
      <c r="Y308" s="1">
        <v>4324</v>
      </c>
      <c r="Z308" s="1">
        <v>5059</v>
      </c>
      <c r="AA308" s="1">
        <v>6043</v>
      </c>
      <c r="AB308" s="1" t="s">
        <v>334</v>
      </c>
      <c r="AC308" s="1" t="s">
        <v>670</v>
      </c>
      <c r="AD308" s="1">
        <v>81.399000000000001</v>
      </c>
      <c r="AE308" s="1">
        <v>82.692999999999998</v>
      </c>
      <c r="AF308" s="1">
        <v>1.1698854999999999</v>
      </c>
      <c r="AG308" s="1">
        <v>-28.41</v>
      </c>
    </row>
    <row r="309" spans="1:33" x14ac:dyDescent="0.2">
      <c r="A309" s="1" t="s">
        <v>349</v>
      </c>
      <c r="B309" s="1" t="s">
        <v>520</v>
      </c>
      <c r="C309" s="1" t="s">
        <v>521</v>
      </c>
      <c r="D309" s="1">
        <v>63</v>
      </c>
      <c r="E309" s="1" t="s">
        <v>33</v>
      </c>
      <c r="F309" s="1" t="s">
        <v>522</v>
      </c>
      <c r="G309" s="1" t="s">
        <v>201</v>
      </c>
      <c r="H309" s="1" t="s">
        <v>308</v>
      </c>
      <c r="I309" s="1" t="s">
        <v>36</v>
      </c>
      <c r="J309" s="1" t="s">
        <v>202</v>
      </c>
      <c r="K309" s="1">
        <v>1</v>
      </c>
      <c r="L309" s="1">
        <v>23.8</v>
      </c>
      <c r="M309" s="1">
        <v>43.6</v>
      </c>
      <c r="N309" s="1">
        <v>22.1</v>
      </c>
      <c r="O309" s="1">
        <v>3242</v>
      </c>
      <c r="P309" s="1">
        <v>2340</v>
      </c>
      <c r="Q309" s="1" t="s">
        <v>344</v>
      </c>
      <c r="R309" s="1" t="s">
        <v>55</v>
      </c>
      <c r="S309" s="1">
        <v>60.97</v>
      </c>
      <c r="T309" s="1">
        <v>0.72008589999999995</v>
      </c>
      <c r="U309" s="1">
        <v>-0.81</v>
      </c>
      <c r="W309" s="1">
        <v>1.2889999999999999</v>
      </c>
      <c r="X309" s="1">
        <v>7.5388009</v>
      </c>
      <c r="AE309" s="1">
        <v>61.436</v>
      </c>
    </row>
    <row r="310" spans="1:33" x14ac:dyDescent="0.2">
      <c r="A310" s="1" t="s">
        <v>349</v>
      </c>
      <c r="B310" s="1" t="s">
        <v>520</v>
      </c>
      <c r="C310" s="1" t="s">
        <v>521</v>
      </c>
      <c r="D310" s="1">
        <v>63</v>
      </c>
      <c r="E310" s="1" t="s">
        <v>33</v>
      </c>
      <c r="F310" s="1" t="s">
        <v>522</v>
      </c>
      <c r="G310" s="1" t="s">
        <v>201</v>
      </c>
      <c r="H310" s="1" t="s">
        <v>308</v>
      </c>
      <c r="I310" s="1" t="s">
        <v>36</v>
      </c>
      <c r="J310" s="1" t="s">
        <v>202</v>
      </c>
      <c r="K310" s="1">
        <v>2</v>
      </c>
      <c r="L310" s="1">
        <v>93.6</v>
      </c>
      <c r="M310" s="1">
        <v>113.4</v>
      </c>
      <c r="N310" s="1">
        <v>22.4</v>
      </c>
      <c r="O310" s="1">
        <v>3275</v>
      </c>
      <c r="P310" s="1">
        <v>2359</v>
      </c>
      <c r="Q310" s="1" t="s">
        <v>332</v>
      </c>
      <c r="R310" s="1" t="s">
        <v>39</v>
      </c>
      <c r="S310" s="1">
        <v>61.738999999999997</v>
      </c>
      <c r="T310" s="1">
        <v>0.71980469999999996</v>
      </c>
      <c r="U310" s="1">
        <v>-1.2</v>
      </c>
      <c r="W310" s="1">
        <v>1.2889999999999999</v>
      </c>
      <c r="X310" s="1">
        <v>7.6338347000000004</v>
      </c>
      <c r="AE310" s="1">
        <v>62.21</v>
      </c>
    </row>
    <row r="311" spans="1:33" x14ac:dyDescent="0.2">
      <c r="A311" s="1" t="s">
        <v>349</v>
      </c>
      <c r="B311" s="1" t="s">
        <v>520</v>
      </c>
      <c r="C311" s="1" t="s">
        <v>521</v>
      </c>
      <c r="D311" s="1">
        <v>63</v>
      </c>
      <c r="E311" s="1" t="s">
        <v>33</v>
      </c>
      <c r="F311" s="1" t="s">
        <v>522</v>
      </c>
      <c r="G311" s="1" t="s">
        <v>201</v>
      </c>
      <c r="H311" s="1" t="s">
        <v>308</v>
      </c>
      <c r="I311" s="1" t="s">
        <v>36</v>
      </c>
      <c r="J311" s="1" t="s">
        <v>202</v>
      </c>
      <c r="K311" s="1">
        <v>3</v>
      </c>
      <c r="L311" s="1">
        <v>155.4</v>
      </c>
      <c r="M311" s="1">
        <v>177.4</v>
      </c>
      <c r="N311" s="1">
        <v>74.3</v>
      </c>
      <c r="O311" s="1">
        <v>3219</v>
      </c>
      <c r="P311" s="1">
        <v>2432</v>
      </c>
      <c r="Q311" s="1" t="s">
        <v>314</v>
      </c>
      <c r="R311" s="1" t="s">
        <v>272</v>
      </c>
      <c r="S311" s="1">
        <v>59.368000000000002</v>
      </c>
      <c r="T311" s="1">
        <v>0.75290429999999997</v>
      </c>
      <c r="U311" s="1">
        <v>44.728999999999999</v>
      </c>
      <c r="W311" s="1">
        <v>1.2889999999999999</v>
      </c>
      <c r="X311" s="1">
        <v>7.3718228999999997</v>
      </c>
      <c r="AE311" s="1">
        <v>60.075000000000003</v>
      </c>
    </row>
    <row r="312" spans="1:33" x14ac:dyDescent="0.2">
      <c r="A312" s="1" t="s">
        <v>349</v>
      </c>
      <c r="B312" s="1" t="s">
        <v>520</v>
      </c>
      <c r="C312" s="1" t="s">
        <v>521</v>
      </c>
      <c r="D312" s="1">
        <v>63</v>
      </c>
      <c r="E312" s="1" t="s">
        <v>33</v>
      </c>
      <c r="F312" s="1" t="s">
        <v>522</v>
      </c>
      <c r="G312" s="1" t="s">
        <v>201</v>
      </c>
      <c r="H312" s="1" t="s">
        <v>308</v>
      </c>
      <c r="I312" s="1" t="s">
        <v>36</v>
      </c>
      <c r="J312" s="1" t="s">
        <v>202</v>
      </c>
      <c r="K312" s="1">
        <v>4</v>
      </c>
      <c r="L312" s="1">
        <v>267.5</v>
      </c>
      <c r="M312" s="1">
        <v>287.39999999999998</v>
      </c>
      <c r="N312" s="1">
        <v>83.9</v>
      </c>
      <c r="W312" s="1">
        <v>1.2889999999999999</v>
      </c>
      <c r="X312" s="1">
        <v>34.293782800000002</v>
      </c>
      <c r="Y312" s="1">
        <v>5090</v>
      </c>
      <c r="Z312" s="1">
        <v>6670</v>
      </c>
      <c r="AA312" s="1">
        <v>7233</v>
      </c>
      <c r="AB312" s="1" t="s">
        <v>87</v>
      </c>
      <c r="AC312" s="1" t="s">
        <v>70</v>
      </c>
      <c r="AD312" s="1">
        <v>106.24299999999999</v>
      </c>
      <c r="AE312" s="1">
        <v>108.08</v>
      </c>
      <c r="AF312" s="1">
        <v>1.3009953000000001</v>
      </c>
      <c r="AG312" s="1">
        <v>87.852000000000004</v>
      </c>
    </row>
    <row r="313" spans="1:33" x14ac:dyDescent="0.2">
      <c r="A313" s="1" t="s">
        <v>349</v>
      </c>
      <c r="B313" s="1" t="s">
        <v>520</v>
      </c>
      <c r="C313" s="1" t="s">
        <v>521</v>
      </c>
      <c r="D313" s="1">
        <v>63</v>
      </c>
      <c r="E313" s="1" t="s">
        <v>33</v>
      </c>
      <c r="F313" s="1" t="s">
        <v>522</v>
      </c>
      <c r="G313" s="1" t="s">
        <v>201</v>
      </c>
      <c r="H313" s="1" t="s">
        <v>308</v>
      </c>
      <c r="I313" s="1" t="s">
        <v>36</v>
      </c>
      <c r="J313" s="1" t="s">
        <v>202</v>
      </c>
      <c r="K313" s="1">
        <v>5</v>
      </c>
      <c r="L313" s="1">
        <v>384</v>
      </c>
      <c r="M313" s="1">
        <v>386.5</v>
      </c>
      <c r="N313" s="1">
        <v>22.4</v>
      </c>
      <c r="W313" s="1">
        <v>1.2889999999999999</v>
      </c>
      <c r="X313" s="1">
        <v>26.205031300000002</v>
      </c>
      <c r="Y313" s="1">
        <v>4320</v>
      </c>
      <c r="Z313" s="1">
        <v>5054</v>
      </c>
      <c r="AA313" s="1">
        <v>6039</v>
      </c>
      <c r="AB313" s="1" t="s">
        <v>693</v>
      </c>
      <c r="AC313" s="1" t="s">
        <v>667</v>
      </c>
      <c r="AD313" s="1">
        <v>81.347999999999999</v>
      </c>
      <c r="AE313" s="1">
        <v>82.641000000000005</v>
      </c>
      <c r="AF313" s="1">
        <v>1.1698586</v>
      </c>
      <c r="AG313" s="1">
        <v>-28.41</v>
      </c>
    </row>
    <row r="314" spans="1:33" x14ac:dyDescent="0.2">
      <c r="A314" s="1" t="s">
        <v>349</v>
      </c>
      <c r="B314" s="1" t="s">
        <v>523</v>
      </c>
      <c r="C314" s="1" t="s">
        <v>524</v>
      </c>
      <c r="D314" s="1">
        <v>64</v>
      </c>
      <c r="E314" s="1" t="s">
        <v>33</v>
      </c>
      <c r="F314" s="1" t="s">
        <v>525</v>
      </c>
      <c r="G314" s="1" t="s">
        <v>203</v>
      </c>
      <c r="H314" s="1" t="s">
        <v>308</v>
      </c>
      <c r="I314" s="1" t="s">
        <v>36</v>
      </c>
      <c r="J314" s="1" t="s">
        <v>204</v>
      </c>
      <c r="K314" s="1">
        <v>1</v>
      </c>
      <c r="L314" s="1">
        <v>23.8</v>
      </c>
      <c r="M314" s="1">
        <v>43.6</v>
      </c>
      <c r="N314" s="1">
        <v>22.1</v>
      </c>
      <c r="O314" s="1">
        <v>3378</v>
      </c>
      <c r="P314" s="1">
        <v>2503</v>
      </c>
      <c r="Q314" s="1" t="s">
        <v>697</v>
      </c>
      <c r="R314" s="1" t="s">
        <v>40</v>
      </c>
      <c r="S314" s="1">
        <v>63.472000000000001</v>
      </c>
      <c r="T314" s="1">
        <v>0.73998390000000003</v>
      </c>
      <c r="U314" s="1">
        <v>-1.1559999999999999</v>
      </c>
      <c r="W314" s="1">
        <v>1.355</v>
      </c>
      <c r="X314" s="1">
        <v>7.4671586000000003</v>
      </c>
      <c r="AE314" s="1">
        <v>63.968000000000004</v>
      </c>
    </row>
    <row r="315" spans="1:33" x14ac:dyDescent="0.2">
      <c r="A315" s="1" t="s">
        <v>349</v>
      </c>
      <c r="B315" s="1" t="s">
        <v>523</v>
      </c>
      <c r="C315" s="1" t="s">
        <v>524</v>
      </c>
      <c r="D315" s="1">
        <v>64</v>
      </c>
      <c r="E315" s="1" t="s">
        <v>33</v>
      </c>
      <c r="F315" s="1" t="s">
        <v>525</v>
      </c>
      <c r="G315" s="1" t="s">
        <v>203</v>
      </c>
      <c r="H315" s="1" t="s">
        <v>308</v>
      </c>
      <c r="I315" s="1" t="s">
        <v>36</v>
      </c>
      <c r="J315" s="1" t="s">
        <v>204</v>
      </c>
      <c r="K315" s="1">
        <v>2</v>
      </c>
      <c r="L315" s="1">
        <v>93.6</v>
      </c>
      <c r="M315" s="1">
        <v>113.7</v>
      </c>
      <c r="N315" s="1">
        <v>22.4</v>
      </c>
      <c r="O315" s="1">
        <v>3392</v>
      </c>
      <c r="P315" s="1">
        <v>2508</v>
      </c>
      <c r="Q315" s="1" t="s">
        <v>340</v>
      </c>
      <c r="R315" s="1" t="s">
        <v>55</v>
      </c>
      <c r="S315" s="1">
        <v>63.826000000000001</v>
      </c>
      <c r="T315" s="1">
        <v>0.73995140000000004</v>
      </c>
      <c r="U315" s="1">
        <v>-1.2</v>
      </c>
      <c r="W315" s="1">
        <v>1.355</v>
      </c>
      <c r="X315" s="1">
        <v>7.5089278000000004</v>
      </c>
      <c r="AE315" s="1">
        <v>64.325000000000003</v>
      </c>
    </row>
    <row r="316" spans="1:33" x14ac:dyDescent="0.2">
      <c r="A316" s="1" t="s">
        <v>349</v>
      </c>
      <c r="B316" s="1" t="s">
        <v>523</v>
      </c>
      <c r="C316" s="1" t="s">
        <v>524</v>
      </c>
      <c r="D316" s="1">
        <v>64</v>
      </c>
      <c r="E316" s="1" t="s">
        <v>33</v>
      </c>
      <c r="F316" s="1" t="s">
        <v>525</v>
      </c>
      <c r="G316" s="1" t="s">
        <v>203</v>
      </c>
      <c r="H316" s="1" t="s">
        <v>308</v>
      </c>
      <c r="I316" s="1" t="s">
        <v>36</v>
      </c>
      <c r="J316" s="1" t="s">
        <v>204</v>
      </c>
      <c r="K316" s="1">
        <v>3</v>
      </c>
      <c r="L316" s="1">
        <v>155.4</v>
      </c>
      <c r="M316" s="1">
        <v>177.7</v>
      </c>
      <c r="N316" s="1">
        <v>75.2</v>
      </c>
      <c r="O316" s="1">
        <v>3587</v>
      </c>
      <c r="P316" s="1">
        <v>2793</v>
      </c>
      <c r="Q316" s="1" t="s">
        <v>337</v>
      </c>
      <c r="R316" s="1" t="s">
        <v>57</v>
      </c>
      <c r="S316" s="1">
        <v>67.488</v>
      </c>
      <c r="T316" s="1">
        <v>0.77778440000000004</v>
      </c>
      <c r="U316" s="1">
        <v>49.868000000000002</v>
      </c>
      <c r="W316" s="1">
        <v>1.355</v>
      </c>
      <c r="X316" s="1">
        <v>7.9709998999999998</v>
      </c>
      <c r="AE316" s="1">
        <v>68.284000000000006</v>
      </c>
    </row>
    <row r="317" spans="1:33" x14ac:dyDescent="0.2">
      <c r="A317" s="1" t="s">
        <v>349</v>
      </c>
      <c r="B317" s="1" t="s">
        <v>523</v>
      </c>
      <c r="C317" s="1" t="s">
        <v>524</v>
      </c>
      <c r="D317" s="1">
        <v>64</v>
      </c>
      <c r="E317" s="1" t="s">
        <v>33</v>
      </c>
      <c r="F317" s="1" t="s">
        <v>525</v>
      </c>
      <c r="G317" s="1" t="s">
        <v>203</v>
      </c>
      <c r="H317" s="1" t="s">
        <v>308</v>
      </c>
      <c r="I317" s="1" t="s">
        <v>36</v>
      </c>
      <c r="J317" s="1" t="s">
        <v>204</v>
      </c>
      <c r="K317" s="1">
        <v>4</v>
      </c>
      <c r="L317" s="1">
        <v>267.8</v>
      </c>
      <c r="M317" s="1">
        <v>287.3</v>
      </c>
      <c r="N317" s="1">
        <v>84.3</v>
      </c>
      <c r="W317" s="1">
        <v>1.355</v>
      </c>
      <c r="X317" s="1">
        <v>35.016333699999997</v>
      </c>
      <c r="Y317" s="1">
        <v>5381</v>
      </c>
      <c r="Z317" s="1">
        <v>7188</v>
      </c>
      <c r="AA317" s="1">
        <v>7637</v>
      </c>
      <c r="AB317" s="1" t="s">
        <v>87</v>
      </c>
      <c r="AC317" s="1" t="s">
        <v>70</v>
      </c>
      <c r="AD317" s="1">
        <v>113.994</v>
      </c>
      <c r="AE317" s="1">
        <v>115.991</v>
      </c>
      <c r="AF317" s="1">
        <v>1.3252025999999999</v>
      </c>
      <c r="AG317" s="1">
        <v>109.42</v>
      </c>
    </row>
    <row r="318" spans="1:33" x14ac:dyDescent="0.2">
      <c r="A318" s="1" t="s">
        <v>349</v>
      </c>
      <c r="B318" s="1" t="s">
        <v>523</v>
      </c>
      <c r="C318" s="1" t="s">
        <v>524</v>
      </c>
      <c r="D318" s="1">
        <v>64</v>
      </c>
      <c r="E318" s="1" t="s">
        <v>33</v>
      </c>
      <c r="F318" s="1" t="s">
        <v>525</v>
      </c>
      <c r="G318" s="1" t="s">
        <v>203</v>
      </c>
      <c r="H318" s="1" t="s">
        <v>308</v>
      </c>
      <c r="I318" s="1" t="s">
        <v>36</v>
      </c>
      <c r="J318" s="1" t="s">
        <v>204</v>
      </c>
      <c r="K318" s="1">
        <v>5</v>
      </c>
      <c r="L318" s="1">
        <v>383.9</v>
      </c>
      <c r="M318" s="1">
        <v>403.7</v>
      </c>
      <c r="N318" s="1">
        <v>22.4</v>
      </c>
      <c r="W318" s="1">
        <v>1.355</v>
      </c>
      <c r="X318" s="1">
        <v>24.9436046</v>
      </c>
      <c r="Y318" s="1">
        <v>4368</v>
      </c>
      <c r="Z318" s="1">
        <v>5117</v>
      </c>
      <c r="AA318" s="1">
        <v>6094</v>
      </c>
      <c r="AB318" s="1" t="s">
        <v>695</v>
      </c>
      <c r="AC318" s="1" t="s">
        <v>680</v>
      </c>
      <c r="AD318" s="1">
        <v>81.396000000000001</v>
      </c>
      <c r="AE318" s="1">
        <v>82.69</v>
      </c>
      <c r="AF318" s="1">
        <v>1.1699504000000001</v>
      </c>
      <c r="AG318" s="1">
        <v>-28.41</v>
      </c>
    </row>
    <row r="319" spans="1:33" x14ac:dyDescent="0.2">
      <c r="A319" s="1" t="s">
        <v>349</v>
      </c>
      <c r="B319" s="1" t="s">
        <v>526</v>
      </c>
      <c r="C319" s="1" t="s">
        <v>527</v>
      </c>
      <c r="D319" s="1">
        <v>65</v>
      </c>
      <c r="E319" s="1" t="s">
        <v>33</v>
      </c>
      <c r="F319" s="1" t="s">
        <v>52</v>
      </c>
      <c r="G319" s="1" t="s">
        <v>205</v>
      </c>
      <c r="H319" s="1" t="s">
        <v>308</v>
      </c>
      <c r="I319" s="1" t="s">
        <v>36</v>
      </c>
      <c r="J319" s="1" t="s">
        <v>206</v>
      </c>
      <c r="K319" s="1">
        <v>1</v>
      </c>
      <c r="L319" s="1">
        <v>23.8</v>
      </c>
      <c r="M319" s="1">
        <v>43.6</v>
      </c>
      <c r="N319" s="1">
        <v>22.1</v>
      </c>
      <c r="O319" s="1">
        <v>3381</v>
      </c>
      <c r="P319" s="1">
        <v>2505</v>
      </c>
      <c r="Q319" s="1" t="s">
        <v>697</v>
      </c>
      <c r="R319" s="1" t="s">
        <v>40</v>
      </c>
      <c r="S319" s="1">
        <v>63.484999999999999</v>
      </c>
      <c r="T319" s="1">
        <v>0.74001410000000001</v>
      </c>
      <c r="U319" s="1">
        <v>-1.0920000000000001</v>
      </c>
      <c r="W319" s="1">
        <v>0.95899999999999996</v>
      </c>
      <c r="X319" s="1">
        <v>10.552853600000001</v>
      </c>
      <c r="AE319" s="1">
        <v>63.981000000000002</v>
      </c>
    </row>
    <row r="320" spans="1:33" x14ac:dyDescent="0.2">
      <c r="A320" s="1" t="s">
        <v>349</v>
      </c>
      <c r="B320" s="1" t="s">
        <v>526</v>
      </c>
      <c r="C320" s="1" t="s">
        <v>527</v>
      </c>
      <c r="D320" s="1">
        <v>65</v>
      </c>
      <c r="E320" s="1" t="s">
        <v>33</v>
      </c>
      <c r="F320" s="1" t="s">
        <v>52</v>
      </c>
      <c r="G320" s="1" t="s">
        <v>205</v>
      </c>
      <c r="H320" s="1" t="s">
        <v>308</v>
      </c>
      <c r="I320" s="1" t="s">
        <v>36</v>
      </c>
      <c r="J320" s="1" t="s">
        <v>206</v>
      </c>
      <c r="K320" s="1">
        <v>2</v>
      </c>
      <c r="L320" s="1">
        <v>93.6</v>
      </c>
      <c r="M320" s="1">
        <v>111.9</v>
      </c>
      <c r="N320" s="1">
        <v>22.4</v>
      </c>
      <c r="O320" s="1">
        <v>3383</v>
      </c>
      <c r="P320" s="1">
        <v>2503</v>
      </c>
      <c r="Q320" s="1" t="s">
        <v>340</v>
      </c>
      <c r="R320" s="1" t="s">
        <v>84</v>
      </c>
      <c r="S320" s="1">
        <v>63.845999999999997</v>
      </c>
      <c r="T320" s="1">
        <v>0.73993419999999999</v>
      </c>
      <c r="U320" s="1">
        <v>-1.2</v>
      </c>
      <c r="W320" s="1">
        <v>0.95899999999999996</v>
      </c>
      <c r="X320" s="1">
        <v>10.612822400000001</v>
      </c>
      <c r="AE320" s="1">
        <v>64.344999999999999</v>
      </c>
    </row>
    <row r="321" spans="1:33" x14ac:dyDescent="0.2">
      <c r="A321" s="1" t="s">
        <v>349</v>
      </c>
      <c r="B321" s="1" t="s">
        <v>526</v>
      </c>
      <c r="C321" s="1" t="s">
        <v>527</v>
      </c>
      <c r="D321" s="1">
        <v>65</v>
      </c>
      <c r="E321" s="1" t="s">
        <v>33</v>
      </c>
      <c r="F321" s="1" t="s">
        <v>52</v>
      </c>
      <c r="G321" s="1" t="s">
        <v>205</v>
      </c>
      <c r="H321" s="1" t="s">
        <v>308</v>
      </c>
      <c r="I321" s="1" t="s">
        <v>36</v>
      </c>
      <c r="J321" s="1" t="s">
        <v>206</v>
      </c>
      <c r="K321" s="1">
        <v>3</v>
      </c>
      <c r="L321" s="1">
        <v>155.4</v>
      </c>
      <c r="M321" s="1">
        <v>177.4</v>
      </c>
      <c r="N321" s="1">
        <v>74</v>
      </c>
      <c r="O321" s="1">
        <v>3042</v>
      </c>
      <c r="P321" s="1">
        <v>2263</v>
      </c>
      <c r="Q321" s="1" t="s">
        <v>337</v>
      </c>
      <c r="R321" s="1" t="s">
        <v>57</v>
      </c>
      <c r="S321" s="1">
        <v>57.145000000000003</v>
      </c>
      <c r="T321" s="1">
        <v>0.74311499999999997</v>
      </c>
      <c r="U321" s="1">
        <v>3.093</v>
      </c>
      <c r="W321" s="1">
        <v>0.95899999999999996</v>
      </c>
      <c r="X321" s="1">
        <v>9.5338025999999996</v>
      </c>
      <c r="AE321" s="1">
        <v>57.802999999999997</v>
      </c>
    </row>
    <row r="322" spans="1:33" x14ac:dyDescent="0.2">
      <c r="A322" s="1" t="s">
        <v>349</v>
      </c>
      <c r="B322" s="1" t="s">
        <v>526</v>
      </c>
      <c r="C322" s="1" t="s">
        <v>527</v>
      </c>
      <c r="D322" s="1">
        <v>65</v>
      </c>
      <c r="E322" s="1" t="s">
        <v>33</v>
      </c>
      <c r="F322" s="1" t="s">
        <v>52</v>
      </c>
      <c r="G322" s="1" t="s">
        <v>205</v>
      </c>
      <c r="H322" s="1" t="s">
        <v>308</v>
      </c>
      <c r="I322" s="1" t="s">
        <v>36</v>
      </c>
      <c r="J322" s="1" t="s">
        <v>206</v>
      </c>
      <c r="K322" s="1">
        <v>4</v>
      </c>
      <c r="L322" s="1">
        <v>267.60000000000002</v>
      </c>
      <c r="M322" s="1">
        <v>288.39999999999998</v>
      </c>
      <c r="N322" s="1">
        <v>81.3</v>
      </c>
      <c r="W322" s="1">
        <v>0.95899999999999996</v>
      </c>
      <c r="X322" s="1">
        <v>39.069295099999998</v>
      </c>
      <c r="Y322" s="1">
        <v>4294</v>
      </c>
      <c r="Z322" s="1">
        <v>5080</v>
      </c>
      <c r="AA322" s="1">
        <v>6100</v>
      </c>
      <c r="AB322" s="1" t="s">
        <v>87</v>
      </c>
      <c r="AC322" s="1" t="s">
        <v>81</v>
      </c>
      <c r="AD322" s="1">
        <v>90.194999999999993</v>
      </c>
      <c r="AE322" s="1">
        <v>91.641999999999996</v>
      </c>
      <c r="AF322" s="1">
        <v>1.1762672000000001</v>
      </c>
      <c r="AG322" s="1">
        <v>-23.568999999999999</v>
      </c>
    </row>
    <row r="323" spans="1:33" x14ac:dyDescent="0.2">
      <c r="A323" s="1" t="s">
        <v>349</v>
      </c>
      <c r="B323" s="1" t="s">
        <v>526</v>
      </c>
      <c r="C323" s="1" t="s">
        <v>527</v>
      </c>
      <c r="D323" s="1">
        <v>65</v>
      </c>
      <c r="E323" s="1" t="s">
        <v>33</v>
      </c>
      <c r="F323" s="1" t="s">
        <v>52</v>
      </c>
      <c r="G323" s="1" t="s">
        <v>205</v>
      </c>
      <c r="H323" s="1" t="s">
        <v>308</v>
      </c>
      <c r="I323" s="1" t="s">
        <v>36</v>
      </c>
      <c r="J323" s="1" t="s">
        <v>206</v>
      </c>
      <c r="K323" s="1">
        <v>5</v>
      </c>
      <c r="L323" s="1">
        <v>383.8</v>
      </c>
      <c r="M323" s="1">
        <v>403.6</v>
      </c>
      <c r="N323" s="1">
        <v>22.4</v>
      </c>
      <c r="W323" s="1">
        <v>0.95899999999999996</v>
      </c>
      <c r="X323" s="1">
        <v>35.263371100000001</v>
      </c>
      <c r="Y323" s="1">
        <v>4343</v>
      </c>
      <c r="Z323" s="1">
        <v>5086</v>
      </c>
      <c r="AA323" s="1">
        <v>6064</v>
      </c>
      <c r="AB323" s="1" t="s">
        <v>313</v>
      </c>
      <c r="AC323" s="1" t="s">
        <v>666</v>
      </c>
      <c r="AD323" s="1">
        <v>81.441999999999993</v>
      </c>
      <c r="AE323" s="1">
        <v>82.736000000000004</v>
      </c>
      <c r="AF323" s="1">
        <v>1.1700442</v>
      </c>
      <c r="AG323" s="1">
        <v>-28.41</v>
      </c>
    </row>
    <row r="324" spans="1:33" x14ac:dyDescent="0.2">
      <c r="A324" s="1" t="s">
        <v>349</v>
      </c>
      <c r="B324" s="1" t="s">
        <v>528</v>
      </c>
      <c r="C324" s="1" t="s">
        <v>529</v>
      </c>
      <c r="D324" s="1">
        <v>66</v>
      </c>
      <c r="E324" s="1" t="s">
        <v>33</v>
      </c>
      <c r="F324" s="1" t="s">
        <v>530</v>
      </c>
      <c r="G324" s="1" t="s">
        <v>207</v>
      </c>
      <c r="H324" s="1" t="s">
        <v>308</v>
      </c>
      <c r="I324" s="1" t="s">
        <v>36</v>
      </c>
      <c r="J324" s="1" t="s">
        <v>208</v>
      </c>
      <c r="K324" s="1">
        <v>1</v>
      </c>
      <c r="L324" s="1">
        <v>23.8</v>
      </c>
      <c r="M324" s="1">
        <v>43.6</v>
      </c>
      <c r="N324" s="1">
        <v>22.1</v>
      </c>
      <c r="O324" s="1">
        <v>3374</v>
      </c>
      <c r="P324" s="1">
        <v>2500</v>
      </c>
      <c r="Q324" s="1" t="s">
        <v>344</v>
      </c>
      <c r="R324" s="1" t="s">
        <v>46</v>
      </c>
      <c r="S324" s="1">
        <v>63.433</v>
      </c>
      <c r="T324" s="1">
        <v>0.73993620000000004</v>
      </c>
      <c r="U324" s="1">
        <v>-1.218</v>
      </c>
      <c r="W324" s="1">
        <v>1.2889999999999999</v>
      </c>
      <c r="X324" s="1">
        <v>7.8446924999999998</v>
      </c>
      <c r="AE324" s="1">
        <v>63.927999999999997</v>
      </c>
    </row>
    <row r="325" spans="1:33" x14ac:dyDescent="0.2">
      <c r="A325" s="1" t="s">
        <v>349</v>
      </c>
      <c r="B325" s="1" t="s">
        <v>528</v>
      </c>
      <c r="C325" s="1" t="s">
        <v>529</v>
      </c>
      <c r="D325" s="1">
        <v>66</v>
      </c>
      <c r="E325" s="1" t="s">
        <v>33</v>
      </c>
      <c r="F325" s="1" t="s">
        <v>530</v>
      </c>
      <c r="G325" s="1" t="s">
        <v>207</v>
      </c>
      <c r="H325" s="1" t="s">
        <v>308</v>
      </c>
      <c r="I325" s="1" t="s">
        <v>36</v>
      </c>
      <c r="J325" s="1" t="s">
        <v>208</v>
      </c>
      <c r="K325" s="1">
        <v>2</v>
      </c>
      <c r="L325" s="1">
        <v>93.8</v>
      </c>
      <c r="M325" s="1">
        <v>113.7</v>
      </c>
      <c r="N325" s="1">
        <v>22.1</v>
      </c>
      <c r="O325" s="1">
        <v>3426</v>
      </c>
      <c r="P325" s="1">
        <v>2538</v>
      </c>
      <c r="Q325" s="1" t="s">
        <v>338</v>
      </c>
      <c r="R325" s="1" t="s">
        <v>105</v>
      </c>
      <c r="S325" s="1">
        <v>63.823999999999998</v>
      </c>
      <c r="T325" s="1">
        <v>0.73994970000000004</v>
      </c>
      <c r="U325" s="1">
        <v>-1.2</v>
      </c>
      <c r="W325" s="1">
        <v>1.2889999999999999</v>
      </c>
      <c r="X325" s="1">
        <v>7.8931678999999999</v>
      </c>
      <c r="AE325" s="1">
        <v>64.322999999999993</v>
      </c>
    </row>
    <row r="326" spans="1:33" x14ac:dyDescent="0.2">
      <c r="A326" s="1" t="s">
        <v>349</v>
      </c>
      <c r="B326" s="1" t="s">
        <v>528</v>
      </c>
      <c r="C326" s="1" t="s">
        <v>529</v>
      </c>
      <c r="D326" s="1">
        <v>66</v>
      </c>
      <c r="E326" s="1" t="s">
        <v>33</v>
      </c>
      <c r="F326" s="1" t="s">
        <v>530</v>
      </c>
      <c r="G326" s="1" t="s">
        <v>207</v>
      </c>
      <c r="H326" s="1" t="s">
        <v>308</v>
      </c>
      <c r="I326" s="1" t="s">
        <v>36</v>
      </c>
      <c r="J326" s="1" t="s">
        <v>208</v>
      </c>
      <c r="K326" s="1">
        <v>3</v>
      </c>
      <c r="L326" s="1">
        <v>155.4</v>
      </c>
      <c r="M326" s="1">
        <v>177.7</v>
      </c>
      <c r="N326" s="1">
        <v>75.8</v>
      </c>
      <c r="O326" s="1">
        <v>3612</v>
      </c>
      <c r="P326" s="1">
        <v>2725</v>
      </c>
      <c r="Q326" s="1" t="s">
        <v>332</v>
      </c>
      <c r="R326" s="1" t="s">
        <v>86</v>
      </c>
      <c r="S326" s="1">
        <v>67.637</v>
      </c>
      <c r="T326" s="1">
        <v>0.75374540000000001</v>
      </c>
      <c r="U326" s="1">
        <v>17.422000000000001</v>
      </c>
      <c r="W326" s="1">
        <v>1.2889999999999999</v>
      </c>
      <c r="X326" s="1">
        <v>8.3970517000000005</v>
      </c>
      <c r="AE326" s="1">
        <v>68.430000000000007</v>
      </c>
    </row>
    <row r="327" spans="1:33" x14ac:dyDescent="0.2">
      <c r="A327" s="1" t="s">
        <v>349</v>
      </c>
      <c r="B327" s="1" t="s">
        <v>528</v>
      </c>
      <c r="C327" s="1" t="s">
        <v>529</v>
      </c>
      <c r="D327" s="1">
        <v>66</v>
      </c>
      <c r="E327" s="1" t="s">
        <v>33</v>
      </c>
      <c r="F327" s="1" t="s">
        <v>530</v>
      </c>
      <c r="G327" s="1" t="s">
        <v>207</v>
      </c>
      <c r="H327" s="1" t="s">
        <v>308</v>
      </c>
      <c r="I327" s="1" t="s">
        <v>36</v>
      </c>
      <c r="J327" s="1" t="s">
        <v>208</v>
      </c>
      <c r="K327" s="1">
        <v>4</v>
      </c>
      <c r="L327" s="1">
        <v>267.8</v>
      </c>
      <c r="M327" s="1">
        <v>287.60000000000002</v>
      </c>
      <c r="N327" s="1">
        <v>83.1</v>
      </c>
      <c r="W327" s="1">
        <v>1.2889999999999999</v>
      </c>
      <c r="X327" s="1">
        <v>34.614615800000003</v>
      </c>
      <c r="Y327" s="1">
        <v>5093</v>
      </c>
      <c r="Z327" s="1">
        <v>6154</v>
      </c>
      <c r="AA327" s="1">
        <v>7229</v>
      </c>
      <c r="AB327" s="1" t="s">
        <v>80</v>
      </c>
      <c r="AC327" s="1" t="s">
        <v>163</v>
      </c>
      <c r="AD327" s="1">
        <v>107.342</v>
      </c>
      <c r="AE327" s="1">
        <v>109.089</v>
      </c>
      <c r="AF327" s="1">
        <v>1.2000500000000001</v>
      </c>
      <c r="AG327" s="1">
        <v>-2.2400000000000002</v>
      </c>
    </row>
    <row r="328" spans="1:33" x14ac:dyDescent="0.2">
      <c r="A328" s="1" t="s">
        <v>349</v>
      </c>
      <c r="B328" s="1" t="s">
        <v>528</v>
      </c>
      <c r="C328" s="1" t="s">
        <v>529</v>
      </c>
      <c r="D328" s="1">
        <v>66</v>
      </c>
      <c r="E328" s="1" t="s">
        <v>33</v>
      </c>
      <c r="F328" s="1" t="s">
        <v>530</v>
      </c>
      <c r="G328" s="1" t="s">
        <v>207</v>
      </c>
      <c r="H328" s="1" t="s">
        <v>308</v>
      </c>
      <c r="I328" s="1" t="s">
        <v>36</v>
      </c>
      <c r="J328" s="1" t="s">
        <v>208</v>
      </c>
      <c r="K328" s="1">
        <v>5</v>
      </c>
      <c r="L328" s="1">
        <v>384</v>
      </c>
      <c r="M328" s="1">
        <v>386.3</v>
      </c>
      <c r="N328" s="1">
        <v>22.4</v>
      </c>
      <c r="W328" s="1">
        <v>1.2889999999999999</v>
      </c>
      <c r="X328" s="1">
        <v>26.228187800000001</v>
      </c>
      <c r="Y328" s="1">
        <v>4328</v>
      </c>
      <c r="Z328" s="1">
        <v>5065</v>
      </c>
      <c r="AA328" s="1">
        <v>6049</v>
      </c>
      <c r="AB328" s="1" t="s">
        <v>688</v>
      </c>
      <c r="AC328" s="1" t="s">
        <v>699</v>
      </c>
      <c r="AD328" s="1">
        <v>81.418999999999997</v>
      </c>
      <c r="AE328" s="1">
        <v>82.712999999999994</v>
      </c>
      <c r="AF328" s="1">
        <v>1.1699497000000001</v>
      </c>
      <c r="AG328" s="1">
        <v>-28.41</v>
      </c>
    </row>
    <row r="329" spans="1:33" x14ac:dyDescent="0.2">
      <c r="A329" s="1" t="s">
        <v>349</v>
      </c>
      <c r="B329" s="1" t="s">
        <v>531</v>
      </c>
      <c r="C329" s="1" t="s">
        <v>532</v>
      </c>
      <c r="D329" s="1">
        <v>67</v>
      </c>
      <c r="E329" s="1" t="s">
        <v>33</v>
      </c>
      <c r="F329" s="1" t="s">
        <v>533</v>
      </c>
      <c r="G329" s="1" t="s">
        <v>209</v>
      </c>
      <c r="H329" s="1" t="s">
        <v>308</v>
      </c>
      <c r="I329" s="1" t="s">
        <v>36</v>
      </c>
      <c r="J329" s="1" t="s">
        <v>210</v>
      </c>
      <c r="K329" s="1">
        <v>1</v>
      </c>
      <c r="L329" s="1">
        <v>23.8</v>
      </c>
      <c r="M329" s="1">
        <v>43.6</v>
      </c>
      <c r="N329" s="1">
        <v>22.1</v>
      </c>
      <c r="O329" s="1">
        <v>3390</v>
      </c>
      <c r="P329" s="1">
        <v>2512</v>
      </c>
      <c r="Q329" s="1" t="s">
        <v>689</v>
      </c>
      <c r="R329" s="1" t="s">
        <v>118</v>
      </c>
      <c r="S329" s="1">
        <v>63.584000000000003</v>
      </c>
      <c r="T329" s="1">
        <v>0.73996490000000004</v>
      </c>
      <c r="U329" s="1">
        <v>-1.1240000000000001</v>
      </c>
      <c r="W329" s="1">
        <v>1.5009999999999999</v>
      </c>
      <c r="X329" s="1">
        <v>6.7527831999999997</v>
      </c>
      <c r="AE329" s="1">
        <v>64.081000000000003</v>
      </c>
    </row>
    <row r="330" spans="1:33" x14ac:dyDescent="0.2">
      <c r="A330" s="1" t="s">
        <v>349</v>
      </c>
      <c r="B330" s="1" t="s">
        <v>531</v>
      </c>
      <c r="C330" s="1" t="s">
        <v>532</v>
      </c>
      <c r="D330" s="1">
        <v>67</v>
      </c>
      <c r="E330" s="1" t="s">
        <v>33</v>
      </c>
      <c r="F330" s="1" t="s">
        <v>533</v>
      </c>
      <c r="G330" s="1" t="s">
        <v>209</v>
      </c>
      <c r="H330" s="1" t="s">
        <v>308</v>
      </c>
      <c r="I330" s="1" t="s">
        <v>36</v>
      </c>
      <c r="J330" s="1" t="s">
        <v>210</v>
      </c>
      <c r="K330" s="1">
        <v>2</v>
      </c>
      <c r="L330" s="1">
        <v>93.8</v>
      </c>
      <c r="M330" s="1">
        <v>113.7</v>
      </c>
      <c r="N330" s="1">
        <v>22.1</v>
      </c>
      <c r="O330" s="1">
        <v>3417</v>
      </c>
      <c r="P330" s="1">
        <v>2532</v>
      </c>
      <c r="Q330" s="1" t="s">
        <v>340</v>
      </c>
      <c r="R330" s="1" t="s">
        <v>84</v>
      </c>
      <c r="S330" s="1">
        <v>63.878999999999998</v>
      </c>
      <c r="T330" s="1">
        <v>0.73990900000000004</v>
      </c>
      <c r="U330" s="1">
        <v>-1.2</v>
      </c>
      <c r="W330" s="1">
        <v>1.5009999999999999</v>
      </c>
      <c r="X330" s="1">
        <v>6.7841616</v>
      </c>
      <c r="AE330" s="1">
        <v>64.379000000000005</v>
      </c>
    </row>
    <row r="331" spans="1:33" x14ac:dyDescent="0.2">
      <c r="A331" s="1" t="s">
        <v>349</v>
      </c>
      <c r="B331" s="1" t="s">
        <v>531</v>
      </c>
      <c r="C331" s="1" t="s">
        <v>532</v>
      </c>
      <c r="D331" s="1">
        <v>67</v>
      </c>
      <c r="E331" s="1" t="s">
        <v>33</v>
      </c>
      <c r="F331" s="1" t="s">
        <v>533</v>
      </c>
      <c r="G331" s="1" t="s">
        <v>209</v>
      </c>
      <c r="H331" s="1" t="s">
        <v>308</v>
      </c>
      <c r="I331" s="1" t="s">
        <v>36</v>
      </c>
      <c r="J331" s="1" t="s">
        <v>210</v>
      </c>
      <c r="K331" s="1">
        <v>3</v>
      </c>
      <c r="L331" s="1">
        <v>155.4</v>
      </c>
      <c r="M331" s="1">
        <v>177.9</v>
      </c>
      <c r="N331" s="1">
        <v>77.5</v>
      </c>
      <c r="O331" s="1">
        <v>4179</v>
      </c>
      <c r="P331" s="1">
        <v>3195</v>
      </c>
      <c r="Q331" s="1" t="s">
        <v>332</v>
      </c>
      <c r="R331" s="1" t="s">
        <v>84</v>
      </c>
      <c r="S331" s="1">
        <v>78.254999999999995</v>
      </c>
      <c r="T331" s="1">
        <v>0.76373120000000005</v>
      </c>
      <c r="U331" s="1">
        <v>30.957999999999998</v>
      </c>
      <c r="W331" s="1">
        <v>1.5009999999999999</v>
      </c>
      <c r="X331" s="1">
        <v>8.3445993000000005</v>
      </c>
      <c r="AE331" s="1">
        <v>79.186999999999998</v>
      </c>
    </row>
    <row r="332" spans="1:33" x14ac:dyDescent="0.2">
      <c r="A332" s="1" t="s">
        <v>349</v>
      </c>
      <c r="B332" s="1" t="s">
        <v>531</v>
      </c>
      <c r="C332" s="1" t="s">
        <v>532</v>
      </c>
      <c r="D332" s="1">
        <v>67</v>
      </c>
      <c r="E332" s="1" t="s">
        <v>33</v>
      </c>
      <c r="F332" s="1" t="s">
        <v>533</v>
      </c>
      <c r="G332" s="1" t="s">
        <v>209</v>
      </c>
      <c r="H332" s="1" t="s">
        <v>308</v>
      </c>
      <c r="I332" s="1" t="s">
        <v>36</v>
      </c>
      <c r="J332" s="1" t="s">
        <v>210</v>
      </c>
      <c r="K332" s="1">
        <v>4</v>
      </c>
      <c r="L332" s="1">
        <v>267.8</v>
      </c>
      <c r="M332" s="1">
        <v>286.3</v>
      </c>
      <c r="N332" s="1">
        <v>85.8</v>
      </c>
      <c r="W332" s="1">
        <v>1.5009999999999999</v>
      </c>
      <c r="X332" s="1">
        <v>35.784118399999997</v>
      </c>
      <c r="Y332" s="1">
        <v>6071</v>
      </c>
      <c r="Z332" s="1">
        <v>7687</v>
      </c>
      <c r="AA332" s="1">
        <v>8612</v>
      </c>
      <c r="AB332" s="1" t="s">
        <v>80</v>
      </c>
      <c r="AC332" s="1" t="s">
        <v>163</v>
      </c>
      <c r="AD332" s="1">
        <v>129.10499999999999</v>
      </c>
      <c r="AE332" s="1">
        <v>131.27699999999999</v>
      </c>
      <c r="AF332" s="1">
        <v>1.2548781</v>
      </c>
      <c r="AG332" s="1">
        <v>46.691000000000003</v>
      </c>
    </row>
    <row r="333" spans="1:33" x14ac:dyDescent="0.2">
      <c r="A333" s="1" t="s">
        <v>349</v>
      </c>
      <c r="B333" s="1" t="s">
        <v>531</v>
      </c>
      <c r="C333" s="1" t="s">
        <v>532</v>
      </c>
      <c r="D333" s="1">
        <v>67</v>
      </c>
      <c r="E333" s="1" t="s">
        <v>33</v>
      </c>
      <c r="F333" s="1" t="s">
        <v>533</v>
      </c>
      <c r="G333" s="1" t="s">
        <v>209</v>
      </c>
      <c r="H333" s="1" t="s">
        <v>308</v>
      </c>
      <c r="I333" s="1" t="s">
        <v>36</v>
      </c>
      <c r="J333" s="1" t="s">
        <v>210</v>
      </c>
      <c r="K333" s="1">
        <v>5</v>
      </c>
      <c r="L333" s="1">
        <v>383.9</v>
      </c>
      <c r="M333" s="1">
        <v>403.6</v>
      </c>
      <c r="N333" s="1">
        <v>22.4</v>
      </c>
      <c r="W333" s="1">
        <v>1.5009999999999999</v>
      </c>
      <c r="X333" s="1">
        <v>22.573664900000001</v>
      </c>
      <c r="Y333" s="1">
        <v>4360</v>
      </c>
      <c r="Z333" s="1">
        <v>5109</v>
      </c>
      <c r="AA333" s="1">
        <v>6085</v>
      </c>
      <c r="AB333" s="1" t="s">
        <v>664</v>
      </c>
      <c r="AC333" s="1" t="s">
        <v>682</v>
      </c>
      <c r="AD333" s="1">
        <v>81.599000000000004</v>
      </c>
      <c r="AE333" s="1">
        <v>82.896000000000001</v>
      </c>
      <c r="AF333" s="1">
        <v>1.1699609</v>
      </c>
      <c r="AG333" s="1">
        <v>-28.41</v>
      </c>
    </row>
    <row r="334" spans="1:33" x14ac:dyDescent="0.2">
      <c r="A334" s="1" t="s">
        <v>349</v>
      </c>
      <c r="B334" s="1" t="s">
        <v>534</v>
      </c>
      <c r="C334" s="1" t="s">
        <v>535</v>
      </c>
      <c r="D334" s="1">
        <v>68</v>
      </c>
      <c r="E334" s="1" t="s">
        <v>33</v>
      </c>
      <c r="F334" s="1" t="s">
        <v>536</v>
      </c>
      <c r="G334" s="1" t="s">
        <v>211</v>
      </c>
      <c r="H334" s="1" t="s">
        <v>308</v>
      </c>
      <c r="I334" s="1" t="s">
        <v>36</v>
      </c>
      <c r="J334" s="1" t="s">
        <v>212</v>
      </c>
      <c r="K334" s="1">
        <v>1</v>
      </c>
      <c r="L334" s="1">
        <v>23.8</v>
      </c>
      <c r="M334" s="1">
        <v>43.6</v>
      </c>
      <c r="N334" s="1">
        <v>22.1</v>
      </c>
      <c r="O334" s="1">
        <v>3377</v>
      </c>
      <c r="P334" s="1">
        <v>2501</v>
      </c>
      <c r="Q334" s="1" t="s">
        <v>697</v>
      </c>
      <c r="R334" s="1" t="s">
        <v>310</v>
      </c>
      <c r="S334" s="1">
        <v>63.622</v>
      </c>
      <c r="T334" s="1">
        <v>0.73997900000000005</v>
      </c>
      <c r="U334" s="1">
        <v>-1.081</v>
      </c>
      <c r="W334" s="1">
        <v>1.367</v>
      </c>
      <c r="X334" s="1">
        <v>7.4192128000000004</v>
      </c>
      <c r="AE334" s="1">
        <v>64.12</v>
      </c>
    </row>
    <row r="335" spans="1:33" x14ac:dyDescent="0.2">
      <c r="A335" s="1" t="s">
        <v>349</v>
      </c>
      <c r="B335" s="1" t="s">
        <v>534</v>
      </c>
      <c r="C335" s="1" t="s">
        <v>535</v>
      </c>
      <c r="D335" s="1">
        <v>68</v>
      </c>
      <c r="E335" s="1" t="s">
        <v>33</v>
      </c>
      <c r="F335" s="1" t="s">
        <v>536</v>
      </c>
      <c r="G335" s="1" t="s">
        <v>211</v>
      </c>
      <c r="H335" s="1" t="s">
        <v>308</v>
      </c>
      <c r="I335" s="1" t="s">
        <v>36</v>
      </c>
      <c r="J335" s="1" t="s">
        <v>212</v>
      </c>
      <c r="K335" s="1">
        <v>2</v>
      </c>
      <c r="L335" s="1">
        <v>93.8</v>
      </c>
      <c r="M335" s="1">
        <v>113.7</v>
      </c>
      <c r="N335" s="1">
        <v>22.1</v>
      </c>
      <c r="O335" s="1">
        <v>3414</v>
      </c>
      <c r="P335" s="1">
        <v>2527</v>
      </c>
      <c r="Q335" s="1" t="s">
        <v>335</v>
      </c>
      <c r="R335" s="1" t="s">
        <v>55</v>
      </c>
      <c r="S335" s="1">
        <v>63.93</v>
      </c>
      <c r="T335" s="1">
        <v>0.73989110000000002</v>
      </c>
      <c r="U335" s="1">
        <v>-1.2</v>
      </c>
      <c r="W335" s="1">
        <v>1.367</v>
      </c>
      <c r="X335" s="1">
        <v>7.4550637000000002</v>
      </c>
      <c r="AE335" s="1">
        <v>64.430000000000007</v>
      </c>
    </row>
    <row r="336" spans="1:33" x14ac:dyDescent="0.2">
      <c r="A336" s="1" t="s">
        <v>349</v>
      </c>
      <c r="B336" s="1" t="s">
        <v>534</v>
      </c>
      <c r="C336" s="1" t="s">
        <v>535</v>
      </c>
      <c r="D336" s="1">
        <v>68</v>
      </c>
      <c r="E336" s="1" t="s">
        <v>33</v>
      </c>
      <c r="F336" s="1" t="s">
        <v>536</v>
      </c>
      <c r="G336" s="1" t="s">
        <v>211</v>
      </c>
      <c r="H336" s="1" t="s">
        <v>308</v>
      </c>
      <c r="I336" s="1" t="s">
        <v>36</v>
      </c>
      <c r="J336" s="1" t="s">
        <v>212</v>
      </c>
      <c r="K336" s="1">
        <v>3</v>
      </c>
      <c r="L336" s="1">
        <v>155.4</v>
      </c>
      <c r="M336" s="1">
        <v>177.7</v>
      </c>
      <c r="N336" s="1">
        <v>75.3</v>
      </c>
      <c r="O336" s="1">
        <v>3617</v>
      </c>
      <c r="P336" s="1">
        <v>2742</v>
      </c>
      <c r="Q336" s="1" t="s">
        <v>337</v>
      </c>
      <c r="R336" s="1" t="s">
        <v>57</v>
      </c>
      <c r="S336" s="1">
        <v>67.144999999999996</v>
      </c>
      <c r="T336" s="1">
        <v>0.75724809999999998</v>
      </c>
      <c r="U336" s="1">
        <v>22.231000000000002</v>
      </c>
      <c r="W336" s="1">
        <v>1.367</v>
      </c>
      <c r="X336" s="1">
        <v>7.8736201000000001</v>
      </c>
      <c r="AE336" s="1">
        <v>68.046999999999997</v>
      </c>
    </row>
    <row r="337" spans="1:33" x14ac:dyDescent="0.2">
      <c r="A337" s="1" t="s">
        <v>349</v>
      </c>
      <c r="B337" s="1" t="s">
        <v>534</v>
      </c>
      <c r="C337" s="1" t="s">
        <v>535</v>
      </c>
      <c r="D337" s="1">
        <v>68</v>
      </c>
      <c r="E337" s="1" t="s">
        <v>33</v>
      </c>
      <c r="F337" s="1" t="s">
        <v>536</v>
      </c>
      <c r="G337" s="1" t="s">
        <v>211</v>
      </c>
      <c r="H337" s="1" t="s">
        <v>308</v>
      </c>
      <c r="I337" s="1" t="s">
        <v>36</v>
      </c>
      <c r="J337" s="1" t="s">
        <v>212</v>
      </c>
      <c r="K337" s="1">
        <v>4</v>
      </c>
      <c r="L337" s="1">
        <v>267.5</v>
      </c>
      <c r="M337" s="1">
        <v>286.60000000000002</v>
      </c>
      <c r="N337" s="1">
        <v>85.6</v>
      </c>
      <c r="W337" s="1">
        <v>1.367</v>
      </c>
      <c r="X337" s="1">
        <v>36.089851400000001</v>
      </c>
      <c r="Y337" s="1">
        <v>5635</v>
      </c>
      <c r="Z337" s="1">
        <v>6922</v>
      </c>
      <c r="AA337" s="1">
        <v>7998</v>
      </c>
      <c r="AB337" s="1" t="s">
        <v>87</v>
      </c>
      <c r="AC337" s="1" t="s">
        <v>163</v>
      </c>
      <c r="AD337" s="1">
        <v>118.64400000000001</v>
      </c>
      <c r="AE337" s="1">
        <v>120.59699999999999</v>
      </c>
      <c r="AF337" s="1">
        <v>1.2183744999999999</v>
      </c>
      <c r="AG337" s="1">
        <v>14.102</v>
      </c>
    </row>
    <row r="338" spans="1:33" x14ac:dyDescent="0.2">
      <c r="A338" s="1" t="s">
        <v>349</v>
      </c>
      <c r="B338" s="1" t="s">
        <v>534</v>
      </c>
      <c r="C338" s="1" t="s">
        <v>535</v>
      </c>
      <c r="D338" s="1">
        <v>68</v>
      </c>
      <c r="E338" s="1" t="s">
        <v>33</v>
      </c>
      <c r="F338" s="1" t="s">
        <v>536</v>
      </c>
      <c r="G338" s="1" t="s">
        <v>211</v>
      </c>
      <c r="H338" s="1" t="s">
        <v>308</v>
      </c>
      <c r="I338" s="1" t="s">
        <v>36</v>
      </c>
      <c r="J338" s="1" t="s">
        <v>212</v>
      </c>
      <c r="K338" s="1">
        <v>5</v>
      </c>
      <c r="L338" s="1">
        <v>383.9</v>
      </c>
      <c r="M338" s="1">
        <v>403.7</v>
      </c>
      <c r="N338" s="1">
        <v>22.4</v>
      </c>
      <c r="W338" s="1">
        <v>1.367</v>
      </c>
      <c r="X338" s="1">
        <v>24.784822900000002</v>
      </c>
      <c r="Y338" s="1">
        <v>4350</v>
      </c>
      <c r="Z338" s="1">
        <v>5089</v>
      </c>
      <c r="AA338" s="1">
        <v>6083</v>
      </c>
      <c r="AB338" s="1" t="s">
        <v>683</v>
      </c>
      <c r="AC338" s="1" t="s">
        <v>662</v>
      </c>
      <c r="AD338" s="1">
        <v>81.593999999999994</v>
      </c>
      <c r="AE338" s="1">
        <v>82.891000000000005</v>
      </c>
      <c r="AF338" s="1">
        <v>1.1699516999999999</v>
      </c>
      <c r="AG338" s="1">
        <v>-28.41</v>
      </c>
    </row>
    <row r="339" spans="1:33" x14ac:dyDescent="0.2">
      <c r="A339" s="1" t="s">
        <v>349</v>
      </c>
      <c r="B339" s="1" t="s">
        <v>537</v>
      </c>
      <c r="C339" s="1" t="s">
        <v>538</v>
      </c>
      <c r="D339" s="1">
        <v>69</v>
      </c>
      <c r="E339" s="1" t="s">
        <v>33</v>
      </c>
      <c r="F339" s="1" t="s">
        <v>539</v>
      </c>
      <c r="G339" s="1" t="s">
        <v>213</v>
      </c>
      <c r="H339" s="1" t="s">
        <v>308</v>
      </c>
      <c r="I339" s="1" t="s">
        <v>36</v>
      </c>
      <c r="J339" s="1" t="s">
        <v>214</v>
      </c>
      <c r="K339" s="1">
        <v>1</v>
      </c>
      <c r="L339" s="1">
        <v>23.8</v>
      </c>
      <c r="M339" s="1">
        <v>43.6</v>
      </c>
      <c r="N339" s="1">
        <v>22.1</v>
      </c>
      <c r="O339" s="1">
        <v>3381</v>
      </c>
      <c r="P339" s="1">
        <v>2505</v>
      </c>
      <c r="Q339" s="1" t="s">
        <v>697</v>
      </c>
      <c r="R339" s="1" t="s">
        <v>40</v>
      </c>
      <c r="S339" s="1">
        <v>63.421999999999997</v>
      </c>
      <c r="T339" s="1">
        <v>0.7399597</v>
      </c>
      <c r="U339" s="1">
        <v>-1.0940000000000001</v>
      </c>
      <c r="W339" s="1">
        <v>1.288</v>
      </c>
      <c r="X339" s="1">
        <v>7.8494346999999998</v>
      </c>
      <c r="AE339" s="1">
        <v>63.917000000000002</v>
      </c>
    </row>
    <row r="340" spans="1:33" x14ac:dyDescent="0.2">
      <c r="A340" s="1" t="s">
        <v>349</v>
      </c>
      <c r="B340" s="1" t="s">
        <v>537</v>
      </c>
      <c r="C340" s="1" t="s">
        <v>538</v>
      </c>
      <c r="D340" s="1">
        <v>69</v>
      </c>
      <c r="E340" s="1" t="s">
        <v>33</v>
      </c>
      <c r="F340" s="1" t="s">
        <v>539</v>
      </c>
      <c r="G340" s="1" t="s">
        <v>213</v>
      </c>
      <c r="H340" s="1" t="s">
        <v>308</v>
      </c>
      <c r="I340" s="1" t="s">
        <v>36</v>
      </c>
      <c r="J340" s="1" t="s">
        <v>214</v>
      </c>
      <c r="K340" s="1">
        <v>2</v>
      </c>
      <c r="L340" s="1">
        <v>93.6</v>
      </c>
      <c r="M340" s="1">
        <v>112.4</v>
      </c>
      <c r="N340" s="1">
        <v>22.4</v>
      </c>
      <c r="O340" s="1">
        <v>3386</v>
      </c>
      <c r="P340" s="1">
        <v>2505</v>
      </c>
      <c r="Q340" s="1" t="s">
        <v>340</v>
      </c>
      <c r="R340" s="1" t="s">
        <v>57</v>
      </c>
      <c r="S340" s="1">
        <v>63.862000000000002</v>
      </c>
      <c r="T340" s="1">
        <v>0.73988149999999997</v>
      </c>
      <c r="U340" s="1">
        <v>-1.2</v>
      </c>
      <c r="W340" s="1">
        <v>1.288</v>
      </c>
      <c r="X340" s="1">
        <v>7.9039634000000003</v>
      </c>
      <c r="AE340" s="1">
        <v>64.361000000000004</v>
      </c>
    </row>
    <row r="341" spans="1:33" x14ac:dyDescent="0.2">
      <c r="A341" s="1" t="s">
        <v>349</v>
      </c>
      <c r="B341" s="1" t="s">
        <v>537</v>
      </c>
      <c r="C341" s="1" t="s">
        <v>538</v>
      </c>
      <c r="D341" s="1">
        <v>69</v>
      </c>
      <c r="E341" s="1" t="s">
        <v>33</v>
      </c>
      <c r="F341" s="1" t="s">
        <v>539</v>
      </c>
      <c r="G341" s="1" t="s">
        <v>213</v>
      </c>
      <c r="H341" s="1" t="s">
        <v>308</v>
      </c>
      <c r="I341" s="1" t="s">
        <v>36</v>
      </c>
      <c r="J341" s="1" t="s">
        <v>214</v>
      </c>
      <c r="K341" s="1">
        <v>3</v>
      </c>
      <c r="L341" s="1">
        <v>155.19999999999999</v>
      </c>
      <c r="M341" s="1">
        <v>177.9</v>
      </c>
      <c r="N341" s="1">
        <v>75.5</v>
      </c>
      <c r="O341" s="1">
        <v>3485</v>
      </c>
      <c r="P341" s="1">
        <v>2748</v>
      </c>
      <c r="Q341" s="1" t="s">
        <v>332</v>
      </c>
      <c r="R341" s="1" t="s">
        <v>57</v>
      </c>
      <c r="S341" s="1">
        <v>66.028000000000006</v>
      </c>
      <c r="T341" s="1">
        <v>0.78755120000000001</v>
      </c>
      <c r="U341" s="1">
        <v>63.152000000000001</v>
      </c>
      <c r="W341" s="1">
        <v>1.288</v>
      </c>
      <c r="X341" s="1">
        <v>8.2208289000000008</v>
      </c>
      <c r="AE341" s="1">
        <v>66.941999999999993</v>
      </c>
    </row>
    <row r="342" spans="1:33" x14ac:dyDescent="0.2">
      <c r="A342" s="1" t="s">
        <v>349</v>
      </c>
      <c r="B342" s="1" t="s">
        <v>537</v>
      </c>
      <c r="C342" s="1" t="s">
        <v>538</v>
      </c>
      <c r="D342" s="1">
        <v>69</v>
      </c>
      <c r="E342" s="1" t="s">
        <v>33</v>
      </c>
      <c r="F342" s="1" t="s">
        <v>539</v>
      </c>
      <c r="G342" s="1" t="s">
        <v>213</v>
      </c>
      <c r="H342" s="1" t="s">
        <v>308</v>
      </c>
      <c r="I342" s="1" t="s">
        <v>36</v>
      </c>
      <c r="J342" s="1" t="s">
        <v>214</v>
      </c>
      <c r="K342" s="1">
        <v>4</v>
      </c>
      <c r="L342" s="1">
        <v>267.60000000000002</v>
      </c>
      <c r="M342" s="1">
        <v>287.89999999999998</v>
      </c>
      <c r="N342" s="1">
        <v>83</v>
      </c>
      <c r="W342" s="1">
        <v>1.288</v>
      </c>
      <c r="X342" s="1">
        <v>34.321955699999997</v>
      </c>
      <c r="Y342" s="1">
        <v>5005</v>
      </c>
      <c r="Z342" s="1">
        <v>6880</v>
      </c>
      <c r="AA342" s="1">
        <v>7106</v>
      </c>
      <c r="AB342" s="1" t="s">
        <v>87</v>
      </c>
      <c r="AC342" s="1" t="s">
        <v>70</v>
      </c>
      <c r="AD342" s="1">
        <v>106.182</v>
      </c>
      <c r="AE342" s="1">
        <v>108.08499999999999</v>
      </c>
      <c r="AF342" s="1">
        <v>1.3650952999999999</v>
      </c>
      <c r="AG342" s="1">
        <v>144.84299999999999</v>
      </c>
    </row>
    <row r="343" spans="1:33" x14ac:dyDescent="0.2">
      <c r="A343" s="1" t="s">
        <v>349</v>
      </c>
      <c r="B343" s="1" t="s">
        <v>537</v>
      </c>
      <c r="C343" s="1" t="s">
        <v>538</v>
      </c>
      <c r="D343" s="1">
        <v>69</v>
      </c>
      <c r="E343" s="1" t="s">
        <v>33</v>
      </c>
      <c r="F343" s="1" t="s">
        <v>539</v>
      </c>
      <c r="G343" s="1" t="s">
        <v>213</v>
      </c>
      <c r="H343" s="1" t="s">
        <v>308</v>
      </c>
      <c r="I343" s="1" t="s">
        <v>36</v>
      </c>
      <c r="J343" s="1" t="s">
        <v>214</v>
      </c>
      <c r="K343" s="1">
        <v>5</v>
      </c>
      <c r="L343" s="1">
        <v>384</v>
      </c>
      <c r="M343" s="1">
        <v>386.5</v>
      </c>
      <c r="N343" s="1">
        <v>22.4</v>
      </c>
      <c r="W343" s="1">
        <v>1.288</v>
      </c>
      <c r="X343" s="1">
        <v>26.333440100000001</v>
      </c>
      <c r="Y343" s="1">
        <v>4340</v>
      </c>
      <c r="Z343" s="1">
        <v>5079</v>
      </c>
      <c r="AA343" s="1">
        <v>6067</v>
      </c>
      <c r="AB343" s="1" t="s">
        <v>334</v>
      </c>
      <c r="AC343" s="1" t="s">
        <v>667</v>
      </c>
      <c r="AD343" s="1">
        <v>81.682000000000002</v>
      </c>
      <c r="AE343" s="1">
        <v>82.98</v>
      </c>
      <c r="AF343" s="1">
        <v>1.1700946999999999</v>
      </c>
      <c r="AG343" s="1">
        <v>-28.41</v>
      </c>
    </row>
    <row r="344" spans="1:33" x14ac:dyDescent="0.2">
      <c r="A344" s="1" t="s">
        <v>349</v>
      </c>
      <c r="B344" s="1" t="s">
        <v>540</v>
      </c>
      <c r="C344" s="1" t="s">
        <v>541</v>
      </c>
      <c r="D344" s="1">
        <v>70</v>
      </c>
      <c r="E344" s="1" t="s">
        <v>33</v>
      </c>
      <c r="F344" s="1" t="s">
        <v>542</v>
      </c>
      <c r="G344" s="1" t="s">
        <v>215</v>
      </c>
      <c r="H344" s="1" t="s">
        <v>308</v>
      </c>
      <c r="I344" s="1" t="s">
        <v>36</v>
      </c>
      <c r="J344" s="1" t="s">
        <v>216</v>
      </c>
      <c r="K344" s="1">
        <v>1</v>
      </c>
      <c r="L344" s="1">
        <v>23.8</v>
      </c>
      <c r="M344" s="1">
        <v>43.6</v>
      </c>
      <c r="N344" s="1">
        <v>22.1</v>
      </c>
      <c r="O344" s="1">
        <v>3387</v>
      </c>
      <c r="P344" s="1">
        <v>2510</v>
      </c>
      <c r="Q344" s="1" t="s">
        <v>344</v>
      </c>
      <c r="R344" s="1" t="s">
        <v>310</v>
      </c>
      <c r="S344" s="1">
        <v>63.567999999999998</v>
      </c>
      <c r="T344" s="1">
        <v>0.73991779999999996</v>
      </c>
      <c r="U344" s="1">
        <v>-1.1319999999999999</v>
      </c>
      <c r="W344" s="1">
        <v>1.2230000000000001</v>
      </c>
      <c r="X344" s="1">
        <v>8.2856439000000002</v>
      </c>
      <c r="AE344" s="1">
        <v>64.064999999999998</v>
      </c>
    </row>
    <row r="345" spans="1:33" x14ac:dyDescent="0.2">
      <c r="A345" s="1" t="s">
        <v>349</v>
      </c>
      <c r="B345" s="1" t="s">
        <v>540</v>
      </c>
      <c r="C345" s="1" t="s">
        <v>541</v>
      </c>
      <c r="D345" s="1">
        <v>70</v>
      </c>
      <c r="E345" s="1" t="s">
        <v>33</v>
      </c>
      <c r="F345" s="1" t="s">
        <v>542</v>
      </c>
      <c r="G345" s="1" t="s">
        <v>215</v>
      </c>
      <c r="H345" s="1" t="s">
        <v>308</v>
      </c>
      <c r="I345" s="1" t="s">
        <v>36</v>
      </c>
      <c r="J345" s="1" t="s">
        <v>216</v>
      </c>
      <c r="K345" s="1">
        <v>2</v>
      </c>
      <c r="L345" s="1">
        <v>93.7</v>
      </c>
      <c r="M345" s="1">
        <v>113.2</v>
      </c>
      <c r="N345" s="1">
        <v>22.4</v>
      </c>
      <c r="O345" s="1">
        <v>3392</v>
      </c>
      <c r="P345" s="1">
        <v>2510</v>
      </c>
      <c r="Q345" s="1" t="s">
        <v>338</v>
      </c>
      <c r="R345" s="1" t="s">
        <v>57</v>
      </c>
      <c r="S345" s="1">
        <v>64.019000000000005</v>
      </c>
      <c r="T345" s="1">
        <v>0.73986770000000002</v>
      </c>
      <c r="U345" s="1">
        <v>-1.2</v>
      </c>
      <c r="W345" s="1">
        <v>1.2230000000000001</v>
      </c>
      <c r="X345" s="1">
        <v>8.3445529000000001</v>
      </c>
      <c r="AE345" s="1">
        <v>64.52</v>
      </c>
    </row>
    <row r="346" spans="1:33" x14ac:dyDescent="0.2">
      <c r="A346" s="1" t="s">
        <v>349</v>
      </c>
      <c r="B346" s="1" t="s">
        <v>540</v>
      </c>
      <c r="C346" s="1" t="s">
        <v>541</v>
      </c>
      <c r="D346" s="1">
        <v>70</v>
      </c>
      <c r="E346" s="1" t="s">
        <v>33</v>
      </c>
      <c r="F346" s="1" t="s">
        <v>542</v>
      </c>
      <c r="G346" s="1" t="s">
        <v>215</v>
      </c>
      <c r="H346" s="1" t="s">
        <v>308</v>
      </c>
      <c r="I346" s="1" t="s">
        <v>36</v>
      </c>
      <c r="J346" s="1" t="s">
        <v>216</v>
      </c>
      <c r="K346" s="1">
        <v>3</v>
      </c>
      <c r="L346" s="1">
        <v>155.5</v>
      </c>
      <c r="M346" s="1">
        <v>177.8</v>
      </c>
      <c r="N346" s="1">
        <v>74.5</v>
      </c>
      <c r="O346" s="1">
        <v>3252</v>
      </c>
      <c r="P346" s="1">
        <v>2554</v>
      </c>
      <c r="Q346" s="1" t="s">
        <v>332</v>
      </c>
      <c r="R346" s="1" t="s">
        <v>57</v>
      </c>
      <c r="S346" s="1">
        <v>61.231000000000002</v>
      </c>
      <c r="T346" s="1">
        <v>0.78438790000000003</v>
      </c>
      <c r="U346" s="1">
        <v>58.901000000000003</v>
      </c>
      <c r="W346" s="1">
        <v>1.2230000000000001</v>
      </c>
      <c r="X346" s="1">
        <v>8.0315024000000008</v>
      </c>
      <c r="AE346" s="1">
        <v>62.1</v>
      </c>
    </row>
    <row r="347" spans="1:33" x14ac:dyDescent="0.2">
      <c r="A347" s="1" t="s">
        <v>349</v>
      </c>
      <c r="B347" s="1" t="s">
        <v>540</v>
      </c>
      <c r="C347" s="1" t="s">
        <v>541</v>
      </c>
      <c r="D347" s="1">
        <v>70</v>
      </c>
      <c r="E347" s="1" t="s">
        <v>33</v>
      </c>
      <c r="F347" s="1" t="s">
        <v>542</v>
      </c>
      <c r="G347" s="1" t="s">
        <v>215</v>
      </c>
      <c r="H347" s="1" t="s">
        <v>308</v>
      </c>
      <c r="I347" s="1" t="s">
        <v>36</v>
      </c>
      <c r="J347" s="1" t="s">
        <v>216</v>
      </c>
      <c r="K347" s="1">
        <v>4</v>
      </c>
      <c r="L347" s="1">
        <v>267.89999999999998</v>
      </c>
      <c r="M347" s="1">
        <v>288.2</v>
      </c>
      <c r="N347" s="1">
        <v>82.3</v>
      </c>
      <c r="W347" s="1">
        <v>1.2230000000000001</v>
      </c>
      <c r="X347" s="1">
        <v>33.1981179</v>
      </c>
      <c r="Y347" s="1">
        <v>4626</v>
      </c>
      <c r="Z347" s="1">
        <v>6325</v>
      </c>
      <c r="AA347" s="1">
        <v>6570</v>
      </c>
      <c r="AB347" s="1" t="s">
        <v>80</v>
      </c>
      <c r="AC347" s="1" t="s">
        <v>163</v>
      </c>
      <c r="AD347" s="1">
        <v>97.546999999999997</v>
      </c>
      <c r="AE347" s="1">
        <v>99.287999999999997</v>
      </c>
      <c r="AF347" s="1">
        <v>1.3576087999999999</v>
      </c>
      <c r="AG347" s="1">
        <v>138.17099999999999</v>
      </c>
    </row>
    <row r="348" spans="1:33" x14ac:dyDescent="0.2">
      <c r="A348" s="1" t="s">
        <v>349</v>
      </c>
      <c r="B348" s="1" t="s">
        <v>540</v>
      </c>
      <c r="C348" s="1" t="s">
        <v>541</v>
      </c>
      <c r="D348" s="1">
        <v>70</v>
      </c>
      <c r="E348" s="1" t="s">
        <v>33</v>
      </c>
      <c r="F348" s="1" t="s">
        <v>542</v>
      </c>
      <c r="G348" s="1" t="s">
        <v>215</v>
      </c>
      <c r="H348" s="1" t="s">
        <v>308</v>
      </c>
      <c r="I348" s="1" t="s">
        <v>36</v>
      </c>
      <c r="J348" s="1" t="s">
        <v>216</v>
      </c>
      <c r="K348" s="1">
        <v>5</v>
      </c>
      <c r="L348" s="1">
        <v>383.9</v>
      </c>
      <c r="M348" s="1">
        <v>403.7</v>
      </c>
      <c r="N348" s="1">
        <v>22.4</v>
      </c>
      <c r="W348" s="1">
        <v>1.2230000000000001</v>
      </c>
      <c r="X348" s="1">
        <v>27.723856699999999</v>
      </c>
      <c r="Y348" s="1">
        <v>4382</v>
      </c>
      <c r="Z348" s="1">
        <v>5135</v>
      </c>
      <c r="AA348" s="1">
        <v>6114</v>
      </c>
      <c r="AB348" s="1" t="s">
        <v>663</v>
      </c>
      <c r="AC348" s="1" t="s">
        <v>699</v>
      </c>
      <c r="AD348" s="1">
        <v>81.655000000000001</v>
      </c>
      <c r="AE348" s="1">
        <v>82.953000000000003</v>
      </c>
      <c r="AF348" s="1">
        <v>1.1700595</v>
      </c>
      <c r="AG348" s="1">
        <v>-28.41</v>
      </c>
    </row>
    <row r="349" spans="1:33" x14ac:dyDescent="0.2">
      <c r="A349" s="1" t="s">
        <v>349</v>
      </c>
      <c r="B349" s="1" t="s">
        <v>543</v>
      </c>
      <c r="C349" s="1" t="s">
        <v>544</v>
      </c>
      <c r="D349" s="1">
        <v>71</v>
      </c>
      <c r="E349" s="1" t="s">
        <v>33</v>
      </c>
      <c r="F349" s="1" t="s">
        <v>545</v>
      </c>
      <c r="G349" s="1" t="s">
        <v>217</v>
      </c>
      <c r="H349" s="1" t="s">
        <v>308</v>
      </c>
      <c r="I349" s="1" t="s">
        <v>36</v>
      </c>
      <c r="J349" s="1" t="s">
        <v>218</v>
      </c>
      <c r="K349" s="1">
        <v>1</v>
      </c>
      <c r="L349" s="1">
        <v>23.8</v>
      </c>
      <c r="M349" s="1">
        <v>43.6</v>
      </c>
      <c r="N349" s="1">
        <v>22.1</v>
      </c>
      <c r="O349" s="1">
        <v>3386</v>
      </c>
      <c r="P349" s="1">
        <v>2509</v>
      </c>
      <c r="Q349" s="1" t="s">
        <v>344</v>
      </c>
      <c r="R349" s="1" t="s">
        <v>40</v>
      </c>
      <c r="S349" s="1">
        <v>63.576999999999998</v>
      </c>
      <c r="T349" s="1">
        <v>0.73996269999999997</v>
      </c>
      <c r="U349" s="1">
        <v>-1.077</v>
      </c>
      <c r="W349" s="1">
        <v>1.47</v>
      </c>
      <c r="X349" s="1">
        <v>6.8944080000000003</v>
      </c>
      <c r="AE349" s="1">
        <v>64.073999999999998</v>
      </c>
    </row>
    <row r="350" spans="1:33" x14ac:dyDescent="0.2">
      <c r="A350" s="1" t="s">
        <v>349</v>
      </c>
      <c r="B350" s="1" t="s">
        <v>543</v>
      </c>
      <c r="C350" s="1" t="s">
        <v>544</v>
      </c>
      <c r="D350" s="1">
        <v>71</v>
      </c>
      <c r="E350" s="1" t="s">
        <v>33</v>
      </c>
      <c r="F350" s="1" t="s">
        <v>545</v>
      </c>
      <c r="G350" s="1" t="s">
        <v>217</v>
      </c>
      <c r="H350" s="1" t="s">
        <v>308</v>
      </c>
      <c r="I350" s="1" t="s">
        <v>36</v>
      </c>
      <c r="J350" s="1" t="s">
        <v>218</v>
      </c>
      <c r="K350" s="1">
        <v>2</v>
      </c>
      <c r="L350" s="1">
        <v>93.7</v>
      </c>
      <c r="M350" s="1">
        <v>112.7</v>
      </c>
      <c r="N350" s="1">
        <v>22.4</v>
      </c>
      <c r="O350" s="1">
        <v>3394</v>
      </c>
      <c r="P350" s="1">
        <v>2511</v>
      </c>
      <c r="Q350" s="1" t="s">
        <v>338</v>
      </c>
      <c r="R350" s="1" t="s">
        <v>84</v>
      </c>
      <c r="S350" s="1">
        <v>63.963999999999999</v>
      </c>
      <c r="T350" s="1">
        <v>0.73987150000000002</v>
      </c>
      <c r="U350" s="1">
        <v>-1.2</v>
      </c>
      <c r="W350" s="1">
        <v>1.47</v>
      </c>
      <c r="X350" s="1">
        <v>6.9364866999999997</v>
      </c>
      <c r="AE350" s="1">
        <v>64.465000000000003</v>
      </c>
    </row>
    <row r="351" spans="1:33" x14ac:dyDescent="0.2">
      <c r="A351" s="1" t="s">
        <v>349</v>
      </c>
      <c r="B351" s="1" t="s">
        <v>543</v>
      </c>
      <c r="C351" s="1" t="s">
        <v>544</v>
      </c>
      <c r="D351" s="1">
        <v>71</v>
      </c>
      <c r="E351" s="1" t="s">
        <v>33</v>
      </c>
      <c r="F351" s="1" t="s">
        <v>545</v>
      </c>
      <c r="G351" s="1" t="s">
        <v>217</v>
      </c>
      <c r="H351" s="1" t="s">
        <v>308</v>
      </c>
      <c r="I351" s="1" t="s">
        <v>36</v>
      </c>
      <c r="J351" s="1" t="s">
        <v>218</v>
      </c>
      <c r="K351" s="1">
        <v>3</v>
      </c>
      <c r="L351" s="1">
        <v>155.5</v>
      </c>
      <c r="M351" s="1">
        <v>177.8</v>
      </c>
      <c r="N351" s="1">
        <v>76.5</v>
      </c>
      <c r="O351" s="1">
        <v>4017</v>
      </c>
      <c r="P351" s="1">
        <v>3047</v>
      </c>
      <c r="Q351" s="1" t="s">
        <v>332</v>
      </c>
      <c r="R351" s="1" t="s">
        <v>84</v>
      </c>
      <c r="S351" s="1">
        <v>75.048000000000002</v>
      </c>
      <c r="T351" s="1">
        <v>0.7576946</v>
      </c>
      <c r="U351" s="1">
        <v>22.86</v>
      </c>
      <c r="W351" s="1">
        <v>1.47</v>
      </c>
      <c r="X351" s="1">
        <v>8.1826747999999991</v>
      </c>
      <c r="AE351" s="1">
        <v>76.046000000000006</v>
      </c>
    </row>
    <row r="352" spans="1:33" x14ac:dyDescent="0.2">
      <c r="A352" s="1" t="s">
        <v>349</v>
      </c>
      <c r="B352" s="1" t="s">
        <v>543</v>
      </c>
      <c r="C352" s="1" t="s">
        <v>544</v>
      </c>
      <c r="D352" s="1">
        <v>71</v>
      </c>
      <c r="E352" s="1" t="s">
        <v>33</v>
      </c>
      <c r="F352" s="1" t="s">
        <v>545</v>
      </c>
      <c r="G352" s="1" t="s">
        <v>217</v>
      </c>
      <c r="H352" s="1" t="s">
        <v>308</v>
      </c>
      <c r="I352" s="1" t="s">
        <v>36</v>
      </c>
      <c r="J352" s="1" t="s">
        <v>218</v>
      </c>
      <c r="K352" s="1">
        <v>4</v>
      </c>
      <c r="L352" s="1">
        <v>267.8</v>
      </c>
      <c r="M352" s="1">
        <v>286.60000000000002</v>
      </c>
      <c r="N352" s="1">
        <v>85.1</v>
      </c>
      <c r="W352" s="1">
        <v>1.47</v>
      </c>
      <c r="X352" s="1">
        <v>34.749546899999999</v>
      </c>
      <c r="Y352" s="1">
        <v>5795</v>
      </c>
      <c r="Z352" s="1">
        <v>7170</v>
      </c>
      <c r="AA352" s="1">
        <v>8224</v>
      </c>
      <c r="AB352" s="1" t="s">
        <v>80</v>
      </c>
      <c r="AC352" s="1" t="s">
        <v>163</v>
      </c>
      <c r="AD352" s="1">
        <v>122.828</v>
      </c>
      <c r="AE352" s="1">
        <v>124.85899999999999</v>
      </c>
      <c r="AF352" s="1">
        <v>1.2270444</v>
      </c>
      <c r="AG352" s="1">
        <v>21.606999999999999</v>
      </c>
    </row>
    <row r="353" spans="1:33" x14ac:dyDescent="0.2">
      <c r="A353" s="1" t="s">
        <v>349</v>
      </c>
      <c r="B353" s="1" t="s">
        <v>543</v>
      </c>
      <c r="C353" s="1" t="s">
        <v>544</v>
      </c>
      <c r="D353" s="1">
        <v>71</v>
      </c>
      <c r="E353" s="1" t="s">
        <v>33</v>
      </c>
      <c r="F353" s="1" t="s">
        <v>545</v>
      </c>
      <c r="G353" s="1" t="s">
        <v>217</v>
      </c>
      <c r="H353" s="1" t="s">
        <v>308</v>
      </c>
      <c r="I353" s="1" t="s">
        <v>36</v>
      </c>
      <c r="J353" s="1" t="s">
        <v>218</v>
      </c>
      <c r="K353" s="1">
        <v>5</v>
      </c>
      <c r="L353" s="1">
        <v>384</v>
      </c>
      <c r="M353" s="1">
        <v>403.8</v>
      </c>
      <c r="N353" s="1">
        <v>22.3</v>
      </c>
      <c r="W353" s="1">
        <v>1.47</v>
      </c>
      <c r="X353" s="1">
        <v>23.0549952</v>
      </c>
      <c r="Y353" s="1">
        <v>4352</v>
      </c>
      <c r="Z353" s="1">
        <v>5093</v>
      </c>
      <c r="AA353" s="1">
        <v>6085</v>
      </c>
      <c r="AB353" s="1" t="s">
        <v>694</v>
      </c>
      <c r="AC353" s="1" t="s">
        <v>662</v>
      </c>
      <c r="AD353" s="1">
        <v>81.617999999999995</v>
      </c>
      <c r="AE353" s="1">
        <v>82.915000000000006</v>
      </c>
      <c r="AF353" s="1">
        <v>1.1702144000000001</v>
      </c>
      <c r="AG353" s="1">
        <v>-28.41</v>
      </c>
    </row>
    <row r="354" spans="1:33" x14ac:dyDescent="0.2">
      <c r="A354" s="1" t="s">
        <v>349</v>
      </c>
      <c r="B354" s="1" t="s">
        <v>546</v>
      </c>
      <c r="C354" s="1" t="s">
        <v>547</v>
      </c>
      <c r="D354" s="1">
        <v>72</v>
      </c>
      <c r="E354" s="1" t="s">
        <v>33</v>
      </c>
      <c r="F354" s="1" t="s">
        <v>548</v>
      </c>
      <c r="G354" s="1" t="s">
        <v>219</v>
      </c>
      <c r="H354" s="1" t="s">
        <v>308</v>
      </c>
      <c r="I354" s="1" t="s">
        <v>36</v>
      </c>
      <c r="J354" s="1" t="s">
        <v>220</v>
      </c>
      <c r="K354" s="1">
        <v>1</v>
      </c>
      <c r="L354" s="1">
        <v>23.8</v>
      </c>
      <c r="M354" s="1">
        <v>43.6</v>
      </c>
      <c r="N354" s="1">
        <v>22.1</v>
      </c>
      <c r="O354" s="1">
        <v>3383</v>
      </c>
      <c r="P354" s="1">
        <v>2507</v>
      </c>
      <c r="Q354" s="1" t="s">
        <v>697</v>
      </c>
      <c r="R354" s="1" t="s">
        <v>40</v>
      </c>
      <c r="S354" s="1">
        <v>63.518000000000001</v>
      </c>
      <c r="T354" s="1">
        <v>0.73990250000000002</v>
      </c>
      <c r="U354" s="1">
        <v>-1.175</v>
      </c>
      <c r="W354" s="1">
        <v>1.496</v>
      </c>
      <c r="X354" s="1">
        <v>6.7683454000000003</v>
      </c>
      <c r="AE354" s="1">
        <v>64.015000000000001</v>
      </c>
    </row>
    <row r="355" spans="1:33" x14ac:dyDescent="0.2">
      <c r="A355" s="1" t="s">
        <v>349</v>
      </c>
      <c r="B355" s="1" t="s">
        <v>546</v>
      </c>
      <c r="C355" s="1" t="s">
        <v>547</v>
      </c>
      <c r="D355" s="1">
        <v>72</v>
      </c>
      <c r="E355" s="1" t="s">
        <v>33</v>
      </c>
      <c r="F355" s="1" t="s">
        <v>548</v>
      </c>
      <c r="G355" s="1" t="s">
        <v>219</v>
      </c>
      <c r="H355" s="1" t="s">
        <v>308</v>
      </c>
      <c r="I355" s="1" t="s">
        <v>36</v>
      </c>
      <c r="J355" s="1" t="s">
        <v>220</v>
      </c>
      <c r="K355" s="1">
        <v>2</v>
      </c>
      <c r="L355" s="1">
        <v>93.6</v>
      </c>
      <c r="M355" s="1">
        <v>112.9</v>
      </c>
      <c r="N355" s="1">
        <v>22.4</v>
      </c>
      <c r="O355" s="1">
        <v>3383</v>
      </c>
      <c r="P355" s="1">
        <v>2503</v>
      </c>
      <c r="Q355" s="1" t="s">
        <v>340</v>
      </c>
      <c r="R355" s="1" t="s">
        <v>57</v>
      </c>
      <c r="S355" s="1">
        <v>63.761000000000003</v>
      </c>
      <c r="T355" s="1">
        <v>0.73988370000000003</v>
      </c>
      <c r="U355" s="1">
        <v>-1.2</v>
      </c>
      <c r="W355" s="1">
        <v>1.496</v>
      </c>
      <c r="X355" s="1">
        <v>6.7942539999999996</v>
      </c>
      <c r="AE355" s="1">
        <v>64.260000000000005</v>
      </c>
    </row>
    <row r="356" spans="1:33" x14ac:dyDescent="0.2">
      <c r="A356" s="1" t="s">
        <v>349</v>
      </c>
      <c r="B356" s="1" t="s">
        <v>546</v>
      </c>
      <c r="C356" s="1" t="s">
        <v>547</v>
      </c>
      <c r="D356" s="1">
        <v>72</v>
      </c>
      <c r="E356" s="1" t="s">
        <v>33</v>
      </c>
      <c r="F356" s="1" t="s">
        <v>548</v>
      </c>
      <c r="G356" s="1" t="s">
        <v>219</v>
      </c>
      <c r="H356" s="1" t="s">
        <v>308</v>
      </c>
      <c r="I356" s="1" t="s">
        <v>36</v>
      </c>
      <c r="J356" s="1" t="s">
        <v>220</v>
      </c>
      <c r="K356" s="1">
        <v>3</v>
      </c>
      <c r="L356" s="1">
        <v>155.19999999999999</v>
      </c>
      <c r="M356" s="1">
        <v>177.9</v>
      </c>
      <c r="N356" s="1">
        <v>80</v>
      </c>
      <c r="O356" s="1">
        <v>5252</v>
      </c>
      <c r="P356" s="1">
        <v>4022</v>
      </c>
      <c r="Q356" s="1" t="s">
        <v>332</v>
      </c>
      <c r="R356" s="1" t="s">
        <v>57</v>
      </c>
      <c r="S356" s="1">
        <v>98.025000000000006</v>
      </c>
      <c r="T356" s="1">
        <v>0.76509660000000002</v>
      </c>
      <c r="U356" s="1">
        <v>32.835999999999999</v>
      </c>
      <c r="W356" s="1">
        <v>1.496</v>
      </c>
      <c r="X356" s="1">
        <v>10.498655299999999</v>
      </c>
      <c r="AE356" s="1">
        <v>99.296000000000006</v>
      </c>
    </row>
    <row r="357" spans="1:33" x14ac:dyDescent="0.2">
      <c r="A357" s="1" t="s">
        <v>349</v>
      </c>
      <c r="B357" s="1" t="s">
        <v>546</v>
      </c>
      <c r="C357" s="1" t="s">
        <v>547</v>
      </c>
      <c r="D357" s="1">
        <v>72</v>
      </c>
      <c r="E357" s="1" t="s">
        <v>33</v>
      </c>
      <c r="F357" s="1" t="s">
        <v>548</v>
      </c>
      <c r="G357" s="1" t="s">
        <v>219</v>
      </c>
      <c r="H357" s="1" t="s">
        <v>308</v>
      </c>
      <c r="I357" s="1" t="s">
        <v>36</v>
      </c>
      <c r="J357" s="1" t="s">
        <v>220</v>
      </c>
      <c r="K357" s="1">
        <v>4</v>
      </c>
      <c r="L357" s="1">
        <v>267.39999999999998</v>
      </c>
      <c r="M357" s="1">
        <v>285.2</v>
      </c>
      <c r="N357" s="1">
        <v>88.4</v>
      </c>
      <c r="W357" s="1">
        <v>1.496</v>
      </c>
      <c r="X357" s="1">
        <v>40.9348393</v>
      </c>
      <c r="Y357" s="1">
        <v>6875</v>
      </c>
      <c r="Z357" s="1">
        <v>9061</v>
      </c>
      <c r="AA357" s="1">
        <v>9748</v>
      </c>
      <c r="AB357" s="1" t="s">
        <v>87</v>
      </c>
      <c r="AC357" s="1" t="s">
        <v>163</v>
      </c>
      <c r="AD357" s="1">
        <v>147.09100000000001</v>
      </c>
      <c r="AE357" s="1">
        <v>149.64099999999999</v>
      </c>
      <c r="AF357" s="1">
        <v>1.3067347</v>
      </c>
      <c r="AG357" s="1">
        <v>93.016999999999996</v>
      </c>
    </row>
    <row r="358" spans="1:33" x14ac:dyDescent="0.2">
      <c r="A358" s="1" t="s">
        <v>349</v>
      </c>
      <c r="B358" s="1" t="s">
        <v>546</v>
      </c>
      <c r="C358" s="1" t="s">
        <v>547</v>
      </c>
      <c r="D358" s="1">
        <v>72</v>
      </c>
      <c r="E358" s="1" t="s">
        <v>33</v>
      </c>
      <c r="F358" s="1" t="s">
        <v>548</v>
      </c>
      <c r="G358" s="1" t="s">
        <v>219</v>
      </c>
      <c r="H358" s="1" t="s">
        <v>308</v>
      </c>
      <c r="I358" s="1" t="s">
        <v>36</v>
      </c>
      <c r="J358" s="1" t="s">
        <v>220</v>
      </c>
      <c r="K358" s="1">
        <v>5</v>
      </c>
      <c r="L358" s="1">
        <v>384</v>
      </c>
      <c r="M358" s="1">
        <v>386.2</v>
      </c>
      <c r="N358" s="1">
        <v>22.4</v>
      </c>
      <c r="W358" s="1">
        <v>1.496</v>
      </c>
      <c r="X358" s="1">
        <v>22.682131500000001</v>
      </c>
      <c r="Y358" s="1">
        <v>4343</v>
      </c>
      <c r="Z358" s="1">
        <v>5083</v>
      </c>
      <c r="AA358" s="1">
        <v>6068</v>
      </c>
      <c r="AB358" s="1" t="s">
        <v>660</v>
      </c>
      <c r="AC358" s="1" t="s">
        <v>63</v>
      </c>
      <c r="AD358" s="1">
        <v>81.718000000000004</v>
      </c>
      <c r="AE358" s="1">
        <v>83.016999999999996</v>
      </c>
      <c r="AF358" s="1">
        <v>1.1699060999999999</v>
      </c>
      <c r="AG358" s="1">
        <v>-28.41</v>
      </c>
    </row>
    <row r="359" spans="1:33" x14ac:dyDescent="0.2">
      <c r="A359" s="1" t="s">
        <v>349</v>
      </c>
      <c r="B359" s="1" t="s">
        <v>549</v>
      </c>
      <c r="C359" s="1" t="s">
        <v>550</v>
      </c>
      <c r="D359" s="1">
        <v>73</v>
      </c>
      <c r="E359" s="1" t="s">
        <v>33</v>
      </c>
      <c r="F359" s="1" t="s">
        <v>551</v>
      </c>
      <c r="G359" s="1" t="s">
        <v>221</v>
      </c>
      <c r="H359" s="1" t="s">
        <v>308</v>
      </c>
      <c r="I359" s="1" t="s">
        <v>36</v>
      </c>
      <c r="J359" s="1" t="s">
        <v>222</v>
      </c>
      <c r="K359" s="1">
        <v>1</v>
      </c>
      <c r="L359" s="1">
        <v>23.7</v>
      </c>
      <c r="M359" s="1">
        <v>26.2</v>
      </c>
      <c r="N359" s="1">
        <v>22.4</v>
      </c>
      <c r="O359" s="1">
        <v>3360</v>
      </c>
      <c r="P359" s="1">
        <v>2486</v>
      </c>
      <c r="Q359" s="1" t="s">
        <v>676</v>
      </c>
      <c r="R359" s="1" t="s">
        <v>324</v>
      </c>
      <c r="S359" s="1">
        <v>63.601999999999997</v>
      </c>
      <c r="T359" s="1">
        <v>0.7399133</v>
      </c>
      <c r="U359" s="1">
        <v>-1.1259999999999999</v>
      </c>
      <c r="W359" s="1">
        <v>1.246</v>
      </c>
      <c r="X359" s="1">
        <v>8.1371695000000006</v>
      </c>
      <c r="AE359" s="1">
        <v>64.099999999999994</v>
      </c>
    </row>
    <row r="360" spans="1:33" x14ac:dyDescent="0.2">
      <c r="A360" s="1" t="s">
        <v>349</v>
      </c>
      <c r="B360" s="1" t="s">
        <v>549</v>
      </c>
      <c r="C360" s="1" t="s">
        <v>550</v>
      </c>
      <c r="D360" s="1">
        <v>73</v>
      </c>
      <c r="E360" s="1" t="s">
        <v>33</v>
      </c>
      <c r="F360" s="1" t="s">
        <v>551</v>
      </c>
      <c r="G360" s="1" t="s">
        <v>221</v>
      </c>
      <c r="H360" s="1" t="s">
        <v>308</v>
      </c>
      <c r="I360" s="1" t="s">
        <v>36</v>
      </c>
      <c r="J360" s="1" t="s">
        <v>222</v>
      </c>
      <c r="K360" s="1">
        <v>2</v>
      </c>
      <c r="L360" s="1">
        <v>93.7</v>
      </c>
      <c r="M360" s="1">
        <v>113.5</v>
      </c>
      <c r="N360" s="1">
        <v>22.4</v>
      </c>
      <c r="O360" s="1">
        <v>3384</v>
      </c>
      <c r="P360" s="1">
        <v>2504</v>
      </c>
      <c r="Q360" s="1" t="s">
        <v>335</v>
      </c>
      <c r="R360" s="1" t="s">
        <v>48</v>
      </c>
      <c r="S360" s="1">
        <v>63.814999999999998</v>
      </c>
      <c r="T360" s="1">
        <v>0.73985840000000003</v>
      </c>
      <c r="U360" s="1">
        <v>-1.2</v>
      </c>
      <c r="W360" s="1">
        <v>1.246</v>
      </c>
      <c r="X360" s="1">
        <v>8.1643892999999998</v>
      </c>
      <c r="AE360" s="1">
        <v>64.313999999999993</v>
      </c>
    </row>
    <row r="361" spans="1:33" x14ac:dyDescent="0.2">
      <c r="A361" s="1" t="s">
        <v>349</v>
      </c>
      <c r="B361" s="1" t="s">
        <v>549</v>
      </c>
      <c r="C361" s="1" t="s">
        <v>550</v>
      </c>
      <c r="D361" s="1">
        <v>73</v>
      </c>
      <c r="E361" s="1" t="s">
        <v>33</v>
      </c>
      <c r="F361" s="1" t="s">
        <v>551</v>
      </c>
      <c r="G361" s="1" t="s">
        <v>221</v>
      </c>
      <c r="H361" s="1" t="s">
        <v>308</v>
      </c>
      <c r="I361" s="1" t="s">
        <v>36</v>
      </c>
      <c r="J361" s="1" t="s">
        <v>222</v>
      </c>
      <c r="K361" s="1">
        <v>3</v>
      </c>
      <c r="L361" s="1">
        <v>155.19999999999999</v>
      </c>
      <c r="M361" s="1">
        <v>177.7</v>
      </c>
      <c r="N361" s="1">
        <v>77.3</v>
      </c>
      <c r="O361" s="1">
        <v>4133</v>
      </c>
      <c r="P361" s="1">
        <v>3138</v>
      </c>
      <c r="Q361" s="1" t="s">
        <v>338</v>
      </c>
      <c r="R361" s="1" t="s">
        <v>55</v>
      </c>
      <c r="S361" s="1">
        <v>77.531000000000006</v>
      </c>
      <c r="T361" s="1">
        <v>0.758382</v>
      </c>
      <c r="U361" s="1">
        <v>23.806999999999999</v>
      </c>
      <c r="W361" s="1">
        <v>1.246</v>
      </c>
      <c r="X361" s="1">
        <v>9.9891474000000002</v>
      </c>
      <c r="AE361" s="1">
        <v>78.688999999999993</v>
      </c>
    </row>
    <row r="362" spans="1:33" x14ac:dyDescent="0.2">
      <c r="A362" s="1" t="s">
        <v>349</v>
      </c>
      <c r="B362" s="1" t="s">
        <v>549</v>
      </c>
      <c r="C362" s="1" t="s">
        <v>550</v>
      </c>
      <c r="D362" s="1">
        <v>73</v>
      </c>
      <c r="E362" s="1" t="s">
        <v>33</v>
      </c>
      <c r="F362" s="1" t="s">
        <v>551</v>
      </c>
      <c r="G362" s="1" t="s">
        <v>221</v>
      </c>
      <c r="H362" s="1" t="s">
        <v>308</v>
      </c>
      <c r="I362" s="1" t="s">
        <v>36</v>
      </c>
      <c r="J362" s="1" t="s">
        <v>222</v>
      </c>
      <c r="K362" s="1">
        <v>4</v>
      </c>
      <c r="L362" s="1">
        <v>267.60000000000002</v>
      </c>
      <c r="M362" s="1">
        <v>286.89999999999998</v>
      </c>
      <c r="N362" s="1">
        <v>84.6</v>
      </c>
      <c r="W362" s="1">
        <v>1.246</v>
      </c>
      <c r="X362" s="1">
        <v>38.9725915</v>
      </c>
      <c r="Y362" s="1">
        <v>5505</v>
      </c>
      <c r="Z362" s="1">
        <v>6797</v>
      </c>
      <c r="AA362" s="1">
        <v>7811</v>
      </c>
      <c r="AB362" s="1" t="s">
        <v>87</v>
      </c>
      <c r="AC362" s="1" t="s">
        <v>81</v>
      </c>
      <c r="AD362" s="1">
        <v>116.776</v>
      </c>
      <c r="AE362" s="1">
        <v>118.706</v>
      </c>
      <c r="AF362" s="1">
        <v>1.2254921000000001</v>
      </c>
      <c r="AG362" s="1">
        <v>20.302</v>
      </c>
    </row>
    <row r="363" spans="1:33" x14ac:dyDescent="0.2">
      <c r="A363" s="1" t="s">
        <v>349</v>
      </c>
      <c r="B363" s="1" t="s">
        <v>549</v>
      </c>
      <c r="C363" s="1" t="s">
        <v>550</v>
      </c>
      <c r="D363" s="1">
        <v>73</v>
      </c>
      <c r="E363" s="1" t="s">
        <v>33</v>
      </c>
      <c r="F363" s="1" t="s">
        <v>551</v>
      </c>
      <c r="G363" s="1" t="s">
        <v>221</v>
      </c>
      <c r="H363" s="1" t="s">
        <v>308</v>
      </c>
      <c r="I363" s="1" t="s">
        <v>36</v>
      </c>
      <c r="J363" s="1" t="s">
        <v>222</v>
      </c>
      <c r="K363" s="1">
        <v>5</v>
      </c>
      <c r="L363" s="1">
        <v>383.8</v>
      </c>
      <c r="M363" s="1">
        <v>403.6</v>
      </c>
      <c r="N363" s="1">
        <v>22.4</v>
      </c>
      <c r="W363" s="1">
        <v>1.246</v>
      </c>
      <c r="X363" s="1">
        <v>27.252391200000002</v>
      </c>
      <c r="Y363" s="1">
        <v>4345</v>
      </c>
      <c r="Z363" s="1">
        <v>5087</v>
      </c>
      <c r="AA363" s="1">
        <v>6073</v>
      </c>
      <c r="AB363" s="1" t="s">
        <v>668</v>
      </c>
      <c r="AC363" s="1" t="s">
        <v>665</v>
      </c>
      <c r="AD363" s="1">
        <v>81.775000000000006</v>
      </c>
      <c r="AE363" s="1">
        <v>83.075000000000003</v>
      </c>
      <c r="AF363" s="1">
        <v>1.1701305</v>
      </c>
      <c r="AG363" s="1">
        <v>-28.41</v>
      </c>
    </row>
    <row r="364" spans="1:33" x14ac:dyDescent="0.2">
      <c r="A364" s="1" t="s">
        <v>349</v>
      </c>
      <c r="B364" s="1" t="s">
        <v>552</v>
      </c>
      <c r="C364" s="1" t="s">
        <v>553</v>
      </c>
      <c r="D364" s="1">
        <v>74</v>
      </c>
      <c r="E364" s="1" t="s">
        <v>33</v>
      </c>
      <c r="F364" s="1" t="s">
        <v>554</v>
      </c>
      <c r="G364" s="1" t="s">
        <v>223</v>
      </c>
      <c r="H364" s="1" t="s">
        <v>308</v>
      </c>
      <c r="I364" s="1" t="s">
        <v>36</v>
      </c>
      <c r="J364" s="1" t="s">
        <v>224</v>
      </c>
      <c r="K364" s="1">
        <v>1</v>
      </c>
      <c r="L364" s="1">
        <v>23.8</v>
      </c>
      <c r="M364" s="1">
        <v>43.6</v>
      </c>
      <c r="N364" s="1">
        <v>22.1</v>
      </c>
      <c r="O364" s="1">
        <v>3383</v>
      </c>
      <c r="P364" s="1">
        <v>2507</v>
      </c>
      <c r="Q364" s="1" t="s">
        <v>697</v>
      </c>
      <c r="R364" s="1" t="s">
        <v>40</v>
      </c>
      <c r="S364" s="1">
        <v>63.62</v>
      </c>
      <c r="T364" s="1">
        <v>0.73995679999999997</v>
      </c>
      <c r="U364" s="1">
        <v>-1.161</v>
      </c>
      <c r="W364" s="1">
        <v>1.506</v>
      </c>
      <c r="X364" s="1">
        <v>6.7342307999999997</v>
      </c>
      <c r="AE364" s="1">
        <v>64.117999999999995</v>
      </c>
    </row>
    <row r="365" spans="1:33" x14ac:dyDescent="0.2">
      <c r="A365" s="1" t="s">
        <v>349</v>
      </c>
      <c r="B365" s="1" t="s">
        <v>552</v>
      </c>
      <c r="C365" s="1" t="s">
        <v>553</v>
      </c>
      <c r="D365" s="1">
        <v>74</v>
      </c>
      <c r="E365" s="1" t="s">
        <v>33</v>
      </c>
      <c r="F365" s="1" t="s">
        <v>554</v>
      </c>
      <c r="G365" s="1" t="s">
        <v>223</v>
      </c>
      <c r="H365" s="1" t="s">
        <v>308</v>
      </c>
      <c r="I365" s="1" t="s">
        <v>36</v>
      </c>
      <c r="J365" s="1" t="s">
        <v>224</v>
      </c>
      <c r="K365" s="1">
        <v>2</v>
      </c>
      <c r="L365" s="1">
        <v>93.6</v>
      </c>
      <c r="M365" s="1">
        <v>113.7</v>
      </c>
      <c r="N365" s="1">
        <v>22.4</v>
      </c>
      <c r="O365" s="1">
        <v>3394</v>
      </c>
      <c r="P365" s="1">
        <v>2510</v>
      </c>
      <c r="Q365" s="1" t="s">
        <v>335</v>
      </c>
      <c r="R365" s="1" t="s">
        <v>55</v>
      </c>
      <c r="S365" s="1">
        <v>63.84</v>
      </c>
      <c r="T365" s="1">
        <v>0.73992800000000003</v>
      </c>
      <c r="U365" s="1">
        <v>-1.2</v>
      </c>
      <c r="W365" s="1">
        <v>1.506</v>
      </c>
      <c r="X365" s="1">
        <v>6.7575824000000004</v>
      </c>
      <c r="AE365" s="1">
        <v>64.34</v>
      </c>
    </row>
    <row r="366" spans="1:33" x14ac:dyDescent="0.2">
      <c r="A366" s="1" t="s">
        <v>349</v>
      </c>
      <c r="B366" s="1" t="s">
        <v>552</v>
      </c>
      <c r="C366" s="1" t="s">
        <v>553</v>
      </c>
      <c r="D366" s="1">
        <v>74</v>
      </c>
      <c r="E366" s="1" t="s">
        <v>33</v>
      </c>
      <c r="F366" s="1" t="s">
        <v>554</v>
      </c>
      <c r="G366" s="1" t="s">
        <v>223</v>
      </c>
      <c r="H366" s="1" t="s">
        <v>308</v>
      </c>
      <c r="I366" s="1" t="s">
        <v>36</v>
      </c>
      <c r="J366" s="1" t="s">
        <v>224</v>
      </c>
      <c r="K366" s="1">
        <v>3</v>
      </c>
      <c r="L366" s="1">
        <v>155.19999999999999</v>
      </c>
      <c r="M366" s="1">
        <v>177.9</v>
      </c>
      <c r="N366" s="1">
        <v>79.8</v>
      </c>
      <c r="O366" s="1">
        <v>5301</v>
      </c>
      <c r="P366" s="1">
        <v>4059</v>
      </c>
      <c r="Q366" s="1" t="s">
        <v>337</v>
      </c>
      <c r="R366" s="1" t="s">
        <v>57</v>
      </c>
      <c r="S366" s="1">
        <v>98.555000000000007</v>
      </c>
      <c r="T366" s="1">
        <v>0.76503330000000003</v>
      </c>
      <c r="U366" s="1">
        <v>32.689</v>
      </c>
      <c r="W366" s="1">
        <v>1.506</v>
      </c>
      <c r="X366" s="1">
        <v>10.5055338</v>
      </c>
      <c r="AE366" s="1">
        <v>100.02500000000001</v>
      </c>
    </row>
    <row r="367" spans="1:33" x14ac:dyDescent="0.2">
      <c r="A367" s="1" t="s">
        <v>349</v>
      </c>
      <c r="B367" s="1" t="s">
        <v>552</v>
      </c>
      <c r="C367" s="1" t="s">
        <v>553</v>
      </c>
      <c r="D367" s="1">
        <v>74</v>
      </c>
      <c r="E367" s="1" t="s">
        <v>33</v>
      </c>
      <c r="F367" s="1" t="s">
        <v>554</v>
      </c>
      <c r="G367" s="1" t="s">
        <v>223</v>
      </c>
      <c r="H367" s="1" t="s">
        <v>308</v>
      </c>
      <c r="I367" s="1" t="s">
        <v>36</v>
      </c>
      <c r="J367" s="1" t="s">
        <v>224</v>
      </c>
      <c r="K367" s="1">
        <v>4</v>
      </c>
      <c r="L367" s="1">
        <v>267.60000000000002</v>
      </c>
      <c r="M367" s="1">
        <v>285.2</v>
      </c>
      <c r="N367" s="1">
        <v>89.4</v>
      </c>
      <c r="W367" s="1">
        <v>1.506</v>
      </c>
      <c r="X367" s="1">
        <v>40.514757299999999</v>
      </c>
      <c r="Y367" s="1">
        <v>6849</v>
      </c>
      <c r="Z367" s="1">
        <v>8785</v>
      </c>
      <c r="AA367" s="1">
        <v>9713</v>
      </c>
      <c r="AB367" s="1" t="s">
        <v>87</v>
      </c>
      <c r="AC367" s="1" t="s">
        <v>81</v>
      </c>
      <c r="AD367" s="1">
        <v>146.60900000000001</v>
      </c>
      <c r="AE367" s="1">
        <v>149.096</v>
      </c>
      <c r="AF367" s="1">
        <v>1.2695502000000001</v>
      </c>
      <c r="AG367" s="1">
        <v>59.762</v>
      </c>
    </row>
    <row r="368" spans="1:33" x14ac:dyDescent="0.2">
      <c r="A368" s="1" t="s">
        <v>349</v>
      </c>
      <c r="B368" s="1" t="s">
        <v>552</v>
      </c>
      <c r="C368" s="1" t="s">
        <v>553</v>
      </c>
      <c r="D368" s="1">
        <v>74</v>
      </c>
      <c r="E368" s="1" t="s">
        <v>33</v>
      </c>
      <c r="F368" s="1" t="s">
        <v>554</v>
      </c>
      <c r="G368" s="1" t="s">
        <v>223</v>
      </c>
      <c r="H368" s="1" t="s">
        <v>308</v>
      </c>
      <c r="I368" s="1" t="s">
        <v>36</v>
      </c>
      <c r="J368" s="1" t="s">
        <v>224</v>
      </c>
      <c r="K368" s="1">
        <v>5</v>
      </c>
      <c r="L368" s="1">
        <v>383.9</v>
      </c>
      <c r="M368" s="1">
        <v>403.7</v>
      </c>
      <c r="N368" s="1">
        <v>22.4</v>
      </c>
      <c r="W368" s="1">
        <v>1.506</v>
      </c>
      <c r="X368" s="1">
        <v>22.451902199999999</v>
      </c>
      <c r="Y368" s="1">
        <v>4380</v>
      </c>
      <c r="Z368" s="1">
        <v>5132</v>
      </c>
      <c r="AA368" s="1">
        <v>6111</v>
      </c>
      <c r="AB368" s="1" t="s">
        <v>657</v>
      </c>
      <c r="AC368" s="1" t="s">
        <v>58</v>
      </c>
      <c r="AD368" s="1">
        <v>81.430000000000007</v>
      </c>
      <c r="AE368" s="1">
        <v>82.724000000000004</v>
      </c>
      <c r="AF368" s="1">
        <v>1.1699900999999999</v>
      </c>
      <c r="AG368" s="1">
        <v>-28.41</v>
      </c>
    </row>
    <row r="369" spans="1:33" x14ac:dyDescent="0.2">
      <c r="A369" s="1" t="s">
        <v>349</v>
      </c>
      <c r="B369" s="1" t="s">
        <v>555</v>
      </c>
      <c r="C369" s="1" t="s">
        <v>556</v>
      </c>
      <c r="D369" s="1">
        <v>75</v>
      </c>
      <c r="E369" s="1" t="s">
        <v>33</v>
      </c>
      <c r="F369" s="1" t="s">
        <v>52</v>
      </c>
      <c r="G369" s="1" t="s">
        <v>225</v>
      </c>
      <c r="H369" s="1" t="s">
        <v>308</v>
      </c>
      <c r="I369" s="1" t="s">
        <v>36</v>
      </c>
      <c r="J369" s="1" t="s">
        <v>226</v>
      </c>
      <c r="K369" s="1">
        <v>1</v>
      </c>
      <c r="L369" s="1">
        <v>23.7</v>
      </c>
      <c r="M369" s="1">
        <v>28.7</v>
      </c>
      <c r="N369" s="1">
        <v>22.4</v>
      </c>
      <c r="O369" s="1">
        <v>3359</v>
      </c>
      <c r="P369" s="1">
        <v>2486</v>
      </c>
      <c r="Q369" s="1" t="s">
        <v>700</v>
      </c>
      <c r="R369" s="1" t="s">
        <v>324</v>
      </c>
      <c r="S369" s="1">
        <v>63.597999999999999</v>
      </c>
      <c r="T369" s="1">
        <v>0.7399173</v>
      </c>
      <c r="U369" s="1">
        <v>-1.1579999999999999</v>
      </c>
      <c r="W369" s="1">
        <v>1.6479999999999999</v>
      </c>
      <c r="X369" s="1">
        <v>6.1519043</v>
      </c>
      <c r="AE369" s="1">
        <v>64.096000000000004</v>
      </c>
    </row>
    <row r="370" spans="1:33" x14ac:dyDescent="0.2">
      <c r="A370" s="1" t="s">
        <v>349</v>
      </c>
      <c r="B370" s="1" t="s">
        <v>555</v>
      </c>
      <c r="C370" s="1" t="s">
        <v>556</v>
      </c>
      <c r="D370" s="1">
        <v>75</v>
      </c>
      <c r="E370" s="1" t="s">
        <v>33</v>
      </c>
      <c r="F370" s="1" t="s">
        <v>52</v>
      </c>
      <c r="G370" s="1" t="s">
        <v>225</v>
      </c>
      <c r="H370" s="1" t="s">
        <v>308</v>
      </c>
      <c r="I370" s="1" t="s">
        <v>36</v>
      </c>
      <c r="J370" s="1" t="s">
        <v>226</v>
      </c>
      <c r="K370" s="1">
        <v>2</v>
      </c>
      <c r="L370" s="1">
        <v>93.7</v>
      </c>
      <c r="M370" s="1">
        <v>113.5</v>
      </c>
      <c r="N370" s="1">
        <v>22.4</v>
      </c>
      <c r="O370" s="1">
        <v>3386</v>
      </c>
      <c r="P370" s="1">
        <v>2506</v>
      </c>
      <c r="Q370" s="1" t="s">
        <v>671</v>
      </c>
      <c r="R370" s="1" t="s">
        <v>46</v>
      </c>
      <c r="S370" s="1">
        <v>63.872999999999998</v>
      </c>
      <c r="T370" s="1">
        <v>0.7398863</v>
      </c>
      <c r="U370" s="1">
        <v>-1.2</v>
      </c>
      <c r="W370" s="1">
        <v>1.6479999999999999</v>
      </c>
      <c r="X370" s="1">
        <v>6.1785091999999997</v>
      </c>
      <c r="AE370" s="1">
        <v>64.373000000000005</v>
      </c>
    </row>
    <row r="371" spans="1:33" x14ac:dyDescent="0.2">
      <c r="A371" s="1" t="s">
        <v>349</v>
      </c>
      <c r="B371" s="1" t="s">
        <v>555</v>
      </c>
      <c r="C371" s="1" t="s">
        <v>556</v>
      </c>
      <c r="D371" s="1">
        <v>75</v>
      </c>
      <c r="E371" s="1" t="s">
        <v>33</v>
      </c>
      <c r="F371" s="1" t="s">
        <v>52</v>
      </c>
      <c r="G371" s="1" t="s">
        <v>225</v>
      </c>
      <c r="H371" s="1" t="s">
        <v>308</v>
      </c>
      <c r="I371" s="1" t="s">
        <v>36</v>
      </c>
      <c r="J371" s="1" t="s">
        <v>226</v>
      </c>
      <c r="K371" s="1">
        <v>3</v>
      </c>
      <c r="L371" s="1">
        <v>155.19999999999999</v>
      </c>
      <c r="M371" s="1">
        <v>177.7</v>
      </c>
      <c r="N371" s="1">
        <v>79.3</v>
      </c>
      <c r="O371" s="1">
        <v>5266</v>
      </c>
      <c r="P371" s="1">
        <v>3917</v>
      </c>
      <c r="Q371" s="1" t="s">
        <v>338</v>
      </c>
      <c r="R371" s="1" t="s">
        <v>48</v>
      </c>
      <c r="S371" s="1">
        <v>97.54</v>
      </c>
      <c r="T371" s="1">
        <v>0.74294380000000004</v>
      </c>
      <c r="U371" s="1">
        <v>2.927</v>
      </c>
      <c r="W371" s="1">
        <v>1.6479999999999999</v>
      </c>
      <c r="X371" s="1">
        <v>9.5382543000000002</v>
      </c>
      <c r="AE371" s="1">
        <v>99.378</v>
      </c>
    </row>
    <row r="372" spans="1:33" x14ac:dyDescent="0.2">
      <c r="A372" s="1" t="s">
        <v>349</v>
      </c>
      <c r="B372" s="1" t="s">
        <v>555</v>
      </c>
      <c r="C372" s="1" t="s">
        <v>556</v>
      </c>
      <c r="D372" s="1">
        <v>75</v>
      </c>
      <c r="E372" s="1" t="s">
        <v>33</v>
      </c>
      <c r="F372" s="1" t="s">
        <v>52</v>
      </c>
      <c r="G372" s="1" t="s">
        <v>225</v>
      </c>
      <c r="H372" s="1" t="s">
        <v>308</v>
      </c>
      <c r="I372" s="1" t="s">
        <v>36</v>
      </c>
      <c r="J372" s="1" t="s">
        <v>226</v>
      </c>
      <c r="K372" s="1">
        <v>4</v>
      </c>
      <c r="L372" s="1">
        <v>267.3</v>
      </c>
      <c r="M372" s="1">
        <v>284.5</v>
      </c>
      <c r="N372" s="1">
        <v>93.8</v>
      </c>
      <c r="W372" s="1">
        <v>1.6479999999999999</v>
      </c>
      <c r="X372" s="1">
        <v>40.187797699999997</v>
      </c>
      <c r="Y372" s="1">
        <v>7416</v>
      </c>
      <c r="Z372" s="1">
        <v>8821</v>
      </c>
      <c r="AA372" s="1">
        <v>10514</v>
      </c>
      <c r="AB372" s="1" t="s">
        <v>87</v>
      </c>
      <c r="AC372" s="1" t="s">
        <v>75</v>
      </c>
      <c r="AD372" s="1">
        <v>159.26499999999999</v>
      </c>
      <c r="AE372" s="1">
        <v>161.81800000000001</v>
      </c>
      <c r="AF372" s="1">
        <v>1.1763992999999999</v>
      </c>
      <c r="AG372" s="1">
        <v>-23.22</v>
      </c>
    </row>
    <row r="373" spans="1:33" x14ac:dyDescent="0.2">
      <c r="A373" s="1" t="s">
        <v>349</v>
      </c>
      <c r="B373" s="1" t="s">
        <v>555</v>
      </c>
      <c r="C373" s="1" t="s">
        <v>556</v>
      </c>
      <c r="D373" s="1">
        <v>75</v>
      </c>
      <c r="E373" s="1" t="s">
        <v>33</v>
      </c>
      <c r="F373" s="1" t="s">
        <v>52</v>
      </c>
      <c r="G373" s="1" t="s">
        <v>225</v>
      </c>
      <c r="H373" s="1" t="s">
        <v>308</v>
      </c>
      <c r="I373" s="1" t="s">
        <v>36</v>
      </c>
      <c r="J373" s="1" t="s">
        <v>226</v>
      </c>
      <c r="K373" s="1">
        <v>5</v>
      </c>
      <c r="L373" s="1">
        <v>383.8</v>
      </c>
      <c r="M373" s="1">
        <v>386.3</v>
      </c>
      <c r="N373" s="1">
        <v>22.6</v>
      </c>
      <c r="W373" s="1">
        <v>1.6479999999999999</v>
      </c>
      <c r="X373" s="1">
        <v>20.582391600000001</v>
      </c>
      <c r="Y373" s="1">
        <v>4344</v>
      </c>
      <c r="Z373" s="1">
        <v>5084</v>
      </c>
      <c r="AA373" s="1">
        <v>6070</v>
      </c>
      <c r="AB373" s="1" t="s">
        <v>665</v>
      </c>
      <c r="AC373" s="1" t="s">
        <v>63</v>
      </c>
      <c r="AD373" s="1">
        <v>81.686999999999998</v>
      </c>
      <c r="AE373" s="1">
        <v>82.986000000000004</v>
      </c>
      <c r="AF373" s="1">
        <v>1.1698915999999999</v>
      </c>
      <c r="AG373" s="1">
        <v>-28.41</v>
      </c>
    </row>
    <row r="374" spans="1:33" x14ac:dyDescent="0.2">
      <c r="A374" s="1" t="s">
        <v>349</v>
      </c>
      <c r="B374" s="1" t="s">
        <v>557</v>
      </c>
      <c r="C374" s="1" t="s">
        <v>558</v>
      </c>
      <c r="D374" s="1">
        <v>76</v>
      </c>
      <c r="E374" s="1" t="s">
        <v>33</v>
      </c>
      <c r="F374" s="1" t="s">
        <v>559</v>
      </c>
      <c r="G374" s="1" t="s">
        <v>227</v>
      </c>
      <c r="H374" s="1" t="s">
        <v>308</v>
      </c>
      <c r="I374" s="1" t="s">
        <v>36</v>
      </c>
      <c r="J374" s="1" t="s">
        <v>228</v>
      </c>
      <c r="K374" s="1">
        <v>1</v>
      </c>
      <c r="L374" s="1">
        <v>23.7</v>
      </c>
      <c r="M374" s="1">
        <v>28.7</v>
      </c>
      <c r="N374" s="1">
        <v>22.4</v>
      </c>
      <c r="O374" s="1">
        <v>3358</v>
      </c>
      <c r="P374" s="1">
        <v>2485</v>
      </c>
      <c r="Q374" s="1" t="s">
        <v>700</v>
      </c>
      <c r="R374" s="1" t="s">
        <v>324</v>
      </c>
      <c r="S374" s="1">
        <v>63.56</v>
      </c>
      <c r="T374" s="1">
        <v>0.73994689999999996</v>
      </c>
      <c r="U374" s="1">
        <v>-1.0920000000000001</v>
      </c>
      <c r="W374" s="1">
        <v>1.4670000000000001</v>
      </c>
      <c r="X374" s="1">
        <v>6.9067559000000003</v>
      </c>
      <c r="AE374" s="1">
        <v>64.057000000000002</v>
      </c>
    </row>
    <row r="375" spans="1:33" x14ac:dyDescent="0.2">
      <c r="A375" s="1" t="s">
        <v>349</v>
      </c>
      <c r="B375" s="1" t="s">
        <v>557</v>
      </c>
      <c r="C375" s="1" t="s">
        <v>558</v>
      </c>
      <c r="D375" s="1">
        <v>76</v>
      </c>
      <c r="E375" s="1" t="s">
        <v>33</v>
      </c>
      <c r="F375" s="1" t="s">
        <v>559</v>
      </c>
      <c r="G375" s="1" t="s">
        <v>227</v>
      </c>
      <c r="H375" s="1" t="s">
        <v>308</v>
      </c>
      <c r="I375" s="1" t="s">
        <v>36</v>
      </c>
      <c r="J375" s="1" t="s">
        <v>228</v>
      </c>
      <c r="K375" s="1">
        <v>2</v>
      </c>
      <c r="L375" s="1">
        <v>93.6</v>
      </c>
      <c r="M375" s="1">
        <v>112.7</v>
      </c>
      <c r="N375" s="1">
        <v>22.4</v>
      </c>
      <c r="O375" s="1">
        <v>3380</v>
      </c>
      <c r="P375" s="1">
        <v>2501</v>
      </c>
      <c r="Q375" s="1" t="s">
        <v>671</v>
      </c>
      <c r="R375" s="1" t="s">
        <v>48</v>
      </c>
      <c r="S375" s="1">
        <v>63.802</v>
      </c>
      <c r="T375" s="1">
        <v>0.73986680000000005</v>
      </c>
      <c r="U375" s="1">
        <v>-1.2</v>
      </c>
      <c r="W375" s="1">
        <v>1.4670000000000001</v>
      </c>
      <c r="X375" s="1">
        <v>6.9331130999999999</v>
      </c>
      <c r="AE375" s="1">
        <v>64.302000000000007</v>
      </c>
    </row>
    <row r="376" spans="1:33" x14ac:dyDescent="0.2">
      <c r="A376" s="1" t="s">
        <v>349</v>
      </c>
      <c r="B376" s="1" t="s">
        <v>557</v>
      </c>
      <c r="C376" s="1" t="s">
        <v>558</v>
      </c>
      <c r="D376" s="1">
        <v>76</v>
      </c>
      <c r="E376" s="1" t="s">
        <v>33</v>
      </c>
      <c r="F376" s="1" t="s">
        <v>559</v>
      </c>
      <c r="G376" s="1" t="s">
        <v>227</v>
      </c>
      <c r="H376" s="1" t="s">
        <v>308</v>
      </c>
      <c r="I376" s="1" t="s">
        <v>36</v>
      </c>
      <c r="J376" s="1" t="s">
        <v>228</v>
      </c>
      <c r="K376" s="1">
        <v>3</v>
      </c>
      <c r="L376" s="1">
        <v>155.1</v>
      </c>
      <c r="M376" s="1">
        <v>177.9</v>
      </c>
      <c r="N376" s="1">
        <v>80</v>
      </c>
      <c r="O376" s="1">
        <v>5217</v>
      </c>
      <c r="P376" s="1">
        <v>3934</v>
      </c>
      <c r="Q376" s="1" t="s">
        <v>338</v>
      </c>
      <c r="R376" s="1" t="s">
        <v>48</v>
      </c>
      <c r="S376" s="1">
        <v>97.05</v>
      </c>
      <c r="T376" s="1">
        <v>0.75330169999999996</v>
      </c>
      <c r="U376" s="1">
        <v>16.937000000000001</v>
      </c>
      <c r="W376" s="1">
        <v>1.4670000000000001</v>
      </c>
      <c r="X376" s="1">
        <v>10.6323328</v>
      </c>
      <c r="AE376" s="1">
        <v>98.611000000000004</v>
      </c>
    </row>
    <row r="377" spans="1:33" x14ac:dyDescent="0.2">
      <c r="A377" s="1" t="s">
        <v>349</v>
      </c>
      <c r="B377" s="1" t="s">
        <v>557</v>
      </c>
      <c r="C377" s="1" t="s">
        <v>558</v>
      </c>
      <c r="D377" s="1">
        <v>76</v>
      </c>
      <c r="E377" s="1" t="s">
        <v>33</v>
      </c>
      <c r="F377" s="1" t="s">
        <v>559</v>
      </c>
      <c r="G377" s="1" t="s">
        <v>227</v>
      </c>
      <c r="H377" s="1" t="s">
        <v>308</v>
      </c>
      <c r="I377" s="1" t="s">
        <v>36</v>
      </c>
      <c r="J377" s="1" t="s">
        <v>228</v>
      </c>
      <c r="K377" s="1">
        <v>4</v>
      </c>
      <c r="L377" s="1">
        <v>267.60000000000002</v>
      </c>
      <c r="M377" s="1">
        <v>285.10000000000002</v>
      </c>
      <c r="N377" s="1">
        <v>89.9</v>
      </c>
      <c r="W377" s="1">
        <v>1.4670000000000001</v>
      </c>
      <c r="X377" s="1">
        <v>42.081802099999997</v>
      </c>
      <c r="Y377" s="1">
        <v>6942</v>
      </c>
      <c r="Z377" s="1">
        <v>8425</v>
      </c>
      <c r="AA377" s="1">
        <v>9844</v>
      </c>
      <c r="AB377" s="1" t="s">
        <v>59</v>
      </c>
      <c r="AC377" s="1" t="s">
        <v>81</v>
      </c>
      <c r="AD377" s="1">
        <v>148.43199999999999</v>
      </c>
      <c r="AE377" s="1">
        <v>150.84899999999999</v>
      </c>
      <c r="AF377" s="1">
        <v>1.2016248</v>
      </c>
      <c r="AG377" s="1">
        <v>-0.76500000000000001</v>
      </c>
    </row>
    <row r="378" spans="1:33" x14ac:dyDescent="0.2">
      <c r="A378" s="1" t="s">
        <v>349</v>
      </c>
      <c r="B378" s="1" t="s">
        <v>557</v>
      </c>
      <c r="C378" s="1" t="s">
        <v>558</v>
      </c>
      <c r="D378" s="1">
        <v>76</v>
      </c>
      <c r="E378" s="1" t="s">
        <v>33</v>
      </c>
      <c r="F378" s="1" t="s">
        <v>559</v>
      </c>
      <c r="G378" s="1" t="s">
        <v>227</v>
      </c>
      <c r="H378" s="1" t="s">
        <v>308</v>
      </c>
      <c r="I378" s="1" t="s">
        <v>36</v>
      </c>
      <c r="J378" s="1" t="s">
        <v>228</v>
      </c>
      <c r="K378" s="1">
        <v>5</v>
      </c>
      <c r="L378" s="1">
        <v>383.8</v>
      </c>
      <c r="M378" s="1">
        <v>403.6</v>
      </c>
      <c r="N378" s="1">
        <v>22.4</v>
      </c>
      <c r="W378" s="1">
        <v>1.4670000000000001</v>
      </c>
      <c r="X378" s="1">
        <v>23.1464508</v>
      </c>
      <c r="Y378" s="1">
        <v>4362</v>
      </c>
      <c r="Z378" s="1">
        <v>5108</v>
      </c>
      <c r="AA378" s="1">
        <v>6092</v>
      </c>
      <c r="AB378" s="1" t="s">
        <v>699</v>
      </c>
      <c r="AC378" s="1" t="s">
        <v>90</v>
      </c>
      <c r="AD378" s="1">
        <v>81.774000000000001</v>
      </c>
      <c r="AE378" s="1">
        <v>83.073999999999998</v>
      </c>
      <c r="AF378" s="1">
        <v>1.1699253000000001</v>
      </c>
      <c r="AG378" s="1">
        <v>-28.41</v>
      </c>
    </row>
    <row r="379" spans="1:33" x14ac:dyDescent="0.2">
      <c r="A379" s="1" t="s">
        <v>349</v>
      </c>
      <c r="B379" s="1" t="s">
        <v>560</v>
      </c>
      <c r="C379" s="1" t="s">
        <v>561</v>
      </c>
      <c r="D379" s="1">
        <v>77</v>
      </c>
      <c r="E379" s="1" t="s">
        <v>33</v>
      </c>
      <c r="F379" s="1" t="s">
        <v>562</v>
      </c>
      <c r="G379" s="1" t="s">
        <v>229</v>
      </c>
      <c r="H379" s="1" t="s">
        <v>308</v>
      </c>
      <c r="I379" s="1" t="s">
        <v>36</v>
      </c>
      <c r="J379" s="1" t="s">
        <v>230</v>
      </c>
      <c r="K379" s="1">
        <v>1</v>
      </c>
      <c r="L379" s="1">
        <v>23.7</v>
      </c>
      <c r="M379" s="1">
        <v>43.5</v>
      </c>
      <c r="N379" s="1">
        <v>22.1</v>
      </c>
      <c r="O379" s="1">
        <v>3355</v>
      </c>
      <c r="P379" s="1">
        <v>2484</v>
      </c>
      <c r="Q379" s="1" t="s">
        <v>676</v>
      </c>
      <c r="R379" s="1" t="s">
        <v>324</v>
      </c>
      <c r="S379" s="1">
        <v>63.387999999999998</v>
      </c>
      <c r="T379" s="1">
        <v>0.73988920000000002</v>
      </c>
      <c r="U379" s="1">
        <v>-1.208</v>
      </c>
      <c r="W379" s="1">
        <v>1.2689999999999999</v>
      </c>
      <c r="X379" s="1">
        <v>7.9628658000000003</v>
      </c>
      <c r="AE379" s="1">
        <v>63.884999999999998</v>
      </c>
    </row>
    <row r="380" spans="1:33" x14ac:dyDescent="0.2">
      <c r="A380" s="1" t="s">
        <v>349</v>
      </c>
      <c r="B380" s="1" t="s">
        <v>560</v>
      </c>
      <c r="C380" s="1" t="s">
        <v>561</v>
      </c>
      <c r="D380" s="1">
        <v>77</v>
      </c>
      <c r="E380" s="1" t="s">
        <v>33</v>
      </c>
      <c r="F380" s="1" t="s">
        <v>562</v>
      </c>
      <c r="G380" s="1" t="s">
        <v>229</v>
      </c>
      <c r="H380" s="1" t="s">
        <v>308</v>
      </c>
      <c r="I380" s="1" t="s">
        <v>36</v>
      </c>
      <c r="J380" s="1" t="s">
        <v>230</v>
      </c>
      <c r="K380" s="1">
        <v>2</v>
      </c>
      <c r="L380" s="1">
        <v>93.6</v>
      </c>
      <c r="M380" s="1">
        <v>112.4</v>
      </c>
      <c r="N380" s="1">
        <v>22.4</v>
      </c>
      <c r="O380" s="1">
        <v>3380</v>
      </c>
      <c r="P380" s="1">
        <v>2501</v>
      </c>
      <c r="Q380" s="1" t="s">
        <v>671</v>
      </c>
      <c r="R380" s="1" t="s">
        <v>55</v>
      </c>
      <c r="S380" s="1">
        <v>63.734000000000002</v>
      </c>
      <c r="T380" s="1">
        <v>0.73989519999999998</v>
      </c>
      <c r="U380" s="1">
        <v>-1.2</v>
      </c>
      <c r="W380" s="1">
        <v>1.2689999999999999</v>
      </c>
      <c r="X380" s="1">
        <v>8.0063999999999993</v>
      </c>
      <c r="AE380" s="1">
        <v>64.233999999999995</v>
      </c>
    </row>
    <row r="381" spans="1:33" x14ac:dyDescent="0.2">
      <c r="A381" s="1" t="s">
        <v>349</v>
      </c>
      <c r="B381" s="1" t="s">
        <v>560</v>
      </c>
      <c r="C381" s="1" t="s">
        <v>561</v>
      </c>
      <c r="D381" s="1">
        <v>77</v>
      </c>
      <c r="E381" s="1" t="s">
        <v>33</v>
      </c>
      <c r="F381" s="1" t="s">
        <v>562</v>
      </c>
      <c r="G381" s="1" t="s">
        <v>229</v>
      </c>
      <c r="H381" s="1" t="s">
        <v>308</v>
      </c>
      <c r="I381" s="1" t="s">
        <v>36</v>
      </c>
      <c r="J381" s="1" t="s">
        <v>230</v>
      </c>
      <c r="K381" s="1">
        <v>3</v>
      </c>
      <c r="L381" s="1">
        <v>155.4</v>
      </c>
      <c r="M381" s="1">
        <v>177.7</v>
      </c>
      <c r="N381" s="1">
        <v>76</v>
      </c>
      <c r="O381" s="1">
        <v>3638</v>
      </c>
      <c r="P381" s="1">
        <v>2759</v>
      </c>
      <c r="Q381" s="1" t="s">
        <v>338</v>
      </c>
      <c r="R381" s="1" t="s">
        <v>55</v>
      </c>
      <c r="S381" s="1">
        <v>68.317999999999998</v>
      </c>
      <c r="T381" s="1">
        <v>0.75761699999999998</v>
      </c>
      <c r="U381" s="1">
        <v>22.722999999999999</v>
      </c>
      <c r="W381" s="1">
        <v>1.2689999999999999</v>
      </c>
      <c r="X381" s="1">
        <v>8.6593467999999998</v>
      </c>
      <c r="AE381" s="1">
        <v>69.471999999999994</v>
      </c>
    </row>
    <row r="382" spans="1:33" x14ac:dyDescent="0.2">
      <c r="A382" s="1" t="s">
        <v>349</v>
      </c>
      <c r="B382" s="1" t="s">
        <v>560</v>
      </c>
      <c r="C382" s="1" t="s">
        <v>561</v>
      </c>
      <c r="D382" s="1">
        <v>77</v>
      </c>
      <c r="E382" s="1" t="s">
        <v>33</v>
      </c>
      <c r="F382" s="1" t="s">
        <v>562</v>
      </c>
      <c r="G382" s="1" t="s">
        <v>229</v>
      </c>
      <c r="H382" s="1" t="s">
        <v>308</v>
      </c>
      <c r="I382" s="1" t="s">
        <v>36</v>
      </c>
      <c r="J382" s="1" t="s">
        <v>230</v>
      </c>
      <c r="K382" s="1">
        <v>4</v>
      </c>
      <c r="L382" s="1">
        <v>267.8</v>
      </c>
      <c r="M382" s="1">
        <v>287.60000000000002</v>
      </c>
      <c r="N382" s="1">
        <v>82.8</v>
      </c>
      <c r="W382" s="1">
        <v>1.2689999999999999</v>
      </c>
      <c r="X382" s="1">
        <v>34.7258146</v>
      </c>
      <c r="Y382" s="1">
        <v>5023</v>
      </c>
      <c r="Z382" s="1">
        <v>6179</v>
      </c>
      <c r="AA382" s="1">
        <v>7133</v>
      </c>
      <c r="AB382" s="1" t="s">
        <v>87</v>
      </c>
      <c r="AC382" s="1" t="s">
        <v>70</v>
      </c>
      <c r="AD382" s="1">
        <v>105.996</v>
      </c>
      <c r="AE382" s="1">
        <v>107.744</v>
      </c>
      <c r="AF382" s="1">
        <v>1.2216602000000001</v>
      </c>
      <c r="AG382" s="1">
        <v>17.085000000000001</v>
      </c>
    </row>
    <row r="383" spans="1:33" x14ac:dyDescent="0.2">
      <c r="A383" s="1" t="s">
        <v>349</v>
      </c>
      <c r="B383" s="1" t="s">
        <v>560</v>
      </c>
      <c r="C383" s="1" t="s">
        <v>561</v>
      </c>
      <c r="D383" s="1">
        <v>77</v>
      </c>
      <c r="E383" s="1" t="s">
        <v>33</v>
      </c>
      <c r="F383" s="1" t="s">
        <v>562</v>
      </c>
      <c r="G383" s="1" t="s">
        <v>229</v>
      </c>
      <c r="H383" s="1" t="s">
        <v>308</v>
      </c>
      <c r="I383" s="1" t="s">
        <v>36</v>
      </c>
      <c r="J383" s="1" t="s">
        <v>230</v>
      </c>
      <c r="K383" s="1">
        <v>5</v>
      </c>
      <c r="L383" s="1">
        <v>384</v>
      </c>
      <c r="M383" s="1">
        <v>386.2</v>
      </c>
      <c r="N383" s="1">
        <v>22.4</v>
      </c>
      <c r="W383" s="1">
        <v>1.2689999999999999</v>
      </c>
      <c r="X383" s="1">
        <v>26.749314999999999</v>
      </c>
      <c r="Y383" s="1">
        <v>4343</v>
      </c>
      <c r="Z383" s="1">
        <v>5083</v>
      </c>
      <c r="AA383" s="1">
        <v>6069</v>
      </c>
      <c r="AB383" s="1" t="s">
        <v>688</v>
      </c>
      <c r="AC383" s="1" t="s">
        <v>699</v>
      </c>
      <c r="AD383" s="1">
        <v>81.748000000000005</v>
      </c>
      <c r="AE383" s="1">
        <v>83.046999999999997</v>
      </c>
      <c r="AF383" s="1">
        <v>1.1698801999999999</v>
      </c>
      <c r="AG383" s="1">
        <v>-28.41</v>
      </c>
    </row>
    <row r="384" spans="1:33" x14ac:dyDescent="0.2">
      <c r="A384" s="1" t="s">
        <v>349</v>
      </c>
      <c r="B384" s="1" t="s">
        <v>563</v>
      </c>
      <c r="C384" s="1" t="s">
        <v>564</v>
      </c>
      <c r="D384" s="1">
        <v>78</v>
      </c>
      <c r="E384" s="1" t="s">
        <v>33</v>
      </c>
      <c r="F384" s="1" t="s">
        <v>565</v>
      </c>
      <c r="G384" s="1" t="s">
        <v>231</v>
      </c>
      <c r="H384" s="1" t="s">
        <v>308</v>
      </c>
      <c r="I384" s="1" t="s">
        <v>36</v>
      </c>
      <c r="J384" s="1" t="s">
        <v>232</v>
      </c>
      <c r="K384" s="1">
        <v>1</v>
      </c>
      <c r="L384" s="1">
        <v>23.8</v>
      </c>
      <c r="M384" s="1">
        <v>43.6</v>
      </c>
      <c r="N384" s="1">
        <v>22.1</v>
      </c>
      <c r="O384" s="1">
        <v>3384</v>
      </c>
      <c r="P384" s="1">
        <v>2508</v>
      </c>
      <c r="Q384" s="1" t="s">
        <v>689</v>
      </c>
      <c r="R384" s="1" t="s">
        <v>118</v>
      </c>
      <c r="S384" s="1">
        <v>63.466999999999999</v>
      </c>
      <c r="T384" s="1">
        <v>0.73996569999999995</v>
      </c>
      <c r="U384" s="1">
        <v>-1.1180000000000001</v>
      </c>
      <c r="W384" s="1">
        <v>0.48899999999999999</v>
      </c>
      <c r="X384" s="1">
        <v>20.690168700000001</v>
      </c>
      <c r="AE384" s="1">
        <v>63.963999999999999</v>
      </c>
    </row>
    <row r="385" spans="1:33" x14ac:dyDescent="0.2">
      <c r="A385" s="1" t="s">
        <v>349</v>
      </c>
      <c r="B385" s="1" t="s">
        <v>563</v>
      </c>
      <c r="C385" s="1" t="s">
        <v>564</v>
      </c>
      <c r="D385" s="1">
        <v>78</v>
      </c>
      <c r="E385" s="1" t="s">
        <v>33</v>
      </c>
      <c r="F385" s="1" t="s">
        <v>565</v>
      </c>
      <c r="G385" s="1" t="s">
        <v>231</v>
      </c>
      <c r="H385" s="1" t="s">
        <v>308</v>
      </c>
      <c r="I385" s="1" t="s">
        <v>36</v>
      </c>
      <c r="J385" s="1" t="s">
        <v>232</v>
      </c>
      <c r="K385" s="1">
        <v>2</v>
      </c>
      <c r="L385" s="1">
        <v>93.7</v>
      </c>
      <c r="M385" s="1">
        <v>111</v>
      </c>
      <c r="N385" s="1">
        <v>22.4</v>
      </c>
      <c r="O385" s="1">
        <v>3388</v>
      </c>
      <c r="P385" s="1">
        <v>2506</v>
      </c>
      <c r="Q385" s="1" t="s">
        <v>338</v>
      </c>
      <c r="R385" s="1" t="s">
        <v>86</v>
      </c>
      <c r="S385" s="1">
        <v>63.890999999999998</v>
      </c>
      <c r="T385" s="1">
        <v>0.73990529999999999</v>
      </c>
      <c r="U385" s="1">
        <v>-1.2</v>
      </c>
      <c r="W385" s="1">
        <v>0.48899999999999999</v>
      </c>
      <c r="X385" s="1">
        <v>20.828471799999999</v>
      </c>
      <c r="AE385" s="1">
        <v>64.391999999999996</v>
      </c>
    </row>
    <row r="386" spans="1:33" x14ac:dyDescent="0.2">
      <c r="A386" s="1" t="s">
        <v>349</v>
      </c>
      <c r="B386" s="1" t="s">
        <v>563</v>
      </c>
      <c r="C386" s="1" t="s">
        <v>564</v>
      </c>
      <c r="D386" s="1">
        <v>78</v>
      </c>
      <c r="E386" s="1" t="s">
        <v>33</v>
      </c>
      <c r="F386" s="1" t="s">
        <v>565</v>
      </c>
      <c r="G386" s="1" t="s">
        <v>231</v>
      </c>
      <c r="H386" s="1" t="s">
        <v>308</v>
      </c>
      <c r="I386" s="1" t="s">
        <v>36</v>
      </c>
      <c r="J386" s="1" t="s">
        <v>232</v>
      </c>
      <c r="K386" s="1">
        <v>3</v>
      </c>
      <c r="L386" s="1">
        <v>155</v>
      </c>
      <c r="M386" s="1">
        <v>177</v>
      </c>
      <c r="N386" s="1">
        <v>76</v>
      </c>
      <c r="O386" s="1">
        <v>3283</v>
      </c>
      <c r="P386" s="1">
        <v>3358</v>
      </c>
      <c r="Q386" s="1" t="s">
        <v>332</v>
      </c>
      <c r="R386" s="1" t="s">
        <v>84</v>
      </c>
      <c r="S386" s="1">
        <v>63.508000000000003</v>
      </c>
      <c r="T386" s="1">
        <v>1.0217132</v>
      </c>
      <c r="U386" s="1">
        <v>379.21300000000002</v>
      </c>
      <c r="W386" s="1">
        <v>0.48899999999999999</v>
      </c>
      <c r="X386" s="1">
        <v>20.8246696</v>
      </c>
      <c r="AE386" s="1">
        <v>64.38</v>
      </c>
    </row>
    <row r="387" spans="1:33" x14ac:dyDescent="0.2">
      <c r="A387" s="1" t="s">
        <v>349</v>
      </c>
      <c r="B387" s="1" t="s">
        <v>563</v>
      </c>
      <c r="C387" s="1" t="s">
        <v>564</v>
      </c>
      <c r="D387" s="1">
        <v>78</v>
      </c>
      <c r="E387" s="1" t="s">
        <v>33</v>
      </c>
      <c r="F387" s="1" t="s">
        <v>565</v>
      </c>
      <c r="G387" s="1" t="s">
        <v>231</v>
      </c>
      <c r="H387" s="1" t="s">
        <v>308</v>
      </c>
      <c r="I387" s="1" t="s">
        <v>36</v>
      </c>
      <c r="J387" s="1" t="s">
        <v>232</v>
      </c>
      <c r="K387" s="1">
        <v>4</v>
      </c>
      <c r="L387" s="1">
        <v>277.2</v>
      </c>
      <c r="M387" s="1">
        <v>295.3</v>
      </c>
      <c r="N387" s="1">
        <v>32.799999999999997</v>
      </c>
      <c r="W387" s="1">
        <v>0.48899999999999999</v>
      </c>
      <c r="X387" s="1">
        <v>4.4723899999999997E-2</v>
      </c>
      <c r="Y387" s="1">
        <v>15</v>
      </c>
      <c r="Z387" s="1">
        <v>17</v>
      </c>
      <c r="AA387" s="1">
        <v>21</v>
      </c>
      <c r="AB387" s="1" t="s">
        <v>87</v>
      </c>
      <c r="AC387" s="1" t="s">
        <v>70</v>
      </c>
      <c r="AD387" s="1">
        <v>0.27400000000000002</v>
      </c>
      <c r="AE387" s="1">
        <v>0.27900000000000003</v>
      </c>
      <c r="AF387" s="1">
        <v>1.1823018000000001</v>
      </c>
      <c r="AG387" s="1">
        <v>-18.600000000000001</v>
      </c>
    </row>
    <row r="388" spans="1:33" x14ac:dyDescent="0.2">
      <c r="A388" s="1" t="s">
        <v>349</v>
      </c>
      <c r="B388" s="1" t="s">
        <v>563</v>
      </c>
      <c r="C388" s="1" t="s">
        <v>564</v>
      </c>
      <c r="D388" s="1">
        <v>78</v>
      </c>
      <c r="E388" s="1" t="s">
        <v>33</v>
      </c>
      <c r="F388" s="1" t="s">
        <v>565</v>
      </c>
      <c r="G388" s="1" t="s">
        <v>231</v>
      </c>
      <c r="H388" s="1" t="s">
        <v>308</v>
      </c>
      <c r="I388" s="1" t="s">
        <v>36</v>
      </c>
      <c r="J388" s="1" t="s">
        <v>232</v>
      </c>
      <c r="K388" s="1">
        <v>5</v>
      </c>
      <c r="L388" s="1">
        <v>383.8</v>
      </c>
      <c r="M388" s="1">
        <v>386.5</v>
      </c>
      <c r="N388" s="1">
        <v>22.4</v>
      </c>
      <c r="W388" s="1">
        <v>0.48899999999999999</v>
      </c>
      <c r="X388" s="1">
        <v>69.334090500000002</v>
      </c>
      <c r="Y388" s="1">
        <v>4334</v>
      </c>
      <c r="Z388" s="1">
        <v>5073</v>
      </c>
      <c r="AA388" s="1">
        <v>6060</v>
      </c>
      <c r="AB388" s="1" t="s">
        <v>311</v>
      </c>
      <c r="AC388" s="1" t="s">
        <v>64</v>
      </c>
      <c r="AD388" s="1">
        <v>81.650000000000006</v>
      </c>
      <c r="AE388" s="1">
        <v>82.947999999999993</v>
      </c>
      <c r="AF388" s="1">
        <v>1.1701883</v>
      </c>
      <c r="AG388" s="1">
        <v>-28.41</v>
      </c>
    </row>
    <row r="389" spans="1:33" x14ac:dyDescent="0.2">
      <c r="A389" s="1" t="s">
        <v>349</v>
      </c>
      <c r="B389" s="1" t="s">
        <v>566</v>
      </c>
      <c r="C389" s="1" t="s">
        <v>567</v>
      </c>
      <c r="D389" s="1">
        <v>79</v>
      </c>
      <c r="E389" s="1" t="s">
        <v>33</v>
      </c>
      <c r="F389" s="1" t="s">
        <v>565</v>
      </c>
      <c r="G389" s="1" t="s">
        <v>233</v>
      </c>
      <c r="H389" s="1" t="s">
        <v>308</v>
      </c>
      <c r="I389" s="1" t="s">
        <v>36</v>
      </c>
      <c r="J389" s="1" t="s">
        <v>234</v>
      </c>
      <c r="K389" s="1">
        <v>1</v>
      </c>
      <c r="L389" s="1">
        <v>23.8</v>
      </c>
      <c r="M389" s="1">
        <v>43.6</v>
      </c>
      <c r="N389" s="1">
        <v>22.1</v>
      </c>
      <c r="O389" s="1">
        <v>3372</v>
      </c>
      <c r="P389" s="1">
        <v>2499</v>
      </c>
      <c r="Q389" s="1" t="s">
        <v>331</v>
      </c>
      <c r="R389" s="1" t="s">
        <v>79</v>
      </c>
      <c r="S389" s="1">
        <v>63.369</v>
      </c>
      <c r="T389" s="1">
        <v>0.7399116</v>
      </c>
      <c r="U389" s="1">
        <v>-1.0940000000000001</v>
      </c>
      <c r="W389" s="1">
        <v>0.91400000000000003</v>
      </c>
      <c r="X389" s="1">
        <v>11.0521843</v>
      </c>
      <c r="AE389" s="1">
        <v>63.865000000000002</v>
      </c>
    </row>
    <row r="390" spans="1:33" x14ac:dyDescent="0.2">
      <c r="A390" s="1" t="s">
        <v>349</v>
      </c>
      <c r="B390" s="1" t="s">
        <v>566</v>
      </c>
      <c r="C390" s="1" t="s">
        <v>567</v>
      </c>
      <c r="D390" s="1">
        <v>79</v>
      </c>
      <c r="E390" s="1" t="s">
        <v>33</v>
      </c>
      <c r="F390" s="1" t="s">
        <v>565</v>
      </c>
      <c r="G390" s="1" t="s">
        <v>233</v>
      </c>
      <c r="H390" s="1" t="s">
        <v>308</v>
      </c>
      <c r="I390" s="1" t="s">
        <v>36</v>
      </c>
      <c r="J390" s="1" t="s">
        <v>234</v>
      </c>
      <c r="K390" s="1">
        <v>2</v>
      </c>
      <c r="L390" s="1">
        <v>93.8</v>
      </c>
      <c r="M390" s="1">
        <v>113.6</v>
      </c>
      <c r="N390" s="1">
        <v>22.1</v>
      </c>
      <c r="O390" s="1">
        <v>3427</v>
      </c>
      <c r="P390" s="1">
        <v>2539</v>
      </c>
      <c r="Q390" s="1" t="s">
        <v>328</v>
      </c>
      <c r="R390" s="1" t="s">
        <v>79</v>
      </c>
      <c r="S390" s="1">
        <v>63.911999999999999</v>
      </c>
      <c r="T390" s="1">
        <v>0.73983290000000002</v>
      </c>
      <c r="U390" s="1">
        <v>-1.2</v>
      </c>
      <c r="W390" s="1">
        <v>0.91400000000000003</v>
      </c>
      <c r="X390" s="1">
        <v>11.1470541</v>
      </c>
      <c r="AE390" s="1">
        <v>64.412999999999997</v>
      </c>
    </row>
    <row r="391" spans="1:33" x14ac:dyDescent="0.2">
      <c r="A391" s="1" t="s">
        <v>349</v>
      </c>
      <c r="B391" s="1" t="s">
        <v>566</v>
      </c>
      <c r="C391" s="1" t="s">
        <v>567</v>
      </c>
      <c r="D391" s="1">
        <v>79</v>
      </c>
      <c r="E391" s="1" t="s">
        <v>33</v>
      </c>
      <c r="F391" s="1" t="s">
        <v>565</v>
      </c>
      <c r="G391" s="1" t="s">
        <v>233</v>
      </c>
      <c r="H391" s="1" t="s">
        <v>308</v>
      </c>
      <c r="I391" s="1" t="s">
        <v>36</v>
      </c>
      <c r="J391" s="1" t="s">
        <v>234</v>
      </c>
      <c r="K391" s="1">
        <v>3</v>
      </c>
      <c r="L391" s="1">
        <v>154.5</v>
      </c>
      <c r="M391" s="1">
        <v>177</v>
      </c>
      <c r="N391" s="1">
        <v>83.3</v>
      </c>
      <c r="O391" s="1">
        <v>6353</v>
      </c>
      <c r="P391" s="1">
        <v>6501</v>
      </c>
      <c r="Q391" s="1" t="s">
        <v>321</v>
      </c>
      <c r="R391" s="1" t="s">
        <v>336</v>
      </c>
      <c r="S391" s="1">
        <v>122.033</v>
      </c>
      <c r="T391" s="1">
        <v>1.0219579999999999</v>
      </c>
      <c r="U391" s="1">
        <v>379.67899999999997</v>
      </c>
      <c r="W391" s="1">
        <v>0.91400000000000003</v>
      </c>
      <c r="X391" s="1">
        <v>21.4097176</v>
      </c>
      <c r="AE391" s="1">
        <v>123.715</v>
      </c>
    </row>
    <row r="392" spans="1:33" x14ac:dyDescent="0.2">
      <c r="A392" s="1" t="s">
        <v>349</v>
      </c>
      <c r="B392" s="1" t="s">
        <v>566</v>
      </c>
      <c r="C392" s="1" t="s">
        <v>567</v>
      </c>
      <c r="D392" s="1">
        <v>79</v>
      </c>
      <c r="E392" s="1" t="s">
        <v>33</v>
      </c>
      <c r="F392" s="1" t="s">
        <v>565</v>
      </c>
      <c r="G392" s="1" t="s">
        <v>233</v>
      </c>
      <c r="H392" s="1" t="s">
        <v>308</v>
      </c>
      <c r="I392" s="1" t="s">
        <v>36</v>
      </c>
      <c r="J392" s="1" t="s">
        <v>234</v>
      </c>
      <c r="K392" s="1">
        <v>4</v>
      </c>
      <c r="L392" s="1">
        <v>277.5</v>
      </c>
      <c r="M392" s="1">
        <v>295.39999999999998</v>
      </c>
      <c r="N392" s="1">
        <v>32.1</v>
      </c>
      <c r="W392" s="1">
        <v>0.91400000000000003</v>
      </c>
      <c r="X392" s="1">
        <v>1.53761E-2</v>
      </c>
      <c r="Y392" s="1">
        <v>14</v>
      </c>
      <c r="Z392" s="1">
        <v>16</v>
      </c>
      <c r="AA392" s="1">
        <v>20</v>
      </c>
      <c r="AB392" s="1" t="s">
        <v>311</v>
      </c>
      <c r="AC392" s="1" t="s">
        <v>64</v>
      </c>
      <c r="AD392" s="1">
        <v>0.255</v>
      </c>
      <c r="AE392" s="1">
        <v>0.26</v>
      </c>
      <c r="AF392" s="1">
        <v>1.1776800000000001</v>
      </c>
      <c r="AG392" s="1">
        <v>-22.92</v>
      </c>
    </row>
    <row r="393" spans="1:33" x14ac:dyDescent="0.2">
      <c r="A393" s="1" t="s">
        <v>349</v>
      </c>
      <c r="B393" s="1" t="s">
        <v>566</v>
      </c>
      <c r="C393" s="1" t="s">
        <v>567</v>
      </c>
      <c r="D393" s="1">
        <v>79</v>
      </c>
      <c r="E393" s="1" t="s">
        <v>33</v>
      </c>
      <c r="F393" s="1" t="s">
        <v>565</v>
      </c>
      <c r="G393" s="1" t="s">
        <v>233</v>
      </c>
      <c r="H393" s="1" t="s">
        <v>308</v>
      </c>
      <c r="I393" s="1" t="s">
        <v>36</v>
      </c>
      <c r="J393" s="1" t="s">
        <v>234</v>
      </c>
      <c r="K393" s="1">
        <v>5</v>
      </c>
      <c r="L393" s="1">
        <v>383.9</v>
      </c>
      <c r="M393" s="1">
        <v>403.7</v>
      </c>
      <c r="N393" s="1">
        <v>22.4</v>
      </c>
      <c r="W393" s="1">
        <v>0.91400000000000003</v>
      </c>
      <c r="X393" s="1">
        <v>37.1241822</v>
      </c>
      <c r="Y393" s="1">
        <v>4383</v>
      </c>
      <c r="Z393" s="1">
        <v>5136</v>
      </c>
      <c r="AA393" s="1">
        <v>6117</v>
      </c>
      <c r="AB393" s="1" t="s">
        <v>311</v>
      </c>
      <c r="AC393" s="1" t="s">
        <v>701</v>
      </c>
      <c r="AD393" s="1">
        <v>81.715000000000003</v>
      </c>
      <c r="AE393" s="1">
        <v>83.013999999999996</v>
      </c>
      <c r="AF393" s="1">
        <v>1.1701721</v>
      </c>
      <c r="AG393" s="1">
        <v>-28.41</v>
      </c>
    </row>
    <row r="394" spans="1:33" x14ac:dyDescent="0.2">
      <c r="A394" s="1" t="s">
        <v>349</v>
      </c>
      <c r="B394" s="1" t="s">
        <v>568</v>
      </c>
      <c r="C394" s="1" t="s">
        <v>569</v>
      </c>
      <c r="D394" s="1">
        <v>80</v>
      </c>
      <c r="E394" s="1" t="s">
        <v>33</v>
      </c>
      <c r="F394" s="1" t="s">
        <v>565</v>
      </c>
      <c r="G394" s="1" t="s">
        <v>235</v>
      </c>
      <c r="H394" s="1" t="s">
        <v>308</v>
      </c>
      <c r="I394" s="1" t="s">
        <v>36</v>
      </c>
      <c r="J394" s="1" t="s">
        <v>236</v>
      </c>
      <c r="K394" s="1">
        <v>1</v>
      </c>
      <c r="L394" s="1">
        <v>23.8</v>
      </c>
      <c r="M394" s="1">
        <v>43.6</v>
      </c>
      <c r="N394" s="1">
        <v>22.1</v>
      </c>
      <c r="O394" s="1">
        <v>3354</v>
      </c>
      <c r="P394" s="1">
        <v>2483</v>
      </c>
      <c r="Q394" s="1" t="s">
        <v>332</v>
      </c>
      <c r="R394" s="1" t="s">
        <v>105</v>
      </c>
      <c r="S394" s="1">
        <v>63.216999999999999</v>
      </c>
      <c r="T394" s="1">
        <v>0.73989179999999999</v>
      </c>
      <c r="U394" s="1">
        <v>-1.222</v>
      </c>
      <c r="W394" s="1">
        <v>0.72499999999999998</v>
      </c>
      <c r="X394" s="1">
        <v>13.8999925</v>
      </c>
      <c r="AE394" s="1">
        <v>63.712000000000003</v>
      </c>
    </row>
    <row r="395" spans="1:33" x14ac:dyDescent="0.2">
      <c r="A395" s="1" t="s">
        <v>349</v>
      </c>
      <c r="B395" s="1" t="s">
        <v>568</v>
      </c>
      <c r="C395" s="1" t="s">
        <v>569</v>
      </c>
      <c r="D395" s="1">
        <v>80</v>
      </c>
      <c r="E395" s="1" t="s">
        <v>33</v>
      </c>
      <c r="F395" s="1" t="s">
        <v>565</v>
      </c>
      <c r="G395" s="1" t="s">
        <v>235</v>
      </c>
      <c r="H395" s="1" t="s">
        <v>308</v>
      </c>
      <c r="I395" s="1" t="s">
        <v>36</v>
      </c>
      <c r="J395" s="1" t="s">
        <v>236</v>
      </c>
      <c r="K395" s="1">
        <v>2</v>
      </c>
      <c r="L395" s="1">
        <v>93.8</v>
      </c>
      <c r="M395" s="1">
        <v>113.6</v>
      </c>
      <c r="N395" s="1">
        <v>22.1</v>
      </c>
      <c r="O395" s="1">
        <v>3396</v>
      </c>
      <c r="P395" s="1">
        <v>2514</v>
      </c>
      <c r="Q395" s="1" t="s">
        <v>328</v>
      </c>
      <c r="R395" s="1" t="s">
        <v>39</v>
      </c>
      <c r="S395" s="1">
        <v>63.744999999999997</v>
      </c>
      <c r="T395" s="1">
        <v>0.73990789999999995</v>
      </c>
      <c r="U395" s="1">
        <v>-1.2</v>
      </c>
      <c r="W395" s="1">
        <v>0.72499999999999998</v>
      </c>
      <c r="X395" s="1">
        <v>14.016246000000001</v>
      </c>
      <c r="AE395" s="1">
        <v>64.244</v>
      </c>
    </row>
    <row r="396" spans="1:33" x14ac:dyDescent="0.2">
      <c r="A396" s="1" t="s">
        <v>349</v>
      </c>
      <c r="B396" s="1" t="s">
        <v>568</v>
      </c>
      <c r="C396" s="1" t="s">
        <v>569</v>
      </c>
      <c r="D396" s="1">
        <v>80</v>
      </c>
      <c r="E396" s="1" t="s">
        <v>33</v>
      </c>
      <c r="F396" s="1" t="s">
        <v>565</v>
      </c>
      <c r="G396" s="1" t="s">
        <v>235</v>
      </c>
      <c r="H396" s="1" t="s">
        <v>308</v>
      </c>
      <c r="I396" s="1" t="s">
        <v>36</v>
      </c>
      <c r="J396" s="1" t="s">
        <v>236</v>
      </c>
      <c r="K396" s="1">
        <v>3</v>
      </c>
      <c r="L396" s="1">
        <v>154.9</v>
      </c>
      <c r="M396" s="1">
        <v>177.4</v>
      </c>
      <c r="N396" s="1">
        <v>80.5</v>
      </c>
      <c r="O396" s="1">
        <v>5030</v>
      </c>
      <c r="P396" s="1">
        <v>5146</v>
      </c>
      <c r="Q396" s="1" t="s">
        <v>328</v>
      </c>
      <c r="R396" s="1" t="s">
        <v>336</v>
      </c>
      <c r="S396" s="1">
        <v>96.588999999999999</v>
      </c>
      <c r="T396" s="1">
        <v>1.0220023</v>
      </c>
      <c r="U396" s="1">
        <v>379.59899999999999</v>
      </c>
      <c r="W396" s="1">
        <v>0.72499999999999998</v>
      </c>
      <c r="X396" s="1">
        <v>21.347928199999998</v>
      </c>
      <c r="AE396" s="1">
        <v>97.85</v>
      </c>
    </row>
    <row r="397" spans="1:33" x14ac:dyDescent="0.2">
      <c r="A397" s="1" t="s">
        <v>349</v>
      </c>
      <c r="B397" s="1" t="s">
        <v>568</v>
      </c>
      <c r="C397" s="1" t="s">
        <v>569</v>
      </c>
      <c r="D397" s="1">
        <v>80</v>
      </c>
      <c r="E397" s="1" t="s">
        <v>33</v>
      </c>
      <c r="F397" s="1" t="s">
        <v>565</v>
      </c>
      <c r="G397" s="1" t="s">
        <v>235</v>
      </c>
      <c r="H397" s="1" t="s">
        <v>308</v>
      </c>
      <c r="I397" s="1" t="s">
        <v>36</v>
      </c>
      <c r="J397" s="1" t="s">
        <v>236</v>
      </c>
      <c r="K397" s="1">
        <v>4</v>
      </c>
      <c r="L397" s="1">
        <v>278</v>
      </c>
      <c r="M397" s="1">
        <v>295.60000000000002</v>
      </c>
      <c r="N397" s="1">
        <v>30.3</v>
      </c>
      <c r="W397" s="1">
        <v>0.72499999999999998</v>
      </c>
      <c r="X397" s="1">
        <v>-2.3148000000000001E-3</v>
      </c>
      <c r="Y397" s="1">
        <v>12</v>
      </c>
      <c r="Z397" s="1">
        <v>14</v>
      </c>
      <c r="AA397" s="1">
        <v>17</v>
      </c>
      <c r="AB397" s="1" t="s">
        <v>311</v>
      </c>
      <c r="AC397" s="1" t="s">
        <v>64</v>
      </c>
      <c r="AD397" s="1">
        <v>0.218</v>
      </c>
      <c r="AE397" s="1">
        <v>0.221</v>
      </c>
      <c r="AF397" s="1">
        <v>1.1836154999999999</v>
      </c>
      <c r="AG397" s="1">
        <v>-17.23</v>
      </c>
    </row>
    <row r="398" spans="1:33" x14ac:dyDescent="0.2">
      <c r="A398" s="1" t="s">
        <v>349</v>
      </c>
      <c r="B398" s="1" t="s">
        <v>568</v>
      </c>
      <c r="C398" s="1" t="s">
        <v>569</v>
      </c>
      <c r="D398" s="1">
        <v>80</v>
      </c>
      <c r="E398" s="1" t="s">
        <v>33</v>
      </c>
      <c r="F398" s="1" t="s">
        <v>565</v>
      </c>
      <c r="G398" s="1" t="s">
        <v>235</v>
      </c>
      <c r="H398" s="1" t="s">
        <v>308</v>
      </c>
      <c r="I398" s="1" t="s">
        <v>36</v>
      </c>
      <c r="J398" s="1" t="s">
        <v>236</v>
      </c>
      <c r="K398" s="1">
        <v>5</v>
      </c>
      <c r="L398" s="1">
        <v>383.9</v>
      </c>
      <c r="M398" s="1">
        <v>403.7</v>
      </c>
      <c r="N398" s="1">
        <v>22.4</v>
      </c>
      <c r="W398" s="1">
        <v>0.72499999999999998</v>
      </c>
      <c r="X398" s="1">
        <v>46.7970659</v>
      </c>
      <c r="Y398" s="1">
        <v>4379</v>
      </c>
      <c r="Z398" s="1">
        <v>5132</v>
      </c>
      <c r="AA398" s="1">
        <v>6109</v>
      </c>
      <c r="AB398" s="1" t="s">
        <v>42</v>
      </c>
      <c r="AC398" s="1" t="s">
        <v>701</v>
      </c>
      <c r="AD398" s="1">
        <v>81.706999999999994</v>
      </c>
      <c r="AE398" s="1">
        <v>83.006</v>
      </c>
      <c r="AF398" s="1">
        <v>1.1701229</v>
      </c>
      <c r="AG398" s="1">
        <v>-28.41</v>
      </c>
    </row>
    <row r="399" spans="1:33" x14ac:dyDescent="0.2">
      <c r="A399" s="1" t="s">
        <v>349</v>
      </c>
      <c r="B399" s="1" t="s">
        <v>570</v>
      </c>
      <c r="C399" s="1" t="s">
        <v>571</v>
      </c>
      <c r="D399" s="1">
        <v>81</v>
      </c>
      <c r="E399" s="1" t="s">
        <v>33</v>
      </c>
      <c r="F399" s="1" t="s">
        <v>572</v>
      </c>
      <c r="G399" s="1" t="s">
        <v>237</v>
      </c>
      <c r="H399" s="1" t="s">
        <v>308</v>
      </c>
      <c r="I399" s="1" t="s">
        <v>36</v>
      </c>
      <c r="J399" s="1" t="s">
        <v>238</v>
      </c>
      <c r="K399" s="1">
        <v>1</v>
      </c>
      <c r="L399" s="1">
        <v>23.8</v>
      </c>
      <c r="M399" s="1">
        <v>43.6</v>
      </c>
      <c r="N399" s="1">
        <v>22.1</v>
      </c>
      <c r="O399" s="1">
        <v>3377</v>
      </c>
      <c r="P399" s="1">
        <v>2502</v>
      </c>
      <c r="Q399" s="1" t="s">
        <v>331</v>
      </c>
      <c r="R399" s="1" t="s">
        <v>336</v>
      </c>
      <c r="S399" s="1">
        <v>63.317999999999998</v>
      </c>
      <c r="T399" s="1">
        <v>0.73986050000000003</v>
      </c>
      <c r="U399" s="1">
        <v>-1.278</v>
      </c>
      <c r="W399" s="1">
        <v>0.67700000000000005</v>
      </c>
      <c r="X399" s="1">
        <v>14.9093702</v>
      </c>
      <c r="AE399" s="1">
        <v>63.814</v>
      </c>
    </row>
    <row r="400" spans="1:33" x14ac:dyDescent="0.2">
      <c r="A400" s="1" t="s">
        <v>349</v>
      </c>
      <c r="B400" s="1" t="s">
        <v>570</v>
      </c>
      <c r="C400" s="1" t="s">
        <v>571</v>
      </c>
      <c r="D400" s="1">
        <v>81</v>
      </c>
      <c r="E400" s="1" t="s">
        <v>33</v>
      </c>
      <c r="F400" s="1" t="s">
        <v>572</v>
      </c>
      <c r="G400" s="1" t="s">
        <v>237</v>
      </c>
      <c r="H400" s="1" t="s">
        <v>308</v>
      </c>
      <c r="I400" s="1" t="s">
        <v>36</v>
      </c>
      <c r="J400" s="1" t="s">
        <v>238</v>
      </c>
      <c r="K400" s="1">
        <v>2</v>
      </c>
      <c r="L400" s="1">
        <v>93.8</v>
      </c>
      <c r="M400" s="1">
        <v>113.6</v>
      </c>
      <c r="N400" s="1">
        <v>22.1</v>
      </c>
      <c r="O400" s="1">
        <v>3425</v>
      </c>
      <c r="P400" s="1">
        <v>2538</v>
      </c>
      <c r="Q400" s="1" t="s">
        <v>321</v>
      </c>
      <c r="R400" s="1" t="s">
        <v>272</v>
      </c>
      <c r="S400" s="1">
        <v>63.857999999999997</v>
      </c>
      <c r="T400" s="1">
        <v>0.73991799999999996</v>
      </c>
      <c r="U400" s="1">
        <v>-1.2</v>
      </c>
      <c r="W400" s="1">
        <v>0.67700000000000005</v>
      </c>
      <c r="X400" s="1">
        <v>15.0365743</v>
      </c>
      <c r="AE400" s="1">
        <v>64.358000000000004</v>
      </c>
    </row>
    <row r="401" spans="1:33" x14ac:dyDescent="0.2">
      <c r="A401" s="1" t="s">
        <v>349</v>
      </c>
      <c r="B401" s="1" t="s">
        <v>570</v>
      </c>
      <c r="C401" s="1" t="s">
        <v>571</v>
      </c>
      <c r="D401" s="1">
        <v>81</v>
      </c>
      <c r="E401" s="1" t="s">
        <v>33</v>
      </c>
      <c r="F401" s="1" t="s">
        <v>572</v>
      </c>
      <c r="G401" s="1" t="s">
        <v>237</v>
      </c>
      <c r="H401" s="1" t="s">
        <v>308</v>
      </c>
      <c r="I401" s="1" t="s">
        <v>36</v>
      </c>
      <c r="J401" s="1" t="s">
        <v>238</v>
      </c>
      <c r="K401" s="1">
        <v>3</v>
      </c>
      <c r="L401" s="1">
        <v>268</v>
      </c>
      <c r="M401" s="1">
        <v>290.39999999999998</v>
      </c>
      <c r="N401" s="1">
        <v>77.3</v>
      </c>
      <c r="W401" s="1">
        <v>0.67700000000000005</v>
      </c>
      <c r="X401" s="1">
        <v>37.920279999999998</v>
      </c>
      <c r="Y401" s="1">
        <v>2940</v>
      </c>
      <c r="Z401" s="1">
        <v>5351</v>
      </c>
      <c r="AA401" s="1">
        <v>4194</v>
      </c>
      <c r="AB401" s="1" t="s">
        <v>42</v>
      </c>
      <c r="AC401" s="1" t="s">
        <v>701</v>
      </c>
      <c r="AD401" s="1">
        <v>61.484000000000002</v>
      </c>
      <c r="AE401" s="1">
        <v>62.862000000000002</v>
      </c>
      <c r="AF401" s="1">
        <v>1.8123973</v>
      </c>
      <c r="AG401" s="1">
        <v>543.89700000000005</v>
      </c>
    </row>
    <row r="402" spans="1:33" x14ac:dyDescent="0.2">
      <c r="A402" s="1" t="s">
        <v>349</v>
      </c>
      <c r="B402" s="1" t="s">
        <v>570</v>
      </c>
      <c r="C402" s="1" t="s">
        <v>571</v>
      </c>
      <c r="D402" s="1">
        <v>81</v>
      </c>
      <c r="E402" s="1" t="s">
        <v>33</v>
      </c>
      <c r="F402" s="1" t="s">
        <v>572</v>
      </c>
      <c r="G402" s="1" t="s">
        <v>237</v>
      </c>
      <c r="H402" s="1" t="s">
        <v>308</v>
      </c>
      <c r="I402" s="1" t="s">
        <v>36</v>
      </c>
      <c r="J402" s="1" t="s">
        <v>238</v>
      </c>
      <c r="K402" s="1">
        <v>4</v>
      </c>
      <c r="L402" s="1">
        <v>383.9</v>
      </c>
      <c r="M402" s="1">
        <v>403.7</v>
      </c>
      <c r="N402" s="1">
        <v>22.4</v>
      </c>
      <c r="W402" s="1">
        <v>0.67700000000000005</v>
      </c>
      <c r="X402" s="1">
        <v>50.2293205</v>
      </c>
      <c r="Y402" s="1">
        <v>4364</v>
      </c>
      <c r="Z402" s="1">
        <v>5105</v>
      </c>
      <c r="AA402" s="1">
        <v>6100</v>
      </c>
      <c r="AB402" s="1" t="s">
        <v>326</v>
      </c>
      <c r="AC402" s="1" t="s">
        <v>661</v>
      </c>
      <c r="AD402" s="1">
        <v>81.893000000000001</v>
      </c>
      <c r="AE402" s="1">
        <v>83.194000000000003</v>
      </c>
      <c r="AF402" s="1">
        <v>1.1698885999999999</v>
      </c>
      <c r="AG402" s="1">
        <v>-28.41</v>
      </c>
    </row>
    <row r="403" spans="1:33" x14ac:dyDescent="0.2">
      <c r="A403" s="1" t="s">
        <v>349</v>
      </c>
      <c r="B403" s="1" t="s">
        <v>573</v>
      </c>
      <c r="C403" s="1" t="s">
        <v>574</v>
      </c>
      <c r="D403" s="1">
        <v>82</v>
      </c>
      <c r="E403" s="1" t="s">
        <v>33</v>
      </c>
      <c r="F403" s="1" t="s">
        <v>572</v>
      </c>
      <c r="G403" s="1" t="s">
        <v>239</v>
      </c>
      <c r="H403" s="1" t="s">
        <v>308</v>
      </c>
      <c r="I403" s="1" t="s">
        <v>36</v>
      </c>
      <c r="J403" s="1" t="s">
        <v>240</v>
      </c>
      <c r="K403" s="1">
        <v>1</v>
      </c>
      <c r="L403" s="1">
        <v>23.7</v>
      </c>
      <c r="M403" s="1">
        <v>43.5</v>
      </c>
      <c r="N403" s="1">
        <v>22.1</v>
      </c>
      <c r="O403" s="1">
        <v>3360</v>
      </c>
      <c r="P403" s="1">
        <v>2488</v>
      </c>
      <c r="Q403" s="1" t="s">
        <v>332</v>
      </c>
      <c r="R403" s="1" t="s">
        <v>84</v>
      </c>
      <c r="S403" s="1">
        <v>63.423000000000002</v>
      </c>
      <c r="T403" s="1">
        <v>0.7399116</v>
      </c>
      <c r="U403" s="1">
        <v>-1.18</v>
      </c>
      <c r="W403" s="1">
        <v>1.8620000000000001</v>
      </c>
      <c r="X403" s="1">
        <v>5.4297535000000003</v>
      </c>
      <c r="AE403" s="1">
        <v>63.917999999999999</v>
      </c>
    </row>
    <row r="404" spans="1:33" x14ac:dyDescent="0.2">
      <c r="A404" s="1" t="s">
        <v>349</v>
      </c>
      <c r="B404" s="1" t="s">
        <v>573</v>
      </c>
      <c r="C404" s="1" t="s">
        <v>574</v>
      </c>
      <c r="D404" s="1">
        <v>82</v>
      </c>
      <c r="E404" s="1" t="s">
        <v>33</v>
      </c>
      <c r="F404" s="1" t="s">
        <v>572</v>
      </c>
      <c r="G404" s="1" t="s">
        <v>239</v>
      </c>
      <c r="H404" s="1" t="s">
        <v>308</v>
      </c>
      <c r="I404" s="1" t="s">
        <v>36</v>
      </c>
      <c r="J404" s="1" t="s">
        <v>240</v>
      </c>
      <c r="K404" s="1">
        <v>2</v>
      </c>
      <c r="L404" s="1">
        <v>93.7</v>
      </c>
      <c r="M404" s="1">
        <v>113.6</v>
      </c>
      <c r="N404" s="1">
        <v>22.1</v>
      </c>
      <c r="O404" s="1">
        <v>3398</v>
      </c>
      <c r="P404" s="1">
        <v>2516</v>
      </c>
      <c r="Q404" s="1" t="s">
        <v>328</v>
      </c>
      <c r="R404" s="1" t="s">
        <v>336</v>
      </c>
      <c r="S404" s="1">
        <v>63.85</v>
      </c>
      <c r="T404" s="1">
        <v>0.73989649999999996</v>
      </c>
      <c r="U404" s="1">
        <v>-1.2</v>
      </c>
      <c r="W404" s="1">
        <v>1.8620000000000001</v>
      </c>
      <c r="X404" s="1">
        <v>5.4663890999999998</v>
      </c>
      <c r="AE404" s="1">
        <v>64.349999999999994</v>
      </c>
    </row>
    <row r="405" spans="1:33" x14ac:dyDescent="0.2">
      <c r="A405" s="1" t="s">
        <v>349</v>
      </c>
      <c r="B405" s="1" t="s">
        <v>573</v>
      </c>
      <c r="C405" s="1" t="s">
        <v>574</v>
      </c>
      <c r="D405" s="1">
        <v>82</v>
      </c>
      <c r="E405" s="1" t="s">
        <v>33</v>
      </c>
      <c r="F405" s="1" t="s">
        <v>572</v>
      </c>
      <c r="G405" s="1" t="s">
        <v>239</v>
      </c>
      <c r="H405" s="1" t="s">
        <v>308</v>
      </c>
      <c r="I405" s="1" t="s">
        <v>36</v>
      </c>
      <c r="J405" s="1" t="s">
        <v>240</v>
      </c>
      <c r="K405" s="1">
        <v>3</v>
      </c>
      <c r="L405" s="1">
        <v>267.39999999999998</v>
      </c>
      <c r="M405" s="1">
        <v>283.39999999999998</v>
      </c>
      <c r="N405" s="1">
        <v>90.4</v>
      </c>
      <c r="W405" s="1">
        <v>1.8620000000000001</v>
      </c>
      <c r="X405" s="1">
        <v>39.490059299999999</v>
      </c>
      <c r="Y405" s="1">
        <v>8187</v>
      </c>
      <c r="Z405" s="1">
        <v>12947</v>
      </c>
      <c r="AA405" s="1">
        <v>11622</v>
      </c>
      <c r="AB405" s="1" t="s">
        <v>311</v>
      </c>
      <c r="AC405" s="1" t="s">
        <v>656</v>
      </c>
      <c r="AD405" s="1">
        <v>175.79</v>
      </c>
      <c r="AE405" s="1">
        <v>179.63200000000001</v>
      </c>
      <c r="AF405" s="1">
        <v>1.757887</v>
      </c>
      <c r="AG405" s="1">
        <v>496.14600000000002</v>
      </c>
    </row>
    <row r="406" spans="1:33" x14ac:dyDescent="0.2">
      <c r="A406" s="1" t="s">
        <v>349</v>
      </c>
      <c r="B406" s="1" t="s">
        <v>573</v>
      </c>
      <c r="C406" s="1" t="s">
        <v>574</v>
      </c>
      <c r="D406" s="1">
        <v>82</v>
      </c>
      <c r="E406" s="1" t="s">
        <v>33</v>
      </c>
      <c r="F406" s="1" t="s">
        <v>572</v>
      </c>
      <c r="G406" s="1" t="s">
        <v>239</v>
      </c>
      <c r="H406" s="1" t="s">
        <v>308</v>
      </c>
      <c r="I406" s="1" t="s">
        <v>36</v>
      </c>
      <c r="J406" s="1" t="s">
        <v>240</v>
      </c>
      <c r="K406" s="1">
        <v>4</v>
      </c>
      <c r="L406" s="1">
        <v>383.9</v>
      </c>
      <c r="M406" s="1">
        <v>403.6</v>
      </c>
      <c r="N406" s="1">
        <v>22.4</v>
      </c>
      <c r="W406" s="1">
        <v>1.8620000000000001</v>
      </c>
      <c r="X406" s="1">
        <v>18.276502000000001</v>
      </c>
      <c r="Y406" s="1">
        <v>4383</v>
      </c>
      <c r="Z406" s="1">
        <v>5132</v>
      </c>
      <c r="AA406" s="1">
        <v>6116</v>
      </c>
      <c r="AB406" s="1" t="s">
        <v>691</v>
      </c>
      <c r="AC406" s="1" t="s">
        <v>702</v>
      </c>
      <c r="AD406" s="1">
        <v>81.954999999999998</v>
      </c>
      <c r="AE406" s="1">
        <v>83.257000000000005</v>
      </c>
      <c r="AF406" s="1">
        <v>1.1693747000000001</v>
      </c>
      <c r="AG406" s="1">
        <v>-28.41</v>
      </c>
    </row>
    <row r="407" spans="1:33" x14ac:dyDescent="0.2">
      <c r="A407" s="1" t="s">
        <v>349</v>
      </c>
      <c r="B407" s="1" t="s">
        <v>575</v>
      </c>
      <c r="C407" s="1" t="s">
        <v>576</v>
      </c>
      <c r="D407" s="1">
        <v>83</v>
      </c>
      <c r="E407" s="1" t="s">
        <v>33</v>
      </c>
      <c r="F407" s="1" t="s">
        <v>572</v>
      </c>
      <c r="G407" s="1" t="s">
        <v>241</v>
      </c>
      <c r="H407" s="1" t="s">
        <v>308</v>
      </c>
      <c r="I407" s="1" t="s">
        <v>36</v>
      </c>
      <c r="J407" s="1" t="s">
        <v>242</v>
      </c>
      <c r="K407" s="1">
        <v>1</v>
      </c>
      <c r="L407" s="1">
        <v>23.9</v>
      </c>
      <c r="M407" s="1">
        <v>43.7</v>
      </c>
      <c r="N407" s="1">
        <v>22.1</v>
      </c>
      <c r="O407" s="1">
        <v>3369</v>
      </c>
      <c r="P407" s="1">
        <v>2494</v>
      </c>
      <c r="Q407" s="1" t="s">
        <v>697</v>
      </c>
      <c r="R407" s="1" t="s">
        <v>332</v>
      </c>
      <c r="S407" s="1">
        <v>63.423999999999999</v>
      </c>
      <c r="T407" s="1">
        <v>0.73987130000000001</v>
      </c>
      <c r="U407" s="1">
        <v>-1.167</v>
      </c>
      <c r="W407" s="1">
        <v>1.3580000000000001</v>
      </c>
      <c r="X407" s="1">
        <v>7.4450593999999999</v>
      </c>
      <c r="AE407" s="1">
        <v>63.918999999999997</v>
      </c>
    </row>
    <row r="408" spans="1:33" x14ac:dyDescent="0.2">
      <c r="A408" s="1" t="s">
        <v>349</v>
      </c>
      <c r="B408" s="1" t="s">
        <v>575</v>
      </c>
      <c r="C408" s="1" t="s">
        <v>576</v>
      </c>
      <c r="D408" s="1">
        <v>83</v>
      </c>
      <c r="E408" s="1" t="s">
        <v>33</v>
      </c>
      <c r="F408" s="1" t="s">
        <v>572</v>
      </c>
      <c r="G408" s="1" t="s">
        <v>241</v>
      </c>
      <c r="H408" s="1" t="s">
        <v>308</v>
      </c>
      <c r="I408" s="1" t="s">
        <v>36</v>
      </c>
      <c r="J408" s="1" t="s">
        <v>242</v>
      </c>
      <c r="K408" s="1">
        <v>2</v>
      </c>
      <c r="L408" s="1">
        <v>93.8</v>
      </c>
      <c r="M408" s="1">
        <v>113.6</v>
      </c>
      <c r="N408" s="1">
        <v>22.1</v>
      </c>
      <c r="O408" s="1">
        <v>3426</v>
      </c>
      <c r="P408" s="1">
        <v>2539</v>
      </c>
      <c r="Q408" s="1" t="s">
        <v>340</v>
      </c>
      <c r="R408" s="1" t="s">
        <v>40</v>
      </c>
      <c r="S408" s="1">
        <v>63.936999999999998</v>
      </c>
      <c r="T408" s="1">
        <v>0.73984689999999997</v>
      </c>
      <c r="U408" s="1">
        <v>-1.2</v>
      </c>
      <c r="W408" s="1">
        <v>1.3580000000000001</v>
      </c>
      <c r="X408" s="1">
        <v>7.5053839</v>
      </c>
      <c r="AE408" s="1">
        <v>64.436999999999998</v>
      </c>
    </row>
    <row r="409" spans="1:33" x14ac:dyDescent="0.2">
      <c r="A409" s="1" t="s">
        <v>349</v>
      </c>
      <c r="B409" s="1" t="s">
        <v>575</v>
      </c>
      <c r="C409" s="1" t="s">
        <v>576</v>
      </c>
      <c r="D409" s="1">
        <v>83</v>
      </c>
      <c r="E409" s="1" t="s">
        <v>33</v>
      </c>
      <c r="F409" s="1" t="s">
        <v>572</v>
      </c>
      <c r="G409" s="1" t="s">
        <v>241</v>
      </c>
      <c r="H409" s="1" t="s">
        <v>308</v>
      </c>
      <c r="I409" s="1" t="s">
        <v>36</v>
      </c>
      <c r="J409" s="1" t="s">
        <v>242</v>
      </c>
      <c r="K409" s="1">
        <v>3</v>
      </c>
      <c r="L409" s="1">
        <v>267.60000000000002</v>
      </c>
      <c r="M409" s="1">
        <v>286.10000000000002</v>
      </c>
      <c r="N409" s="1">
        <v>85.6</v>
      </c>
      <c r="W409" s="1">
        <v>1.3580000000000001</v>
      </c>
      <c r="X409" s="1">
        <v>38.909446299999999</v>
      </c>
      <c r="Y409" s="1">
        <v>6002</v>
      </c>
      <c r="Z409" s="1">
        <v>10996</v>
      </c>
      <c r="AA409" s="1">
        <v>8533</v>
      </c>
      <c r="AB409" s="1" t="s">
        <v>87</v>
      </c>
      <c r="AC409" s="1" t="s">
        <v>81</v>
      </c>
      <c r="AD409" s="1">
        <v>126.313</v>
      </c>
      <c r="AE409" s="1">
        <v>129.14699999999999</v>
      </c>
      <c r="AF409" s="1">
        <v>1.8154585999999999</v>
      </c>
      <c r="AG409" s="1">
        <v>547.28200000000004</v>
      </c>
    </row>
    <row r="410" spans="1:33" x14ac:dyDescent="0.2">
      <c r="A410" s="1" t="s">
        <v>349</v>
      </c>
      <c r="B410" s="1" t="s">
        <v>575</v>
      </c>
      <c r="C410" s="1" t="s">
        <v>576</v>
      </c>
      <c r="D410" s="1">
        <v>83</v>
      </c>
      <c r="E410" s="1" t="s">
        <v>33</v>
      </c>
      <c r="F410" s="1" t="s">
        <v>572</v>
      </c>
      <c r="G410" s="1" t="s">
        <v>241</v>
      </c>
      <c r="H410" s="1" t="s">
        <v>308</v>
      </c>
      <c r="I410" s="1" t="s">
        <v>36</v>
      </c>
      <c r="J410" s="1" t="s">
        <v>242</v>
      </c>
      <c r="K410" s="1">
        <v>4</v>
      </c>
      <c r="L410" s="1">
        <v>383.9</v>
      </c>
      <c r="M410" s="1">
        <v>403.7</v>
      </c>
      <c r="N410" s="1">
        <v>22.4</v>
      </c>
      <c r="W410" s="1">
        <v>1.3580000000000001</v>
      </c>
      <c r="X410" s="1">
        <v>25.059108500000001</v>
      </c>
      <c r="Y410" s="1">
        <v>4382</v>
      </c>
      <c r="Z410" s="1">
        <v>5128</v>
      </c>
      <c r="AA410" s="1">
        <v>6122</v>
      </c>
      <c r="AB410" s="1" t="s">
        <v>664</v>
      </c>
      <c r="AC410" s="1" t="s">
        <v>40</v>
      </c>
      <c r="AD410" s="1">
        <v>81.953000000000003</v>
      </c>
      <c r="AE410" s="1">
        <v>83.254999999999995</v>
      </c>
      <c r="AF410" s="1">
        <v>1.1695023</v>
      </c>
      <c r="AG410" s="1">
        <v>-28.41</v>
      </c>
    </row>
    <row r="411" spans="1:33" x14ac:dyDescent="0.2">
      <c r="A411" s="1" t="s">
        <v>577</v>
      </c>
      <c r="B411" s="1" t="s">
        <v>703</v>
      </c>
      <c r="C411" s="1" t="s">
        <v>704</v>
      </c>
      <c r="D411" s="1">
        <v>1</v>
      </c>
      <c r="E411" s="1" t="s">
        <v>33</v>
      </c>
      <c r="F411" s="1" t="s">
        <v>705</v>
      </c>
      <c r="G411" s="1" t="s">
        <v>706</v>
      </c>
      <c r="I411" s="1" t="s">
        <v>707</v>
      </c>
      <c r="K411" s="1">
        <v>1</v>
      </c>
      <c r="L411" s="1">
        <v>23.8</v>
      </c>
      <c r="M411" s="1">
        <v>43.6</v>
      </c>
      <c r="N411" s="1">
        <v>22.4</v>
      </c>
      <c r="X411" s="1">
        <v>0</v>
      </c>
      <c r="Y411" s="1">
        <v>4345</v>
      </c>
      <c r="Z411" s="1">
        <v>5095</v>
      </c>
      <c r="AA411" s="1">
        <v>6077</v>
      </c>
      <c r="AB411" s="1" t="s">
        <v>80</v>
      </c>
      <c r="AC411" s="1" t="s">
        <v>81</v>
      </c>
      <c r="AD411" s="1">
        <v>81.912999999999997</v>
      </c>
      <c r="AE411" s="1">
        <v>83.215999999999994</v>
      </c>
      <c r="AF411" s="1">
        <v>1.1718009</v>
      </c>
      <c r="AG411" s="1">
        <v>0.157</v>
      </c>
    </row>
    <row r="412" spans="1:33" x14ac:dyDescent="0.2">
      <c r="A412" s="1" t="s">
        <v>577</v>
      </c>
      <c r="B412" s="1" t="s">
        <v>703</v>
      </c>
      <c r="C412" s="1" t="s">
        <v>704</v>
      </c>
      <c r="D412" s="1">
        <v>1</v>
      </c>
      <c r="E412" s="1" t="s">
        <v>33</v>
      </c>
      <c r="F412" s="1" t="s">
        <v>705</v>
      </c>
      <c r="G412" s="1" t="s">
        <v>706</v>
      </c>
      <c r="I412" s="1" t="s">
        <v>707</v>
      </c>
      <c r="K412" s="1">
        <v>2</v>
      </c>
      <c r="L412" s="1">
        <v>63.8</v>
      </c>
      <c r="M412" s="1">
        <v>83.6</v>
      </c>
      <c r="N412" s="1">
        <v>22.4</v>
      </c>
      <c r="X412" s="1">
        <v>0</v>
      </c>
      <c r="Y412" s="1">
        <v>4371</v>
      </c>
      <c r="Z412" s="1">
        <v>5124</v>
      </c>
      <c r="AA412" s="1">
        <v>6117</v>
      </c>
      <c r="AB412" s="1" t="s">
        <v>87</v>
      </c>
      <c r="AC412" s="1" t="s">
        <v>81</v>
      </c>
      <c r="AD412" s="1">
        <v>82.465999999999994</v>
      </c>
      <c r="AE412" s="1">
        <v>83.778999999999996</v>
      </c>
      <c r="AF412" s="1">
        <v>1.1717051000000001</v>
      </c>
      <c r="AG412" s="1">
        <v>7.0000000000000007E-2</v>
      </c>
    </row>
    <row r="413" spans="1:33" x14ac:dyDescent="0.2">
      <c r="A413" s="1" t="s">
        <v>577</v>
      </c>
      <c r="B413" s="1" t="s">
        <v>703</v>
      </c>
      <c r="C413" s="1" t="s">
        <v>704</v>
      </c>
      <c r="D413" s="1">
        <v>1</v>
      </c>
      <c r="E413" s="1" t="s">
        <v>33</v>
      </c>
      <c r="F413" s="1" t="s">
        <v>705</v>
      </c>
      <c r="G413" s="1" t="s">
        <v>706</v>
      </c>
      <c r="I413" s="1" t="s">
        <v>707</v>
      </c>
      <c r="K413" s="1">
        <v>3</v>
      </c>
      <c r="L413" s="1">
        <v>103.7</v>
      </c>
      <c r="M413" s="1">
        <v>107.5</v>
      </c>
      <c r="N413" s="1">
        <v>22.4</v>
      </c>
      <c r="X413" s="1">
        <v>0</v>
      </c>
      <c r="Y413" s="1">
        <v>4372</v>
      </c>
      <c r="Z413" s="1">
        <v>5123</v>
      </c>
      <c r="AA413" s="1">
        <v>6119</v>
      </c>
      <c r="AB413" s="1" t="s">
        <v>87</v>
      </c>
      <c r="AC413" s="1" t="s">
        <v>81</v>
      </c>
      <c r="AD413" s="1">
        <v>82.557000000000002</v>
      </c>
      <c r="AE413" s="1">
        <v>83.870999999999995</v>
      </c>
      <c r="AF413" s="1">
        <v>1.1716299999999999</v>
      </c>
      <c r="AG413" s="1">
        <v>0</v>
      </c>
    </row>
    <row r="414" spans="1:33" x14ac:dyDescent="0.2">
      <c r="A414" s="1" t="s">
        <v>577</v>
      </c>
      <c r="B414" s="1" t="s">
        <v>703</v>
      </c>
      <c r="C414" s="1" t="s">
        <v>704</v>
      </c>
      <c r="D414" s="1">
        <v>1</v>
      </c>
      <c r="E414" s="1" t="s">
        <v>33</v>
      </c>
      <c r="F414" s="1" t="s">
        <v>705</v>
      </c>
      <c r="G414" s="1" t="s">
        <v>706</v>
      </c>
      <c r="I414" s="1" t="s">
        <v>707</v>
      </c>
      <c r="K414" s="1">
        <v>4</v>
      </c>
      <c r="L414" s="1">
        <v>143.69999999999999</v>
      </c>
      <c r="M414" s="1">
        <v>147</v>
      </c>
      <c r="N414" s="1">
        <v>22.4</v>
      </c>
      <c r="X414" s="1">
        <v>0</v>
      </c>
      <c r="Y414" s="1">
        <v>4375</v>
      </c>
      <c r="Z414" s="1">
        <v>5126</v>
      </c>
      <c r="AA414" s="1">
        <v>6125</v>
      </c>
      <c r="AB414" s="1" t="s">
        <v>80</v>
      </c>
      <c r="AC414" s="1" t="s">
        <v>70</v>
      </c>
      <c r="AD414" s="1">
        <v>82.655000000000001</v>
      </c>
      <c r="AE414" s="1">
        <v>83.971000000000004</v>
      </c>
      <c r="AF414" s="1">
        <v>1.1716333000000001</v>
      </c>
      <c r="AG414" s="1">
        <v>7.0000000000000001E-3</v>
      </c>
    </row>
    <row r="415" spans="1:33" x14ac:dyDescent="0.2">
      <c r="A415" s="1" t="s">
        <v>577</v>
      </c>
      <c r="B415" s="1" t="s">
        <v>703</v>
      </c>
      <c r="C415" s="1" t="s">
        <v>704</v>
      </c>
      <c r="D415" s="1">
        <v>1</v>
      </c>
      <c r="E415" s="1" t="s">
        <v>33</v>
      </c>
      <c r="F415" s="1" t="s">
        <v>705</v>
      </c>
      <c r="G415" s="1" t="s">
        <v>706</v>
      </c>
      <c r="I415" s="1" t="s">
        <v>707</v>
      </c>
      <c r="K415" s="1">
        <v>5</v>
      </c>
      <c r="L415" s="1">
        <v>183.9</v>
      </c>
      <c r="M415" s="1">
        <v>203.7</v>
      </c>
      <c r="N415" s="1">
        <v>22.4</v>
      </c>
      <c r="X415" s="1">
        <v>0</v>
      </c>
      <c r="Y415" s="1">
        <v>4427</v>
      </c>
      <c r="Z415" s="1">
        <v>5195</v>
      </c>
      <c r="AA415" s="1">
        <v>6184</v>
      </c>
      <c r="AB415" s="1" t="s">
        <v>80</v>
      </c>
      <c r="AC415" s="1" t="s">
        <v>70</v>
      </c>
      <c r="AD415" s="1">
        <v>82.85</v>
      </c>
      <c r="AE415" s="1">
        <v>84.168999999999997</v>
      </c>
      <c r="AF415" s="1">
        <v>1.1716576999999999</v>
      </c>
      <c r="AG415" s="1">
        <v>2.4E-2</v>
      </c>
    </row>
    <row r="416" spans="1:33" x14ac:dyDescent="0.2">
      <c r="A416" s="1" t="s">
        <v>577</v>
      </c>
      <c r="B416" s="1" t="s">
        <v>703</v>
      </c>
      <c r="C416" s="1" t="s">
        <v>704</v>
      </c>
      <c r="D416" s="1">
        <v>1</v>
      </c>
      <c r="E416" s="1" t="s">
        <v>33</v>
      </c>
      <c r="F416" s="1" t="s">
        <v>705</v>
      </c>
      <c r="G416" s="1" t="s">
        <v>706</v>
      </c>
      <c r="I416" s="1" t="s">
        <v>707</v>
      </c>
      <c r="K416" s="1">
        <v>6</v>
      </c>
      <c r="L416" s="1">
        <v>223.9</v>
      </c>
      <c r="M416" s="1">
        <v>243.7</v>
      </c>
      <c r="N416" s="1">
        <v>22.3</v>
      </c>
      <c r="X416" s="1">
        <v>0</v>
      </c>
      <c r="Y416" s="1">
        <v>4438</v>
      </c>
      <c r="Z416" s="1">
        <v>5209</v>
      </c>
      <c r="AA416" s="1">
        <v>6197</v>
      </c>
      <c r="AB416" s="1" t="s">
        <v>80</v>
      </c>
      <c r="AC416" s="1" t="s">
        <v>81</v>
      </c>
      <c r="AD416" s="1">
        <v>83.022000000000006</v>
      </c>
      <c r="AE416" s="1">
        <v>84.343999999999994</v>
      </c>
      <c r="AF416" s="1">
        <v>1.1716438</v>
      </c>
      <c r="AG416" s="1">
        <v>1.2999999999999999E-2</v>
      </c>
    </row>
    <row r="417" spans="1:33" x14ac:dyDescent="0.2">
      <c r="A417" s="1" t="s">
        <v>577</v>
      </c>
      <c r="B417" s="1" t="s">
        <v>703</v>
      </c>
      <c r="C417" s="1" t="s">
        <v>704</v>
      </c>
      <c r="D417" s="1">
        <v>1</v>
      </c>
      <c r="E417" s="1" t="s">
        <v>33</v>
      </c>
      <c r="F417" s="1" t="s">
        <v>705</v>
      </c>
      <c r="G417" s="1" t="s">
        <v>706</v>
      </c>
      <c r="I417" s="1" t="s">
        <v>707</v>
      </c>
      <c r="K417" s="1">
        <v>7</v>
      </c>
      <c r="L417" s="1">
        <v>263.8</v>
      </c>
      <c r="M417" s="1">
        <v>283.60000000000002</v>
      </c>
      <c r="N417" s="1">
        <v>22.4</v>
      </c>
      <c r="X417" s="1">
        <v>0</v>
      </c>
      <c r="Y417" s="1">
        <v>4428</v>
      </c>
      <c r="Z417" s="1">
        <v>5195</v>
      </c>
      <c r="AA417" s="1">
        <v>6188</v>
      </c>
      <c r="AB417" s="1" t="s">
        <v>80</v>
      </c>
      <c r="AC417" s="1" t="s">
        <v>163</v>
      </c>
      <c r="AD417" s="1">
        <v>83.144999999999996</v>
      </c>
      <c r="AE417" s="1">
        <v>84.468000000000004</v>
      </c>
      <c r="AF417" s="1">
        <v>1.1716043</v>
      </c>
      <c r="AG417" s="1">
        <v>-2.3E-2</v>
      </c>
    </row>
    <row r="418" spans="1:33" x14ac:dyDescent="0.2">
      <c r="A418" s="1" t="s">
        <v>577</v>
      </c>
      <c r="B418" s="1" t="s">
        <v>703</v>
      </c>
      <c r="C418" s="1" t="s">
        <v>704</v>
      </c>
      <c r="D418" s="1">
        <v>1</v>
      </c>
      <c r="E418" s="1" t="s">
        <v>33</v>
      </c>
      <c r="F418" s="1" t="s">
        <v>705</v>
      </c>
      <c r="G418" s="1" t="s">
        <v>706</v>
      </c>
      <c r="I418" s="1" t="s">
        <v>707</v>
      </c>
      <c r="K418" s="1">
        <v>8</v>
      </c>
      <c r="L418" s="1">
        <v>303.8</v>
      </c>
      <c r="M418" s="1">
        <v>323.60000000000002</v>
      </c>
      <c r="N418" s="1">
        <v>22.4</v>
      </c>
      <c r="X418" s="1">
        <v>0</v>
      </c>
      <c r="Y418" s="1">
        <v>4426</v>
      </c>
      <c r="Z418" s="1">
        <v>5192</v>
      </c>
      <c r="AA418" s="1">
        <v>6187</v>
      </c>
      <c r="AB418" s="1" t="s">
        <v>80</v>
      </c>
      <c r="AC418" s="1" t="s">
        <v>81</v>
      </c>
      <c r="AD418" s="1">
        <v>83.24</v>
      </c>
      <c r="AE418" s="1">
        <v>84.564999999999998</v>
      </c>
      <c r="AF418" s="1">
        <v>1.1716062</v>
      </c>
      <c r="AG418" s="1">
        <v>-2.1999999999999999E-2</v>
      </c>
    </row>
    <row r="419" spans="1:33" x14ac:dyDescent="0.2">
      <c r="A419" s="1" t="s">
        <v>577</v>
      </c>
      <c r="B419" s="1" t="s">
        <v>703</v>
      </c>
      <c r="C419" s="1" t="s">
        <v>704</v>
      </c>
      <c r="D419" s="1">
        <v>1</v>
      </c>
      <c r="E419" s="1" t="s">
        <v>33</v>
      </c>
      <c r="F419" s="1" t="s">
        <v>705</v>
      </c>
      <c r="G419" s="1" t="s">
        <v>706</v>
      </c>
      <c r="I419" s="1" t="s">
        <v>707</v>
      </c>
      <c r="K419" s="1">
        <v>9</v>
      </c>
      <c r="L419" s="1">
        <v>343.8</v>
      </c>
      <c r="M419" s="1">
        <v>363.6</v>
      </c>
      <c r="N419" s="1">
        <v>22.4</v>
      </c>
      <c r="X419" s="1">
        <v>0</v>
      </c>
      <c r="Y419" s="1">
        <v>4433</v>
      </c>
      <c r="Z419" s="1">
        <v>5200</v>
      </c>
      <c r="AA419" s="1">
        <v>6196</v>
      </c>
      <c r="AB419" s="1" t="s">
        <v>80</v>
      </c>
      <c r="AC419" s="1" t="s">
        <v>81</v>
      </c>
      <c r="AD419" s="1">
        <v>83.262</v>
      </c>
      <c r="AE419" s="1">
        <v>84.587000000000003</v>
      </c>
      <c r="AF419" s="1">
        <v>1.1716047000000001</v>
      </c>
      <c r="AG419" s="1">
        <v>-2.1999999999999999E-2</v>
      </c>
    </row>
    <row r="420" spans="1:33" x14ac:dyDescent="0.2">
      <c r="A420" s="1" t="s">
        <v>577</v>
      </c>
      <c r="B420" s="1" t="s">
        <v>578</v>
      </c>
      <c r="C420" s="1" t="s">
        <v>579</v>
      </c>
      <c r="D420" s="1">
        <v>84</v>
      </c>
      <c r="E420" s="1" t="s">
        <v>33</v>
      </c>
      <c r="F420" s="1" t="s">
        <v>580</v>
      </c>
      <c r="G420" s="1" t="s">
        <v>243</v>
      </c>
      <c r="H420" s="1" t="s">
        <v>308</v>
      </c>
      <c r="I420" s="1" t="s">
        <v>36</v>
      </c>
      <c r="J420" s="1" t="s">
        <v>244</v>
      </c>
      <c r="K420" s="1">
        <v>1</v>
      </c>
      <c r="L420" s="1">
        <v>23.8</v>
      </c>
      <c r="M420" s="1">
        <v>43.7</v>
      </c>
      <c r="N420" s="1">
        <v>22.1</v>
      </c>
      <c r="O420" s="1">
        <v>3396</v>
      </c>
      <c r="P420" s="1">
        <v>2517</v>
      </c>
      <c r="Q420" s="1" t="s">
        <v>57</v>
      </c>
      <c r="R420" s="1" t="s">
        <v>58</v>
      </c>
      <c r="S420" s="1">
        <v>63.667999999999999</v>
      </c>
      <c r="T420" s="1">
        <v>0.73990579999999995</v>
      </c>
      <c r="U420" s="1">
        <v>-1.214</v>
      </c>
      <c r="W420" s="1">
        <v>0.61899999999999999</v>
      </c>
      <c r="X420" s="1">
        <v>16.395583800000001</v>
      </c>
      <c r="AE420" s="1">
        <v>64.162999999999997</v>
      </c>
    </row>
    <row r="421" spans="1:33" x14ac:dyDescent="0.2">
      <c r="A421" s="1" t="s">
        <v>577</v>
      </c>
      <c r="B421" s="1" t="s">
        <v>578</v>
      </c>
      <c r="C421" s="1" t="s">
        <v>579</v>
      </c>
      <c r="D421" s="1">
        <v>84</v>
      </c>
      <c r="E421" s="1" t="s">
        <v>33</v>
      </c>
      <c r="F421" s="1" t="s">
        <v>580</v>
      </c>
      <c r="G421" s="1" t="s">
        <v>243</v>
      </c>
      <c r="H421" s="1" t="s">
        <v>308</v>
      </c>
      <c r="I421" s="1" t="s">
        <v>36</v>
      </c>
      <c r="J421" s="1" t="s">
        <v>244</v>
      </c>
      <c r="K421" s="1">
        <v>2</v>
      </c>
      <c r="L421" s="1">
        <v>93.8</v>
      </c>
      <c r="M421" s="1">
        <v>113.6</v>
      </c>
      <c r="N421" s="1">
        <v>22.2</v>
      </c>
      <c r="O421" s="1">
        <v>3378</v>
      </c>
      <c r="P421" s="1">
        <v>2503</v>
      </c>
      <c r="Q421" s="1" t="s">
        <v>84</v>
      </c>
      <c r="R421" s="1" t="s">
        <v>90</v>
      </c>
      <c r="S421" s="1">
        <v>63.573999999999998</v>
      </c>
      <c r="T421" s="1">
        <v>0.73991620000000002</v>
      </c>
      <c r="U421" s="1">
        <v>-1.2</v>
      </c>
      <c r="W421" s="1">
        <v>0.61899999999999999</v>
      </c>
      <c r="X421" s="1">
        <v>16.371588500000001</v>
      </c>
      <c r="AE421" s="1">
        <v>64.069000000000003</v>
      </c>
    </row>
    <row r="422" spans="1:33" x14ac:dyDescent="0.2">
      <c r="A422" s="1" t="s">
        <v>577</v>
      </c>
      <c r="B422" s="1" t="s">
        <v>578</v>
      </c>
      <c r="C422" s="1" t="s">
        <v>579</v>
      </c>
      <c r="D422" s="1">
        <v>84</v>
      </c>
      <c r="E422" s="1" t="s">
        <v>33</v>
      </c>
      <c r="F422" s="1" t="s">
        <v>580</v>
      </c>
      <c r="G422" s="1" t="s">
        <v>243</v>
      </c>
      <c r="H422" s="1" t="s">
        <v>308</v>
      </c>
      <c r="I422" s="1" t="s">
        <v>36</v>
      </c>
      <c r="J422" s="1" t="s">
        <v>244</v>
      </c>
      <c r="K422" s="1">
        <v>3</v>
      </c>
      <c r="L422" s="1">
        <v>155.9</v>
      </c>
      <c r="M422" s="1">
        <v>177.7</v>
      </c>
      <c r="N422" s="1">
        <v>68.3</v>
      </c>
      <c r="O422" s="1">
        <v>1455</v>
      </c>
      <c r="P422" s="1">
        <v>1132</v>
      </c>
      <c r="Q422" s="1" t="s">
        <v>84</v>
      </c>
      <c r="R422" s="1" t="s">
        <v>56</v>
      </c>
      <c r="S422" s="1">
        <v>29.14</v>
      </c>
      <c r="T422" s="1">
        <v>0.7768912</v>
      </c>
      <c r="U422" s="1">
        <v>48.712000000000003</v>
      </c>
      <c r="W422" s="1">
        <v>0.61899999999999999</v>
      </c>
      <c r="X422" s="1">
        <v>7.5803966999999997</v>
      </c>
      <c r="AE422" s="1">
        <v>29.664999999999999</v>
      </c>
    </row>
    <row r="423" spans="1:33" x14ac:dyDescent="0.2">
      <c r="A423" s="1" t="s">
        <v>577</v>
      </c>
      <c r="B423" s="1" t="s">
        <v>578</v>
      </c>
      <c r="C423" s="1" t="s">
        <v>579</v>
      </c>
      <c r="D423" s="1">
        <v>84</v>
      </c>
      <c r="E423" s="1" t="s">
        <v>33</v>
      </c>
      <c r="F423" s="1" t="s">
        <v>580</v>
      </c>
      <c r="G423" s="1" t="s">
        <v>243</v>
      </c>
      <c r="H423" s="1" t="s">
        <v>308</v>
      </c>
      <c r="I423" s="1" t="s">
        <v>36</v>
      </c>
      <c r="J423" s="1" t="s">
        <v>244</v>
      </c>
      <c r="K423" s="1">
        <v>4</v>
      </c>
      <c r="L423" s="1">
        <v>267.89999999999998</v>
      </c>
      <c r="M423" s="1">
        <v>291.7</v>
      </c>
      <c r="N423" s="1">
        <v>74.3</v>
      </c>
      <c r="W423" s="1">
        <v>0.61899999999999999</v>
      </c>
      <c r="X423" s="1">
        <v>32.419862700000003</v>
      </c>
      <c r="Y423" s="1">
        <v>2213</v>
      </c>
      <c r="Z423" s="1">
        <v>2949</v>
      </c>
      <c r="AA423" s="1">
        <v>3149</v>
      </c>
      <c r="AB423" s="1" t="s">
        <v>50</v>
      </c>
      <c r="AC423" s="1" t="s">
        <v>163</v>
      </c>
      <c r="AD423" s="1">
        <v>48.34</v>
      </c>
      <c r="AE423" s="1">
        <v>49.189</v>
      </c>
      <c r="AF423" s="1">
        <v>1.3282160000000001</v>
      </c>
      <c r="AG423" s="1">
        <v>110.901</v>
      </c>
    </row>
    <row r="424" spans="1:33" x14ac:dyDescent="0.2">
      <c r="A424" s="1" t="s">
        <v>577</v>
      </c>
      <c r="B424" s="1" t="s">
        <v>578</v>
      </c>
      <c r="C424" s="1" t="s">
        <v>579</v>
      </c>
      <c r="D424" s="1">
        <v>84</v>
      </c>
      <c r="E424" s="1" t="s">
        <v>33</v>
      </c>
      <c r="F424" s="1" t="s">
        <v>580</v>
      </c>
      <c r="G424" s="1" t="s">
        <v>243</v>
      </c>
      <c r="H424" s="1" t="s">
        <v>308</v>
      </c>
      <c r="I424" s="1" t="s">
        <v>36</v>
      </c>
      <c r="J424" s="1" t="s">
        <v>244</v>
      </c>
      <c r="K424" s="1">
        <v>5</v>
      </c>
      <c r="L424" s="1">
        <v>384</v>
      </c>
      <c r="M424" s="1">
        <v>403</v>
      </c>
      <c r="N424" s="1">
        <v>22.1</v>
      </c>
      <c r="W424" s="1">
        <v>0.61899999999999999</v>
      </c>
      <c r="X424" s="1">
        <v>54.867882799999997</v>
      </c>
      <c r="Y424" s="1">
        <v>4345</v>
      </c>
      <c r="Z424" s="1">
        <v>5089</v>
      </c>
      <c r="AA424" s="1">
        <v>6080</v>
      </c>
      <c r="AB424" s="1" t="s">
        <v>94</v>
      </c>
      <c r="AC424" s="1" t="s">
        <v>317</v>
      </c>
      <c r="AD424" s="1">
        <v>81.790000000000006</v>
      </c>
      <c r="AE424" s="1">
        <v>83.091999999999999</v>
      </c>
      <c r="AF424" s="1">
        <v>1.1711893</v>
      </c>
      <c r="AG424" s="1">
        <v>-28.41</v>
      </c>
    </row>
    <row r="425" spans="1:33" x14ac:dyDescent="0.2">
      <c r="A425" s="1" t="s">
        <v>577</v>
      </c>
      <c r="B425" s="1" t="s">
        <v>581</v>
      </c>
      <c r="C425" s="1" t="s">
        <v>582</v>
      </c>
      <c r="D425" s="1">
        <v>85</v>
      </c>
      <c r="E425" s="1" t="s">
        <v>33</v>
      </c>
      <c r="F425" s="1" t="s">
        <v>52</v>
      </c>
      <c r="G425" s="1" t="s">
        <v>245</v>
      </c>
      <c r="H425" s="1" t="s">
        <v>308</v>
      </c>
      <c r="I425" s="1" t="s">
        <v>36</v>
      </c>
      <c r="J425" s="1" t="s">
        <v>246</v>
      </c>
      <c r="K425" s="1">
        <v>1</v>
      </c>
      <c r="L425" s="1">
        <v>23.8</v>
      </c>
      <c r="M425" s="1">
        <v>43.6</v>
      </c>
      <c r="N425" s="1">
        <v>22.1</v>
      </c>
      <c r="O425" s="1">
        <v>3395</v>
      </c>
      <c r="P425" s="1">
        <v>2515</v>
      </c>
      <c r="Q425" s="1" t="s">
        <v>48</v>
      </c>
      <c r="R425" s="1" t="s">
        <v>49</v>
      </c>
      <c r="S425" s="1">
        <v>63.703000000000003</v>
      </c>
      <c r="T425" s="1">
        <v>0.74004890000000001</v>
      </c>
      <c r="U425" s="1">
        <v>-1.1479999999999999</v>
      </c>
      <c r="W425" s="1">
        <v>1.2669999999999999</v>
      </c>
      <c r="X425" s="1">
        <v>8.0146450999999992</v>
      </c>
      <c r="AE425" s="1">
        <v>64.198999999999998</v>
      </c>
    </row>
    <row r="426" spans="1:33" x14ac:dyDescent="0.2">
      <c r="A426" s="1" t="s">
        <v>577</v>
      </c>
      <c r="B426" s="1" t="s">
        <v>581</v>
      </c>
      <c r="C426" s="1" t="s">
        <v>582</v>
      </c>
      <c r="D426" s="1">
        <v>85</v>
      </c>
      <c r="E426" s="1" t="s">
        <v>33</v>
      </c>
      <c r="F426" s="1" t="s">
        <v>52</v>
      </c>
      <c r="G426" s="1" t="s">
        <v>245</v>
      </c>
      <c r="H426" s="1" t="s">
        <v>308</v>
      </c>
      <c r="I426" s="1" t="s">
        <v>36</v>
      </c>
      <c r="J426" s="1" t="s">
        <v>246</v>
      </c>
      <c r="K426" s="1">
        <v>2</v>
      </c>
      <c r="L426" s="1">
        <v>93.6</v>
      </c>
      <c r="M426" s="1">
        <v>96.2</v>
      </c>
      <c r="N426" s="1">
        <v>22.4</v>
      </c>
      <c r="O426" s="1">
        <v>3384</v>
      </c>
      <c r="P426" s="1">
        <v>2505</v>
      </c>
      <c r="Q426" s="1" t="s">
        <v>55</v>
      </c>
      <c r="R426" s="1" t="s">
        <v>58</v>
      </c>
      <c r="S426" s="1">
        <v>63.856999999999999</v>
      </c>
      <c r="T426" s="1">
        <v>0.74001039999999996</v>
      </c>
      <c r="U426" s="1">
        <v>-1.2</v>
      </c>
      <c r="W426" s="1">
        <v>1.2669999999999999</v>
      </c>
      <c r="X426" s="1">
        <v>8.0339915000000008</v>
      </c>
      <c r="AE426" s="1">
        <v>64.353999999999999</v>
      </c>
    </row>
    <row r="427" spans="1:33" x14ac:dyDescent="0.2">
      <c r="A427" s="1" t="s">
        <v>577</v>
      </c>
      <c r="B427" s="1" t="s">
        <v>581</v>
      </c>
      <c r="C427" s="1" t="s">
        <v>582</v>
      </c>
      <c r="D427" s="1">
        <v>85</v>
      </c>
      <c r="E427" s="1" t="s">
        <v>33</v>
      </c>
      <c r="F427" s="1" t="s">
        <v>52</v>
      </c>
      <c r="G427" s="1" t="s">
        <v>245</v>
      </c>
      <c r="H427" s="1" t="s">
        <v>308</v>
      </c>
      <c r="I427" s="1" t="s">
        <v>36</v>
      </c>
      <c r="J427" s="1" t="s">
        <v>246</v>
      </c>
      <c r="K427" s="1">
        <v>3</v>
      </c>
      <c r="L427" s="1">
        <v>155.1</v>
      </c>
      <c r="M427" s="1">
        <v>177.6</v>
      </c>
      <c r="N427" s="1">
        <v>74.8</v>
      </c>
      <c r="O427" s="1">
        <v>3844</v>
      </c>
      <c r="P427" s="1">
        <v>2859</v>
      </c>
      <c r="Q427" s="1" t="s">
        <v>57</v>
      </c>
      <c r="R427" s="1" t="s">
        <v>49</v>
      </c>
      <c r="S427" s="1">
        <v>74.88</v>
      </c>
      <c r="T427" s="1">
        <v>0.74308660000000004</v>
      </c>
      <c r="U427" s="1">
        <v>2.952</v>
      </c>
      <c r="W427" s="1">
        <v>1.2669999999999999</v>
      </c>
      <c r="X427" s="1">
        <v>9.4862005000000007</v>
      </c>
      <c r="AE427" s="1">
        <v>75.986000000000004</v>
      </c>
    </row>
    <row r="428" spans="1:33" x14ac:dyDescent="0.2">
      <c r="A428" s="1" t="s">
        <v>577</v>
      </c>
      <c r="B428" s="1" t="s">
        <v>581</v>
      </c>
      <c r="C428" s="1" t="s">
        <v>582</v>
      </c>
      <c r="D428" s="1">
        <v>85</v>
      </c>
      <c r="E428" s="1" t="s">
        <v>33</v>
      </c>
      <c r="F428" s="1" t="s">
        <v>52</v>
      </c>
      <c r="G428" s="1" t="s">
        <v>245</v>
      </c>
      <c r="H428" s="1" t="s">
        <v>308</v>
      </c>
      <c r="I428" s="1" t="s">
        <v>36</v>
      </c>
      <c r="J428" s="1" t="s">
        <v>246</v>
      </c>
      <c r="K428" s="1">
        <v>4</v>
      </c>
      <c r="L428" s="1">
        <v>267</v>
      </c>
      <c r="M428" s="1">
        <v>286.5</v>
      </c>
      <c r="N428" s="1">
        <v>81.7</v>
      </c>
      <c r="W428" s="1">
        <v>1.2669999999999999</v>
      </c>
      <c r="X428" s="1">
        <v>38.671024699999997</v>
      </c>
      <c r="Y428" s="1">
        <v>5383</v>
      </c>
      <c r="Z428" s="1">
        <v>6385</v>
      </c>
      <c r="AA428" s="1">
        <v>7640</v>
      </c>
      <c r="AB428" s="1" t="s">
        <v>50</v>
      </c>
      <c r="AC428" s="1" t="s">
        <v>163</v>
      </c>
      <c r="AD428" s="1">
        <v>117.88</v>
      </c>
      <c r="AE428" s="1">
        <v>119.771</v>
      </c>
      <c r="AF428" s="1">
        <v>1.1772651000000001</v>
      </c>
      <c r="AG428" s="1">
        <v>-23.399000000000001</v>
      </c>
    </row>
    <row r="429" spans="1:33" x14ac:dyDescent="0.2">
      <c r="A429" s="1" t="s">
        <v>577</v>
      </c>
      <c r="B429" s="1" t="s">
        <v>581</v>
      </c>
      <c r="C429" s="1" t="s">
        <v>582</v>
      </c>
      <c r="D429" s="1">
        <v>85</v>
      </c>
      <c r="E429" s="1" t="s">
        <v>33</v>
      </c>
      <c r="F429" s="1" t="s">
        <v>52</v>
      </c>
      <c r="G429" s="1" t="s">
        <v>245</v>
      </c>
      <c r="H429" s="1" t="s">
        <v>308</v>
      </c>
      <c r="I429" s="1" t="s">
        <v>36</v>
      </c>
      <c r="J429" s="1" t="s">
        <v>246</v>
      </c>
      <c r="K429" s="1">
        <v>5</v>
      </c>
      <c r="L429" s="1">
        <v>383.8</v>
      </c>
      <c r="M429" s="1">
        <v>403.6</v>
      </c>
      <c r="N429" s="1">
        <v>22.4</v>
      </c>
      <c r="W429" s="1">
        <v>1.2669999999999999</v>
      </c>
      <c r="X429" s="1">
        <v>26.8657027</v>
      </c>
      <c r="Y429" s="1">
        <v>4364</v>
      </c>
      <c r="Z429" s="1">
        <v>5113</v>
      </c>
      <c r="AA429" s="1">
        <v>6101</v>
      </c>
      <c r="AB429" s="1" t="s">
        <v>313</v>
      </c>
      <c r="AC429" s="1" t="s">
        <v>664</v>
      </c>
      <c r="AD429" s="1">
        <v>81.971999999999994</v>
      </c>
      <c r="AE429" s="1">
        <v>83.275999999999996</v>
      </c>
      <c r="AF429" s="1">
        <v>1.1710144</v>
      </c>
      <c r="AG429" s="1">
        <v>-28.41</v>
      </c>
    </row>
    <row r="430" spans="1:33" x14ac:dyDescent="0.2">
      <c r="A430" s="1" t="s">
        <v>577</v>
      </c>
      <c r="B430" s="1" t="s">
        <v>583</v>
      </c>
      <c r="C430" s="1" t="s">
        <v>584</v>
      </c>
      <c r="D430" s="1">
        <v>86</v>
      </c>
      <c r="E430" s="1" t="s">
        <v>33</v>
      </c>
      <c r="F430" s="1" t="s">
        <v>585</v>
      </c>
      <c r="G430" s="1" t="s">
        <v>247</v>
      </c>
      <c r="H430" s="1" t="s">
        <v>308</v>
      </c>
      <c r="I430" s="1" t="s">
        <v>36</v>
      </c>
      <c r="J430" s="1" t="s">
        <v>248</v>
      </c>
      <c r="K430" s="1">
        <v>1</v>
      </c>
      <c r="L430" s="1">
        <v>23.7</v>
      </c>
      <c r="M430" s="1">
        <v>43.6</v>
      </c>
      <c r="N430" s="1">
        <v>22.1</v>
      </c>
      <c r="O430" s="1">
        <v>3385</v>
      </c>
      <c r="P430" s="1">
        <v>2508</v>
      </c>
      <c r="Q430" s="1" t="s">
        <v>329</v>
      </c>
      <c r="R430" s="1" t="s">
        <v>273</v>
      </c>
      <c r="S430" s="1">
        <v>63.790999999999997</v>
      </c>
      <c r="T430" s="1">
        <v>0.74002040000000002</v>
      </c>
      <c r="U430" s="1">
        <v>-1.1240000000000001</v>
      </c>
      <c r="W430" s="1">
        <v>0.77100000000000002</v>
      </c>
      <c r="X430" s="1">
        <v>13.188817200000001</v>
      </c>
      <c r="AE430" s="1">
        <v>64.287000000000006</v>
      </c>
    </row>
    <row r="431" spans="1:33" x14ac:dyDescent="0.2">
      <c r="A431" s="1" t="s">
        <v>577</v>
      </c>
      <c r="B431" s="1" t="s">
        <v>583</v>
      </c>
      <c r="C431" s="1" t="s">
        <v>584</v>
      </c>
      <c r="D431" s="1">
        <v>86</v>
      </c>
      <c r="E431" s="1" t="s">
        <v>33</v>
      </c>
      <c r="F431" s="1" t="s">
        <v>585</v>
      </c>
      <c r="G431" s="1" t="s">
        <v>247</v>
      </c>
      <c r="H431" s="1" t="s">
        <v>308</v>
      </c>
      <c r="I431" s="1" t="s">
        <v>36</v>
      </c>
      <c r="J431" s="1" t="s">
        <v>248</v>
      </c>
      <c r="K431" s="1">
        <v>2</v>
      </c>
      <c r="L431" s="1">
        <v>93.7</v>
      </c>
      <c r="M431" s="1">
        <v>96.9</v>
      </c>
      <c r="N431" s="1">
        <v>22.4</v>
      </c>
      <c r="O431" s="1">
        <v>3385</v>
      </c>
      <c r="P431" s="1">
        <v>2505</v>
      </c>
      <c r="Q431" s="1" t="s">
        <v>118</v>
      </c>
      <c r="R431" s="1" t="s">
        <v>47</v>
      </c>
      <c r="S431" s="1">
        <v>63.954000000000001</v>
      </c>
      <c r="T431" s="1">
        <v>0.73996410000000001</v>
      </c>
      <c r="U431" s="1">
        <v>-1.2</v>
      </c>
      <c r="W431" s="1">
        <v>0.77100000000000002</v>
      </c>
      <c r="X431" s="1">
        <v>13.2226929</v>
      </c>
      <c r="AE431" s="1">
        <v>64.451999999999998</v>
      </c>
    </row>
    <row r="432" spans="1:33" x14ac:dyDescent="0.2">
      <c r="A432" s="1" t="s">
        <v>577</v>
      </c>
      <c r="B432" s="1" t="s">
        <v>583</v>
      </c>
      <c r="C432" s="1" t="s">
        <v>584</v>
      </c>
      <c r="D432" s="1">
        <v>86</v>
      </c>
      <c r="E432" s="1" t="s">
        <v>33</v>
      </c>
      <c r="F432" s="1" t="s">
        <v>585</v>
      </c>
      <c r="G432" s="1" t="s">
        <v>247</v>
      </c>
      <c r="H432" s="1" t="s">
        <v>308</v>
      </c>
      <c r="I432" s="1" t="s">
        <v>36</v>
      </c>
      <c r="J432" s="1" t="s">
        <v>248</v>
      </c>
      <c r="K432" s="1">
        <v>3</v>
      </c>
      <c r="L432" s="1">
        <v>155.4</v>
      </c>
      <c r="M432" s="1">
        <v>177.4</v>
      </c>
      <c r="N432" s="1">
        <v>70</v>
      </c>
      <c r="O432" s="1">
        <v>1929</v>
      </c>
      <c r="P432" s="1">
        <v>1469</v>
      </c>
      <c r="Q432" s="1" t="s">
        <v>48</v>
      </c>
      <c r="R432" s="1" t="s">
        <v>315</v>
      </c>
      <c r="S432" s="1">
        <v>38.250999999999998</v>
      </c>
      <c r="T432" s="1">
        <v>0.76101660000000004</v>
      </c>
      <c r="U432" s="1">
        <v>27.216000000000001</v>
      </c>
      <c r="W432" s="1">
        <v>0.77100000000000002</v>
      </c>
      <c r="X432" s="1">
        <v>7.9724443999999997</v>
      </c>
      <c r="AE432" s="1">
        <v>38.860999999999997</v>
      </c>
    </row>
    <row r="433" spans="1:33" x14ac:dyDescent="0.2">
      <c r="A433" s="1" t="s">
        <v>577</v>
      </c>
      <c r="B433" s="1" t="s">
        <v>583</v>
      </c>
      <c r="C433" s="1" t="s">
        <v>584</v>
      </c>
      <c r="D433" s="1">
        <v>86</v>
      </c>
      <c r="E433" s="1" t="s">
        <v>33</v>
      </c>
      <c r="F433" s="1" t="s">
        <v>585</v>
      </c>
      <c r="G433" s="1" t="s">
        <v>247</v>
      </c>
      <c r="H433" s="1" t="s">
        <v>308</v>
      </c>
      <c r="I433" s="1" t="s">
        <v>36</v>
      </c>
      <c r="J433" s="1" t="s">
        <v>248</v>
      </c>
      <c r="K433" s="1">
        <v>4</v>
      </c>
      <c r="L433" s="1">
        <v>267.39999999999998</v>
      </c>
      <c r="M433" s="1">
        <v>290.2</v>
      </c>
      <c r="N433" s="1">
        <v>75.7</v>
      </c>
      <c r="W433" s="1">
        <v>0.77100000000000002</v>
      </c>
      <c r="X433" s="1">
        <v>32.694129400000001</v>
      </c>
      <c r="Y433" s="1">
        <v>2798</v>
      </c>
      <c r="Z433" s="1">
        <v>3466</v>
      </c>
      <c r="AA433" s="1">
        <v>3981</v>
      </c>
      <c r="AB433" s="1" t="s">
        <v>311</v>
      </c>
      <c r="AC433" s="1" t="s">
        <v>81</v>
      </c>
      <c r="AD433" s="1">
        <v>60.719000000000001</v>
      </c>
      <c r="AE433" s="1">
        <v>61.728000000000002</v>
      </c>
      <c r="AF433" s="1">
        <v>1.234191</v>
      </c>
      <c r="AG433" s="1">
        <v>27.312000000000001</v>
      </c>
    </row>
    <row r="434" spans="1:33" x14ac:dyDescent="0.2">
      <c r="A434" s="1" t="s">
        <v>577</v>
      </c>
      <c r="B434" s="1" t="s">
        <v>583</v>
      </c>
      <c r="C434" s="1" t="s">
        <v>584</v>
      </c>
      <c r="D434" s="1">
        <v>86</v>
      </c>
      <c r="E434" s="1" t="s">
        <v>33</v>
      </c>
      <c r="F434" s="1" t="s">
        <v>585</v>
      </c>
      <c r="G434" s="1" t="s">
        <v>247</v>
      </c>
      <c r="H434" s="1" t="s">
        <v>308</v>
      </c>
      <c r="I434" s="1" t="s">
        <v>36</v>
      </c>
      <c r="J434" s="1" t="s">
        <v>248</v>
      </c>
      <c r="K434" s="1">
        <v>5</v>
      </c>
      <c r="L434" s="1">
        <v>384</v>
      </c>
      <c r="M434" s="1">
        <v>403.8</v>
      </c>
      <c r="N434" s="1">
        <v>22.4</v>
      </c>
      <c r="W434" s="1">
        <v>0.77100000000000002</v>
      </c>
      <c r="X434" s="1">
        <v>44.047531399999997</v>
      </c>
      <c r="Y434" s="1">
        <v>4352</v>
      </c>
      <c r="Z434" s="1">
        <v>5092</v>
      </c>
      <c r="AA434" s="1">
        <v>6094</v>
      </c>
      <c r="AB434" s="1" t="s">
        <v>330</v>
      </c>
      <c r="AC434" s="1" t="s">
        <v>312</v>
      </c>
      <c r="AD434" s="1">
        <v>81.784999999999997</v>
      </c>
      <c r="AE434" s="1">
        <v>83.085999999999999</v>
      </c>
      <c r="AF434" s="1">
        <v>1.1709423999999999</v>
      </c>
      <c r="AG434" s="1">
        <v>-28.41</v>
      </c>
    </row>
    <row r="435" spans="1:33" x14ac:dyDescent="0.2">
      <c r="A435" s="1" t="s">
        <v>577</v>
      </c>
      <c r="B435" s="1" t="s">
        <v>586</v>
      </c>
      <c r="C435" s="1" t="s">
        <v>587</v>
      </c>
      <c r="D435" s="1">
        <v>87</v>
      </c>
      <c r="E435" s="1" t="s">
        <v>33</v>
      </c>
      <c r="F435" s="1" t="s">
        <v>588</v>
      </c>
      <c r="G435" s="1" t="s">
        <v>249</v>
      </c>
      <c r="H435" s="1" t="s">
        <v>308</v>
      </c>
      <c r="I435" s="1" t="s">
        <v>36</v>
      </c>
      <c r="J435" s="1" t="s">
        <v>250</v>
      </c>
      <c r="K435" s="1">
        <v>1</v>
      </c>
      <c r="L435" s="1">
        <v>23.8</v>
      </c>
      <c r="M435" s="1">
        <v>43.6</v>
      </c>
      <c r="N435" s="1">
        <v>22.1</v>
      </c>
      <c r="O435" s="1">
        <v>3386</v>
      </c>
      <c r="P435" s="1">
        <v>2509</v>
      </c>
      <c r="Q435" s="1" t="s">
        <v>118</v>
      </c>
      <c r="R435" s="1" t="s">
        <v>315</v>
      </c>
      <c r="S435" s="1">
        <v>63.764000000000003</v>
      </c>
      <c r="T435" s="1">
        <v>0.73995180000000005</v>
      </c>
      <c r="U435" s="1">
        <v>-1.242</v>
      </c>
      <c r="W435" s="1">
        <v>0.64800000000000002</v>
      </c>
      <c r="X435" s="1">
        <v>15.685739099999999</v>
      </c>
      <c r="AE435" s="1">
        <v>64.260999999999996</v>
      </c>
    </row>
    <row r="436" spans="1:33" x14ac:dyDescent="0.2">
      <c r="A436" s="1" t="s">
        <v>577</v>
      </c>
      <c r="B436" s="1" t="s">
        <v>586</v>
      </c>
      <c r="C436" s="1" t="s">
        <v>587</v>
      </c>
      <c r="D436" s="1">
        <v>87</v>
      </c>
      <c r="E436" s="1" t="s">
        <v>33</v>
      </c>
      <c r="F436" s="1" t="s">
        <v>588</v>
      </c>
      <c r="G436" s="1" t="s">
        <v>249</v>
      </c>
      <c r="H436" s="1" t="s">
        <v>308</v>
      </c>
      <c r="I436" s="1" t="s">
        <v>36</v>
      </c>
      <c r="J436" s="1" t="s">
        <v>250</v>
      </c>
      <c r="K436" s="1">
        <v>2</v>
      </c>
      <c r="L436" s="1">
        <v>93.8</v>
      </c>
      <c r="M436" s="1">
        <v>113.6</v>
      </c>
      <c r="N436" s="1">
        <v>22.1</v>
      </c>
      <c r="O436" s="1">
        <v>3415</v>
      </c>
      <c r="P436" s="1">
        <v>2531</v>
      </c>
      <c r="Q436" s="1" t="s">
        <v>48</v>
      </c>
      <c r="R436" s="1" t="s">
        <v>63</v>
      </c>
      <c r="S436" s="1">
        <v>64.037000000000006</v>
      </c>
      <c r="T436" s="1">
        <v>0.73998330000000001</v>
      </c>
      <c r="U436" s="1">
        <v>-1.2</v>
      </c>
      <c r="W436" s="1">
        <v>0.64800000000000002</v>
      </c>
      <c r="X436" s="1">
        <v>15.752941</v>
      </c>
      <c r="AE436" s="1">
        <v>64.536000000000001</v>
      </c>
    </row>
    <row r="437" spans="1:33" x14ac:dyDescent="0.2">
      <c r="A437" s="1" t="s">
        <v>577</v>
      </c>
      <c r="B437" s="1" t="s">
        <v>586</v>
      </c>
      <c r="C437" s="1" t="s">
        <v>587</v>
      </c>
      <c r="D437" s="1">
        <v>87</v>
      </c>
      <c r="E437" s="1" t="s">
        <v>33</v>
      </c>
      <c r="F437" s="1" t="s">
        <v>588</v>
      </c>
      <c r="G437" s="1" t="s">
        <v>249</v>
      </c>
      <c r="H437" s="1" t="s">
        <v>308</v>
      </c>
      <c r="I437" s="1" t="s">
        <v>36</v>
      </c>
      <c r="J437" s="1" t="s">
        <v>250</v>
      </c>
      <c r="K437" s="1">
        <v>3</v>
      </c>
      <c r="L437" s="1">
        <v>156.1</v>
      </c>
      <c r="M437" s="1">
        <v>177.6</v>
      </c>
      <c r="N437" s="1">
        <v>67.5</v>
      </c>
      <c r="O437" s="1">
        <v>1527</v>
      </c>
      <c r="P437" s="1">
        <v>1197</v>
      </c>
      <c r="Q437" s="1" t="s">
        <v>55</v>
      </c>
      <c r="R437" s="1" t="s">
        <v>49</v>
      </c>
      <c r="S437" s="1">
        <v>29.86</v>
      </c>
      <c r="T437" s="1">
        <v>0.78328279999999995</v>
      </c>
      <c r="U437" s="1">
        <v>57.244</v>
      </c>
      <c r="W437" s="1">
        <v>0.64800000000000002</v>
      </c>
      <c r="X437" s="1">
        <v>7.4311569999999998</v>
      </c>
      <c r="AE437" s="1">
        <v>30.443999999999999</v>
      </c>
    </row>
    <row r="438" spans="1:33" x14ac:dyDescent="0.2">
      <c r="A438" s="1" t="s">
        <v>577</v>
      </c>
      <c r="B438" s="1" t="s">
        <v>586</v>
      </c>
      <c r="C438" s="1" t="s">
        <v>587</v>
      </c>
      <c r="D438" s="1">
        <v>87</v>
      </c>
      <c r="E438" s="1" t="s">
        <v>33</v>
      </c>
      <c r="F438" s="1" t="s">
        <v>588</v>
      </c>
      <c r="G438" s="1" t="s">
        <v>249</v>
      </c>
      <c r="H438" s="1" t="s">
        <v>308</v>
      </c>
      <c r="I438" s="1" t="s">
        <v>36</v>
      </c>
      <c r="J438" s="1" t="s">
        <v>250</v>
      </c>
      <c r="K438" s="1">
        <v>4</v>
      </c>
      <c r="L438" s="1">
        <v>268</v>
      </c>
      <c r="M438" s="1">
        <v>291.3</v>
      </c>
      <c r="N438" s="1">
        <v>73.7</v>
      </c>
      <c r="W438" s="1">
        <v>0.64800000000000002</v>
      </c>
      <c r="X438" s="1">
        <v>32.5944146</v>
      </c>
      <c r="Y438" s="1">
        <v>2376</v>
      </c>
      <c r="Z438" s="1">
        <v>3176</v>
      </c>
      <c r="AA438" s="1">
        <v>3388</v>
      </c>
      <c r="AB438" s="1" t="s">
        <v>42</v>
      </c>
      <c r="AC438" s="1" t="s">
        <v>81</v>
      </c>
      <c r="AD438" s="1">
        <v>50.863</v>
      </c>
      <c r="AE438" s="1">
        <v>51.759</v>
      </c>
      <c r="AF438" s="1">
        <v>1.3326544</v>
      </c>
      <c r="AG438" s="1">
        <v>115.27</v>
      </c>
    </row>
    <row r="439" spans="1:33" x14ac:dyDescent="0.2">
      <c r="A439" s="1" t="s">
        <v>577</v>
      </c>
      <c r="B439" s="1" t="s">
        <v>586</v>
      </c>
      <c r="C439" s="1" t="s">
        <v>587</v>
      </c>
      <c r="D439" s="1">
        <v>87</v>
      </c>
      <c r="E439" s="1" t="s">
        <v>33</v>
      </c>
      <c r="F439" s="1" t="s">
        <v>588</v>
      </c>
      <c r="G439" s="1" t="s">
        <v>249</v>
      </c>
      <c r="H439" s="1" t="s">
        <v>308</v>
      </c>
      <c r="I439" s="1" t="s">
        <v>36</v>
      </c>
      <c r="J439" s="1" t="s">
        <v>250</v>
      </c>
      <c r="K439" s="1">
        <v>5</v>
      </c>
      <c r="L439" s="1">
        <v>383.8</v>
      </c>
      <c r="M439" s="1">
        <v>403.6</v>
      </c>
      <c r="N439" s="1">
        <v>22.4</v>
      </c>
      <c r="W439" s="1">
        <v>0.64800000000000002</v>
      </c>
      <c r="X439" s="1">
        <v>52.3279116</v>
      </c>
      <c r="Y439" s="1">
        <v>4345</v>
      </c>
      <c r="Z439" s="1">
        <v>5090</v>
      </c>
      <c r="AA439" s="1">
        <v>6076</v>
      </c>
      <c r="AB439" s="1" t="s">
        <v>71</v>
      </c>
      <c r="AC439" s="1" t="s">
        <v>339</v>
      </c>
      <c r="AD439" s="1">
        <v>81.66</v>
      </c>
      <c r="AE439" s="1">
        <v>82.957999999999998</v>
      </c>
      <c r="AF439" s="1">
        <v>1.1706629</v>
      </c>
      <c r="AG439" s="1">
        <v>-28.41</v>
      </c>
    </row>
    <row r="440" spans="1:33" x14ac:dyDescent="0.2">
      <c r="A440" s="1" t="s">
        <v>577</v>
      </c>
      <c r="B440" s="1" t="s">
        <v>589</v>
      </c>
      <c r="C440" s="1" t="s">
        <v>590</v>
      </c>
      <c r="D440" s="1">
        <v>88</v>
      </c>
      <c r="E440" s="1" t="s">
        <v>33</v>
      </c>
      <c r="F440" s="1" t="s">
        <v>591</v>
      </c>
      <c r="G440" s="1" t="s">
        <v>251</v>
      </c>
      <c r="H440" s="1" t="s">
        <v>308</v>
      </c>
      <c r="I440" s="1" t="s">
        <v>36</v>
      </c>
      <c r="J440" s="1" t="s">
        <v>252</v>
      </c>
      <c r="K440" s="1">
        <v>1</v>
      </c>
      <c r="L440" s="1">
        <v>23.8</v>
      </c>
      <c r="M440" s="1">
        <v>43.6</v>
      </c>
      <c r="N440" s="1">
        <v>22.1</v>
      </c>
      <c r="O440" s="1">
        <v>3388</v>
      </c>
      <c r="P440" s="1">
        <v>2510</v>
      </c>
      <c r="Q440" s="1" t="s">
        <v>118</v>
      </c>
      <c r="R440" s="1" t="s">
        <v>47</v>
      </c>
      <c r="S440" s="1">
        <v>63.686</v>
      </c>
      <c r="T440" s="1">
        <v>0.74000120000000003</v>
      </c>
      <c r="U440" s="1">
        <v>-1.0720000000000001</v>
      </c>
      <c r="W440" s="1">
        <v>1.036</v>
      </c>
      <c r="X440" s="1">
        <v>9.7991317000000002</v>
      </c>
      <c r="AE440" s="1">
        <v>64.182000000000002</v>
      </c>
    </row>
    <row r="441" spans="1:33" x14ac:dyDescent="0.2">
      <c r="A441" s="1" t="s">
        <v>577</v>
      </c>
      <c r="B441" s="1" t="s">
        <v>589</v>
      </c>
      <c r="C441" s="1" t="s">
        <v>590</v>
      </c>
      <c r="D441" s="1">
        <v>88</v>
      </c>
      <c r="E441" s="1" t="s">
        <v>33</v>
      </c>
      <c r="F441" s="1" t="s">
        <v>591</v>
      </c>
      <c r="G441" s="1" t="s">
        <v>251</v>
      </c>
      <c r="H441" s="1" t="s">
        <v>308</v>
      </c>
      <c r="I441" s="1" t="s">
        <v>36</v>
      </c>
      <c r="J441" s="1" t="s">
        <v>252</v>
      </c>
      <c r="K441" s="1">
        <v>2</v>
      </c>
      <c r="L441" s="1">
        <v>93.8</v>
      </c>
      <c r="M441" s="1">
        <v>113.7</v>
      </c>
      <c r="N441" s="1">
        <v>22.1</v>
      </c>
      <c r="O441" s="1">
        <v>3417</v>
      </c>
      <c r="P441" s="1">
        <v>2532</v>
      </c>
      <c r="Q441" s="1" t="s">
        <v>48</v>
      </c>
      <c r="R441" s="1" t="s">
        <v>63</v>
      </c>
      <c r="S441" s="1">
        <v>63.96</v>
      </c>
      <c r="T441" s="1">
        <v>0.73990619999999996</v>
      </c>
      <c r="U441" s="1">
        <v>-1.2</v>
      </c>
      <c r="W441" s="1">
        <v>1.036</v>
      </c>
      <c r="X441" s="1">
        <v>9.8413298999999999</v>
      </c>
      <c r="AE441" s="1">
        <v>64.457999999999998</v>
      </c>
    </row>
    <row r="442" spans="1:33" x14ac:dyDescent="0.2">
      <c r="A442" s="1" t="s">
        <v>577</v>
      </c>
      <c r="B442" s="1" t="s">
        <v>589</v>
      </c>
      <c r="C442" s="1" t="s">
        <v>590</v>
      </c>
      <c r="D442" s="1">
        <v>88</v>
      </c>
      <c r="E442" s="1" t="s">
        <v>33</v>
      </c>
      <c r="F442" s="1" t="s">
        <v>591</v>
      </c>
      <c r="G442" s="1" t="s">
        <v>251</v>
      </c>
      <c r="H442" s="1" t="s">
        <v>308</v>
      </c>
      <c r="I442" s="1" t="s">
        <v>36</v>
      </c>
      <c r="J442" s="1" t="s">
        <v>252</v>
      </c>
      <c r="K442" s="1">
        <v>3</v>
      </c>
      <c r="L442" s="1">
        <v>155.9</v>
      </c>
      <c r="M442" s="1">
        <v>177.9</v>
      </c>
      <c r="N442" s="1">
        <v>71.5</v>
      </c>
      <c r="O442" s="1">
        <v>2583</v>
      </c>
      <c r="P442" s="1">
        <v>2068</v>
      </c>
      <c r="Q442" s="1" t="s">
        <v>55</v>
      </c>
      <c r="R442" s="1" t="s">
        <v>49</v>
      </c>
      <c r="S442" s="1">
        <v>50.055999999999997</v>
      </c>
      <c r="T442" s="1">
        <v>0.79960560000000003</v>
      </c>
      <c r="U442" s="1">
        <v>79.388000000000005</v>
      </c>
      <c r="W442" s="1">
        <v>1.036</v>
      </c>
      <c r="X442" s="1">
        <v>7.7869976000000003</v>
      </c>
      <c r="AE442" s="1">
        <v>51.003</v>
      </c>
    </row>
    <row r="443" spans="1:33" x14ac:dyDescent="0.2">
      <c r="A443" s="1" t="s">
        <v>577</v>
      </c>
      <c r="B443" s="1" t="s">
        <v>589</v>
      </c>
      <c r="C443" s="1" t="s">
        <v>590</v>
      </c>
      <c r="D443" s="1">
        <v>88</v>
      </c>
      <c r="E443" s="1" t="s">
        <v>33</v>
      </c>
      <c r="F443" s="1" t="s">
        <v>591</v>
      </c>
      <c r="G443" s="1" t="s">
        <v>251</v>
      </c>
      <c r="H443" s="1" t="s">
        <v>308</v>
      </c>
      <c r="I443" s="1" t="s">
        <v>36</v>
      </c>
      <c r="J443" s="1" t="s">
        <v>252</v>
      </c>
      <c r="K443" s="1">
        <v>4</v>
      </c>
      <c r="L443" s="1">
        <v>267.60000000000002</v>
      </c>
      <c r="M443" s="1">
        <v>289.2</v>
      </c>
      <c r="N443" s="1">
        <v>78.2</v>
      </c>
      <c r="W443" s="1">
        <v>1.036</v>
      </c>
      <c r="X443" s="1">
        <v>34.506284200000003</v>
      </c>
      <c r="Y443" s="1">
        <v>4001</v>
      </c>
      <c r="Z443" s="1">
        <v>5740</v>
      </c>
      <c r="AA443" s="1">
        <v>5694</v>
      </c>
      <c r="AB443" s="1" t="s">
        <v>42</v>
      </c>
      <c r="AC443" s="1" t="s">
        <v>70</v>
      </c>
      <c r="AD443" s="1">
        <v>85.853999999999999</v>
      </c>
      <c r="AE443" s="1">
        <v>87.447999999999993</v>
      </c>
      <c r="AF443" s="1">
        <v>1.4281344</v>
      </c>
      <c r="AG443" s="1">
        <v>200.76400000000001</v>
      </c>
    </row>
    <row r="444" spans="1:33" x14ac:dyDescent="0.2">
      <c r="A444" s="1" t="s">
        <v>577</v>
      </c>
      <c r="B444" s="1" t="s">
        <v>589</v>
      </c>
      <c r="C444" s="1" t="s">
        <v>590</v>
      </c>
      <c r="D444" s="1">
        <v>88</v>
      </c>
      <c r="E444" s="1" t="s">
        <v>33</v>
      </c>
      <c r="F444" s="1" t="s">
        <v>591</v>
      </c>
      <c r="G444" s="1" t="s">
        <v>251</v>
      </c>
      <c r="H444" s="1" t="s">
        <v>308</v>
      </c>
      <c r="I444" s="1" t="s">
        <v>36</v>
      </c>
      <c r="J444" s="1" t="s">
        <v>252</v>
      </c>
      <c r="K444" s="1">
        <v>5</v>
      </c>
      <c r="L444" s="1">
        <v>383.8</v>
      </c>
      <c r="M444" s="1">
        <v>403.6</v>
      </c>
      <c r="N444" s="1">
        <v>22.4</v>
      </c>
      <c r="W444" s="1">
        <v>1.036</v>
      </c>
      <c r="X444" s="1">
        <v>32.742435200000003</v>
      </c>
      <c r="Y444" s="1">
        <v>4350</v>
      </c>
      <c r="Z444" s="1">
        <v>5095</v>
      </c>
      <c r="AA444" s="1">
        <v>6079</v>
      </c>
      <c r="AB444" s="1" t="s">
        <v>323</v>
      </c>
      <c r="AC444" s="1" t="s">
        <v>683</v>
      </c>
      <c r="AD444" s="1">
        <v>81.69</v>
      </c>
      <c r="AE444" s="1">
        <v>82.989000000000004</v>
      </c>
      <c r="AF444" s="1">
        <v>1.1703498000000001</v>
      </c>
      <c r="AG444" s="1">
        <v>-28.41</v>
      </c>
    </row>
    <row r="445" spans="1:33" x14ac:dyDescent="0.2">
      <c r="A445" s="1" t="s">
        <v>577</v>
      </c>
      <c r="B445" s="1" t="s">
        <v>592</v>
      </c>
      <c r="C445" s="1" t="s">
        <v>593</v>
      </c>
      <c r="D445" s="1">
        <v>89</v>
      </c>
      <c r="E445" s="1" t="s">
        <v>33</v>
      </c>
      <c r="F445" s="1" t="s">
        <v>594</v>
      </c>
      <c r="G445" s="1" t="s">
        <v>253</v>
      </c>
      <c r="H445" s="1" t="s">
        <v>308</v>
      </c>
      <c r="I445" s="1" t="s">
        <v>36</v>
      </c>
      <c r="J445" s="1" t="s">
        <v>254</v>
      </c>
      <c r="K445" s="1">
        <v>1</v>
      </c>
      <c r="L445" s="1">
        <v>23.7</v>
      </c>
      <c r="M445" s="1">
        <v>43.5</v>
      </c>
      <c r="N445" s="1">
        <v>22.4</v>
      </c>
      <c r="O445" s="1">
        <v>3367</v>
      </c>
      <c r="P445" s="1">
        <v>2491</v>
      </c>
      <c r="Q445" s="1" t="s">
        <v>38</v>
      </c>
      <c r="R445" s="1" t="s">
        <v>273</v>
      </c>
      <c r="S445" s="1">
        <v>63.698999999999998</v>
      </c>
      <c r="T445" s="1">
        <v>0.73996030000000002</v>
      </c>
      <c r="U445" s="1">
        <v>-1.1180000000000001</v>
      </c>
      <c r="W445" s="1">
        <v>0.84399999999999997</v>
      </c>
      <c r="X445" s="1">
        <v>12.0309548</v>
      </c>
      <c r="AE445" s="1">
        <v>64.195999999999998</v>
      </c>
    </row>
    <row r="446" spans="1:33" x14ac:dyDescent="0.2">
      <c r="A446" s="1" t="s">
        <v>577</v>
      </c>
      <c r="B446" s="1" t="s">
        <v>592</v>
      </c>
      <c r="C446" s="1" t="s">
        <v>593</v>
      </c>
      <c r="D446" s="1">
        <v>89</v>
      </c>
      <c r="E446" s="1" t="s">
        <v>33</v>
      </c>
      <c r="F446" s="1" t="s">
        <v>594</v>
      </c>
      <c r="G446" s="1" t="s">
        <v>253</v>
      </c>
      <c r="H446" s="1" t="s">
        <v>308</v>
      </c>
      <c r="I446" s="1" t="s">
        <v>36</v>
      </c>
      <c r="J446" s="1" t="s">
        <v>254</v>
      </c>
      <c r="K446" s="1">
        <v>2</v>
      </c>
      <c r="L446" s="1">
        <v>93.8</v>
      </c>
      <c r="M446" s="1">
        <v>113.7</v>
      </c>
      <c r="N446" s="1">
        <v>22.1</v>
      </c>
      <c r="O446" s="1">
        <v>3413</v>
      </c>
      <c r="P446" s="1">
        <v>2526</v>
      </c>
      <c r="Q446" s="1" t="s">
        <v>118</v>
      </c>
      <c r="R446" s="1" t="s">
        <v>315</v>
      </c>
      <c r="S446" s="1">
        <v>64.085999999999999</v>
      </c>
      <c r="T446" s="1">
        <v>0.73989950000000004</v>
      </c>
      <c r="U446" s="1">
        <v>-1.2</v>
      </c>
      <c r="W446" s="1">
        <v>0.84399999999999997</v>
      </c>
      <c r="X446" s="1">
        <v>12.1040545</v>
      </c>
      <c r="AE446" s="1">
        <v>64.585999999999999</v>
      </c>
    </row>
    <row r="447" spans="1:33" x14ac:dyDescent="0.2">
      <c r="A447" s="1" t="s">
        <v>577</v>
      </c>
      <c r="B447" s="1" t="s">
        <v>592</v>
      </c>
      <c r="C447" s="1" t="s">
        <v>593</v>
      </c>
      <c r="D447" s="1">
        <v>89</v>
      </c>
      <c r="E447" s="1" t="s">
        <v>33</v>
      </c>
      <c r="F447" s="1" t="s">
        <v>594</v>
      </c>
      <c r="G447" s="1" t="s">
        <v>253</v>
      </c>
      <c r="H447" s="1" t="s">
        <v>308</v>
      </c>
      <c r="I447" s="1" t="s">
        <v>36</v>
      </c>
      <c r="J447" s="1" t="s">
        <v>254</v>
      </c>
      <c r="K447" s="1">
        <v>3</v>
      </c>
      <c r="L447" s="1">
        <v>155.80000000000001</v>
      </c>
      <c r="M447" s="1">
        <v>177.9</v>
      </c>
      <c r="N447" s="1">
        <v>70.2</v>
      </c>
      <c r="O447" s="1">
        <v>2219</v>
      </c>
      <c r="P447" s="1">
        <v>1687</v>
      </c>
      <c r="Q447" s="1" t="s">
        <v>48</v>
      </c>
      <c r="R447" s="1" t="s">
        <v>315</v>
      </c>
      <c r="S447" s="1">
        <v>42.764000000000003</v>
      </c>
      <c r="T447" s="1">
        <v>0.75928709999999999</v>
      </c>
      <c r="U447" s="1">
        <v>24.971</v>
      </c>
      <c r="W447" s="1">
        <v>0.84399999999999997</v>
      </c>
      <c r="X447" s="1">
        <v>8.1697103000000002</v>
      </c>
      <c r="AE447" s="1">
        <v>43.593000000000004</v>
      </c>
    </row>
    <row r="448" spans="1:33" x14ac:dyDescent="0.2">
      <c r="A448" s="1" t="s">
        <v>577</v>
      </c>
      <c r="B448" s="1" t="s">
        <v>592</v>
      </c>
      <c r="C448" s="1" t="s">
        <v>593</v>
      </c>
      <c r="D448" s="1">
        <v>89</v>
      </c>
      <c r="E448" s="1" t="s">
        <v>33</v>
      </c>
      <c r="F448" s="1" t="s">
        <v>594</v>
      </c>
      <c r="G448" s="1" t="s">
        <v>253</v>
      </c>
      <c r="H448" s="1" t="s">
        <v>308</v>
      </c>
      <c r="I448" s="1" t="s">
        <v>36</v>
      </c>
      <c r="J448" s="1" t="s">
        <v>254</v>
      </c>
      <c r="K448" s="1">
        <v>4</v>
      </c>
      <c r="L448" s="1">
        <v>267.60000000000002</v>
      </c>
      <c r="M448" s="1">
        <v>289.89999999999998</v>
      </c>
      <c r="N448" s="1">
        <v>76.5</v>
      </c>
      <c r="W448" s="1">
        <v>0.84399999999999997</v>
      </c>
      <c r="X448" s="1">
        <v>35.245602300000002</v>
      </c>
      <c r="Y448" s="1">
        <v>3364</v>
      </c>
      <c r="Z448" s="1">
        <v>4131</v>
      </c>
      <c r="AA448" s="1">
        <v>4792</v>
      </c>
      <c r="AB448" s="1" t="s">
        <v>42</v>
      </c>
      <c r="AC448" s="1" t="s">
        <v>70</v>
      </c>
      <c r="AD448" s="1">
        <v>71.623000000000005</v>
      </c>
      <c r="AE448" s="1">
        <v>72.805000000000007</v>
      </c>
      <c r="AF448" s="1">
        <v>1.2232882</v>
      </c>
      <c r="AG448" s="1">
        <v>18.026</v>
      </c>
    </row>
    <row r="449" spans="1:33" x14ac:dyDescent="0.2">
      <c r="A449" s="1" t="s">
        <v>577</v>
      </c>
      <c r="B449" s="1" t="s">
        <v>592</v>
      </c>
      <c r="C449" s="1" t="s">
        <v>593</v>
      </c>
      <c r="D449" s="1">
        <v>89</v>
      </c>
      <c r="E449" s="1" t="s">
        <v>33</v>
      </c>
      <c r="F449" s="1" t="s">
        <v>594</v>
      </c>
      <c r="G449" s="1" t="s">
        <v>253</v>
      </c>
      <c r="H449" s="1" t="s">
        <v>308</v>
      </c>
      <c r="I449" s="1" t="s">
        <v>36</v>
      </c>
      <c r="J449" s="1" t="s">
        <v>254</v>
      </c>
      <c r="K449" s="1">
        <v>5</v>
      </c>
      <c r="L449" s="1">
        <v>383.9</v>
      </c>
      <c r="M449" s="1">
        <v>403.6</v>
      </c>
      <c r="N449" s="1">
        <v>22.4</v>
      </c>
      <c r="W449" s="1">
        <v>0.84399999999999997</v>
      </c>
      <c r="X449" s="1">
        <v>40.156576299999998</v>
      </c>
      <c r="Y449" s="1">
        <v>4367</v>
      </c>
      <c r="Z449" s="1">
        <v>5118</v>
      </c>
      <c r="AA449" s="1">
        <v>6096</v>
      </c>
      <c r="AB449" s="1" t="s">
        <v>322</v>
      </c>
      <c r="AC449" s="1" t="s">
        <v>313</v>
      </c>
      <c r="AD449" s="1">
        <v>81.620999999999995</v>
      </c>
      <c r="AE449" s="1">
        <v>82.918000000000006</v>
      </c>
      <c r="AF449" s="1">
        <v>1.1703956</v>
      </c>
      <c r="AG449" s="1">
        <v>-28.41</v>
      </c>
    </row>
    <row r="450" spans="1:33" x14ac:dyDescent="0.2">
      <c r="A450" s="1" t="s">
        <v>577</v>
      </c>
      <c r="B450" s="1" t="s">
        <v>595</v>
      </c>
      <c r="C450" s="1" t="s">
        <v>596</v>
      </c>
      <c r="D450" s="1">
        <v>90</v>
      </c>
      <c r="E450" s="1" t="s">
        <v>33</v>
      </c>
      <c r="F450" s="1" t="s">
        <v>597</v>
      </c>
      <c r="G450" s="1" t="s">
        <v>255</v>
      </c>
      <c r="H450" s="1" t="s">
        <v>308</v>
      </c>
      <c r="I450" s="1" t="s">
        <v>36</v>
      </c>
      <c r="J450" s="1" t="s">
        <v>256</v>
      </c>
      <c r="K450" s="1">
        <v>1</v>
      </c>
      <c r="L450" s="1">
        <v>23.7</v>
      </c>
      <c r="M450" s="1">
        <v>26.7</v>
      </c>
      <c r="N450" s="1">
        <v>22.4</v>
      </c>
      <c r="O450" s="1">
        <v>3355</v>
      </c>
      <c r="P450" s="1">
        <v>2482</v>
      </c>
      <c r="Q450" s="1" t="s">
        <v>57</v>
      </c>
      <c r="R450" s="1" t="s">
        <v>90</v>
      </c>
      <c r="S450" s="1">
        <v>63.576000000000001</v>
      </c>
      <c r="T450" s="1">
        <v>0.73986680000000005</v>
      </c>
      <c r="U450" s="1">
        <v>-1.194</v>
      </c>
      <c r="W450" s="1">
        <v>1.1639999999999999</v>
      </c>
      <c r="X450" s="1">
        <v>8.7065544999999993</v>
      </c>
      <c r="AE450" s="1">
        <v>64.070999999999998</v>
      </c>
    </row>
    <row r="451" spans="1:33" x14ac:dyDescent="0.2">
      <c r="A451" s="1" t="s">
        <v>577</v>
      </c>
      <c r="B451" s="1" t="s">
        <v>595</v>
      </c>
      <c r="C451" s="1" t="s">
        <v>596</v>
      </c>
      <c r="D451" s="1">
        <v>90</v>
      </c>
      <c r="E451" s="1" t="s">
        <v>33</v>
      </c>
      <c r="F451" s="1" t="s">
        <v>597</v>
      </c>
      <c r="G451" s="1" t="s">
        <v>255</v>
      </c>
      <c r="H451" s="1" t="s">
        <v>308</v>
      </c>
      <c r="I451" s="1" t="s">
        <v>36</v>
      </c>
      <c r="J451" s="1" t="s">
        <v>256</v>
      </c>
      <c r="K451" s="1">
        <v>2</v>
      </c>
      <c r="L451" s="1">
        <v>93.8</v>
      </c>
      <c r="M451" s="1">
        <v>113.6</v>
      </c>
      <c r="N451" s="1">
        <v>22.2</v>
      </c>
      <c r="O451" s="1">
        <v>3406</v>
      </c>
      <c r="P451" s="1">
        <v>2524</v>
      </c>
      <c r="Q451" s="1" t="s">
        <v>57</v>
      </c>
      <c r="R451" s="1" t="s">
        <v>93</v>
      </c>
      <c r="S451" s="1">
        <v>63.716999999999999</v>
      </c>
      <c r="T451" s="1">
        <v>0.73986249999999998</v>
      </c>
      <c r="U451" s="1">
        <v>-1.2</v>
      </c>
      <c r="W451" s="1">
        <v>1.1639999999999999</v>
      </c>
      <c r="X451" s="1">
        <v>8.7258492000000007</v>
      </c>
      <c r="AE451" s="1">
        <v>64.212999999999994</v>
      </c>
    </row>
    <row r="452" spans="1:33" x14ac:dyDescent="0.2">
      <c r="A452" s="1" t="s">
        <v>577</v>
      </c>
      <c r="B452" s="1" t="s">
        <v>595</v>
      </c>
      <c r="C452" s="1" t="s">
        <v>596</v>
      </c>
      <c r="D452" s="1">
        <v>90</v>
      </c>
      <c r="E452" s="1" t="s">
        <v>33</v>
      </c>
      <c r="F452" s="1" t="s">
        <v>597</v>
      </c>
      <c r="G452" s="1" t="s">
        <v>255</v>
      </c>
      <c r="H452" s="1" t="s">
        <v>308</v>
      </c>
      <c r="I452" s="1" t="s">
        <v>36</v>
      </c>
      <c r="J452" s="1" t="s">
        <v>256</v>
      </c>
      <c r="K452" s="1">
        <v>3</v>
      </c>
      <c r="L452" s="1">
        <v>155.4</v>
      </c>
      <c r="M452" s="1">
        <v>178</v>
      </c>
      <c r="N452" s="1">
        <v>72.5</v>
      </c>
      <c r="O452" s="1">
        <v>3019</v>
      </c>
      <c r="P452" s="1">
        <v>2271</v>
      </c>
      <c r="Q452" s="1" t="s">
        <v>84</v>
      </c>
      <c r="R452" s="1" t="s">
        <v>56</v>
      </c>
      <c r="S452" s="1">
        <v>57.920999999999999</v>
      </c>
      <c r="T452" s="1">
        <v>0.75144920000000004</v>
      </c>
      <c r="U452" s="1">
        <v>14.442</v>
      </c>
      <c r="W452" s="1">
        <v>1.1639999999999999</v>
      </c>
      <c r="X452" s="1">
        <v>8.0391694999999999</v>
      </c>
      <c r="AE452" s="1">
        <v>59.16</v>
      </c>
    </row>
    <row r="453" spans="1:33" x14ac:dyDescent="0.2">
      <c r="A453" s="1" t="s">
        <v>577</v>
      </c>
      <c r="B453" s="1" t="s">
        <v>595</v>
      </c>
      <c r="C453" s="1" t="s">
        <v>596</v>
      </c>
      <c r="D453" s="1">
        <v>90</v>
      </c>
      <c r="E453" s="1" t="s">
        <v>33</v>
      </c>
      <c r="F453" s="1" t="s">
        <v>597</v>
      </c>
      <c r="G453" s="1" t="s">
        <v>255</v>
      </c>
      <c r="H453" s="1" t="s">
        <v>308</v>
      </c>
      <c r="I453" s="1" t="s">
        <v>36</v>
      </c>
      <c r="J453" s="1" t="s">
        <v>256</v>
      </c>
      <c r="K453" s="1">
        <v>4</v>
      </c>
      <c r="L453" s="1">
        <v>267.39999999999998</v>
      </c>
      <c r="M453" s="1">
        <v>288.5</v>
      </c>
      <c r="N453" s="1">
        <v>79</v>
      </c>
      <c r="W453" s="1">
        <v>1.1639999999999999</v>
      </c>
      <c r="X453" s="1">
        <v>32.503025800000003</v>
      </c>
      <c r="Y453" s="1">
        <v>4268</v>
      </c>
      <c r="Z453" s="1">
        <v>5133</v>
      </c>
      <c r="AA453" s="1">
        <v>6070</v>
      </c>
      <c r="AB453" s="1" t="s">
        <v>50</v>
      </c>
      <c r="AC453" s="1" t="s">
        <v>64</v>
      </c>
      <c r="AD453" s="1">
        <v>91.055999999999997</v>
      </c>
      <c r="AE453" s="1">
        <v>92.534999999999997</v>
      </c>
      <c r="AF453" s="1">
        <v>1.1964033999999999</v>
      </c>
      <c r="AG453" s="1">
        <v>-5.97</v>
      </c>
    </row>
    <row r="454" spans="1:33" x14ac:dyDescent="0.2">
      <c r="A454" s="1" t="s">
        <v>577</v>
      </c>
      <c r="B454" s="1" t="s">
        <v>595</v>
      </c>
      <c r="C454" s="1" t="s">
        <v>596</v>
      </c>
      <c r="D454" s="1">
        <v>90</v>
      </c>
      <c r="E454" s="1" t="s">
        <v>33</v>
      </c>
      <c r="F454" s="1" t="s">
        <v>597</v>
      </c>
      <c r="G454" s="1" t="s">
        <v>255</v>
      </c>
      <c r="H454" s="1" t="s">
        <v>308</v>
      </c>
      <c r="I454" s="1" t="s">
        <v>36</v>
      </c>
      <c r="J454" s="1" t="s">
        <v>256</v>
      </c>
      <c r="K454" s="1">
        <v>5</v>
      </c>
      <c r="L454" s="1">
        <v>384</v>
      </c>
      <c r="M454" s="1">
        <v>388.2</v>
      </c>
      <c r="N454" s="1">
        <v>22.1</v>
      </c>
      <c r="W454" s="1">
        <v>1.1639999999999999</v>
      </c>
      <c r="X454" s="1">
        <v>29.0775322</v>
      </c>
      <c r="Y454" s="1">
        <v>4336</v>
      </c>
      <c r="Z454" s="1">
        <v>5076</v>
      </c>
      <c r="AA454" s="1">
        <v>6066</v>
      </c>
      <c r="AB454" s="1" t="s">
        <v>317</v>
      </c>
      <c r="AC454" s="1" t="s">
        <v>334</v>
      </c>
      <c r="AD454" s="1">
        <v>81.510000000000005</v>
      </c>
      <c r="AE454" s="1">
        <v>82.805999999999997</v>
      </c>
      <c r="AF454" s="1">
        <v>1.1704574000000001</v>
      </c>
      <c r="AG454" s="1">
        <v>-28.41</v>
      </c>
    </row>
    <row r="455" spans="1:33" x14ac:dyDescent="0.2">
      <c r="A455" s="1" t="s">
        <v>577</v>
      </c>
      <c r="B455" s="1" t="s">
        <v>598</v>
      </c>
      <c r="C455" s="1" t="s">
        <v>599</v>
      </c>
      <c r="D455" s="1">
        <v>91</v>
      </c>
      <c r="E455" s="1" t="s">
        <v>33</v>
      </c>
      <c r="F455" s="1" t="s">
        <v>600</v>
      </c>
      <c r="G455" s="1" t="s">
        <v>257</v>
      </c>
      <c r="H455" s="1" t="s">
        <v>308</v>
      </c>
      <c r="I455" s="1" t="s">
        <v>36</v>
      </c>
      <c r="J455" s="1" t="s">
        <v>258</v>
      </c>
      <c r="K455" s="1">
        <v>1</v>
      </c>
      <c r="L455" s="1">
        <v>23.7</v>
      </c>
      <c r="M455" s="1">
        <v>29.5</v>
      </c>
      <c r="N455" s="1">
        <v>22.4</v>
      </c>
      <c r="O455" s="1">
        <v>3356</v>
      </c>
      <c r="P455" s="1">
        <v>2484</v>
      </c>
      <c r="Q455" s="1" t="s">
        <v>48</v>
      </c>
      <c r="R455" s="1" t="s">
        <v>93</v>
      </c>
      <c r="S455" s="1">
        <v>63.557000000000002</v>
      </c>
      <c r="T455" s="1">
        <v>0.73989930000000004</v>
      </c>
      <c r="U455" s="1">
        <v>-1.23</v>
      </c>
      <c r="W455" s="1">
        <v>0.97399999999999998</v>
      </c>
      <c r="X455" s="1">
        <v>10.4017315</v>
      </c>
      <c r="AE455" s="1">
        <v>64.052000000000007</v>
      </c>
    </row>
    <row r="456" spans="1:33" x14ac:dyDescent="0.2">
      <c r="A456" s="1" t="s">
        <v>577</v>
      </c>
      <c r="B456" s="1" t="s">
        <v>598</v>
      </c>
      <c r="C456" s="1" t="s">
        <v>599</v>
      </c>
      <c r="D456" s="1">
        <v>91</v>
      </c>
      <c r="E456" s="1" t="s">
        <v>33</v>
      </c>
      <c r="F456" s="1" t="s">
        <v>600</v>
      </c>
      <c r="G456" s="1" t="s">
        <v>257</v>
      </c>
      <c r="H456" s="1" t="s">
        <v>308</v>
      </c>
      <c r="I456" s="1" t="s">
        <v>36</v>
      </c>
      <c r="J456" s="1" t="s">
        <v>258</v>
      </c>
      <c r="K456" s="1">
        <v>2</v>
      </c>
      <c r="L456" s="1">
        <v>93.7</v>
      </c>
      <c r="M456" s="1">
        <v>113.5</v>
      </c>
      <c r="N456" s="1">
        <v>22.4</v>
      </c>
      <c r="O456" s="1">
        <v>3390</v>
      </c>
      <c r="P456" s="1">
        <v>2509</v>
      </c>
      <c r="Q456" s="1" t="s">
        <v>48</v>
      </c>
      <c r="R456" s="1" t="s">
        <v>85</v>
      </c>
      <c r="S456" s="1">
        <v>63.911999999999999</v>
      </c>
      <c r="T456" s="1">
        <v>0.73992159999999996</v>
      </c>
      <c r="U456" s="1">
        <v>-1.2</v>
      </c>
      <c r="W456" s="1">
        <v>0.97399999999999998</v>
      </c>
      <c r="X456" s="1">
        <v>10.4597947</v>
      </c>
      <c r="AE456" s="1">
        <v>64.409000000000006</v>
      </c>
    </row>
    <row r="457" spans="1:33" x14ac:dyDescent="0.2">
      <c r="A457" s="1" t="s">
        <v>577</v>
      </c>
      <c r="B457" s="1" t="s">
        <v>598</v>
      </c>
      <c r="C457" s="1" t="s">
        <v>599</v>
      </c>
      <c r="D457" s="1">
        <v>91</v>
      </c>
      <c r="E457" s="1" t="s">
        <v>33</v>
      </c>
      <c r="F457" s="1" t="s">
        <v>600</v>
      </c>
      <c r="G457" s="1" t="s">
        <v>257</v>
      </c>
      <c r="H457" s="1" t="s">
        <v>308</v>
      </c>
      <c r="I457" s="1" t="s">
        <v>36</v>
      </c>
      <c r="J457" s="1" t="s">
        <v>258</v>
      </c>
      <c r="K457" s="1">
        <v>3</v>
      </c>
      <c r="L457" s="1">
        <v>155.69999999999999</v>
      </c>
      <c r="M457" s="1">
        <v>178</v>
      </c>
      <c r="N457" s="1">
        <v>71.5</v>
      </c>
      <c r="O457" s="1">
        <v>2535</v>
      </c>
      <c r="P457" s="1">
        <v>1926</v>
      </c>
      <c r="Q457" s="1" t="s">
        <v>55</v>
      </c>
      <c r="R457" s="1" t="s">
        <v>56</v>
      </c>
      <c r="S457" s="1">
        <v>48.656999999999996</v>
      </c>
      <c r="T457" s="1">
        <v>0.75900469999999998</v>
      </c>
      <c r="U457" s="1">
        <v>24.56</v>
      </c>
      <c r="W457" s="1">
        <v>0.97399999999999998</v>
      </c>
      <c r="X457" s="1">
        <v>8.1087117000000006</v>
      </c>
      <c r="AE457" s="1">
        <v>49.932000000000002</v>
      </c>
    </row>
    <row r="458" spans="1:33" x14ac:dyDescent="0.2">
      <c r="A458" s="1" t="s">
        <v>577</v>
      </c>
      <c r="B458" s="1" t="s">
        <v>598</v>
      </c>
      <c r="C458" s="1" t="s">
        <v>599</v>
      </c>
      <c r="D458" s="1">
        <v>91</v>
      </c>
      <c r="E458" s="1" t="s">
        <v>33</v>
      </c>
      <c r="F458" s="1" t="s">
        <v>600</v>
      </c>
      <c r="G458" s="1" t="s">
        <v>257</v>
      </c>
      <c r="H458" s="1" t="s">
        <v>308</v>
      </c>
      <c r="I458" s="1" t="s">
        <v>36</v>
      </c>
      <c r="J458" s="1" t="s">
        <v>258</v>
      </c>
      <c r="K458" s="1">
        <v>4</v>
      </c>
      <c r="L458" s="1">
        <v>267.7</v>
      </c>
      <c r="M458" s="1">
        <v>289.3</v>
      </c>
      <c r="N458" s="1">
        <v>78.3</v>
      </c>
      <c r="W458" s="1">
        <v>0.97399999999999998</v>
      </c>
      <c r="X458" s="1">
        <v>36.3769171</v>
      </c>
      <c r="Y458" s="1">
        <v>3999</v>
      </c>
      <c r="Z458" s="1">
        <v>4992</v>
      </c>
      <c r="AA458" s="1">
        <v>5692</v>
      </c>
      <c r="AB458" s="1" t="s">
        <v>50</v>
      </c>
      <c r="AC458" s="1" t="s">
        <v>656</v>
      </c>
      <c r="AD458" s="1">
        <v>85.248999999999995</v>
      </c>
      <c r="AE458" s="1">
        <v>86.673000000000002</v>
      </c>
      <c r="AF458" s="1">
        <v>1.2429817999999999</v>
      </c>
      <c r="AG458" s="1">
        <v>35.459000000000003</v>
      </c>
    </row>
    <row r="459" spans="1:33" x14ac:dyDescent="0.2">
      <c r="A459" s="1" t="s">
        <v>577</v>
      </c>
      <c r="B459" s="1" t="s">
        <v>598</v>
      </c>
      <c r="C459" s="1" t="s">
        <v>599</v>
      </c>
      <c r="D459" s="1">
        <v>91</v>
      </c>
      <c r="E459" s="1" t="s">
        <v>33</v>
      </c>
      <c r="F459" s="1" t="s">
        <v>600</v>
      </c>
      <c r="G459" s="1" t="s">
        <v>257</v>
      </c>
      <c r="H459" s="1" t="s">
        <v>308</v>
      </c>
      <c r="I459" s="1" t="s">
        <v>36</v>
      </c>
      <c r="J459" s="1" t="s">
        <v>258</v>
      </c>
      <c r="K459" s="1">
        <v>5</v>
      </c>
      <c r="L459" s="1">
        <v>384</v>
      </c>
      <c r="M459" s="1">
        <v>386.3</v>
      </c>
      <c r="N459" s="1">
        <v>22.1</v>
      </c>
      <c r="W459" s="1">
        <v>0.97399999999999998</v>
      </c>
      <c r="X459" s="1">
        <v>34.886879899999997</v>
      </c>
      <c r="Y459" s="1">
        <v>4352</v>
      </c>
      <c r="Z459" s="1">
        <v>5094</v>
      </c>
      <c r="AA459" s="1">
        <v>6085</v>
      </c>
      <c r="AB459" s="1" t="s">
        <v>323</v>
      </c>
      <c r="AC459" s="1" t="s">
        <v>320</v>
      </c>
      <c r="AD459" s="1">
        <v>81.831000000000003</v>
      </c>
      <c r="AE459" s="1">
        <v>83.132000000000005</v>
      </c>
      <c r="AF459" s="1">
        <v>1.1705454</v>
      </c>
      <c r="AG459" s="1">
        <v>-28.41</v>
      </c>
    </row>
    <row r="460" spans="1:33" x14ac:dyDescent="0.2">
      <c r="A460" s="1" t="s">
        <v>577</v>
      </c>
      <c r="B460" s="1" t="s">
        <v>601</v>
      </c>
      <c r="C460" s="1" t="s">
        <v>602</v>
      </c>
      <c r="D460" s="1">
        <v>92</v>
      </c>
      <c r="E460" s="1" t="s">
        <v>33</v>
      </c>
      <c r="F460" s="1" t="s">
        <v>603</v>
      </c>
      <c r="G460" s="1" t="s">
        <v>259</v>
      </c>
      <c r="H460" s="1" t="s">
        <v>308</v>
      </c>
      <c r="I460" s="1" t="s">
        <v>36</v>
      </c>
      <c r="J460" s="1" t="s">
        <v>260</v>
      </c>
      <c r="K460" s="1">
        <v>1</v>
      </c>
      <c r="L460" s="1">
        <v>23.8</v>
      </c>
      <c r="M460" s="1">
        <v>43.6</v>
      </c>
      <c r="N460" s="1">
        <v>22.1</v>
      </c>
      <c r="O460" s="1">
        <v>3404</v>
      </c>
      <c r="P460" s="1">
        <v>2522</v>
      </c>
      <c r="Q460" s="1" t="s">
        <v>329</v>
      </c>
      <c r="R460" s="1" t="s">
        <v>309</v>
      </c>
      <c r="S460" s="1">
        <v>63.905000000000001</v>
      </c>
      <c r="T460" s="1">
        <v>0.73995299999999997</v>
      </c>
      <c r="U460" s="1">
        <v>-1.157</v>
      </c>
      <c r="W460" s="1">
        <v>0.54900000000000004</v>
      </c>
      <c r="X460" s="1">
        <v>18.555320200000001</v>
      </c>
      <c r="AE460" s="1">
        <v>64.403000000000006</v>
      </c>
    </row>
    <row r="461" spans="1:33" x14ac:dyDescent="0.2">
      <c r="A461" s="1" t="s">
        <v>577</v>
      </c>
      <c r="B461" s="1" t="s">
        <v>601</v>
      </c>
      <c r="C461" s="1" t="s">
        <v>602</v>
      </c>
      <c r="D461" s="1">
        <v>92</v>
      </c>
      <c r="E461" s="1" t="s">
        <v>33</v>
      </c>
      <c r="F461" s="1" t="s">
        <v>603</v>
      </c>
      <c r="G461" s="1" t="s">
        <v>259</v>
      </c>
      <c r="H461" s="1" t="s">
        <v>308</v>
      </c>
      <c r="I461" s="1" t="s">
        <v>36</v>
      </c>
      <c r="J461" s="1" t="s">
        <v>260</v>
      </c>
      <c r="K461" s="1">
        <v>2</v>
      </c>
      <c r="L461" s="1">
        <v>93.8</v>
      </c>
      <c r="M461" s="1">
        <v>113.6</v>
      </c>
      <c r="N461" s="1">
        <v>22.1</v>
      </c>
      <c r="O461" s="1">
        <v>3422</v>
      </c>
      <c r="P461" s="1">
        <v>2535</v>
      </c>
      <c r="Q461" s="1" t="s">
        <v>310</v>
      </c>
      <c r="R461" s="1" t="s">
        <v>63</v>
      </c>
      <c r="S461" s="1">
        <v>64.277000000000001</v>
      </c>
      <c r="T461" s="1">
        <v>0.7399213</v>
      </c>
      <c r="U461" s="1">
        <v>-1.2</v>
      </c>
      <c r="W461" s="1">
        <v>0.54900000000000004</v>
      </c>
      <c r="X461" s="1">
        <v>18.663492099999999</v>
      </c>
      <c r="AE461" s="1">
        <v>64.778000000000006</v>
      </c>
    </row>
    <row r="462" spans="1:33" x14ac:dyDescent="0.2">
      <c r="A462" s="1" t="s">
        <v>577</v>
      </c>
      <c r="B462" s="1" t="s">
        <v>601</v>
      </c>
      <c r="C462" s="1" t="s">
        <v>602</v>
      </c>
      <c r="D462" s="1">
        <v>92</v>
      </c>
      <c r="E462" s="1" t="s">
        <v>33</v>
      </c>
      <c r="F462" s="1" t="s">
        <v>603</v>
      </c>
      <c r="G462" s="1" t="s">
        <v>259</v>
      </c>
      <c r="H462" s="1" t="s">
        <v>308</v>
      </c>
      <c r="I462" s="1" t="s">
        <v>36</v>
      </c>
      <c r="J462" s="1" t="s">
        <v>260</v>
      </c>
      <c r="K462" s="1">
        <v>3</v>
      </c>
      <c r="L462" s="1">
        <v>155.80000000000001</v>
      </c>
      <c r="M462" s="1">
        <v>178</v>
      </c>
      <c r="N462" s="1">
        <v>74.2</v>
      </c>
      <c r="O462" s="1">
        <v>3840</v>
      </c>
      <c r="P462" s="1">
        <v>3928</v>
      </c>
      <c r="Q462" s="1" t="s">
        <v>118</v>
      </c>
      <c r="R462" s="1" t="s">
        <v>47</v>
      </c>
      <c r="S462" s="1">
        <v>72.894999999999996</v>
      </c>
      <c r="T462" s="1">
        <v>1.0217826000000001</v>
      </c>
      <c r="U462" s="1">
        <v>379.27699999999999</v>
      </c>
      <c r="W462" s="1">
        <v>0.54900000000000004</v>
      </c>
      <c r="X462" s="1">
        <v>21.422730399999999</v>
      </c>
      <c r="AE462" s="1">
        <v>74.355000000000004</v>
      </c>
    </row>
    <row r="463" spans="1:33" x14ac:dyDescent="0.2">
      <c r="A463" s="1" t="s">
        <v>577</v>
      </c>
      <c r="B463" s="1" t="s">
        <v>601</v>
      </c>
      <c r="C463" s="1" t="s">
        <v>602</v>
      </c>
      <c r="D463" s="1">
        <v>92</v>
      </c>
      <c r="E463" s="1" t="s">
        <v>33</v>
      </c>
      <c r="F463" s="1" t="s">
        <v>603</v>
      </c>
      <c r="G463" s="1" t="s">
        <v>259</v>
      </c>
      <c r="H463" s="1" t="s">
        <v>308</v>
      </c>
      <c r="I463" s="1" t="s">
        <v>36</v>
      </c>
      <c r="J463" s="1" t="s">
        <v>260</v>
      </c>
      <c r="K463" s="1">
        <v>4</v>
      </c>
      <c r="L463" s="1">
        <v>268.2</v>
      </c>
      <c r="M463" s="1">
        <v>291.3</v>
      </c>
      <c r="N463" s="1">
        <v>75</v>
      </c>
      <c r="W463" s="1">
        <v>0.54900000000000004</v>
      </c>
      <c r="X463" s="1">
        <v>44.633984499999997</v>
      </c>
      <c r="Y463" s="1">
        <v>2798</v>
      </c>
      <c r="Z463" s="1">
        <v>5091</v>
      </c>
      <c r="AA463" s="1">
        <v>3995</v>
      </c>
      <c r="AB463" s="1" t="s">
        <v>42</v>
      </c>
      <c r="AC463" s="1" t="s">
        <v>163</v>
      </c>
      <c r="AD463" s="1">
        <v>58.695999999999998</v>
      </c>
      <c r="AE463" s="1">
        <v>60.012</v>
      </c>
      <c r="AF463" s="1">
        <v>1.8129426</v>
      </c>
      <c r="AG463" s="1">
        <v>543.98299999999995</v>
      </c>
    </row>
    <row r="464" spans="1:33" x14ac:dyDescent="0.2">
      <c r="A464" s="1" t="s">
        <v>577</v>
      </c>
      <c r="B464" s="1" t="s">
        <v>601</v>
      </c>
      <c r="C464" s="1" t="s">
        <v>602</v>
      </c>
      <c r="D464" s="1">
        <v>92</v>
      </c>
      <c r="E464" s="1" t="s">
        <v>33</v>
      </c>
      <c r="F464" s="1" t="s">
        <v>603</v>
      </c>
      <c r="G464" s="1" t="s">
        <v>259</v>
      </c>
      <c r="H464" s="1" t="s">
        <v>308</v>
      </c>
      <c r="I464" s="1" t="s">
        <v>36</v>
      </c>
      <c r="J464" s="1" t="s">
        <v>260</v>
      </c>
      <c r="K464" s="1">
        <v>5</v>
      </c>
      <c r="L464" s="1">
        <v>383.8</v>
      </c>
      <c r="M464" s="1">
        <v>403.6</v>
      </c>
      <c r="N464" s="1">
        <v>22.4</v>
      </c>
      <c r="W464" s="1">
        <v>0.54900000000000004</v>
      </c>
      <c r="X464" s="1">
        <v>61.957506799999997</v>
      </c>
      <c r="Y464" s="1">
        <v>4361</v>
      </c>
      <c r="Z464" s="1">
        <v>5106</v>
      </c>
      <c r="AA464" s="1">
        <v>6095</v>
      </c>
      <c r="AB464" s="1" t="s">
        <v>76</v>
      </c>
      <c r="AC464" s="1" t="s">
        <v>688</v>
      </c>
      <c r="AD464" s="1">
        <v>81.915000000000006</v>
      </c>
      <c r="AE464" s="1">
        <v>83.216999999999999</v>
      </c>
      <c r="AF464" s="1">
        <v>1.1702030999999999</v>
      </c>
      <c r="AG464" s="1">
        <v>-28.41</v>
      </c>
    </row>
    <row r="465" spans="1:33" x14ac:dyDescent="0.2">
      <c r="A465" s="1" t="s">
        <v>577</v>
      </c>
      <c r="B465" s="1" t="s">
        <v>604</v>
      </c>
      <c r="C465" s="1" t="s">
        <v>605</v>
      </c>
      <c r="D465" s="1">
        <v>93</v>
      </c>
      <c r="E465" s="1" t="s">
        <v>33</v>
      </c>
      <c r="F465" s="1" t="s">
        <v>606</v>
      </c>
      <c r="G465" s="1" t="s">
        <v>261</v>
      </c>
      <c r="H465" s="1" t="s">
        <v>308</v>
      </c>
      <c r="I465" s="1" t="s">
        <v>36</v>
      </c>
      <c r="J465" s="1" t="s">
        <v>262</v>
      </c>
      <c r="K465" s="1">
        <v>1</v>
      </c>
      <c r="L465" s="1">
        <v>23.7</v>
      </c>
      <c r="M465" s="1">
        <v>43.6</v>
      </c>
      <c r="N465" s="1">
        <v>22.1</v>
      </c>
      <c r="O465" s="1">
        <v>3392</v>
      </c>
      <c r="P465" s="1">
        <v>2512</v>
      </c>
      <c r="Q465" s="1" t="s">
        <v>329</v>
      </c>
      <c r="R465" s="1" t="s">
        <v>272</v>
      </c>
      <c r="S465" s="1">
        <v>64.001999999999995</v>
      </c>
      <c r="T465" s="1">
        <v>0.7398169</v>
      </c>
      <c r="U465" s="1">
        <v>-1.1839999999999999</v>
      </c>
      <c r="W465" s="1">
        <v>0.69399999999999995</v>
      </c>
      <c r="X465" s="1">
        <v>14.7007814</v>
      </c>
      <c r="AE465" s="1">
        <v>64.501000000000005</v>
      </c>
    </row>
    <row r="466" spans="1:33" x14ac:dyDescent="0.2">
      <c r="A466" s="1" t="s">
        <v>577</v>
      </c>
      <c r="B466" s="1" t="s">
        <v>604</v>
      </c>
      <c r="C466" s="1" t="s">
        <v>605</v>
      </c>
      <c r="D466" s="1">
        <v>93</v>
      </c>
      <c r="E466" s="1" t="s">
        <v>33</v>
      </c>
      <c r="F466" s="1" t="s">
        <v>606</v>
      </c>
      <c r="G466" s="1" t="s">
        <v>261</v>
      </c>
      <c r="H466" s="1" t="s">
        <v>308</v>
      </c>
      <c r="I466" s="1" t="s">
        <v>36</v>
      </c>
      <c r="J466" s="1" t="s">
        <v>262</v>
      </c>
      <c r="K466" s="1">
        <v>2</v>
      </c>
      <c r="L466" s="1">
        <v>93.6</v>
      </c>
      <c r="M466" s="1">
        <v>113.5</v>
      </c>
      <c r="N466" s="1">
        <v>22.4</v>
      </c>
      <c r="O466" s="1">
        <v>3417</v>
      </c>
      <c r="P466" s="1">
        <v>2528</v>
      </c>
      <c r="Q466" s="1" t="s">
        <v>310</v>
      </c>
      <c r="R466" s="1" t="s">
        <v>47</v>
      </c>
      <c r="S466" s="1">
        <v>64.447000000000003</v>
      </c>
      <c r="T466" s="1">
        <v>0.73980509999999999</v>
      </c>
      <c r="U466" s="1">
        <v>-1.2</v>
      </c>
      <c r="W466" s="1">
        <v>0.69399999999999995</v>
      </c>
      <c r="X466" s="1">
        <v>14.803050900000001</v>
      </c>
      <c r="AE466" s="1">
        <v>64.95</v>
      </c>
    </row>
    <row r="467" spans="1:33" x14ac:dyDescent="0.2">
      <c r="A467" s="1" t="s">
        <v>577</v>
      </c>
      <c r="B467" s="1" t="s">
        <v>604</v>
      </c>
      <c r="C467" s="1" t="s">
        <v>605</v>
      </c>
      <c r="D467" s="1">
        <v>93</v>
      </c>
      <c r="E467" s="1" t="s">
        <v>33</v>
      </c>
      <c r="F467" s="1" t="s">
        <v>606</v>
      </c>
      <c r="G467" s="1" t="s">
        <v>261</v>
      </c>
      <c r="H467" s="1" t="s">
        <v>308</v>
      </c>
      <c r="I467" s="1" t="s">
        <v>36</v>
      </c>
      <c r="J467" s="1" t="s">
        <v>262</v>
      </c>
      <c r="K467" s="1">
        <v>3</v>
      </c>
      <c r="L467" s="1">
        <v>267.60000000000002</v>
      </c>
      <c r="M467" s="1">
        <v>290.5</v>
      </c>
      <c r="N467" s="1">
        <v>75.8</v>
      </c>
      <c r="W467" s="1">
        <v>0.69399999999999995</v>
      </c>
      <c r="X467" s="1">
        <v>36.856165599999997</v>
      </c>
      <c r="Y467" s="1">
        <v>2920</v>
      </c>
      <c r="Z467" s="1">
        <v>3841</v>
      </c>
      <c r="AA467" s="1">
        <v>4165</v>
      </c>
      <c r="AB467" s="1" t="s">
        <v>42</v>
      </c>
      <c r="AC467" s="1" t="s">
        <v>656</v>
      </c>
      <c r="AD467" s="1">
        <v>61.561999999999998</v>
      </c>
      <c r="AE467" s="1">
        <v>62.633000000000003</v>
      </c>
      <c r="AF467" s="1">
        <v>1.3105252000000001</v>
      </c>
      <c r="AG467" s="1">
        <v>95.841999999999999</v>
      </c>
    </row>
    <row r="468" spans="1:33" x14ac:dyDescent="0.2">
      <c r="A468" s="1" t="s">
        <v>577</v>
      </c>
      <c r="B468" s="1" t="s">
        <v>604</v>
      </c>
      <c r="C468" s="1" t="s">
        <v>605</v>
      </c>
      <c r="D468" s="1">
        <v>93</v>
      </c>
      <c r="E468" s="1" t="s">
        <v>33</v>
      </c>
      <c r="F468" s="1" t="s">
        <v>606</v>
      </c>
      <c r="G468" s="1" t="s">
        <v>261</v>
      </c>
      <c r="H468" s="1" t="s">
        <v>308</v>
      </c>
      <c r="I468" s="1" t="s">
        <v>36</v>
      </c>
      <c r="J468" s="1" t="s">
        <v>262</v>
      </c>
      <c r="K468" s="1">
        <v>4</v>
      </c>
      <c r="L468" s="1">
        <v>383.9</v>
      </c>
      <c r="M468" s="1">
        <v>403.6</v>
      </c>
      <c r="N468" s="1">
        <v>22.4</v>
      </c>
      <c r="W468" s="1">
        <v>0.69399999999999995</v>
      </c>
      <c r="X468" s="1">
        <v>49.032968199999999</v>
      </c>
      <c r="Y468" s="1">
        <v>4382</v>
      </c>
      <c r="Z468" s="1">
        <v>5135</v>
      </c>
      <c r="AA468" s="1">
        <v>6119</v>
      </c>
      <c r="AB468" s="1" t="s">
        <v>76</v>
      </c>
      <c r="AC468" s="1" t="s">
        <v>708</v>
      </c>
      <c r="AD468" s="1">
        <v>81.948999999999998</v>
      </c>
      <c r="AE468" s="1">
        <v>83.251999999999995</v>
      </c>
      <c r="AF468" s="1">
        <v>1.1702737000000001</v>
      </c>
      <c r="AG468" s="1">
        <v>-28.41</v>
      </c>
    </row>
    <row r="469" spans="1:33" x14ac:dyDescent="0.2">
      <c r="A469" s="1" t="s">
        <v>577</v>
      </c>
      <c r="B469" s="1" t="s">
        <v>607</v>
      </c>
      <c r="C469" s="1" t="s">
        <v>608</v>
      </c>
      <c r="D469" s="1">
        <v>94</v>
      </c>
      <c r="E469" s="1" t="s">
        <v>33</v>
      </c>
      <c r="F469" s="1" t="s">
        <v>609</v>
      </c>
      <c r="G469" s="1" t="s">
        <v>263</v>
      </c>
      <c r="H469" s="1" t="s">
        <v>308</v>
      </c>
      <c r="I469" s="1" t="s">
        <v>36</v>
      </c>
      <c r="J469" s="1" t="s">
        <v>264</v>
      </c>
      <c r="K469" s="1">
        <v>1</v>
      </c>
      <c r="L469" s="1">
        <v>23.6</v>
      </c>
      <c r="M469" s="1">
        <v>29.7</v>
      </c>
      <c r="N469" s="1">
        <v>22.4</v>
      </c>
      <c r="O469" s="1">
        <v>3381</v>
      </c>
      <c r="P469" s="1">
        <v>2502</v>
      </c>
      <c r="Q469" s="1" t="s">
        <v>48</v>
      </c>
      <c r="R469" s="1" t="s">
        <v>85</v>
      </c>
      <c r="S469" s="1">
        <v>64.025000000000006</v>
      </c>
      <c r="T469" s="1">
        <v>0.73990809999999996</v>
      </c>
      <c r="U469" s="1">
        <v>-1.133</v>
      </c>
      <c r="W469" s="1">
        <v>1.0589999999999999</v>
      </c>
      <c r="X469" s="1">
        <v>9.6372406999999995</v>
      </c>
      <c r="AE469" s="1">
        <v>64.522999999999996</v>
      </c>
    </row>
    <row r="470" spans="1:33" x14ac:dyDescent="0.2">
      <c r="A470" s="1" t="s">
        <v>577</v>
      </c>
      <c r="B470" s="1" t="s">
        <v>607</v>
      </c>
      <c r="C470" s="1" t="s">
        <v>608</v>
      </c>
      <c r="D470" s="1">
        <v>94</v>
      </c>
      <c r="E470" s="1" t="s">
        <v>33</v>
      </c>
      <c r="F470" s="1" t="s">
        <v>609</v>
      </c>
      <c r="G470" s="1" t="s">
        <v>263</v>
      </c>
      <c r="H470" s="1" t="s">
        <v>308</v>
      </c>
      <c r="I470" s="1" t="s">
        <v>36</v>
      </c>
      <c r="J470" s="1" t="s">
        <v>264</v>
      </c>
      <c r="K470" s="1">
        <v>2</v>
      </c>
      <c r="L470" s="1">
        <v>93.8</v>
      </c>
      <c r="M470" s="1">
        <v>113.6</v>
      </c>
      <c r="N470" s="1">
        <v>22.1</v>
      </c>
      <c r="O470" s="1">
        <v>3434</v>
      </c>
      <c r="P470" s="1">
        <v>2545</v>
      </c>
      <c r="Q470" s="1" t="s">
        <v>48</v>
      </c>
      <c r="R470" s="1" t="s">
        <v>85</v>
      </c>
      <c r="S470" s="1">
        <v>64.197999999999993</v>
      </c>
      <c r="T470" s="1">
        <v>0.73985829999999997</v>
      </c>
      <c r="U470" s="1">
        <v>-1.2</v>
      </c>
      <c r="W470" s="1">
        <v>1.0589999999999999</v>
      </c>
      <c r="X470" s="1">
        <v>9.6633577000000006</v>
      </c>
      <c r="AE470" s="1">
        <v>64.697999999999993</v>
      </c>
    </row>
    <row r="471" spans="1:33" x14ac:dyDescent="0.2">
      <c r="A471" s="1" t="s">
        <v>577</v>
      </c>
      <c r="B471" s="1" t="s">
        <v>607</v>
      </c>
      <c r="C471" s="1" t="s">
        <v>608</v>
      </c>
      <c r="D471" s="1">
        <v>94</v>
      </c>
      <c r="E471" s="1" t="s">
        <v>33</v>
      </c>
      <c r="F471" s="1" t="s">
        <v>609</v>
      </c>
      <c r="G471" s="1" t="s">
        <v>263</v>
      </c>
      <c r="H471" s="1" t="s">
        <v>308</v>
      </c>
      <c r="I471" s="1" t="s">
        <v>36</v>
      </c>
      <c r="J471" s="1" t="s">
        <v>264</v>
      </c>
      <c r="K471" s="1">
        <v>3</v>
      </c>
      <c r="L471" s="1">
        <v>155.80000000000001</v>
      </c>
      <c r="M471" s="1">
        <v>178.1</v>
      </c>
      <c r="N471" s="1">
        <v>71.7</v>
      </c>
      <c r="O471" s="1">
        <v>2749</v>
      </c>
      <c r="P471" s="1">
        <v>2110</v>
      </c>
      <c r="Q471" s="1" t="s">
        <v>55</v>
      </c>
      <c r="R471" s="1" t="s">
        <v>58</v>
      </c>
      <c r="S471" s="1">
        <v>52.502000000000002</v>
      </c>
      <c r="T471" s="1">
        <v>0.76664120000000002</v>
      </c>
      <c r="U471" s="1">
        <v>34.957000000000001</v>
      </c>
      <c r="W471" s="1">
        <v>1.0589999999999999</v>
      </c>
      <c r="X471" s="1">
        <v>8.0404076999999994</v>
      </c>
      <c r="AE471" s="1">
        <v>53.832000000000001</v>
      </c>
    </row>
    <row r="472" spans="1:33" x14ac:dyDescent="0.2">
      <c r="A472" s="1" t="s">
        <v>577</v>
      </c>
      <c r="B472" s="1" t="s">
        <v>607</v>
      </c>
      <c r="C472" s="1" t="s">
        <v>608</v>
      </c>
      <c r="D472" s="1">
        <v>94</v>
      </c>
      <c r="E472" s="1" t="s">
        <v>33</v>
      </c>
      <c r="F472" s="1" t="s">
        <v>609</v>
      </c>
      <c r="G472" s="1" t="s">
        <v>263</v>
      </c>
      <c r="H472" s="1" t="s">
        <v>308</v>
      </c>
      <c r="I472" s="1" t="s">
        <v>36</v>
      </c>
      <c r="J472" s="1" t="s">
        <v>264</v>
      </c>
      <c r="K472" s="1">
        <v>4</v>
      </c>
      <c r="L472" s="1">
        <v>268</v>
      </c>
      <c r="M472" s="1">
        <v>289</v>
      </c>
      <c r="N472" s="1">
        <v>78.5</v>
      </c>
      <c r="W472" s="1">
        <v>1.0589999999999999</v>
      </c>
      <c r="X472" s="1">
        <v>35.073980800000001</v>
      </c>
      <c r="Y472" s="1">
        <v>4203</v>
      </c>
      <c r="Z472" s="1">
        <v>5384</v>
      </c>
      <c r="AA472" s="1">
        <v>5979</v>
      </c>
      <c r="AB472" s="1" t="s">
        <v>50</v>
      </c>
      <c r="AC472" s="1" t="s">
        <v>701</v>
      </c>
      <c r="AD472" s="1">
        <v>89.331000000000003</v>
      </c>
      <c r="AE472" s="1">
        <v>90.850999999999999</v>
      </c>
      <c r="AF472" s="1">
        <v>1.274168</v>
      </c>
      <c r="AG472" s="1">
        <v>63.37</v>
      </c>
    </row>
    <row r="473" spans="1:33" x14ac:dyDescent="0.2">
      <c r="A473" s="1" t="s">
        <v>577</v>
      </c>
      <c r="B473" s="1" t="s">
        <v>607</v>
      </c>
      <c r="C473" s="1" t="s">
        <v>608</v>
      </c>
      <c r="D473" s="1">
        <v>94</v>
      </c>
      <c r="E473" s="1" t="s">
        <v>33</v>
      </c>
      <c r="F473" s="1" t="s">
        <v>609</v>
      </c>
      <c r="G473" s="1" t="s">
        <v>263</v>
      </c>
      <c r="H473" s="1" t="s">
        <v>308</v>
      </c>
      <c r="I473" s="1" t="s">
        <v>36</v>
      </c>
      <c r="J473" s="1" t="s">
        <v>264</v>
      </c>
      <c r="K473" s="1">
        <v>5</v>
      </c>
      <c r="L473" s="1">
        <v>384</v>
      </c>
      <c r="M473" s="1">
        <v>386.3</v>
      </c>
      <c r="N473" s="1">
        <v>22.1</v>
      </c>
      <c r="W473" s="1">
        <v>1.0589999999999999</v>
      </c>
      <c r="X473" s="1">
        <v>32.103977899999997</v>
      </c>
      <c r="Y473" s="1">
        <v>4357</v>
      </c>
      <c r="Z473" s="1">
        <v>5102</v>
      </c>
      <c r="AA473" s="1">
        <v>6091</v>
      </c>
      <c r="AB473" s="1" t="s">
        <v>317</v>
      </c>
      <c r="AC473" s="1" t="s">
        <v>688</v>
      </c>
      <c r="AD473" s="1">
        <v>81.875</v>
      </c>
      <c r="AE473" s="1">
        <v>83.177000000000007</v>
      </c>
      <c r="AF473" s="1">
        <v>1.1704348</v>
      </c>
      <c r="AG473" s="1">
        <v>-28.41</v>
      </c>
    </row>
    <row r="474" spans="1:33" x14ac:dyDescent="0.2">
      <c r="A474" s="1" t="s">
        <v>577</v>
      </c>
      <c r="B474" s="1" t="s">
        <v>610</v>
      </c>
      <c r="C474" s="1" t="s">
        <v>611</v>
      </c>
      <c r="D474" s="1">
        <v>95</v>
      </c>
      <c r="E474" s="1" t="s">
        <v>33</v>
      </c>
      <c r="F474" s="1" t="s">
        <v>52</v>
      </c>
      <c r="G474" s="1" t="s">
        <v>265</v>
      </c>
      <c r="H474" s="1" t="s">
        <v>308</v>
      </c>
      <c r="I474" s="1" t="s">
        <v>36</v>
      </c>
      <c r="J474" s="1" t="s">
        <v>266</v>
      </c>
      <c r="K474" s="1">
        <v>1</v>
      </c>
      <c r="L474" s="1">
        <v>23.9</v>
      </c>
      <c r="M474" s="1">
        <v>43.7</v>
      </c>
      <c r="N474" s="1">
        <v>22.1</v>
      </c>
      <c r="O474" s="1">
        <v>3419</v>
      </c>
      <c r="P474" s="1">
        <v>2532</v>
      </c>
      <c r="Q474" s="1" t="s">
        <v>314</v>
      </c>
      <c r="R474" s="1" t="s">
        <v>273</v>
      </c>
      <c r="S474" s="1">
        <v>64.182000000000002</v>
      </c>
      <c r="T474" s="1">
        <v>0.73979439999999996</v>
      </c>
      <c r="U474" s="1">
        <v>-1.2669999999999999</v>
      </c>
      <c r="W474" s="1">
        <v>1.1200000000000001</v>
      </c>
      <c r="X474" s="1">
        <v>9.1348243</v>
      </c>
      <c r="AE474" s="1">
        <v>64.682000000000002</v>
      </c>
    </row>
    <row r="475" spans="1:33" x14ac:dyDescent="0.2">
      <c r="A475" s="1" t="s">
        <v>577</v>
      </c>
      <c r="B475" s="1" t="s">
        <v>610</v>
      </c>
      <c r="C475" s="1" t="s">
        <v>611</v>
      </c>
      <c r="D475" s="1">
        <v>95</v>
      </c>
      <c r="E475" s="1" t="s">
        <v>33</v>
      </c>
      <c r="F475" s="1" t="s">
        <v>52</v>
      </c>
      <c r="G475" s="1" t="s">
        <v>265</v>
      </c>
      <c r="H475" s="1" t="s">
        <v>308</v>
      </c>
      <c r="I475" s="1" t="s">
        <v>36</v>
      </c>
      <c r="J475" s="1" t="s">
        <v>266</v>
      </c>
      <c r="K475" s="1">
        <v>2</v>
      </c>
      <c r="L475" s="1">
        <v>93.8</v>
      </c>
      <c r="M475" s="1">
        <v>113.6</v>
      </c>
      <c r="N475" s="1">
        <v>22.1</v>
      </c>
      <c r="O475" s="1">
        <v>3443</v>
      </c>
      <c r="P475" s="1">
        <v>2550</v>
      </c>
      <c r="Q475" s="1" t="s">
        <v>38</v>
      </c>
      <c r="R475" s="1" t="s">
        <v>49</v>
      </c>
      <c r="S475" s="1">
        <v>64.492999999999995</v>
      </c>
      <c r="T475" s="1">
        <v>0.73984439999999996</v>
      </c>
      <c r="U475" s="1">
        <v>-1.2</v>
      </c>
      <c r="W475" s="1">
        <v>1.1200000000000001</v>
      </c>
      <c r="X475" s="1">
        <v>9.1791368000000002</v>
      </c>
      <c r="AE475" s="1">
        <v>64.995999999999995</v>
      </c>
    </row>
    <row r="476" spans="1:33" x14ac:dyDescent="0.2">
      <c r="A476" s="1" t="s">
        <v>577</v>
      </c>
      <c r="B476" s="1" t="s">
        <v>610</v>
      </c>
      <c r="C476" s="1" t="s">
        <v>611</v>
      </c>
      <c r="D476" s="1">
        <v>95</v>
      </c>
      <c r="E476" s="1" t="s">
        <v>33</v>
      </c>
      <c r="F476" s="1" t="s">
        <v>52</v>
      </c>
      <c r="G476" s="1" t="s">
        <v>265</v>
      </c>
      <c r="H476" s="1" t="s">
        <v>308</v>
      </c>
      <c r="I476" s="1" t="s">
        <v>36</v>
      </c>
      <c r="J476" s="1" t="s">
        <v>266</v>
      </c>
      <c r="K476" s="1">
        <v>3</v>
      </c>
      <c r="L476" s="1">
        <v>155.6</v>
      </c>
      <c r="M476" s="1">
        <v>177.8</v>
      </c>
      <c r="N476" s="1">
        <v>73.5</v>
      </c>
      <c r="O476" s="1">
        <v>3521</v>
      </c>
      <c r="P476" s="1">
        <v>2618</v>
      </c>
      <c r="Q476" s="1" t="s">
        <v>40</v>
      </c>
      <c r="R476" s="1" t="s">
        <v>47</v>
      </c>
      <c r="S476" s="1">
        <v>66.239999999999995</v>
      </c>
      <c r="T476" s="1">
        <v>0.74297519999999995</v>
      </c>
      <c r="U476" s="1">
        <v>3.0270000000000001</v>
      </c>
      <c r="W476" s="1">
        <v>1.1200000000000001</v>
      </c>
      <c r="X476" s="1">
        <v>9.5798317999999991</v>
      </c>
      <c r="AE476" s="1">
        <v>67.832999999999998</v>
      </c>
    </row>
    <row r="477" spans="1:33" x14ac:dyDescent="0.2">
      <c r="A477" s="1" t="s">
        <v>577</v>
      </c>
      <c r="B477" s="1" t="s">
        <v>610</v>
      </c>
      <c r="C477" s="1" t="s">
        <v>611</v>
      </c>
      <c r="D477" s="1">
        <v>95</v>
      </c>
      <c r="E477" s="1" t="s">
        <v>33</v>
      </c>
      <c r="F477" s="1" t="s">
        <v>52</v>
      </c>
      <c r="G477" s="1" t="s">
        <v>265</v>
      </c>
      <c r="H477" s="1" t="s">
        <v>308</v>
      </c>
      <c r="I477" s="1" t="s">
        <v>36</v>
      </c>
      <c r="J477" s="1" t="s">
        <v>266</v>
      </c>
      <c r="K477" s="1">
        <v>4</v>
      </c>
      <c r="L477" s="1">
        <v>267.5</v>
      </c>
      <c r="M477" s="1">
        <v>287.8</v>
      </c>
      <c r="N477" s="1">
        <v>80.599999999999994</v>
      </c>
      <c r="W477" s="1">
        <v>1.1200000000000001</v>
      </c>
      <c r="X477" s="1">
        <v>39.066165599999998</v>
      </c>
      <c r="Y477" s="1">
        <v>4974</v>
      </c>
      <c r="Z477" s="1">
        <v>5889</v>
      </c>
      <c r="AA477" s="1">
        <v>7074</v>
      </c>
      <c r="AB477" s="1" t="s">
        <v>311</v>
      </c>
      <c r="AC477" s="1" t="s">
        <v>64</v>
      </c>
      <c r="AD477" s="1">
        <v>105.291</v>
      </c>
      <c r="AE477" s="1">
        <v>106.98099999999999</v>
      </c>
      <c r="AF477" s="1">
        <v>1.1767741</v>
      </c>
      <c r="AG477" s="1">
        <v>-23.469000000000001</v>
      </c>
    </row>
    <row r="478" spans="1:33" x14ac:dyDescent="0.2">
      <c r="A478" s="1" t="s">
        <v>577</v>
      </c>
      <c r="B478" s="1" t="s">
        <v>610</v>
      </c>
      <c r="C478" s="1" t="s">
        <v>611</v>
      </c>
      <c r="D478" s="1">
        <v>95</v>
      </c>
      <c r="E478" s="1" t="s">
        <v>33</v>
      </c>
      <c r="F478" s="1" t="s">
        <v>52</v>
      </c>
      <c r="G478" s="1" t="s">
        <v>265</v>
      </c>
      <c r="H478" s="1" t="s">
        <v>308</v>
      </c>
      <c r="I478" s="1" t="s">
        <v>36</v>
      </c>
      <c r="J478" s="1" t="s">
        <v>266</v>
      </c>
      <c r="K478" s="1">
        <v>5</v>
      </c>
      <c r="L478" s="1">
        <v>384</v>
      </c>
      <c r="M478" s="1">
        <v>403.8</v>
      </c>
      <c r="N478" s="1">
        <v>22.4</v>
      </c>
      <c r="W478" s="1">
        <v>1.1200000000000001</v>
      </c>
      <c r="X478" s="1">
        <v>30.419756199999998</v>
      </c>
      <c r="Y478" s="1">
        <v>4367</v>
      </c>
      <c r="Z478" s="1">
        <v>5108</v>
      </c>
      <c r="AA478" s="1">
        <v>6113</v>
      </c>
      <c r="AB478" s="1" t="s">
        <v>333</v>
      </c>
      <c r="AC478" s="1" t="s">
        <v>683</v>
      </c>
      <c r="AD478" s="1">
        <v>82.048000000000002</v>
      </c>
      <c r="AE478" s="1">
        <v>83.352999999999994</v>
      </c>
      <c r="AF478" s="1">
        <v>1.1704372000000001</v>
      </c>
      <c r="AG478" s="1">
        <v>-28.41</v>
      </c>
    </row>
    <row r="479" spans="1:33" x14ac:dyDescent="0.2">
      <c r="A479" s="1" t="s">
        <v>577</v>
      </c>
      <c r="B479" s="1" t="s">
        <v>612</v>
      </c>
      <c r="C479" s="1" t="s">
        <v>613</v>
      </c>
      <c r="D479" s="1">
        <v>96</v>
      </c>
      <c r="E479" s="1" t="s">
        <v>33</v>
      </c>
      <c r="F479" s="1" t="s">
        <v>34</v>
      </c>
      <c r="G479" s="1" t="s">
        <v>267</v>
      </c>
      <c r="H479" s="1" t="s">
        <v>308</v>
      </c>
      <c r="I479" s="1" t="s">
        <v>36</v>
      </c>
      <c r="J479" s="1" t="s">
        <v>268</v>
      </c>
      <c r="K479" s="1">
        <v>1</v>
      </c>
      <c r="L479" s="1">
        <v>23.8</v>
      </c>
      <c r="M479" s="1">
        <v>43.6</v>
      </c>
      <c r="N479" s="1">
        <v>22.1</v>
      </c>
      <c r="O479" s="1">
        <v>3416</v>
      </c>
      <c r="P479" s="1">
        <v>2531</v>
      </c>
      <c r="Q479" s="1" t="s">
        <v>328</v>
      </c>
      <c r="R479" s="1" t="s">
        <v>273</v>
      </c>
      <c r="S479" s="1">
        <v>64.19</v>
      </c>
      <c r="T479" s="1">
        <v>0.7398441</v>
      </c>
      <c r="U479" s="1">
        <v>-1.18</v>
      </c>
      <c r="W479" s="1">
        <v>1</v>
      </c>
      <c r="X479" s="1">
        <v>10.232359000000001</v>
      </c>
      <c r="AE479" s="1">
        <v>64.691000000000003</v>
      </c>
    </row>
    <row r="480" spans="1:33" x14ac:dyDescent="0.2">
      <c r="A480" s="1" t="s">
        <v>577</v>
      </c>
      <c r="B480" s="1" t="s">
        <v>612</v>
      </c>
      <c r="C480" s="1" t="s">
        <v>613</v>
      </c>
      <c r="D480" s="1">
        <v>96</v>
      </c>
      <c r="E480" s="1" t="s">
        <v>33</v>
      </c>
      <c r="F480" s="1" t="s">
        <v>34</v>
      </c>
      <c r="G480" s="1" t="s">
        <v>267</v>
      </c>
      <c r="H480" s="1" t="s">
        <v>308</v>
      </c>
      <c r="I480" s="1" t="s">
        <v>36</v>
      </c>
      <c r="J480" s="1" t="s">
        <v>268</v>
      </c>
      <c r="K480" s="1">
        <v>2</v>
      </c>
      <c r="L480" s="1">
        <v>93.8</v>
      </c>
      <c r="M480" s="1">
        <v>113.7</v>
      </c>
      <c r="N480" s="1">
        <v>22.1</v>
      </c>
      <c r="O480" s="1">
        <v>3462</v>
      </c>
      <c r="P480" s="1">
        <v>2565</v>
      </c>
      <c r="Q480" s="1" t="s">
        <v>329</v>
      </c>
      <c r="R480" s="1" t="s">
        <v>47</v>
      </c>
      <c r="S480" s="1">
        <v>64.588999999999999</v>
      </c>
      <c r="T480" s="1">
        <v>0.73982919999999996</v>
      </c>
      <c r="U480" s="1">
        <v>-1.2</v>
      </c>
      <c r="W480" s="1">
        <v>1</v>
      </c>
      <c r="X480" s="1">
        <v>10.295966399999999</v>
      </c>
      <c r="AE480" s="1">
        <v>65.093000000000004</v>
      </c>
    </row>
    <row r="481" spans="1:33" x14ac:dyDescent="0.2">
      <c r="A481" s="1" t="s">
        <v>577</v>
      </c>
      <c r="B481" s="1" t="s">
        <v>612</v>
      </c>
      <c r="C481" s="1" t="s">
        <v>613</v>
      </c>
      <c r="D481" s="1">
        <v>96</v>
      </c>
      <c r="E481" s="1" t="s">
        <v>33</v>
      </c>
      <c r="F481" s="1" t="s">
        <v>34</v>
      </c>
      <c r="G481" s="1" t="s">
        <v>267</v>
      </c>
      <c r="H481" s="1" t="s">
        <v>308</v>
      </c>
      <c r="I481" s="1" t="s">
        <v>36</v>
      </c>
      <c r="J481" s="1" t="s">
        <v>268</v>
      </c>
      <c r="K481" s="1">
        <v>3</v>
      </c>
      <c r="L481" s="1">
        <v>277.39999999999998</v>
      </c>
      <c r="M481" s="1">
        <v>295.8</v>
      </c>
      <c r="N481" s="1">
        <v>33.799999999999997</v>
      </c>
      <c r="W481" s="1">
        <v>1</v>
      </c>
      <c r="X481" s="1">
        <v>3.1810699999999997E-2</v>
      </c>
      <c r="Y481" s="1">
        <v>16</v>
      </c>
      <c r="Z481" s="1">
        <v>18</v>
      </c>
      <c r="AA481" s="1">
        <v>23</v>
      </c>
      <c r="AB481" s="1" t="s">
        <v>311</v>
      </c>
      <c r="AC481" s="1" t="s">
        <v>163</v>
      </c>
      <c r="AD481" s="1">
        <v>0.29799999999999999</v>
      </c>
      <c r="AE481" s="1">
        <v>0.30299999999999999</v>
      </c>
      <c r="AF481" s="1">
        <v>1.1802979</v>
      </c>
      <c r="AG481" s="1">
        <v>-21.015000000000001</v>
      </c>
    </row>
    <row r="482" spans="1:33" x14ac:dyDescent="0.2">
      <c r="A482" s="1" t="s">
        <v>577</v>
      </c>
      <c r="B482" s="1" t="s">
        <v>612</v>
      </c>
      <c r="C482" s="1" t="s">
        <v>613</v>
      </c>
      <c r="D482" s="1">
        <v>96</v>
      </c>
      <c r="E482" s="1" t="s">
        <v>33</v>
      </c>
      <c r="F482" s="1" t="s">
        <v>34</v>
      </c>
      <c r="G482" s="1" t="s">
        <v>267</v>
      </c>
      <c r="H482" s="1" t="s">
        <v>308</v>
      </c>
      <c r="I482" s="1" t="s">
        <v>36</v>
      </c>
      <c r="J482" s="1" t="s">
        <v>268</v>
      </c>
      <c r="K482" s="1">
        <v>4</v>
      </c>
      <c r="L482" s="1">
        <v>384</v>
      </c>
      <c r="M482" s="1">
        <v>386.3</v>
      </c>
      <c r="N482" s="1">
        <v>22.1</v>
      </c>
      <c r="W482" s="1">
        <v>1</v>
      </c>
      <c r="X482" s="1">
        <v>34.047811899999999</v>
      </c>
      <c r="Y482" s="1">
        <v>4359</v>
      </c>
      <c r="Z482" s="1">
        <v>5104</v>
      </c>
      <c r="AA482" s="1">
        <v>6092</v>
      </c>
      <c r="AB482" s="1" t="s">
        <v>42</v>
      </c>
      <c r="AC482" s="1" t="s">
        <v>656</v>
      </c>
      <c r="AD482" s="1">
        <v>81.994</v>
      </c>
      <c r="AE482" s="1">
        <v>83.298000000000002</v>
      </c>
      <c r="AF482" s="1">
        <v>1.1703414999999999</v>
      </c>
      <c r="AG482" s="1">
        <v>-28.41</v>
      </c>
    </row>
    <row r="483" spans="1:33" x14ac:dyDescent="0.2">
      <c r="A483" s="1" t="s">
        <v>577</v>
      </c>
      <c r="B483" s="1" t="s">
        <v>614</v>
      </c>
      <c r="C483" s="1" t="s">
        <v>615</v>
      </c>
      <c r="D483" s="1">
        <v>97</v>
      </c>
      <c r="E483" s="1" t="s">
        <v>33</v>
      </c>
      <c r="F483" s="1" t="s">
        <v>616</v>
      </c>
      <c r="G483" s="1" t="s">
        <v>35</v>
      </c>
      <c r="H483" s="1" t="s">
        <v>308</v>
      </c>
      <c r="I483" s="1" t="s">
        <v>36</v>
      </c>
      <c r="J483" s="1" t="s">
        <v>269</v>
      </c>
      <c r="K483" s="1">
        <v>1</v>
      </c>
      <c r="L483" s="1">
        <v>23.8</v>
      </c>
      <c r="M483" s="1">
        <v>43.7</v>
      </c>
      <c r="N483" s="1">
        <v>22.1</v>
      </c>
      <c r="O483" s="1">
        <v>3418</v>
      </c>
      <c r="P483" s="1">
        <v>2532</v>
      </c>
      <c r="Q483" s="1" t="s">
        <v>46</v>
      </c>
      <c r="R483" s="1" t="s">
        <v>56</v>
      </c>
      <c r="S483" s="1">
        <v>64.146000000000001</v>
      </c>
      <c r="T483" s="1">
        <v>0.73976299999999995</v>
      </c>
      <c r="U483" s="1">
        <v>-1.222</v>
      </c>
      <c r="W483" s="1">
        <v>0.98399999999999999</v>
      </c>
      <c r="X483" s="1">
        <v>10.391514799999999</v>
      </c>
      <c r="AE483" s="1">
        <v>64.646000000000001</v>
      </c>
    </row>
    <row r="484" spans="1:33" x14ac:dyDescent="0.2">
      <c r="A484" s="1" t="s">
        <v>577</v>
      </c>
      <c r="B484" s="1" t="s">
        <v>614</v>
      </c>
      <c r="C484" s="1" t="s">
        <v>615</v>
      </c>
      <c r="D484" s="1">
        <v>97</v>
      </c>
      <c r="E484" s="1" t="s">
        <v>33</v>
      </c>
      <c r="F484" s="1" t="s">
        <v>616</v>
      </c>
      <c r="G484" s="1" t="s">
        <v>35</v>
      </c>
      <c r="H484" s="1" t="s">
        <v>308</v>
      </c>
      <c r="I484" s="1" t="s">
        <v>36</v>
      </c>
      <c r="J484" s="1" t="s">
        <v>269</v>
      </c>
      <c r="K484" s="1">
        <v>2</v>
      </c>
      <c r="L484" s="1">
        <v>93.6</v>
      </c>
      <c r="M484" s="1">
        <v>113.5</v>
      </c>
      <c r="N484" s="1">
        <v>22.4</v>
      </c>
      <c r="O484" s="1">
        <v>3428</v>
      </c>
      <c r="P484" s="1">
        <v>2536</v>
      </c>
      <c r="Q484" s="1" t="s">
        <v>46</v>
      </c>
      <c r="R484" s="1" t="s">
        <v>93</v>
      </c>
      <c r="S484" s="1">
        <v>64.646000000000001</v>
      </c>
      <c r="T484" s="1">
        <v>0.73977950000000003</v>
      </c>
      <c r="U484" s="1">
        <v>-1.2</v>
      </c>
      <c r="W484" s="1">
        <v>0.98399999999999999</v>
      </c>
      <c r="X484" s="1">
        <v>10.472542799999999</v>
      </c>
      <c r="AE484" s="1">
        <v>65.150000000000006</v>
      </c>
    </row>
    <row r="485" spans="1:33" x14ac:dyDescent="0.2">
      <c r="A485" s="1" t="s">
        <v>577</v>
      </c>
      <c r="B485" s="1" t="s">
        <v>614</v>
      </c>
      <c r="C485" s="1" t="s">
        <v>615</v>
      </c>
      <c r="D485" s="1">
        <v>97</v>
      </c>
      <c r="E485" s="1" t="s">
        <v>33</v>
      </c>
      <c r="F485" s="1" t="s">
        <v>616</v>
      </c>
      <c r="G485" s="1" t="s">
        <v>35</v>
      </c>
      <c r="H485" s="1" t="s">
        <v>308</v>
      </c>
      <c r="I485" s="1" t="s">
        <v>36</v>
      </c>
      <c r="J485" s="1" t="s">
        <v>269</v>
      </c>
      <c r="K485" s="1">
        <v>3</v>
      </c>
      <c r="L485" s="1">
        <v>156.1</v>
      </c>
      <c r="M485" s="1">
        <v>177.8</v>
      </c>
      <c r="N485" s="1">
        <v>71</v>
      </c>
      <c r="O485" s="1">
        <v>2636</v>
      </c>
      <c r="P485" s="1">
        <v>2011</v>
      </c>
      <c r="Q485" s="1" t="s">
        <v>46</v>
      </c>
      <c r="R485" s="1" t="s">
        <v>63</v>
      </c>
      <c r="S485" s="1">
        <v>49.064999999999998</v>
      </c>
      <c r="T485" s="1">
        <v>0.76215120000000003</v>
      </c>
      <c r="U485" s="1">
        <v>29.004999999999999</v>
      </c>
      <c r="W485" s="1">
        <v>0.98399999999999999</v>
      </c>
      <c r="X485" s="1">
        <v>8.1231705999999999</v>
      </c>
      <c r="AE485" s="1">
        <v>50.533999999999999</v>
      </c>
    </row>
    <row r="486" spans="1:33" x14ac:dyDescent="0.2">
      <c r="A486" s="1" t="s">
        <v>577</v>
      </c>
      <c r="B486" s="1" t="s">
        <v>614</v>
      </c>
      <c r="C486" s="1" t="s">
        <v>615</v>
      </c>
      <c r="D486" s="1">
        <v>97</v>
      </c>
      <c r="E486" s="1" t="s">
        <v>33</v>
      </c>
      <c r="F486" s="1" t="s">
        <v>616</v>
      </c>
      <c r="G486" s="1" t="s">
        <v>35</v>
      </c>
      <c r="H486" s="1" t="s">
        <v>308</v>
      </c>
      <c r="I486" s="1" t="s">
        <v>36</v>
      </c>
      <c r="J486" s="1" t="s">
        <v>269</v>
      </c>
      <c r="K486" s="1">
        <v>4</v>
      </c>
      <c r="L486" s="1">
        <v>268</v>
      </c>
      <c r="M486" s="1">
        <v>289.10000000000002</v>
      </c>
      <c r="N486" s="1">
        <v>77.8</v>
      </c>
      <c r="W486" s="1">
        <v>0.98399999999999999</v>
      </c>
      <c r="X486" s="1">
        <v>34.896394999999998</v>
      </c>
      <c r="Y486" s="1">
        <v>3966</v>
      </c>
      <c r="Z486" s="1">
        <v>4995</v>
      </c>
      <c r="AA486" s="1">
        <v>5653</v>
      </c>
      <c r="AB486" s="1" t="s">
        <v>50</v>
      </c>
      <c r="AC486" s="1" t="s">
        <v>656</v>
      </c>
      <c r="AD486" s="1">
        <v>82.617000000000004</v>
      </c>
      <c r="AE486" s="1">
        <v>84.006</v>
      </c>
      <c r="AF486" s="1">
        <v>1.2529173</v>
      </c>
      <c r="AG486" s="1">
        <v>44.63</v>
      </c>
    </row>
    <row r="487" spans="1:33" x14ac:dyDescent="0.2">
      <c r="A487" s="1" t="s">
        <v>577</v>
      </c>
      <c r="B487" s="1" t="s">
        <v>614</v>
      </c>
      <c r="C487" s="1" t="s">
        <v>615</v>
      </c>
      <c r="D487" s="1">
        <v>97</v>
      </c>
      <c r="E487" s="1" t="s">
        <v>33</v>
      </c>
      <c r="F487" s="1" t="s">
        <v>616</v>
      </c>
      <c r="G487" s="1" t="s">
        <v>35</v>
      </c>
      <c r="H487" s="1" t="s">
        <v>308</v>
      </c>
      <c r="I487" s="1" t="s">
        <v>36</v>
      </c>
      <c r="J487" s="1" t="s">
        <v>269</v>
      </c>
      <c r="K487" s="1">
        <v>5</v>
      </c>
      <c r="L487" s="1">
        <v>383.9</v>
      </c>
      <c r="M487" s="1">
        <v>403.6</v>
      </c>
      <c r="N487" s="1">
        <v>22.4</v>
      </c>
      <c r="W487" s="1">
        <v>0.98399999999999999</v>
      </c>
      <c r="X487" s="1">
        <v>34.595567899999999</v>
      </c>
      <c r="Y487" s="1">
        <v>4370</v>
      </c>
      <c r="Z487" s="1">
        <v>5118</v>
      </c>
      <c r="AA487" s="1">
        <v>6103</v>
      </c>
      <c r="AB487" s="1" t="s">
        <v>317</v>
      </c>
      <c r="AC487" s="1" t="s">
        <v>334</v>
      </c>
      <c r="AD487" s="1">
        <v>81.980999999999995</v>
      </c>
      <c r="AE487" s="1">
        <v>83.284000000000006</v>
      </c>
      <c r="AF487" s="1">
        <v>1.1701188</v>
      </c>
      <c r="AG487" s="1">
        <v>-28.41</v>
      </c>
    </row>
    <row r="488" spans="1:33" x14ac:dyDescent="0.2">
      <c r="A488" s="1" t="s">
        <v>577</v>
      </c>
      <c r="B488" s="1" t="s">
        <v>617</v>
      </c>
      <c r="C488" s="1" t="s">
        <v>618</v>
      </c>
      <c r="D488" s="1">
        <v>98</v>
      </c>
      <c r="E488" s="1" t="s">
        <v>33</v>
      </c>
      <c r="F488" s="1" t="s">
        <v>619</v>
      </c>
      <c r="G488" s="1" t="s">
        <v>44</v>
      </c>
      <c r="H488" s="1" t="s">
        <v>308</v>
      </c>
      <c r="I488" s="1" t="s">
        <v>36</v>
      </c>
      <c r="J488" s="1" t="s">
        <v>270</v>
      </c>
      <c r="K488" s="1">
        <v>1</v>
      </c>
      <c r="L488" s="1">
        <v>23.8</v>
      </c>
      <c r="M488" s="1">
        <v>43.7</v>
      </c>
      <c r="N488" s="1">
        <v>22.1</v>
      </c>
      <c r="O488" s="1">
        <v>3417</v>
      </c>
      <c r="P488" s="1">
        <v>2531</v>
      </c>
      <c r="Q488" s="1" t="s">
        <v>321</v>
      </c>
      <c r="R488" s="1" t="s">
        <v>273</v>
      </c>
      <c r="S488" s="1">
        <v>64.227000000000004</v>
      </c>
      <c r="T488" s="1">
        <v>0.73972280000000001</v>
      </c>
      <c r="U488" s="1">
        <v>-1.2390000000000001</v>
      </c>
      <c r="W488" s="1">
        <v>1.246</v>
      </c>
      <c r="X488" s="1">
        <v>8.2169542</v>
      </c>
      <c r="AE488" s="1">
        <v>64.727999999999994</v>
      </c>
    </row>
    <row r="489" spans="1:33" x14ac:dyDescent="0.2">
      <c r="A489" s="1" t="s">
        <v>577</v>
      </c>
      <c r="B489" s="1" t="s">
        <v>617</v>
      </c>
      <c r="C489" s="1" t="s">
        <v>618</v>
      </c>
      <c r="D489" s="1">
        <v>98</v>
      </c>
      <c r="E489" s="1" t="s">
        <v>33</v>
      </c>
      <c r="F489" s="1" t="s">
        <v>619</v>
      </c>
      <c r="G489" s="1" t="s">
        <v>44</v>
      </c>
      <c r="H489" s="1" t="s">
        <v>308</v>
      </c>
      <c r="I489" s="1" t="s">
        <v>36</v>
      </c>
      <c r="J489" s="1" t="s">
        <v>270</v>
      </c>
      <c r="K489" s="1">
        <v>2</v>
      </c>
      <c r="L489" s="1">
        <v>93.8</v>
      </c>
      <c r="M489" s="1">
        <v>113.6</v>
      </c>
      <c r="N489" s="1">
        <v>22.1</v>
      </c>
      <c r="O489" s="1">
        <v>3456</v>
      </c>
      <c r="P489" s="1">
        <v>2560</v>
      </c>
      <c r="Q489" s="1" t="s">
        <v>329</v>
      </c>
      <c r="R489" s="1" t="s">
        <v>47</v>
      </c>
      <c r="S489" s="1">
        <v>64.668000000000006</v>
      </c>
      <c r="T489" s="1">
        <v>0.73975179999999996</v>
      </c>
      <c r="U489" s="1">
        <v>-1.2</v>
      </c>
      <c r="W489" s="1">
        <v>1.246</v>
      </c>
      <c r="X489" s="1">
        <v>8.2733328000000004</v>
      </c>
      <c r="AE489" s="1">
        <v>65.171999999999997</v>
      </c>
    </row>
    <row r="490" spans="1:33" x14ac:dyDescent="0.2">
      <c r="A490" s="1" t="s">
        <v>577</v>
      </c>
      <c r="B490" s="1" t="s">
        <v>617</v>
      </c>
      <c r="C490" s="1" t="s">
        <v>618</v>
      </c>
      <c r="D490" s="1">
        <v>98</v>
      </c>
      <c r="E490" s="1" t="s">
        <v>33</v>
      </c>
      <c r="F490" s="1" t="s">
        <v>619</v>
      </c>
      <c r="G490" s="1" t="s">
        <v>44</v>
      </c>
      <c r="H490" s="1" t="s">
        <v>308</v>
      </c>
      <c r="I490" s="1" t="s">
        <v>36</v>
      </c>
      <c r="J490" s="1" t="s">
        <v>270</v>
      </c>
      <c r="K490" s="1">
        <v>3</v>
      </c>
      <c r="L490" s="1">
        <v>156</v>
      </c>
      <c r="M490" s="1">
        <v>178.3</v>
      </c>
      <c r="N490" s="1">
        <v>73</v>
      </c>
      <c r="O490" s="1">
        <v>3489</v>
      </c>
      <c r="P490" s="1">
        <v>2618</v>
      </c>
      <c r="Q490" s="1" t="s">
        <v>310</v>
      </c>
      <c r="R490" s="1" t="s">
        <v>315</v>
      </c>
      <c r="S490" s="1">
        <v>65.563000000000002</v>
      </c>
      <c r="T490" s="1">
        <v>0.74963760000000002</v>
      </c>
      <c r="U490" s="1">
        <v>12.148</v>
      </c>
      <c r="W490" s="1">
        <v>1.246</v>
      </c>
      <c r="X490" s="1">
        <v>8.5273154000000009</v>
      </c>
      <c r="AE490" s="1">
        <v>67.173000000000002</v>
      </c>
    </row>
    <row r="491" spans="1:33" x14ac:dyDescent="0.2">
      <c r="A491" s="1" t="s">
        <v>577</v>
      </c>
      <c r="B491" s="1" t="s">
        <v>617</v>
      </c>
      <c r="C491" s="1" t="s">
        <v>618</v>
      </c>
      <c r="D491" s="1">
        <v>98</v>
      </c>
      <c r="E491" s="1" t="s">
        <v>33</v>
      </c>
      <c r="F491" s="1" t="s">
        <v>619</v>
      </c>
      <c r="G491" s="1" t="s">
        <v>44</v>
      </c>
      <c r="H491" s="1" t="s">
        <v>308</v>
      </c>
      <c r="I491" s="1" t="s">
        <v>36</v>
      </c>
      <c r="J491" s="1" t="s">
        <v>270</v>
      </c>
      <c r="K491" s="1">
        <v>4</v>
      </c>
      <c r="L491" s="1">
        <v>268</v>
      </c>
      <c r="M491" s="1">
        <v>287.5</v>
      </c>
      <c r="N491" s="1">
        <v>81.3</v>
      </c>
      <c r="W491" s="1">
        <v>1.246</v>
      </c>
      <c r="X491" s="1">
        <v>37.610593299999998</v>
      </c>
      <c r="Y491" s="1">
        <v>5323</v>
      </c>
      <c r="Z491" s="1">
        <v>6351</v>
      </c>
      <c r="AA491" s="1">
        <v>7562</v>
      </c>
      <c r="AB491" s="1" t="s">
        <v>311</v>
      </c>
      <c r="AC491" s="1" t="s">
        <v>64</v>
      </c>
      <c r="AD491" s="1">
        <v>112.747</v>
      </c>
      <c r="AE491" s="1">
        <v>114.565</v>
      </c>
      <c r="AF491" s="1">
        <v>1.1851252999999999</v>
      </c>
      <c r="AG491" s="1">
        <v>-15.721</v>
      </c>
    </row>
    <row r="492" spans="1:33" x14ac:dyDescent="0.2">
      <c r="A492" s="1" t="s">
        <v>577</v>
      </c>
      <c r="B492" s="1" t="s">
        <v>617</v>
      </c>
      <c r="C492" s="1" t="s">
        <v>618</v>
      </c>
      <c r="D492" s="1">
        <v>98</v>
      </c>
      <c r="E492" s="1" t="s">
        <v>33</v>
      </c>
      <c r="F492" s="1" t="s">
        <v>619</v>
      </c>
      <c r="G492" s="1" t="s">
        <v>44</v>
      </c>
      <c r="H492" s="1" t="s">
        <v>308</v>
      </c>
      <c r="I492" s="1" t="s">
        <v>36</v>
      </c>
      <c r="J492" s="1" t="s">
        <v>270</v>
      </c>
      <c r="K492" s="1">
        <v>5</v>
      </c>
      <c r="L492" s="1">
        <v>383.8</v>
      </c>
      <c r="M492" s="1">
        <v>403.6</v>
      </c>
      <c r="N492" s="1">
        <v>22.4</v>
      </c>
      <c r="W492" s="1">
        <v>1.246</v>
      </c>
      <c r="X492" s="1">
        <v>27.394986599999999</v>
      </c>
      <c r="Y492" s="1">
        <v>4378</v>
      </c>
      <c r="Z492" s="1">
        <v>5126</v>
      </c>
      <c r="AA492" s="1">
        <v>6114</v>
      </c>
      <c r="AB492" s="1" t="s">
        <v>316</v>
      </c>
      <c r="AC492" s="1" t="s">
        <v>664</v>
      </c>
      <c r="AD492" s="1">
        <v>82.201999999999998</v>
      </c>
      <c r="AE492" s="1">
        <v>83.509</v>
      </c>
      <c r="AF492" s="1">
        <v>1.1701201999999999</v>
      </c>
      <c r="AG492" s="1">
        <v>-28.41</v>
      </c>
    </row>
    <row r="493" spans="1:33" x14ac:dyDescent="0.2">
      <c r="A493" s="1" t="s">
        <v>577</v>
      </c>
      <c r="B493" s="1" t="s">
        <v>620</v>
      </c>
      <c r="C493" s="1" t="s">
        <v>621</v>
      </c>
      <c r="D493" s="1">
        <v>99</v>
      </c>
      <c r="E493" s="1" t="s">
        <v>33</v>
      </c>
      <c r="F493" s="1" t="s">
        <v>622</v>
      </c>
      <c r="G493" s="1" t="s">
        <v>53</v>
      </c>
      <c r="H493" s="1" t="s">
        <v>308</v>
      </c>
      <c r="I493" s="1" t="s">
        <v>36</v>
      </c>
      <c r="J493" s="1" t="s">
        <v>271</v>
      </c>
      <c r="K493" s="1">
        <v>1</v>
      </c>
      <c r="L493" s="1">
        <v>23.8</v>
      </c>
      <c r="M493" s="1">
        <v>43.7</v>
      </c>
      <c r="N493" s="1">
        <v>22.1</v>
      </c>
      <c r="O493" s="1">
        <v>3423</v>
      </c>
      <c r="P493" s="1">
        <v>2535</v>
      </c>
      <c r="Q493" s="1" t="s">
        <v>321</v>
      </c>
      <c r="R493" s="1" t="s">
        <v>309</v>
      </c>
      <c r="S493" s="1">
        <v>64.212999999999994</v>
      </c>
      <c r="T493" s="1">
        <v>0.73976869999999995</v>
      </c>
      <c r="U493" s="1">
        <v>-1.1859999999999999</v>
      </c>
      <c r="W493" s="1">
        <v>0.97</v>
      </c>
      <c r="X493" s="1">
        <v>10.5526965</v>
      </c>
      <c r="AE493" s="1">
        <v>64.713999999999999</v>
      </c>
    </row>
    <row r="494" spans="1:33" x14ac:dyDescent="0.2">
      <c r="A494" s="1" t="s">
        <v>577</v>
      </c>
      <c r="B494" s="1" t="s">
        <v>620</v>
      </c>
      <c r="C494" s="1" t="s">
        <v>621</v>
      </c>
      <c r="D494" s="1">
        <v>99</v>
      </c>
      <c r="E494" s="1" t="s">
        <v>33</v>
      </c>
      <c r="F494" s="1" t="s">
        <v>622</v>
      </c>
      <c r="G494" s="1" t="s">
        <v>53</v>
      </c>
      <c r="H494" s="1" t="s">
        <v>308</v>
      </c>
      <c r="I494" s="1" t="s">
        <v>36</v>
      </c>
      <c r="J494" s="1" t="s">
        <v>271</v>
      </c>
      <c r="K494" s="1">
        <v>2</v>
      </c>
      <c r="L494" s="1">
        <v>93.8</v>
      </c>
      <c r="M494" s="1">
        <v>113.6</v>
      </c>
      <c r="N494" s="1">
        <v>22.1</v>
      </c>
      <c r="O494" s="1">
        <v>3475</v>
      </c>
      <c r="P494" s="1">
        <v>2574</v>
      </c>
      <c r="Q494" s="1" t="s">
        <v>329</v>
      </c>
      <c r="R494" s="1" t="s">
        <v>47</v>
      </c>
      <c r="S494" s="1">
        <v>64.789000000000001</v>
      </c>
      <c r="T494" s="1">
        <v>0.73975849999999999</v>
      </c>
      <c r="U494" s="1">
        <v>-1.2</v>
      </c>
      <c r="W494" s="1">
        <v>0.97</v>
      </c>
      <c r="X494" s="1">
        <v>10.6472865</v>
      </c>
      <c r="AE494" s="1">
        <v>65.293999999999997</v>
      </c>
    </row>
    <row r="495" spans="1:33" x14ac:dyDescent="0.2">
      <c r="A495" s="1" t="s">
        <v>577</v>
      </c>
      <c r="B495" s="1" t="s">
        <v>620</v>
      </c>
      <c r="C495" s="1" t="s">
        <v>621</v>
      </c>
      <c r="D495" s="1">
        <v>99</v>
      </c>
      <c r="E495" s="1" t="s">
        <v>33</v>
      </c>
      <c r="F495" s="1" t="s">
        <v>622</v>
      </c>
      <c r="G495" s="1" t="s">
        <v>53</v>
      </c>
      <c r="H495" s="1" t="s">
        <v>308</v>
      </c>
      <c r="I495" s="1" t="s">
        <v>36</v>
      </c>
      <c r="J495" s="1" t="s">
        <v>271</v>
      </c>
      <c r="K495" s="1">
        <v>3</v>
      </c>
      <c r="L495" s="1">
        <v>155.80000000000001</v>
      </c>
      <c r="M495" s="1">
        <v>177.8</v>
      </c>
      <c r="N495" s="1">
        <v>72.8</v>
      </c>
      <c r="O495" s="1">
        <v>3131</v>
      </c>
      <c r="P495" s="1">
        <v>2456</v>
      </c>
      <c r="Q495" s="1" t="s">
        <v>310</v>
      </c>
      <c r="R495" s="1" t="s">
        <v>315</v>
      </c>
      <c r="S495" s="1">
        <v>58.289000000000001</v>
      </c>
      <c r="T495" s="1">
        <v>0.78387850000000003</v>
      </c>
      <c r="U495" s="1">
        <v>58.37</v>
      </c>
      <c r="W495" s="1">
        <v>0.97</v>
      </c>
      <c r="X495" s="1">
        <v>9.7691774999999996</v>
      </c>
      <c r="AE495" s="1">
        <v>59.908999999999999</v>
      </c>
    </row>
    <row r="496" spans="1:33" x14ac:dyDescent="0.2">
      <c r="A496" s="1" t="s">
        <v>577</v>
      </c>
      <c r="B496" s="1" t="s">
        <v>620</v>
      </c>
      <c r="C496" s="1" t="s">
        <v>621</v>
      </c>
      <c r="D496" s="1">
        <v>99</v>
      </c>
      <c r="E496" s="1" t="s">
        <v>33</v>
      </c>
      <c r="F496" s="1" t="s">
        <v>622</v>
      </c>
      <c r="G496" s="1" t="s">
        <v>53</v>
      </c>
      <c r="H496" s="1" t="s">
        <v>308</v>
      </c>
      <c r="I496" s="1" t="s">
        <v>36</v>
      </c>
      <c r="J496" s="1" t="s">
        <v>271</v>
      </c>
      <c r="K496" s="1">
        <v>4</v>
      </c>
      <c r="L496" s="1">
        <v>267.8</v>
      </c>
      <c r="M496" s="1">
        <v>288.5</v>
      </c>
      <c r="N496" s="1">
        <v>78.7</v>
      </c>
      <c r="W496" s="1">
        <v>0.97</v>
      </c>
      <c r="X496" s="1">
        <v>38.555925799999997</v>
      </c>
      <c r="Y496" s="1">
        <v>4304</v>
      </c>
      <c r="Z496" s="1">
        <v>5947</v>
      </c>
      <c r="AA496" s="1">
        <v>6126</v>
      </c>
      <c r="AB496" s="1" t="s">
        <v>311</v>
      </c>
      <c r="AC496" s="1" t="s">
        <v>64</v>
      </c>
      <c r="AD496" s="1">
        <v>89.856999999999999</v>
      </c>
      <c r="AE496" s="1">
        <v>91.474999999999994</v>
      </c>
      <c r="AF496" s="1">
        <v>1.373408</v>
      </c>
      <c r="AG496" s="1">
        <v>152.4</v>
      </c>
    </row>
    <row r="497" spans="1:33" x14ac:dyDescent="0.2">
      <c r="A497" s="1" t="s">
        <v>577</v>
      </c>
      <c r="B497" s="1" t="s">
        <v>620</v>
      </c>
      <c r="C497" s="1" t="s">
        <v>621</v>
      </c>
      <c r="D497" s="1">
        <v>99</v>
      </c>
      <c r="E497" s="1" t="s">
        <v>33</v>
      </c>
      <c r="F497" s="1" t="s">
        <v>622</v>
      </c>
      <c r="G497" s="1" t="s">
        <v>53</v>
      </c>
      <c r="H497" s="1" t="s">
        <v>308</v>
      </c>
      <c r="I497" s="1" t="s">
        <v>36</v>
      </c>
      <c r="J497" s="1" t="s">
        <v>271</v>
      </c>
      <c r="K497" s="1">
        <v>5</v>
      </c>
      <c r="L497" s="1">
        <v>384</v>
      </c>
      <c r="M497" s="1">
        <v>386.5</v>
      </c>
      <c r="N497" s="1">
        <v>22.1</v>
      </c>
      <c r="W497" s="1">
        <v>0.97</v>
      </c>
      <c r="X497" s="1">
        <v>35.1534987</v>
      </c>
      <c r="Y497" s="1">
        <v>4370</v>
      </c>
      <c r="Z497" s="1">
        <v>5113</v>
      </c>
      <c r="AA497" s="1">
        <v>6108</v>
      </c>
      <c r="AB497" s="1" t="s">
        <v>312</v>
      </c>
      <c r="AC497" s="1" t="s">
        <v>694</v>
      </c>
      <c r="AD497" s="1">
        <v>82.117999999999995</v>
      </c>
      <c r="AE497" s="1">
        <v>83.423000000000002</v>
      </c>
      <c r="AF497" s="1">
        <v>1.1698801000000001</v>
      </c>
      <c r="AG497" s="1">
        <v>-28.41</v>
      </c>
    </row>
    <row r="498" spans="1:33" x14ac:dyDescent="0.2">
      <c r="A498" s="1" t="s">
        <v>577</v>
      </c>
      <c r="B498" s="1" t="s">
        <v>623</v>
      </c>
      <c r="C498" s="1" t="s">
        <v>624</v>
      </c>
      <c r="D498" s="1">
        <v>100</v>
      </c>
      <c r="E498" s="1" t="s">
        <v>33</v>
      </c>
      <c r="F498" s="1" t="s">
        <v>625</v>
      </c>
      <c r="G498" s="1" t="s">
        <v>61</v>
      </c>
      <c r="H498" s="1" t="s">
        <v>308</v>
      </c>
      <c r="I498" s="1" t="s">
        <v>36</v>
      </c>
      <c r="J498" s="1" t="s">
        <v>341</v>
      </c>
      <c r="K498" s="1">
        <v>1</v>
      </c>
      <c r="L498" s="1">
        <v>23.8</v>
      </c>
      <c r="M498" s="1">
        <v>43.6</v>
      </c>
      <c r="N498" s="1">
        <v>22.1</v>
      </c>
      <c r="O498" s="1">
        <v>3426</v>
      </c>
      <c r="P498" s="1">
        <v>2538</v>
      </c>
      <c r="Q498" s="1" t="s">
        <v>331</v>
      </c>
      <c r="R498" s="1" t="s">
        <v>39</v>
      </c>
      <c r="S498" s="1">
        <v>64.251999999999995</v>
      </c>
      <c r="T498" s="1">
        <v>0.73971290000000001</v>
      </c>
      <c r="U498" s="1">
        <v>-1.2929999999999999</v>
      </c>
      <c r="W498" s="1">
        <v>1.1850000000000001</v>
      </c>
      <c r="X498" s="1">
        <v>8.6434080000000009</v>
      </c>
      <c r="AE498" s="1">
        <v>64.754000000000005</v>
      </c>
    </row>
    <row r="499" spans="1:33" x14ac:dyDescent="0.2">
      <c r="A499" s="1" t="s">
        <v>577</v>
      </c>
      <c r="B499" s="1" t="s">
        <v>623</v>
      </c>
      <c r="C499" s="1" t="s">
        <v>624</v>
      </c>
      <c r="D499" s="1">
        <v>100</v>
      </c>
      <c r="E499" s="1" t="s">
        <v>33</v>
      </c>
      <c r="F499" s="1" t="s">
        <v>625</v>
      </c>
      <c r="G499" s="1" t="s">
        <v>61</v>
      </c>
      <c r="H499" s="1" t="s">
        <v>308</v>
      </c>
      <c r="I499" s="1" t="s">
        <v>36</v>
      </c>
      <c r="J499" s="1" t="s">
        <v>341</v>
      </c>
      <c r="K499" s="1">
        <v>2</v>
      </c>
      <c r="L499" s="1">
        <v>93.7</v>
      </c>
      <c r="M499" s="1">
        <v>112.5</v>
      </c>
      <c r="N499" s="1">
        <v>22.4</v>
      </c>
      <c r="O499" s="1">
        <v>3432</v>
      </c>
      <c r="P499" s="1">
        <v>2539</v>
      </c>
      <c r="Q499" s="1" t="s">
        <v>324</v>
      </c>
      <c r="R499" s="1" t="s">
        <v>309</v>
      </c>
      <c r="S499" s="1">
        <v>64.706000000000003</v>
      </c>
      <c r="T499" s="1">
        <v>0.73978149999999998</v>
      </c>
      <c r="U499" s="1">
        <v>-1.2</v>
      </c>
      <c r="W499" s="1">
        <v>1.1850000000000001</v>
      </c>
      <c r="X499" s="1">
        <v>8.7044298999999992</v>
      </c>
      <c r="AE499" s="1">
        <v>65.210999999999999</v>
      </c>
    </row>
    <row r="500" spans="1:33" x14ac:dyDescent="0.2">
      <c r="A500" s="1" t="s">
        <v>577</v>
      </c>
      <c r="B500" s="1" t="s">
        <v>623</v>
      </c>
      <c r="C500" s="1" t="s">
        <v>624</v>
      </c>
      <c r="D500" s="1">
        <v>100</v>
      </c>
      <c r="E500" s="1" t="s">
        <v>33</v>
      </c>
      <c r="F500" s="1" t="s">
        <v>625</v>
      </c>
      <c r="G500" s="1" t="s">
        <v>61</v>
      </c>
      <c r="H500" s="1" t="s">
        <v>308</v>
      </c>
      <c r="I500" s="1" t="s">
        <v>36</v>
      </c>
      <c r="J500" s="1" t="s">
        <v>341</v>
      </c>
      <c r="K500" s="1">
        <v>3</v>
      </c>
      <c r="L500" s="1">
        <v>155.9</v>
      </c>
      <c r="M500" s="1">
        <v>177.9</v>
      </c>
      <c r="N500" s="1">
        <v>74</v>
      </c>
      <c r="O500" s="1">
        <v>3637</v>
      </c>
      <c r="P500" s="1">
        <v>2913</v>
      </c>
      <c r="Q500" s="1" t="s">
        <v>38</v>
      </c>
      <c r="R500" s="1" t="s">
        <v>41</v>
      </c>
      <c r="S500" s="1">
        <v>67.533000000000001</v>
      </c>
      <c r="T500" s="1">
        <v>0.79774429999999996</v>
      </c>
      <c r="U500" s="1">
        <v>77.057000000000002</v>
      </c>
      <c r="W500" s="1">
        <v>1.1850000000000001</v>
      </c>
      <c r="X500" s="1">
        <v>9.2517797000000002</v>
      </c>
      <c r="AE500" s="1">
        <v>69.311999999999998</v>
      </c>
    </row>
    <row r="501" spans="1:33" x14ac:dyDescent="0.2">
      <c r="A501" s="1" t="s">
        <v>577</v>
      </c>
      <c r="B501" s="1" t="s">
        <v>623</v>
      </c>
      <c r="C501" s="1" t="s">
        <v>624</v>
      </c>
      <c r="D501" s="1">
        <v>100</v>
      </c>
      <c r="E501" s="1" t="s">
        <v>33</v>
      </c>
      <c r="F501" s="1" t="s">
        <v>625</v>
      </c>
      <c r="G501" s="1" t="s">
        <v>61</v>
      </c>
      <c r="H501" s="1" t="s">
        <v>308</v>
      </c>
      <c r="I501" s="1" t="s">
        <v>36</v>
      </c>
      <c r="J501" s="1" t="s">
        <v>341</v>
      </c>
      <c r="K501" s="1">
        <v>4</v>
      </c>
      <c r="L501" s="1">
        <v>268</v>
      </c>
      <c r="M501" s="1">
        <v>287.60000000000002</v>
      </c>
      <c r="N501" s="1">
        <v>80.7</v>
      </c>
      <c r="W501" s="1">
        <v>1.1850000000000001</v>
      </c>
      <c r="X501" s="1">
        <v>36.993161000000001</v>
      </c>
      <c r="Y501" s="1">
        <v>5026</v>
      </c>
      <c r="Z501" s="1">
        <v>7365</v>
      </c>
      <c r="AA501" s="1">
        <v>7149</v>
      </c>
      <c r="AB501" s="1" t="s">
        <v>311</v>
      </c>
      <c r="AC501" s="1" t="s">
        <v>163</v>
      </c>
      <c r="AD501" s="1">
        <v>105.202</v>
      </c>
      <c r="AE501" s="1">
        <v>107.18300000000001</v>
      </c>
      <c r="AF501" s="1">
        <v>1.4550974999999999</v>
      </c>
      <c r="AG501" s="1">
        <v>225.197</v>
      </c>
    </row>
    <row r="502" spans="1:33" x14ac:dyDescent="0.2">
      <c r="A502" s="1" t="s">
        <v>577</v>
      </c>
      <c r="B502" s="1" t="s">
        <v>623</v>
      </c>
      <c r="C502" s="1" t="s">
        <v>624</v>
      </c>
      <c r="D502" s="1">
        <v>100</v>
      </c>
      <c r="E502" s="1" t="s">
        <v>33</v>
      </c>
      <c r="F502" s="1" t="s">
        <v>625</v>
      </c>
      <c r="G502" s="1" t="s">
        <v>61</v>
      </c>
      <c r="H502" s="1" t="s">
        <v>308</v>
      </c>
      <c r="I502" s="1" t="s">
        <v>36</v>
      </c>
      <c r="J502" s="1" t="s">
        <v>341</v>
      </c>
      <c r="K502" s="1">
        <v>5</v>
      </c>
      <c r="L502" s="1">
        <v>384</v>
      </c>
      <c r="M502" s="1">
        <v>403.7</v>
      </c>
      <c r="N502" s="1">
        <v>22.4</v>
      </c>
      <c r="W502" s="1">
        <v>1.1850000000000001</v>
      </c>
      <c r="X502" s="1">
        <v>28.8177904</v>
      </c>
      <c r="Y502" s="1">
        <v>4374</v>
      </c>
      <c r="Z502" s="1">
        <v>5115</v>
      </c>
      <c r="AA502" s="1">
        <v>6121</v>
      </c>
      <c r="AB502" s="1" t="s">
        <v>318</v>
      </c>
      <c r="AC502" s="1" t="s">
        <v>699</v>
      </c>
      <c r="AD502" s="1">
        <v>82.238</v>
      </c>
      <c r="AE502" s="1">
        <v>83.545000000000002</v>
      </c>
      <c r="AF502" s="1">
        <v>1.1699744999999999</v>
      </c>
      <c r="AG502" s="1">
        <v>-28.41</v>
      </c>
    </row>
    <row r="503" spans="1:33" x14ac:dyDescent="0.2">
      <c r="A503" s="1" t="s">
        <v>577</v>
      </c>
      <c r="B503" s="1" t="s">
        <v>626</v>
      </c>
      <c r="C503" s="1" t="s">
        <v>627</v>
      </c>
      <c r="D503" s="1">
        <v>101</v>
      </c>
      <c r="E503" s="1" t="s">
        <v>33</v>
      </c>
      <c r="F503" s="1" t="s">
        <v>628</v>
      </c>
      <c r="G503" s="1" t="s">
        <v>66</v>
      </c>
      <c r="H503" s="1" t="s">
        <v>308</v>
      </c>
      <c r="I503" s="1" t="s">
        <v>36</v>
      </c>
      <c r="J503" s="1" t="s">
        <v>342</v>
      </c>
      <c r="K503" s="1">
        <v>1</v>
      </c>
      <c r="L503" s="1">
        <v>23.8</v>
      </c>
      <c r="M503" s="1">
        <v>43.6</v>
      </c>
      <c r="N503" s="1">
        <v>22.1</v>
      </c>
      <c r="O503" s="1">
        <v>3396</v>
      </c>
      <c r="P503" s="1">
        <v>2513</v>
      </c>
      <c r="Q503" s="1" t="s">
        <v>337</v>
      </c>
      <c r="R503" s="1" t="s">
        <v>86</v>
      </c>
      <c r="S503" s="1">
        <v>64.188000000000002</v>
      </c>
      <c r="T503" s="1">
        <v>0.73971030000000004</v>
      </c>
      <c r="U503" s="1">
        <v>-1.137</v>
      </c>
      <c r="W503" s="1">
        <v>1.0900000000000001</v>
      </c>
      <c r="X503" s="1">
        <v>9.3873727000000002</v>
      </c>
      <c r="AE503" s="1">
        <v>64.69</v>
      </c>
    </row>
    <row r="504" spans="1:33" x14ac:dyDescent="0.2">
      <c r="A504" s="1" t="s">
        <v>577</v>
      </c>
      <c r="B504" s="1" t="s">
        <v>626</v>
      </c>
      <c r="C504" s="1" t="s">
        <v>627</v>
      </c>
      <c r="D504" s="1">
        <v>101</v>
      </c>
      <c r="E504" s="1" t="s">
        <v>33</v>
      </c>
      <c r="F504" s="1" t="s">
        <v>628</v>
      </c>
      <c r="G504" s="1" t="s">
        <v>66</v>
      </c>
      <c r="H504" s="1" t="s">
        <v>308</v>
      </c>
      <c r="I504" s="1" t="s">
        <v>36</v>
      </c>
      <c r="J504" s="1" t="s">
        <v>342</v>
      </c>
      <c r="K504" s="1">
        <v>2</v>
      </c>
      <c r="L504" s="1">
        <v>93.8</v>
      </c>
      <c r="M504" s="1">
        <v>113.6</v>
      </c>
      <c r="N504" s="1">
        <v>22.1</v>
      </c>
      <c r="O504" s="1">
        <v>3467</v>
      </c>
      <c r="P504" s="1">
        <v>2568</v>
      </c>
      <c r="Q504" s="1" t="s">
        <v>321</v>
      </c>
      <c r="R504" s="1" t="s">
        <v>273</v>
      </c>
      <c r="S504" s="1">
        <v>64.667000000000002</v>
      </c>
      <c r="T504" s="1">
        <v>0.73966379999999998</v>
      </c>
      <c r="U504" s="1">
        <v>-1.2</v>
      </c>
      <c r="W504" s="1">
        <v>1.0900000000000001</v>
      </c>
      <c r="X504" s="1">
        <v>9.4575098999999998</v>
      </c>
      <c r="AE504" s="1">
        <v>65.173000000000002</v>
      </c>
    </row>
    <row r="505" spans="1:33" x14ac:dyDescent="0.2">
      <c r="A505" s="1" t="s">
        <v>577</v>
      </c>
      <c r="B505" s="1" t="s">
        <v>626</v>
      </c>
      <c r="C505" s="1" t="s">
        <v>627</v>
      </c>
      <c r="D505" s="1">
        <v>101</v>
      </c>
      <c r="E505" s="1" t="s">
        <v>33</v>
      </c>
      <c r="F505" s="1" t="s">
        <v>628</v>
      </c>
      <c r="G505" s="1" t="s">
        <v>66</v>
      </c>
      <c r="H505" s="1" t="s">
        <v>308</v>
      </c>
      <c r="I505" s="1" t="s">
        <v>36</v>
      </c>
      <c r="J505" s="1" t="s">
        <v>342</v>
      </c>
      <c r="K505" s="1">
        <v>3</v>
      </c>
      <c r="L505" s="1">
        <v>156.1</v>
      </c>
      <c r="M505" s="1">
        <v>178.1</v>
      </c>
      <c r="N505" s="1">
        <v>73.8</v>
      </c>
      <c r="O505" s="1">
        <v>3818</v>
      </c>
      <c r="P505" s="1">
        <v>3003</v>
      </c>
      <c r="Q505" s="1" t="s">
        <v>324</v>
      </c>
      <c r="R505" s="1" t="s">
        <v>272</v>
      </c>
      <c r="S505" s="1">
        <v>70.009</v>
      </c>
      <c r="T505" s="1">
        <v>0.78328419999999999</v>
      </c>
      <c r="U505" s="1">
        <v>57.703000000000003</v>
      </c>
      <c r="W505" s="1">
        <v>1.0900000000000001</v>
      </c>
      <c r="X505" s="1">
        <v>10.419943699999999</v>
      </c>
      <c r="AE505" s="1">
        <v>71.805000000000007</v>
      </c>
    </row>
    <row r="506" spans="1:33" x14ac:dyDescent="0.2">
      <c r="A506" s="1" t="s">
        <v>577</v>
      </c>
      <c r="B506" s="1" t="s">
        <v>626</v>
      </c>
      <c r="C506" s="1" t="s">
        <v>627</v>
      </c>
      <c r="D506" s="1">
        <v>101</v>
      </c>
      <c r="E506" s="1" t="s">
        <v>33</v>
      </c>
      <c r="F506" s="1" t="s">
        <v>628</v>
      </c>
      <c r="G506" s="1" t="s">
        <v>66</v>
      </c>
      <c r="H506" s="1" t="s">
        <v>308</v>
      </c>
      <c r="I506" s="1" t="s">
        <v>36</v>
      </c>
      <c r="J506" s="1" t="s">
        <v>342</v>
      </c>
      <c r="K506" s="1">
        <v>4</v>
      </c>
      <c r="L506" s="1">
        <v>268</v>
      </c>
      <c r="M506" s="1">
        <v>287.8</v>
      </c>
      <c r="N506" s="1">
        <v>80.3</v>
      </c>
      <c r="W506" s="1">
        <v>1.0900000000000001</v>
      </c>
      <c r="X506" s="1">
        <v>39.928167600000002</v>
      </c>
      <c r="Y506" s="1">
        <v>5020</v>
      </c>
      <c r="Z506" s="1">
        <v>6919</v>
      </c>
      <c r="AA506" s="1">
        <v>7142</v>
      </c>
      <c r="AB506" s="1" t="s">
        <v>311</v>
      </c>
      <c r="AC506" s="1" t="s">
        <v>163</v>
      </c>
      <c r="AD506" s="1">
        <v>104.535</v>
      </c>
      <c r="AE506" s="1">
        <v>106.413</v>
      </c>
      <c r="AF506" s="1">
        <v>1.3694887</v>
      </c>
      <c r="AG506" s="1">
        <v>149.09</v>
      </c>
    </row>
    <row r="507" spans="1:33" x14ac:dyDescent="0.2">
      <c r="A507" s="1" t="s">
        <v>577</v>
      </c>
      <c r="B507" s="1" t="s">
        <v>626</v>
      </c>
      <c r="C507" s="1" t="s">
        <v>627</v>
      </c>
      <c r="D507" s="1">
        <v>101</v>
      </c>
      <c r="E507" s="1" t="s">
        <v>33</v>
      </c>
      <c r="F507" s="1" t="s">
        <v>628</v>
      </c>
      <c r="G507" s="1" t="s">
        <v>66</v>
      </c>
      <c r="H507" s="1" t="s">
        <v>308</v>
      </c>
      <c r="I507" s="1" t="s">
        <v>36</v>
      </c>
      <c r="J507" s="1" t="s">
        <v>342</v>
      </c>
      <c r="K507" s="1">
        <v>5</v>
      </c>
      <c r="L507" s="1">
        <v>383.9</v>
      </c>
      <c r="M507" s="1">
        <v>403.7</v>
      </c>
      <c r="N507" s="1">
        <v>22.4</v>
      </c>
      <c r="W507" s="1">
        <v>1.0900000000000001</v>
      </c>
      <c r="X507" s="1">
        <v>31.319824100000002</v>
      </c>
      <c r="Y507" s="1">
        <v>4401</v>
      </c>
      <c r="Z507" s="1">
        <v>5153</v>
      </c>
      <c r="AA507" s="1">
        <v>6145</v>
      </c>
      <c r="AB507" s="1" t="s">
        <v>313</v>
      </c>
      <c r="AC507" s="1" t="s">
        <v>660</v>
      </c>
      <c r="AD507" s="1">
        <v>82.212999999999994</v>
      </c>
      <c r="AE507" s="1">
        <v>83.52</v>
      </c>
      <c r="AF507" s="1">
        <v>1.1697158999999999</v>
      </c>
      <c r="AG507" s="1">
        <v>-28.41</v>
      </c>
    </row>
    <row r="508" spans="1:33" x14ac:dyDescent="0.2">
      <c r="A508" s="1" t="s">
        <v>577</v>
      </c>
      <c r="B508" s="1" t="s">
        <v>629</v>
      </c>
      <c r="C508" s="1" t="s">
        <v>630</v>
      </c>
      <c r="D508" s="1">
        <v>102</v>
      </c>
      <c r="E508" s="1" t="s">
        <v>33</v>
      </c>
      <c r="F508" s="1" t="s">
        <v>631</v>
      </c>
      <c r="G508" s="1" t="s">
        <v>68</v>
      </c>
      <c r="H508" s="1" t="s">
        <v>308</v>
      </c>
      <c r="I508" s="1" t="s">
        <v>36</v>
      </c>
      <c r="J508" s="1" t="s">
        <v>343</v>
      </c>
      <c r="K508" s="1">
        <v>1</v>
      </c>
      <c r="L508" s="1">
        <v>23.7</v>
      </c>
      <c r="M508" s="1">
        <v>30.5</v>
      </c>
      <c r="N508" s="1">
        <v>22.4</v>
      </c>
      <c r="O508" s="1">
        <v>3401</v>
      </c>
      <c r="P508" s="1">
        <v>2516</v>
      </c>
      <c r="Q508" s="1" t="s">
        <v>337</v>
      </c>
      <c r="R508" s="1" t="s">
        <v>86</v>
      </c>
      <c r="S508" s="1">
        <v>64.411000000000001</v>
      </c>
      <c r="T508" s="1">
        <v>0.73975559999999996</v>
      </c>
      <c r="U508" s="1">
        <v>-1.056</v>
      </c>
      <c r="W508" s="1">
        <v>0.95899999999999996</v>
      </c>
      <c r="X508" s="1">
        <v>10.7068327</v>
      </c>
      <c r="AE508" s="1">
        <v>64.915000000000006</v>
      </c>
    </row>
    <row r="509" spans="1:33" x14ac:dyDescent="0.2">
      <c r="A509" s="1" t="s">
        <v>577</v>
      </c>
      <c r="B509" s="1" t="s">
        <v>629</v>
      </c>
      <c r="C509" s="1" t="s">
        <v>630</v>
      </c>
      <c r="D509" s="1">
        <v>102</v>
      </c>
      <c r="E509" s="1" t="s">
        <v>33</v>
      </c>
      <c r="F509" s="1" t="s">
        <v>631</v>
      </c>
      <c r="G509" s="1" t="s">
        <v>68</v>
      </c>
      <c r="H509" s="1" t="s">
        <v>308</v>
      </c>
      <c r="I509" s="1" t="s">
        <v>36</v>
      </c>
      <c r="J509" s="1" t="s">
        <v>343</v>
      </c>
      <c r="K509" s="1">
        <v>2</v>
      </c>
      <c r="L509" s="1">
        <v>93.8</v>
      </c>
      <c r="M509" s="1">
        <v>113.6</v>
      </c>
      <c r="N509" s="1">
        <v>22.1</v>
      </c>
      <c r="O509" s="1">
        <v>3454</v>
      </c>
      <c r="P509" s="1">
        <v>2557</v>
      </c>
      <c r="Q509" s="1" t="s">
        <v>328</v>
      </c>
      <c r="R509" s="1" t="s">
        <v>272</v>
      </c>
      <c r="S509" s="1">
        <v>64.831000000000003</v>
      </c>
      <c r="T509" s="1">
        <v>0.73964890000000005</v>
      </c>
      <c r="U509" s="1">
        <v>-1.2</v>
      </c>
      <c r="W509" s="1">
        <v>0.95899999999999996</v>
      </c>
      <c r="X509" s="1">
        <v>10.7765632</v>
      </c>
      <c r="AE509" s="1">
        <v>65.337999999999994</v>
      </c>
    </row>
    <row r="510" spans="1:33" x14ac:dyDescent="0.2">
      <c r="A510" s="1" t="s">
        <v>577</v>
      </c>
      <c r="B510" s="1" t="s">
        <v>629</v>
      </c>
      <c r="C510" s="1" t="s">
        <v>630</v>
      </c>
      <c r="D510" s="1">
        <v>102</v>
      </c>
      <c r="E510" s="1" t="s">
        <v>33</v>
      </c>
      <c r="F510" s="1" t="s">
        <v>631</v>
      </c>
      <c r="G510" s="1" t="s">
        <v>68</v>
      </c>
      <c r="H510" s="1" t="s">
        <v>308</v>
      </c>
      <c r="I510" s="1" t="s">
        <v>36</v>
      </c>
      <c r="J510" s="1" t="s">
        <v>343</v>
      </c>
      <c r="K510" s="1">
        <v>3</v>
      </c>
      <c r="L510" s="1">
        <v>156</v>
      </c>
      <c r="M510" s="1">
        <v>178</v>
      </c>
      <c r="N510" s="1">
        <v>73.3</v>
      </c>
      <c r="O510" s="1">
        <v>3447</v>
      </c>
      <c r="P510" s="1">
        <v>2678</v>
      </c>
      <c r="Q510" s="1" t="s">
        <v>314</v>
      </c>
      <c r="R510" s="1" t="s">
        <v>272</v>
      </c>
      <c r="S510" s="1">
        <v>63.811999999999998</v>
      </c>
      <c r="T510" s="1">
        <v>0.7761093</v>
      </c>
      <c r="U510" s="1">
        <v>48.034999999999997</v>
      </c>
      <c r="W510" s="1">
        <v>0.95899999999999996</v>
      </c>
      <c r="X510" s="1">
        <v>10.795976899999999</v>
      </c>
      <c r="AE510" s="1">
        <v>65.454999999999998</v>
      </c>
    </row>
    <row r="511" spans="1:33" x14ac:dyDescent="0.2">
      <c r="A511" s="1" t="s">
        <v>577</v>
      </c>
      <c r="B511" s="1" t="s">
        <v>629</v>
      </c>
      <c r="C511" s="1" t="s">
        <v>630</v>
      </c>
      <c r="D511" s="1">
        <v>102</v>
      </c>
      <c r="E511" s="1" t="s">
        <v>33</v>
      </c>
      <c r="F511" s="1" t="s">
        <v>631</v>
      </c>
      <c r="G511" s="1" t="s">
        <v>68</v>
      </c>
      <c r="H511" s="1" t="s">
        <v>308</v>
      </c>
      <c r="I511" s="1" t="s">
        <v>36</v>
      </c>
      <c r="J511" s="1" t="s">
        <v>343</v>
      </c>
      <c r="K511" s="1">
        <v>4</v>
      </c>
      <c r="L511" s="1">
        <v>268.2</v>
      </c>
      <c r="M511" s="1">
        <v>288.5</v>
      </c>
      <c r="N511" s="1">
        <v>79</v>
      </c>
      <c r="W511" s="1">
        <v>0.95899999999999996</v>
      </c>
      <c r="X511" s="1">
        <v>41.2328762</v>
      </c>
      <c r="Y511" s="1">
        <v>4558</v>
      </c>
      <c r="Z511" s="1">
        <v>6106</v>
      </c>
      <c r="AA511" s="1">
        <v>6486</v>
      </c>
      <c r="AB511" s="1" t="s">
        <v>311</v>
      </c>
      <c r="AC511" s="1" t="s">
        <v>163</v>
      </c>
      <c r="AD511" s="1">
        <v>95.031999999999996</v>
      </c>
      <c r="AE511" s="1">
        <v>96.703999999999994</v>
      </c>
      <c r="AF511" s="1">
        <v>1.3318508</v>
      </c>
      <c r="AG511" s="1">
        <v>115.49299999999999</v>
      </c>
    </row>
    <row r="512" spans="1:33" x14ac:dyDescent="0.2">
      <c r="A512" s="1" t="s">
        <v>577</v>
      </c>
      <c r="B512" s="1" t="s">
        <v>629</v>
      </c>
      <c r="C512" s="1" t="s">
        <v>630</v>
      </c>
      <c r="D512" s="1">
        <v>102</v>
      </c>
      <c r="E512" s="1" t="s">
        <v>33</v>
      </c>
      <c r="F512" s="1" t="s">
        <v>631</v>
      </c>
      <c r="G512" s="1" t="s">
        <v>68</v>
      </c>
      <c r="H512" s="1" t="s">
        <v>308</v>
      </c>
      <c r="I512" s="1" t="s">
        <v>36</v>
      </c>
      <c r="J512" s="1" t="s">
        <v>343</v>
      </c>
      <c r="K512" s="1">
        <v>5</v>
      </c>
      <c r="L512" s="1">
        <v>383.9</v>
      </c>
      <c r="M512" s="1">
        <v>403.7</v>
      </c>
      <c r="N512" s="1">
        <v>22.4</v>
      </c>
      <c r="W512" s="1">
        <v>0.95899999999999996</v>
      </c>
      <c r="X512" s="1">
        <v>35.571318300000001</v>
      </c>
      <c r="Y512" s="1">
        <v>4407</v>
      </c>
      <c r="Z512" s="1">
        <v>5162</v>
      </c>
      <c r="AA512" s="1">
        <v>6149</v>
      </c>
      <c r="AB512" s="1" t="s">
        <v>319</v>
      </c>
      <c r="AC512" s="1" t="s">
        <v>666</v>
      </c>
      <c r="AD512" s="1">
        <v>82.150999999999996</v>
      </c>
      <c r="AE512" s="1">
        <v>83.456999999999994</v>
      </c>
      <c r="AF512" s="1">
        <v>1.1697310000000001</v>
      </c>
      <c r="AG512" s="1">
        <v>-28.41</v>
      </c>
    </row>
    <row r="513" spans="1:33" x14ac:dyDescent="0.2">
      <c r="A513" s="1" t="s">
        <v>577</v>
      </c>
      <c r="B513" s="1" t="s">
        <v>632</v>
      </c>
      <c r="C513" s="1" t="s">
        <v>633</v>
      </c>
      <c r="D513" s="1">
        <v>103</v>
      </c>
      <c r="E513" s="1" t="s">
        <v>33</v>
      </c>
      <c r="F513" s="1" t="s">
        <v>634</v>
      </c>
      <c r="G513" s="1" t="s">
        <v>73</v>
      </c>
      <c r="H513" s="1" t="s">
        <v>308</v>
      </c>
      <c r="I513" s="1" t="s">
        <v>36</v>
      </c>
      <c r="J513" s="1" t="s">
        <v>345</v>
      </c>
      <c r="K513" s="1">
        <v>1</v>
      </c>
      <c r="L513" s="1">
        <v>23.7</v>
      </c>
      <c r="M513" s="1">
        <v>27</v>
      </c>
      <c r="N513" s="1">
        <v>22.1</v>
      </c>
      <c r="O513" s="1">
        <v>3402</v>
      </c>
      <c r="P513" s="1">
        <v>2517</v>
      </c>
      <c r="Q513" s="1" t="s">
        <v>337</v>
      </c>
      <c r="R513" s="1" t="s">
        <v>336</v>
      </c>
      <c r="S513" s="1">
        <v>64.325999999999993</v>
      </c>
      <c r="T513" s="1">
        <v>0.73970400000000003</v>
      </c>
      <c r="U513" s="1">
        <v>-1.181</v>
      </c>
      <c r="W513" s="1">
        <v>1.1240000000000001</v>
      </c>
      <c r="X513" s="1">
        <v>9.1230366000000007</v>
      </c>
      <c r="AE513" s="1">
        <v>64.828999999999994</v>
      </c>
    </row>
    <row r="514" spans="1:33" x14ac:dyDescent="0.2">
      <c r="A514" s="1" t="s">
        <v>577</v>
      </c>
      <c r="B514" s="1" t="s">
        <v>632</v>
      </c>
      <c r="C514" s="1" t="s">
        <v>633</v>
      </c>
      <c r="D514" s="1">
        <v>103</v>
      </c>
      <c r="E514" s="1" t="s">
        <v>33</v>
      </c>
      <c r="F514" s="1" t="s">
        <v>634</v>
      </c>
      <c r="G514" s="1" t="s">
        <v>73</v>
      </c>
      <c r="H514" s="1" t="s">
        <v>308</v>
      </c>
      <c r="I514" s="1" t="s">
        <v>36</v>
      </c>
      <c r="J514" s="1" t="s">
        <v>345</v>
      </c>
      <c r="K514" s="1">
        <v>2</v>
      </c>
      <c r="L514" s="1">
        <v>93.8</v>
      </c>
      <c r="M514" s="1">
        <v>113.6</v>
      </c>
      <c r="N514" s="1">
        <v>22.1</v>
      </c>
      <c r="O514" s="1">
        <v>3457</v>
      </c>
      <c r="P514" s="1">
        <v>2560</v>
      </c>
      <c r="Q514" s="1" t="s">
        <v>321</v>
      </c>
      <c r="R514" s="1" t="s">
        <v>41</v>
      </c>
      <c r="S514" s="1">
        <v>64.808000000000007</v>
      </c>
      <c r="T514" s="1">
        <v>0.73969030000000002</v>
      </c>
      <c r="U514" s="1">
        <v>-1.2</v>
      </c>
      <c r="W514" s="1">
        <v>1.1240000000000001</v>
      </c>
      <c r="X514" s="1">
        <v>9.1913789999999995</v>
      </c>
      <c r="AE514" s="1">
        <v>65.314999999999998</v>
      </c>
    </row>
    <row r="515" spans="1:33" x14ac:dyDescent="0.2">
      <c r="A515" s="1" t="s">
        <v>577</v>
      </c>
      <c r="B515" s="1" t="s">
        <v>632</v>
      </c>
      <c r="C515" s="1" t="s">
        <v>633</v>
      </c>
      <c r="D515" s="1">
        <v>103</v>
      </c>
      <c r="E515" s="1" t="s">
        <v>33</v>
      </c>
      <c r="F515" s="1" t="s">
        <v>634</v>
      </c>
      <c r="G515" s="1" t="s">
        <v>73</v>
      </c>
      <c r="H515" s="1" t="s">
        <v>308</v>
      </c>
      <c r="I515" s="1" t="s">
        <v>36</v>
      </c>
      <c r="J515" s="1" t="s">
        <v>345</v>
      </c>
      <c r="K515" s="1">
        <v>3</v>
      </c>
      <c r="L515" s="1">
        <v>156</v>
      </c>
      <c r="M515" s="1">
        <v>178.3</v>
      </c>
      <c r="N515" s="1">
        <v>74.7</v>
      </c>
      <c r="O515" s="1">
        <v>3978</v>
      </c>
      <c r="P515" s="1">
        <v>3136</v>
      </c>
      <c r="Q515" s="1" t="s">
        <v>324</v>
      </c>
      <c r="R515" s="1" t="s">
        <v>272</v>
      </c>
      <c r="S515" s="1">
        <v>73.150999999999996</v>
      </c>
      <c r="T515" s="1">
        <v>0.78553320000000004</v>
      </c>
      <c r="U515" s="1">
        <v>60.701000000000001</v>
      </c>
      <c r="W515" s="1">
        <v>1.1240000000000001</v>
      </c>
      <c r="X515" s="1">
        <v>10.5491659</v>
      </c>
      <c r="AE515" s="1">
        <v>74.962999999999994</v>
      </c>
    </row>
    <row r="516" spans="1:33" x14ac:dyDescent="0.2">
      <c r="A516" s="1" t="s">
        <v>577</v>
      </c>
      <c r="B516" s="1" t="s">
        <v>632</v>
      </c>
      <c r="C516" s="1" t="s">
        <v>633</v>
      </c>
      <c r="D516" s="1">
        <v>103</v>
      </c>
      <c r="E516" s="1" t="s">
        <v>33</v>
      </c>
      <c r="F516" s="1" t="s">
        <v>634</v>
      </c>
      <c r="G516" s="1" t="s">
        <v>73</v>
      </c>
      <c r="H516" s="1" t="s">
        <v>308</v>
      </c>
      <c r="I516" s="1" t="s">
        <v>36</v>
      </c>
      <c r="J516" s="1" t="s">
        <v>345</v>
      </c>
      <c r="K516" s="1">
        <v>4</v>
      </c>
      <c r="L516" s="1">
        <v>268.10000000000002</v>
      </c>
      <c r="M516" s="1">
        <v>287.60000000000002</v>
      </c>
      <c r="N516" s="1">
        <v>81.3</v>
      </c>
      <c r="W516" s="1">
        <v>1.1240000000000001</v>
      </c>
      <c r="X516" s="1">
        <v>40.570298600000001</v>
      </c>
      <c r="Y516" s="1">
        <v>5246</v>
      </c>
      <c r="Z516" s="1">
        <v>7336</v>
      </c>
      <c r="AA516" s="1">
        <v>7461</v>
      </c>
      <c r="AB516" s="1" t="s">
        <v>311</v>
      </c>
      <c r="AC516" s="1" t="s">
        <v>70</v>
      </c>
      <c r="AD516" s="1">
        <v>109.497</v>
      </c>
      <c r="AE516" s="1">
        <v>111.48699999999999</v>
      </c>
      <c r="AF516" s="1">
        <v>1.3893717000000001</v>
      </c>
      <c r="AG516" s="1">
        <v>167.06299999999999</v>
      </c>
    </row>
    <row r="517" spans="1:33" x14ac:dyDescent="0.2">
      <c r="A517" s="1" t="s">
        <v>577</v>
      </c>
      <c r="B517" s="1" t="s">
        <v>632</v>
      </c>
      <c r="C517" s="1" t="s">
        <v>633</v>
      </c>
      <c r="D517" s="1">
        <v>103</v>
      </c>
      <c r="E517" s="1" t="s">
        <v>33</v>
      </c>
      <c r="F517" s="1" t="s">
        <v>634</v>
      </c>
      <c r="G517" s="1" t="s">
        <v>73</v>
      </c>
      <c r="H517" s="1" t="s">
        <v>308</v>
      </c>
      <c r="I517" s="1" t="s">
        <v>36</v>
      </c>
      <c r="J517" s="1" t="s">
        <v>345</v>
      </c>
      <c r="K517" s="1">
        <v>5</v>
      </c>
      <c r="L517" s="1">
        <v>384</v>
      </c>
      <c r="M517" s="1">
        <v>386.2</v>
      </c>
      <c r="N517" s="1">
        <v>22.4</v>
      </c>
      <c r="W517" s="1">
        <v>1.1240000000000001</v>
      </c>
      <c r="X517" s="1">
        <v>30.344844299999998</v>
      </c>
      <c r="Y517" s="1">
        <v>4371</v>
      </c>
      <c r="Z517" s="1">
        <v>5113</v>
      </c>
      <c r="AA517" s="1">
        <v>6108</v>
      </c>
      <c r="AB517" s="1" t="s">
        <v>316</v>
      </c>
      <c r="AC517" s="1" t="s">
        <v>672</v>
      </c>
      <c r="AD517" s="1">
        <v>82.138999999999996</v>
      </c>
      <c r="AE517" s="1">
        <v>83.444000000000003</v>
      </c>
      <c r="AF517" s="1">
        <v>1.1695053</v>
      </c>
      <c r="AG517" s="1">
        <v>-28.41</v>
      </c>
    </row>
    <row r="518" spans="1:33" x14ac:dyDescent="0.2">
      <c r="A518" s="1" t="s">
        <v>577</v>
      </c>
      <c r="B518" s="1" t="s">
        <v>635</v>
      </c>
      <c r="C518" s="1" t="s">
        <v>636</v>
      </c>
      <c r="D518" s="1">
        <v>104</v>
      </c>
      <c r="E518" s="1" t="s">
        <v>33</v>
      </c>
      <c r="F518" s="1" t="s">
        <v>606</v>
      </c>
      <c r="G518" s="1" t="s">
        <v>77</v>
      </c>
      <c r="H518" s="1" t="s">
        <v>308</v>
      </c>
      <c r="I518" s="1" t="s">
        <v>36</v>
      </c>
      <c r="J518" s="1" t="s">
        <v>346</v>
      </c>
      <c r="K518" s="1">
        <v>1</v>
      </c>
      <c r="L518" s="1">
        <v>23.7</v>
      </c>
      <c r="M518" s="1">
        <v>26.5</v>
      </c>
      <c r="N518" s="1">
        <v>22.4</v>
      </c>
      <c r="O518" s="1">
        <v>3400</v>
      </c>
      <c r="P518" s="1">
        <v>2514</v>
      </c>
      <c r="Q518" s="1" t="s">
        <v>338</v>
      </c>
      <c r="R518" s="1" t="s">
        <v>57</v>
      </c>
      <c r="S518" s="1">
        <v>64.37</v>
      </c>
      <c r="T518" s="1">
        <v>0.73968339999999999</v>
      </c>
      <c r="U518" s="1">
        <v>-1.2949999999999999</v>
      </c>
      <c r="W518" s="1">
        <v>0.98599999999999999</v>
      </c>
      <c r="X518" s="1">
        <v>10.406980300000001</v>
      </c>
      <c r="AE518" s="1">
        <v>64.873000000000005</v>
      </c>
    </row>
    <row r="519" spans="1:33" x14ac:dyDescent="0.2">
      <c r="A519" s="1" t="s">
        <v>577</v>
      </c>
      <c r="B519" s="1" t="s">
        <v>635</v>
      </c>
      <c r="C519" s="1" t="s">
        <v>636</v>
      </c>
      <c r="D519" s="1">
        <v>104</v>
      </c>
      <c r="E519" s="1" t="s">
        <v>33</v>
      </c>
      <c r="F519" s="1" t="s">
        <v>606</v>
      </c>
      <c r="G519" s="1" t="s">
        <v>77</v>
      </c>
      <c r="H519" s="1" t="s">
        <v>308</v>
      </c>
      <c r="I519" s="1" t="s">
        <v>36</v>
      </c>
      <c r="J519" s="1" t="s">
        <v>346</v>
      </c>
      <c r="K519" s="1">
        <v>2</v>
      </c>
      <c r="L519" s="1">
        <v>93.7</v>
      </c>
      <c r="M519" s="1">
        <v>113.5</v>
      </c>
      <c r="N519" s="1">
        <v>22.4</v>
      </c>
      <c r="O519" s="1">
        <v>3448</v>
      </c>
      <c r="P519" s="1">
        <v>2550</v>
      </c>
      <c r="Q519" s="1" t="s">
        <v>328</v>
      </c>
      <c r="R519" s="1" t="s">
        <v>272</v>
      </c>
      <c r="S519" s="1">
        <v>64.861000000000004</v>
      </c>
      <c r="T519" s="1">
        <v>0.73975369999999996</v>
      </c>
      <c r="U519" s="1">
        <v>-1.2</v>
      </c>
      <c r="W519" s="1">
        <v>0.98599999999999999</v>
      </c>
      <c r="X519" s="1">
        <v>10.4864727</v>
      </c>
      <c r="AE519" s="1">
        <v>65.369</v>
      </c>
    </row>
    <row r="520" spans="1:33" x14ac:dyDescent="0.2">
      <c r="A520" s="1" t="s">
        <v>577</v>
      </c>
      <c r="B520" s="1" t="s">
        <v>635</v>
      </c>
      <c r="C520" s="1" t="s">
        <v>636</v>
      </c>
      <c r="D520" s="1">
        <v>104</v>
      </c>
      <c r="E520" s="1" t="s">
        <v>33</v>
      </c>
      <c r="F520" s="1" t="s">
        <v>606</v>
      </c>
      <c r="G520" s="1" t="s">
        <v>77</v>
      </c>
      <c r="H520" s="1" t="s">
        <v>308</v>
      </c>
      <c r="I520" s="1" t="s">
        <v>36</v>
      </c>
      <c r="J520" s="1" t="s">
        <v>346</v>
      </c>
      <c r="K520" s="1">
        <v>3</v>
      </c>
      <c r="L520" s="1">
        <v>267.8</v>
      </c>
      <c r="M520" s="1">
        <v>288.60000000000002</v>
      </c>
      <c r="N520" s="1">
        <v>79.3</v>
      </c>
      <c r="W520" s="1">
        <v>0.98599999999999999</v>
      </c>
      <c r="X520" s="1">
        <v>37.531096300000002</v>
      </c>
      <c r="Y520" s="1">
        <v>4293</v>
      </c>
      <c r="Z520" s="1">
        <v>5656</v>
      </c>
      <c r="AA520" s="1">
        <v>6113</v>
      </c>
      <c r="AB520" s="1" t="s">
        <v>311</v>
      </c>
      <c r="AC520" s="1" t="s">
        <v>163</v>
      </c>
      <c r="AD520" s="1">
        <v>88.968999999999994</v>
      </c>
      <c r="AE520" s="1">
        <v>90.515000000000001</v>
      </c>
      <c r="AF520" s="1">
        <v>1.3098795000000001</v>
      </c>
      <c r="AG520" s="1">
        <v>96.113</v>
      </c>
    </row>
    <row r="521" spans="1:33" x14ac:dyDescent="0.2">
      <c r="A521" s="1" t="s">
        <v>577</v>
      </c>
      <c r="B521" s="1" t="s">
        <v>635</v>
      </c>
      <c r="C521" s="1" t="s">
        <v>636</v>
      </c>
      <c r="D521" s="1">
        <v>104</v>
      </c>
      <c r="E521" s="1" t="s">
        <v>33</v>
      </c>
      <c r="F521" s="1" t="s">
        <v>606</v>
      </c>
      <c r="G521" s="1" t="s">
        <v>77</v>
      </c>
      <c r="H521" s="1" t="s">
        <v>308</v>
      </c>
      <c r="I521" s="1" t="s">
        <v>36</v>
      </c>
      <c r="J521" s="1" t="s">
        <v>346</v>
      </c>
      <c r="K521" s="1">
        <v>4</v>
      </c>
      <c r="L521" s="1">
        <v>383.8</v>
      </c>
      <c r="M521" s="1">
        <v>386.3</v>
      </c>
      <c r="N521" s="1">
        <v>22.4</v>
      </c>
      <c r="W521" s="1">
        <v>0.98599999999999999</v>
      </c>
      <c r="X521" s="1">
        <v>34.6078124</v>
      </c>
      <c r="Y521" s="1">
        <v>4370</v>
      </c>
      <c r="Z521" s="1">
        <v>5112</v>
      </c>
      <c r="AA521" s="1">
        <v>6106</v>
      </c>
      <c r="AB521" s="1" t="s">
        <v>312</v>
      </c>
      <c r="AC521" s="1" t="s">
        <v>694</v>
      </c>
      <c r="AD521" s="1">
        <v>82.177000000000007</v>
      </c>
      <c r="AE521" s="1">
        <v>83.481999999999999</v>
      </c>
      <c r="AF521" s="1">
        <v>1.1694661</v>
      </c>
      <c r="AG521" s="1">
        <v>-28.41</v>
      </c>
    </row>
    <row r="522" spans="1:33" x14ac:dyDescent="0.2">
      <c r="A522" s="1" t="s">
        <v>577</v>
      </c>
      <c r="B522" s="1" t="s">
        <v>637</v>
      </c>
      <c r="C522" s="1" t="s">
        <v>638</v>
      </c>
      <c r="D522" s="1">
        <v>105</v>
      </c>
      <c r="E522" s="1" t="s">
        <v>33</v>
      </c>
      <c r="F522" s="1" t="s">
        <v>65</v>
      </c>
      <c r="G522" s="1" t="s">
        <v>82</v>
      </c>
      <c r="H522" s="1" t="s">
        <v>308</v>
      </c>
      <c r="I522" s="1" t="s">
        <v>36</v>
      </c>
      <c r="J522" s="1" t="s">
        <v>639</v>
      </c>
      <c r="K522" s="1">
        <v>1</v>
      </c>
      <c r="L522" s="1">
        <v>23.8</v>
      </c>
      <c r="M522" s="1">
        <v>43.6</v>
      </c>
      <c r="N522" s="1">
        <v>22.1</v>
      </c>
      <c r="O522" s="1">
        <v>3424</v>
      </c>
      <c r="P522" s="1">
        <v>2536</v>
      </c>
      <c r="Q522" s="1" t="s">
        <v>328</v>
      </c>
      <c r="R522" s="1" t="s">
        <v>79</v>
      </c>
      <c r="S522" s="1">
        <v>64.328999999999994</v>
      </c>
      <c r="T522" s="1">
        <v>0.73969720000000005</v>
      </c>
      <c r="U522" s="1">
        <v>-1.248</v>
      </c>
      <c r="W522" s="1">
        <v>1.2729999999999999</v>
      </c>
      <c r="X522" s="1">
        <v>8.0555187000000004</v>
      </c>
      <c r="AE522" s="1">
        <v>64.831999999999994</v>
      </c>
    </row>
    <row r="523" spans="1:33" x14ac:dyDescent="0.2">
      <c r="A523" s="1" t="s">
        <v>577</v>
      </c>
      <c r="B523" s="1" t="s">
        <v>637</v>
      </c>
      <c r="C523" s="1" t="s">
        <v>638</v>
      </c>
      <c r="D523" s="1">
        <v>105</v>
      </c>
      <c r="E523" s="1" t="s">
        <v>33</v>
      </c>
      <c r="F523" s="1" t="s">
        <v>65</v>
      </c>
      <c r="G523" s="1" t="s">
        <v>82</v>
      </c>
      <c r="H523" s="1" t="s">
        <v>308</v>
      </c>
      <c r="I523" s="1" t="s">
        <v>36</v>
      </c>
      <c r="J523" s="1" t="s">
        <v>639</v>
      </c>
      <c r="K523" s="1">
        <v>2</v>
      </c>
      <c r="L523" s="1">
        <v>93.6</v>
      </c>
      <c r="M523" s="1">
        <v>113.2</v>
      </c>
      <c r="N523" s="1">
        <v>22.4</v>
      </c>
      <c r="O523" s="1">
        <v>3432</v>
      </c>
      <c r="P523" s="1">
        <v>2539</v>
      </c>
      <c r="Q523" s="1" t="s">
        <v>324</v>
      </c>
      <c r="R523" s="1" t="s">
        <v>309</v>
      </c>
      <c r="S523" s="1">
        <v>64.739000000000004</v>
      </c>
      <c r="T523" s="1">
        <v>0.73973259999999996</v>
      </c>
      <c r="U523" s="1">
        <v>-1.2</v>
      </c>
      <c r="W523" s="1">
        <v>1.2729999999999999</v>
      </c>
      <c r="X523" s="1">
        <v>8.1069452000000002</v>
      </c>
      <c r="AE523" s="1">
        <v>65.245999999999995</v>
      </c>
    </row>
    <row r="524" spans="1:33" x14ac:dyDescent="0.2">
      <c r="A524" s="1" t="s">
        <v>577</v>
      </c>
      <c r="B524" s="1" t="s">
        <v>637</v>
      </c>
      <c r="C524" s="1" t="s">
        <v>638</v>
      </c>
      <c r="D524" s="1">
        <v>105</v>
      </c>
      <c r="E524" s="1" t="s">
        <v>33</v>
      </c>
      <c r="F524" s="1" t="s">
        <v>65</v>
      </c>
      <c r="G524" s="1" t="s">
        <v>82</v>
      </c>
      <c r="H524" s="1" t="s">
        <v>308</v>
      </c>
      <c r="I524" s="1" t="s">
        <v>36</v>
      </c>
      <c r="J524" s="1" t="s">
        <v>639</v>
      </c>
      <c r="K524" s="1">
        <v>3</v>
      </c>
      <c r="L524" s="1">
        <v>155.9</v>
      </c>
      <c r="M524" s="1">
        <v>178.1</v>
      </c>
      <c r="N524" s="1">
        <v>75.5</v>
      </c>
      <c r="O524" s="1">
        <v>4219</v>
      </c>
      <c r="P524" s="1">
        <v>3282</v>
      </c>
      <c r="Q524" s="1" t="s">
        <v>329</v>
      </c>
      <c r="R524" s="1" t="s">
        <v>273</v>
      </c>
      <c r="S524" s="1">
        <v>78.221000000000004</v>
      </c>
      <c r="T524" s="1">
        <v>0.77576690000000004</v>
      </c>
      <c r="U524" s="1">
        <v>47.454000000000001</v>
      </c>
      <c r="W524" s="1">
        <v>1.2729999999999999</v>
      </c>
      <c r="X524" s="1">
        <v>9.9535087999999998</v>
      </c>
      <c r="AE524" s="1">
        <v>80.106999999999999</v>
      </c>
    </row>
    <row r="525" spans="1:33" x14ac:dyDescent="0.2">
      <c r="A525" s="1" t="s">
        <v>577</v>
      </c>
      <c r="B525" s="1" t="s">
        <v>637</v>
      </c>
      <c r="C525" s="1" t="s">
        <v>638</v>
      </c>
      <c r="D525" s="1">
        <v>105</v>
      </c>
      <c r="E525" s="1" t="s">
        <v>33</v>
      </c>
      <c r="F525" s="1" t="s">
        <v>65</v>
      </c>
      <c r="G525" s="1" t="s">
        <v>82</v>
      </c>
      <c r="H525" s="1" t="s">
        <v>308</v>
      </c>
      <c r="I525" s="1" t="s">
        <v>36</v>
      </c>
      <c r="J525" s="1" t="s">
        <v>639</v>
      </c>
      <c r="K525" s="1">
        <v>4</v>
      </c>
      <c r="L525" s="1">
        <v>267.7</v>
      </c>
      <c r="M525" s="1">
        <v>286.5</v>
      </c>
      <c r="N525" s="1">
        <v>82.8</v>
      </c>
      <c r="W525" s="1">
        <v>1.2729999999999999</v>
      </c>
      <c r="X525" s="1">
        <v>40.794441200000001</v>
      </c>
      <c r="Y525" s="1">
        <v>5910</v>
      </c>
      <c r="Z525" s="1">
        <v>7423</v>
      </c>
      <c r="AA525" s="1">
        <v>8395</v>
      </c>
      <c r="AB525" s="1" t="s">
        <v>311</v>
      </c>
      <c r="AC525" s="1" t="s">
        <v>70</v>
      </c>
      <c r="AD525" s="1">
        <v>124.845</v>
      </c>
      <c r="AE525" s="1">
        <v>126.932</v>
      </c>
      <c r="AF525" s="1">
        <v>1.2445189999999999</v>
      </c>
      <c r="AG525" s="1">
        <v>37.887999999999998</v>
      </c>
    </row>
    <row r="526" spans="1:33" x14ac:dyDescent="0.2">
      <c r="A526" s="1" t="s">
        <v>577</v>
      </c>
      <c r="B526" s="1" t="s">
        <v>637</v>
      </c>
      <c r="C526" s="1" t="s">
        <v>638</v>
      </c>
      <c r="D526" s="1">
        <v>105</v>
      </c>
      <c r="E526" s="1" t="s">
        <v>33</v>
      </c>
      <c r="F526" s="1" t="s">
        <v>65</v>
      </c>
      <c r="G526" s="1" t="s">
        <v>82</v>
      </c>
      <c r="H526" s="1" t="s">
        <v>308</v>
      </c>
      <c r="I526" s="1" t="s">
        <v>36</v>
      </c>
      <c r="J526" s="1" t="s">
        <v>639</v>
      </c>
      <c r="K526" s="1">
        <v>5</v>
      </c>
      <c r="L526" s="1">
        <v>383.9</v>
      </c>
      <c r="M526" s="1">
        <v>403.7</v>
      </c>
      <c r="N526" s="1">
        <v>22.4</v>
      </c>
      <c r="W526" s="1">
        <v>1.2729999999999999</v>
      </c>
      <c r="X526" s="1">
        <v>26.801618999999999</v>
      </c>
      <c r="Y526" s="1">
        <v>4395</v>
      </c>
      <c r="Z526" s="1">
        <v>5148</v>
      </c>
      <c r="AA526" s="1">
        <v>6131</v>
      </c>
      <c r="AB526" s="1" t="s">
        <v>334</v>
      </c>
      <c r="AC526" s="1" t="s">
        <v>699</v>
      </c>
      <c r="AD526" s="1">
        <v>82.165000000000006</v>
      </c>
      <c r="AE526" s="1">
        <v>83.471000000000004</v>
      </c>
      <c r="AF526" s="1">
        <v>1.1694623</v>
      </c>
      <c r="AG526" s="1">
        <v>-28.41</v>
      </c>
    </row>
    <row r="527" spans="1:33" x14ac:dyDescent="0.2">
      <c r="A527" s="1" t="s">
        <v>577</v>
      </c>
      <c r="B527" s="1" t="s">
        <v>640</v>
      </c>
      <c r="C527" s="1" t="s">
        <v>641</v>
      </c>
      <c r="D527" s="1">
        <v>106</v>
      </c>
      <c r="E527" s="1" t="s">
        <v>33</v>
      </c>
      <c r="F527" s="1" t="s">
        <v>72</v>
      </c>
      <c r="G527" s="1" t="s">
        <v>88</v>
      </c>
      <c r="H527" s="1" t="s">
        <v>308</v>
      </c>
      <c r="I527" s="1" t="s">
        <v>36</v>
      </c>
      <c r="J527" s="1" t="s">
        <v>642</v>
      </c>
      <c r="K527" s="1">
        <v>1</v>
      </c>
      <c r="L527" s="1">
        <v>23.7</v>
      </c>
      <c r="M527" s="1">
        <v>26.2</v>
      </c>
      <c r="N527" s="1">
        <v>22.4</v>
      </c>
      <c r="O527" s="1">
        <v>3399</v>
      </c>
      <c r="P527" s="1">
        <v>2515</v>
      </c>
      <c r="Q527" s="1" t="s">
        <v>340</v>
      </c>
      <c r="R527" s="1" t="s">
        <v>84</v>
      </c>
      <c r="S527" s="1">
        <v>64.278000000000006</v>
      </c>
      <c r="T527" s="1">
        <v>0.73975400000000002</v>
      </c>
      <c r="U527" s="1">
        <v>-1.0329999999999999</v>
      </c>
      <c r="W527" s="1">
        <v>1.169</v>
      </c>
      <c r="X527" s="1">
        <v>8.7653774999999996</v>
      </c>
      <c r="AE527" s="1">
        <v>64.781000000000006</v>
      </c>
    </row>
    <row r="528" spans="1:33" x14ac:dyDescent="0.2">
      <c r="A528" s="1" t="s">
        <v>577</v>
      </c>
      <c r="B528" s="1" t="s">
        <v>640</v>
      </c>
      <c r="C528" s="1" t="s">
        <v>641</v>
      </c>
      <c r="D528" s="1">
        <v>106</v>
      </c>
      <c r="E528" s="1" t="s">
        <v>33</v>
      </c>
      <c r="F528" s="1" t="s">
        <v>72</v>
      </c>
      <c r="G528" s="1" t="s">
        <v>88</v>
      </c>
      <c r="H528" s="1" t="s">
        <v>308</v>
      </c>
      <c r="I528" s="1" t="s">
        <v>36</v>
      </c>
      <c r="J528" s="1" t="s">
        <v>642</v>
      </c>
      <c r="K528" s="1">
        <v>2</v>
      </c>
      <c r="L528" s="1">
        <v>93.6</v>
      </c>
      <c r="M528" s="1">
        <v>113.7</v>
      </c>
      <c r="N528" s="1">
        <v>22.4</v>
      </c>
      <c r="O528" s="1">
        <v>3437</v>
      </c>
      <c r="P528" s="1">
        <v>2540</v>
      </c>
      <c r="Q528" s="1" t="s">
        <v>328</v>
      </c>
      <c r="R528" s="1" t="s">
        <v>272</v>
      </c>
      <c r="S528" s="1">
        <v>64.724000000000004</v>
      </c>
      <c r="T528" s="1">
        <v>0.73963040000000002</v>
      </c>
      <c r="U528" s="1">
        <v>-1.2</v>
      </c>
      <c r="W528" s="1">
        <v>1.169</v>
      </c>
      <c r="X528" s="1">
        <v>8.8260933999999995</v>
      </c>
      <c r="AE528" s="1">
        <v>65.23</v>
      </c>
    </row>
    <row r="529" spans="1:33" x14ac:dyDescent="0.2">
      <c r="A529" s="1" t="s">
        <v>577</v>
      </c>
      <c r="B529" s="1" t="s">
        <v>640</v>
      </c>
      <c r="C529" s="1" t="s">
        <v>641</v>
      </c>
      <c r="D529" s="1">
        <v>106</v>
      </c>
      <c r="E529" s="1" t="s">
        <v>33</v>
      </c>
      <c r="F529" s="1" t="s">
        <v>72</v>
      </c>
      <c r="G529" s="1" t="s">
        <v>88</v>
      </c>
      <c r="H529" s="1" t="s">
        <v>308</v>
      </c>
      <c r="I529" s="1" t="s">
        <v>36</v>
      </c>
      <c r="J529" s="1" t="s">
        <v>642</v>
      </c>
      <c r="K529" s="1">
        <v>3</v>
      </c>
      <c r="L529" s="1">
        <v>155.9</v>
      </c>
      <c r="M529" s="1">
        <v>178.1</v>
      </c>
      <c r="N529" s="1">
        <v>77.3</v>
      </c>
      <c r="O529" s="1">
        <v>5233</v>
      </c>
      <c r="P529" s="1">
        <v>3920</v>
      </c>
      <c r="Q529" s="1" t="s">
        <v>314</v>
      </c>
      <c r="R529" s="1" t="s">
        <v>39</v>
      </c>
      <c r="S529" s="1">
        <v>94.381</v>
      </c>
      <c r="T529" s="1">
        <v>0.74653020000000003</v>
      </c>
      <c r="U529" s="1">
        <v>8.1180000000000003</v>
      </c>
      <c r="W529" s="1">
        <v>1.169</v>
      </c>
      <c r="X529" s="1">
        <v>13.0348665</v>
      </c>
      <c r="AE529" s="1">
        <v>96.335999999999999</v>
      </c>
    </row>
    <row r="530" spans="1:33" x14ac:dyDescent="0.2">
      <c r="A530" s="1" t="s">
        <v>577</v>
      </c>
      <c r="B530" s="1" t="s">
        <v>640</v>
      </c>
      <c r="C530" s="1" t="s">
        <v>641</v>
      </c>
      <c r="D530" s="1">
        <v>106</v>
      </c>
      <c r="E530" s="1" t="s">
        <v>33</v>
      </c>
      <c r="F530" s="1" t="s">
        <v>72</v>
      </c>
      <c r="G530" s="1" t="s">
        <v>88</v>
      </c>
      <c r="H530" s="1" t="s">
        <v>308</v>
      </c>
      <c r="I530" s="1" t="s">
        <v>36</v>
      </c>
      <c r="J530" s="1" t="s">
        <v>642</v>
      </c>
      <c r="K530" s="1">
        <v>4</v>
      </c>
      <c r="L530" s="1">
        <v>267.7</v>
      </c>
      <c r="M530" s="1">
        <v>284</v>
      </c>
      <c r="N530" s="1">
        <v>87.3</v>
      </c>
      <c r="W530" s="1">
        <v>1.169</v>
      </c>
      <c r="X530" s="1">
        <v>61.152566899999997</v>
      </c>
      <c r="Y530" s="1">
        <v>8100</v>
      </c>
      <c r="Z530" s="1">
        <v>9705</v>
      </c>
      <c r="AA530" s="1">
        <v>11498</v>
      </c>
      <c r="AB530" s="1" t="s">
        <v>80</v>
      </c>
      <c r="AC530" s="1" t="s">
        <v>70</v>
      </c>
      <c r="AD530" s="1">
        <v>171.87799999999999</v>
      </c>
      <c r="AE530" s="1">
        <v>174.64699999999999</v>
      </c>
      <c r="AF530" s="1">
        <v>1.1835473999999999</v>
      </c>
      <c r="AG530" s="1">
        <v>-16.504999999999999</v>
      </c>
    </row>
    <row r="531" spans="1:33" x14ac:dyDescent="0.2">
      <c r="A531" s="1" t="s">
        <v>577</v>
      </c>
      <c r="B531" s="1" t="s">
        <v>640</v>
      </c>
      <c r="C531" s="1" t="s">
        <v>641</v>
      </c>
      <c r="D531" s="1">
        <v>106</v>
      </c>
      <c r="E531" s="1" t="s">
        <v>33</v>
      </c>
      <c r="F531" s="1" t="s">
        <v>72</v>
      </c>
      <c r="G531" s="1" t="s">
        <v>88</v>
      </c>
      <c r="H531" s="1" t="s">
        <v>308</v>
      </c>
      <c r="I531" s="1" t="s">
        <v>36</v>
      </c>
      <c r="J531" s="1" t="s">
        <v>642</v>
      </c>
      <c r="K531" s="1">
        <v>5</v>
      </c>
      <c r="L531" s="1">
        <v>383.9</v>
      </c>
      <c r="M531" s="1">
        <v>403.7</v>
      </c>
      <c r="N531" s="1">
        <v>22.3</v>
      </c>
      <c r="W531" s="1">
        <v>1.169</v>
      </c>
      <c r="X531" s="1">
        <v>29.231984300000001</v>
      </c>
      <c r="Y531" s="1">
        <v>4414</v>
      </c>
      <c r="Z531" s="1">
        <v>5170</v>
      </c>
      <c r="AA531" s="1">
        <v>6155</v>
      </c>
      <c r="AB531" s="1" t="s">
        <v>699</v>
      </c>
      <c r="AC531" s="1" t="s">
        <v>85</v>
      </c>
      <c r="AD531" s="1">
        <v>82.293999999999997</v>
      </c>
      <c r="AE531" s="1">
        <v>83.602000000000004</v>
      </c>
      <c r="AF531" s="1">
        <v>1.1694526999999999</v>
      </c>
      <c r="AG531" s="1">
        <v>-28.41</v>
      </c>
    </row>
    <row r="532" spans="1:33" x14ac:dyDescent="0.2">
      <c r="A532" s="1" t="s">
        <v>577</v>
      </c>
      <c r="B532" s="1" t="s">
        <v>643</v>
      </c>
      <c r="C532" s="1" t="s">
        <v>644</v>
      </c>
      <c r="D532" s="1">
        <v>107</v>
      </c>
      <c r="E532" s="1" t="s">
        <v>33</v>
      </c>
      <c r="F532" s="1" t="s">
        <v>65</v>
      </c>
      <c r="G532" s="1" t="s">
        <v>91</v>
      </c>
      <c r="H532" s="1" t="s">
        <v>308</v>
      </c>
      <c r="I532" s="1" t="s">
        <v>36</v>
      </c>
      <c r="J532" s="1" t="s">
        <v>645</v>
      </c>
      <c r="K532" s="1">
        <v>1</v>
      </c>
      <c r="L532" s="1">
        <v>23.8</v>
      </c>
      <c r="M532" s="1">
        <v>43.6</v>
      </c>
      <c r="N532" s="1">
        <v>22.1</v>
      </c>
      <c r="O532" s="1">
        <v>3429</v>
      </c>
      <c r="P532" s="1">
        <v>2540</v>
      </c>
      <c r="Q532" s="1" t="s">
        <v>324</v>
      </c>
      <c r="R532" s="1" t="s">
        <v>315</v>
      </c>
      <c r="S532" s="1">
        <v>64.352999999999994</v>
      </c>
      <c r="T532" s="1">
        <v>0.73974079999999998</v>
      </c>
      <c r="U532" s="1">
        <v>-1.115</v>
      </c>
      <c r="W532" s="1">
        <v>0.53500000000000003</v>
      </c>
      <c r="X532" s="1">
        <v>19.1746886</v>
      </c>
      <c r="AE532" s="1">
        <v>64.855999999999995</v>
      </c>
    </row>
    <row r="533" spans="1:33" x14ac:dyDescent="0.2">
      <c r="A533" s="1" t="s">
        <v>577</v>
      </c>
      <c r="B533" s="1" t="s">
        <v>643</v>
      </c>
      <c r="C533" s="1" t="s">
        <v>644</v>
      </c>
      <c r="D533" s="1">
        <v>107</v>
      </c>
      <c r="E533" s="1" t="s">
        <v>33</v>
      </c>
      <c r="F533" s="1" t="s">
        <v>65</v>
      </c>
      <c r="G533" s="1" t="s">
        <v>91</v>
      </c>
      <c r="H533" s="1" t="s">
        <v>308</v>
      </c>
      <c r="I533" s="1" t="s">
        <v>36</v>
      </c>
      <c r="J533" s="1" t="s">
        <v>645</v>
      </c>
      <c r="K533" s="1">
        <v>2</v>
      </c>
      <c r="L533" s="1">
        <v>93.8</v>
      </c>
      <c r="M533" s="1">
        <v>113.6</v>
      </c>
      <c r="N533" s="1">
        <v>22.1</v>
      </c>
      <c r="O533" s="1">
        <v>3463</v>
      </c>
      <c r="P533" s="1">
        <v>2565</v>
      </c>
      <c r="Q533" s="1" t="s">
        <v>38</v>
      </c>
      <c r="R533" s="1" t="s">
        <v>47</v>
      </c>
      <c r="S533" s="1">
        <v>64.725999999999999</v>
      </c>
      <c r="T533" s="1">
        <v>0.7396779</v>
      </c>
      <c r="U533" s="1">
        <v>-1.2</v>
      </c>
      <c r="W533" s="1">
        <v>0.53500000000000003</v>
      </c>
      <c r="X533" s="1">
        <v>19.285962900000001</v>
      </c>
      <c r="AE533" s="1">
        <v>65.231999999999999</v>
      </c>
    </row>
    <row r="534" spans="1:33" x14ac:dyDescent="0.2">
      <c r="A534" s="1" t="s">
        <v>577</v>
      </c>
      <c r="B534" s="1" t="s">
        <v>643</v>
      </c>
      <c r="C534" s="1" t="s">
        <v>644</v>
      </c>
      <c r="D534" s="1">
        <v>107</v>
      </c>
      <c r="E534" s="1" t="s">
        <v>33</v>
      </c>
      <c r="F534" s="1" t="s">
        <v>65</v>
      </c>
      <c r="G534" s="1" t="s">
        <v>91</v>
      </c>
      <c r="H534" s="1" t="s">
        <v>308</v>
      </c>
      <c r="I534" s="1" t="s">
        <v>36</v>
      </c>
      <c r="J534" s="1" t="s">
        <v>645</v>
      </c>
      <c r="K534" s="1">
        <v>3</v>
      </c>
      <c r="L534" s="1">
        <v>156.30000000000001</v>
      </c>
      <c r="M534" s="1">
        <v>178.1</v>
      </c>
      <c r="N534" s="1">
        <v>68</v>
      </c>
      <c r="O534" s="1">
        <v>1664</v>
      </c>
      <c r="P534" s="1">
        <v>1295</v>
      </c>
      <c r="Q534" s="1" t="s">
        <v>310</v>
      </c>
      <c r="R534" s="1" t="s">
        <v>315</v>
      </c>
      <c r="S534" s="1">
        <v>32.034999999999997</v>
      </c>
      <c r="T534" s="1">
        <v>0.7759123</v>
      </c>
      <c r="U534" s="1">
        <v>47.728000000000002</v>
      </c>
      <c r="W534" s="1">
        <v>0.53500000000000003</v>
      </c>
      <c r="X534" s="1">
        <v>9.8934820999999999</v>
      </c>
      <c r="AE534" s="1">
        <v>33.463000000000001</v>
      </c>
    </row>
    <row r="535" spans="1:33" x14ac:dyDescent="0.2">
      <c r="A535" s="1" t="s">
        <v>577</v>
      </c>
      <c r="B535" s="1" t="s">
        <v>643</v>
      </c>
      <c r="C535" s="1" t="s">
        <v>644</v>
      </c>
      <c r="D535" s="1">
        <v>107</v>
      </c>
      <c r="E535" s="1" t="s">
        <v>33</v>
      </c>
      <c r="F535" s="1" t="s">
        <v>65</v>
      </c>
      <c r="G535" s="1" t="s">
        <v>91</v>
      </c>
      <c r="H535" s="1" t="s">
        <v>308</v>
      </c>
      <c r="I535" s="1" t="s">
        <v>36</v>
      </c>
      <c r="J535" s="1" t="s">
        <v>645</v>
      </c>
      <c r="K535" s="1">
        <v>4</v>
      </c>
      <c r="L535" s="1">
        <v>268.39999999999998</v>
      </c>
      <c r="M535" s="1">
        <v>292</v>
      </c>
      <c r="N535" s="1">
        <v>74</v>
      </c>
      <c r="W535" s="1">
        <v>0.53500000000000003</v>
      </c>
      <c r="X535" s="1">
        <v>39.4680514</v>
      </c>
      <c r="Y535" s="1">
        <v>2401</v>
      </c>
      <c r="Z535" s="1">
        <v>2998</v>
      </c>
      <c r="AA535" s="1">
        <v>3424</v>
      </c>
      <c r="AB535" s="1" t="s">
        <v>42</v>
      </c>
      <c r="AC535" s="1" t="s">
        <v>656</v>
      </c>
      <c r="AD535" s="1">
        <v>50.893000000000001</v>
      </c>
      <c r="AE535" s="1">
        <v>51.744999999999997</v>
      </c>
      <c r="AF535" s="1">
        <v>1.2446689</v>
      </c>
      <c r="AG535" s="1">
        <v>37.691000000000003</v>
      </c>
    </row>
    <row r="536" spans="1:33" x14ac:dyDescent="0.2">
      <c r="A536" s="1" t="s">
        <v>577</v>
      </c>
      <c r="B536" s="1" t="s">
        <v>643</v>
      </c>
      <c r="C536" s="1" t="s">
        <v>644</v>
      </c>
      <c r="D536" s="1">
        <v>107</v>
      </c>
      <c r="E536" s="1" t="s">
        <v>33</v>
      </c>
      <c r="F536" s="1" t="s">
        <v>65</v>
      </c>
      <c r="G536" s="1" t="s">
        <v>91</v>
      </c>
      <c r="H536" s="1" t="s">
        <v>308</v>
      </c>
      <c r="I536" s="1" t="s">
        <v>36</v>
      </c>
      <c r="J536" s="1" t="s">
        <v>645</v>
      </c>
      <c r="K536" s="1">
        <v>5</v>
      </c>
      <c r="L536" s="1">
        <v>383.8</v>
      </c>
      <c r="M536" s="1">
        <v>386.3</v>
      </c>
      <c r="N536" s="1">
        <v>22.4</v>
      </c>
      <c r="W536" s="1">
        <v>0.53500000000000003</v>
      </c>
      <c r="X536" s="1">
        <v>63.702301300000002</v>
      </c>
      <c r="Y536" s="1">
        <v>4370</v>
      </c>
      <c r="Z536" s="1">
        <v>5113</v>
      </c>
      <c r="AA536" s="1">
        <v>6107</v>
      </c>
      <c r="AB536" s="1" t="s">
        <v>166</v>
      </c>
      <c r="AC536" s="1" t="s">
        <v>317</v>
      </c>
      <c r="AD536" s="1">
        <v>82.073999999999998</v>
      </c>
      <c r="AE536" s="1">
        <v>83.379000000000005</v>
      </c>
      <c r="AF536" s="1">
        <v>1.1696959</v>
      </c>
      <c r="AG536" s="1">
        <v>-28.41</v>
      </c>
    </row>
    <row r="537" spans="1:33" x14ac:dyDescent="0.2">
      <c r="A537" s="1" t="s">
        <v>577</v>
      </c>
      <c r="B537" s="1" t="s">
        <v>646</v>
      </c>
      <c r="C537" s="1" t="s">
        <v>647</v>
      </c>
      <c r="D537" s="1">
        <v>108</v>
      </c>
      <c r="E537" s="1" t="s">
        <v>33</v>
      </c>
      <c r="F537" s="1" t="s">
        <v>648</v>
      </c>
      <c r="G537" s="1" t="s">
        <v>95</v>
      </c>
      <c r="H537" s="1" t="s">
        <v>308</v>
      </c>
      <c r="I537" s="1" t="s">
        <v>36</v>
      </c>
      <c r="J537" s="1" t="s">
        <v>649</v>
      </c>
      <c r="K537" s="1">
        <v>1</v>
      </c>
      <c r="L537" s="1">
        <v>23.8</v>
      </c>
      <c r="M537" s="1">
        <v>43.6</v>
      </c>
      <c r="N537" s="1">
        <v>22.1</v>
      </c>
      <c r="O537" s="1">
        <v>3431</v>
      </c>
      <c r="P537" s="1">
        <v>2542</v>
      </c>
      <c r="Q537" s="1" t="s">
        <v>38</v>
      </c>
      <c r="R537" s="1" t="s">
        <v>49</v>
      </c>
      <c r="S537" s="1">
        <v>64.460999999999999</v>
      </c>
      <c r="T537" s="1">
        <v>0.7397454</v>
      </c>
      <c r="U537" s="1">
        <v>-1.1519999999999999</v>
      </c>
      <c r="W537" s="1">
        <v>0.57299999999999995</v>
      </c>
      <c r="X537" s="1">
        <v>17.933030899999999</v>
      </c>
      <c r="AE537" s="1">
        <v>64.963999999999999</v>
      </c>
    </row>
    <row r="538" spans="1:33" x14ac:dyDescent="0.2">
      <c r="A538" s="1" t="s">
        <v>577</v>
      </c>
      <c r="B538" s="1" t="s">
        <v>646</v>
      </c>
      <c r="C538" s="1" t="s">
        <v>647</v>
      </c>
      <c r="D538" s="1">
        <v>108</v>
      </c>
      <c r="E538" s="1" t="s">
        <v>33</v>
      </c>
      <c r="F538" s="1" t="s">
        <v>648</v>
      </c>
      <c r="G538" s="1" t="s">
        <v>95</v>
      </c>
      <c r="H538" s="1" t="s">
        <v>308</v>
      </c>
      <c r="I538" s="1" t="s">
        <v>36</v>
      </c>
      <c r="J538" s="1" t="s">
        <v>649</v>
      </c>
      <c r="K538" s="1">
        <v>2</v>
      </c>
      <c r="L538" s="1">
        <v>93.8</v>
      </c>
      <c r="M538" s="1">
        <v>113.7</v>
      </c>
      <c r="N538" s="1">
        <v>22.1</v>
      </c>
      <c r="O538" s="1">
        <v>3474</v>
      </c>
      <c r="P538" s="1">
        <v>2573</v>
      </c>
      <c r="Q538" s="1" t="s">
        <v>310</v>
      </c>
      <c r="R538" s="1" t="s">
        <v>63</v>
      </c>
      <c r="S538" s="1">
        <v>64.841999999999999</v>
      </c>
      <c r="T538" s="1">
        <v>0.73971010000000004</v>
      </c>
      <c r="U538" s="1">
        <v>-1.2</v>
      </c>
      <c r="W538" s="1">
        <v>0.57299999999999995</v>
      </c>
      <c r="X538" s="1">
        <v>18.039283699999999</v>
      </c>
      <c r="AE538" s="1">
        <v>65.349000000000004</v>
      </c>
    </row>
    <row r="539" spans="1:33" x14ac:dyDescent="0.2">
      <c r="A539" s="1" t="s">
        <v>577</v>
      </c>
      <c r="B539" s="1" t="s">
        <v>646</v>
      </c>
      <c r="C539" s="1" t="s">
        <v>647</v>
      </c>
      <c r="D539" s="1">
        <v>108</v>
      </c>
      <c r="E539" s="1" t="s">
        <v>33</v>
      </c>
      <c r="F539" s="1" t="s">
        <v>648</v>
      </c>
      <c r="G539" s="1" t="s">
        <v>95</v>
      </c>
      <c r="H539" s="1" t="s">
        <v>308</v>
      </c>
      <c r="I539" s="1" t="s">
        <v>36</v>
      </c>
      <c r="J539" s="1" t="s">
        <v>649</v>
      </c>
      <c r="K539" s="1">
        <v>3</v>
      </c>
      <c r="L539" s="1">
        <v>268.3</v>
      </c>
      <c r="M539" s="1">
        <v>291.7</v>
      </c>
      <c r="N539" s="1">
        <v>73.7</v>
      </c>
      <c r="W539" s="1">
        <v>0.57299999999999995</v>
      </c>
      <c r="X539" s="1">
        <v>36.694092400000002</v>
      </c>
      <c r="Y539" s="1">
        <v>2415</v>
      </c>
      <c r="Z539" s="1">
        <v>3170</v>
      </c>
      <c r="AA539" s="1">
        <v>3447</v>
      </c>
      <c r="AB539" s="1" t="s">
        <v>50</v>
      </c>
      <c r="AC539" s="1" t="s">
        <v>701</v>
      </c>
      <c r="AD539" s="1">
        <v>50.645000000000003</v>
      </c>
      <c r="AE539" s="1">
        <v>51.526000000000003</v>
      </c>
      <c r="AF539" s="1">
        <v>1.3093428</v>
      </c>
      <c r="AG539" s="1">
        <v>95.182000000000002</v>
      </c>
    </row>
    <row r="540" spans="1:33" x14ac:dyDescent="0.2">
      <c r="A540" s="1" t="s">
        <v>577</v>
      </c>
      <c r="B540" s="1" t="s">
        <v>646</v>
      </c>
      <c r="C540" s="1" t="s">
        <v>647</v>
      </c>
      <c r="D540" s="1">
        <v>108</v>
      </c>
      <c r="E540" s="1" t="s">
        <v>33</v>
      </c>
      <c r="F540" s="1" t="s">
        <v>648</v>
      </c>
      <c r="G540" s="1" t="s">
        <v>95</v>
      </c>
      <c r="H540" s="1" t="s">
        <v>308</v>
      </c>
      <c r="I540" s="1" t="s">
        <v>36</v>
      </c>
      <c r="J540" s="1" t="s">
        <v>649</v>
      </c>
      <c r="K540" s="1">
        <v>4</v>
      </c>
      <c r="L540" s="1">
        <v>384</v>
      </c>
      <c r="M540" s="1">
        <v>387</v>
      </c>
      <c r="N540" s="1">
        <v>22.1</v>
      </c>
      <c r="W540" s="1">
        <v>0.57299999999999995</v>
      </c>
      <c r="X540" s="1">
        <v>59.5031733</v>
      </c>
      <c r="Y540" s="1">
        <v>4373</v>
      </c>
      <c r="Z540" s="1">
        <v>5115</v>
      </c>
      <c r="AA540" s="1">
        <v>6113</v>
      </c>
      <c r="AB540" s="1" t="s">
        <v>166</v>
      </c>
      <c r="AC540" s="1" t="s">
        <v>317</v>
      </c>
      <c r="AD540" s="1">
        <v>82.108999999999995</v>
      </c>
      <c r="AE540" s="1">
        <v>83.414000000000001</v>
      </c>
      <c r="AF540" s="1">
        <v>1.1698515</v>
      </c>
      <c r="AG540" s="1">
        <v>-28.41</v>
      </c>
    </row>
    <row r="541" spans="1:33" x14ac:dyDescent="0.2">
      <c r="A541" s="1" t="s">
        <v>577</v>
      </c>
      <c r="B541" s="1" t="s">
        <v>650</v>
      </c>
      <c r="C541" s="1" t="s">
        <v>651</v>
      </c>
      <c r="D541" s="1">
        <v>109</v>
      </c>
      <c r="E541" s="1" t="s">
        <v>33</v>
      </c>
      <c r="F541" s="1" t="s">
        <v>648</v>
      </c>
      <c r="G541" s="1" t="s">
        <v>97</v>
      </c>
      <c r="H541" s="1" t="s">
        <v>308</v>
      </c>
      <c r="I541" s="1" t="s">
        <v>36</v>
      </c>
      <c r="J541" s="1" t="s">
        <v>652</v>
      </c>
      <c r="K541" s="1">
        <v>1</v>
      </c>
      <c r="L541" s="1">
        <v>23.8</v>
      </c>
      <c r="M541" s="1">
        <v>43.6</v>
      </c>
      <c r="N541" s="1">
        <v>22.1</v>
      </c>
      <c r="O541" s="1">
        <v>3413</v>
      </c>
      <c r="P541" s="1">
        <v>2528</v>
      </c>
      <c r="Q541" s="1" t="s">
        <v>329</v>
      </c>
      <c r="R541" s="1" t="s">
        <v>47</v>
      </c>
      <c r="S541" s="1">
        <v>64.313999999999993</v>
      </c>
      <c r="T541" s="1">
        <v>0.73971489999999995</v>
      </c>
      <c r="U541" s="1">
        <v>-1.089</v>
      </c>
      <c r="W541" s="1">
        <v>0.73499999999999999</v>
      </c>
      <c r="X541" s="1">
        <v>13.9484552</v>
      </c>
      <c r="AE541" s="1">
        <v>64.814999999999998</v>
      </c>
    </row>
    <row r="542" spans="1:33" x14ac:dyDescent="0.2">
      <c r="A542" s="1" t="s">
        <v>577</v>
      </c>
      <c r="B542" s="1" t="s">
        <v>650</v>
      </c>
      <c r="C542" s="1" t="s">
        <v>651</v>
      </c>
      <c r="D542" s="1">
        <v>109</v>
      </c>
      <c r="E542" s="1" t="s">
        <v>33</v>
      </c>
      <c r="F542" s="1" t="s">
        <v>648</v>
      </c>
      <c r="G542" s="1" t="s">
        <v>97</v>
      </c>
      <c r="H542" s="1" t="s">
        <v>308</v>
      </c>
      <c r="I542" s="1" t="s">
        <v>36</v>
      </c>
      <c r="J542" s="1" t="s">
        <v>652</v>
      </c>
      <c r="K542" s="1">
        <v>2</v>
      </c>
      <c r="L542" s="1">
        <v>93.8</v>
      </c>
      <c r="M542" s="1">
        <v>113.6</v>
      </c>
      <c r="N542" s="1">
        <v>22.1</v>
      </c>
      <c r="O542" s="1">
        <v>3459</v>
      </c>
      <c r="P542" s="1">
        <v>2561</v>
      </c>
      <c r="Q542" s="1" t="s">
        <v>310</v>
      </c>
      <c r="R542" s="1" t="s">
        <v>63</v>
      </c>
      <c r="S542" s="1">
        <v>64.873000000000005</v>
      </c>
      <c r="T542" s="1">
        <v>0.73963279999999998</v>
      </c>
      <c r="U542" s="1">
        <v>-1.2</v>
      </c>
      <c r="W542" s="1">
        <v>0.73499999999999999</v>
      </c>
      <c r="X542" s="1">
        <v>14.069759299999999</v>
      </c>
      <c r="AE542" s="1">
        <v>65.379000000000005</v>
      </c>
    </row>
    <row r="543" spans="1:33" x14ac:dyDescent="0.2">
      <c r="A543" s="1" t="s">
        <v>577</v>
      </c>
      <c r="B543" s="1" t="s">
        <v>650</v>
      </c>
      <c r="C543" s="1" t="s">
        <v>651</v>
      </c>
      <c r="D543" s="1">
        <v>109</v>
      </c>
      <c r="E543" s="1" t="s">
        <v>33</v>
      </c>
      <c r="F543" s="1" t="s">
        <v>648</v>
      </c>
      <c r="G543" s="1" t="s">
        <v>97</v>
      </c>
      <c r="H543" s="1" t="s">
        <v>308</v>
      </c>
      <c r="I543" s="1" t="s">
        <v>36</v>
      </c>
      <c r="J543" s="1" t="s">
        <v>652</v>
      </c>
      <c r="K543" s="1">
        <v>3</v>
      </c>
      <c r="L543" s="1">
        <v>268.2</v>
      </c>
      <c r="M543" s="1">
        <v>290.60000000000002</v>
      </c>
      <c r="N543" s="1">
        <v>76.3</v>
      </c>
      <c r="W543" s="1">
        <v>0.73499999999999999</v>
      </c>
      <c r="X543" s="1">
        <v>36.777603499999998</v>
      </c>
      <c r="Y543" s="1">
        <v>3122</v>
      </c>
      <c r="Z543" s="1">
        <v>4104</v>
      </c>
      <c r="AA543" s="1">
        <v>4451</v>
      </c>
      <c r="AB543" s="1" t="s">
        <v>42</v>
      </c>
      <c r="AC543" s="1" t="s">
        <v>701</v>
      </c>
      <c r="AD543" s="1">
        <v>65.048000000000002</v>
      </c>
      <c r="AE543" s="1">
        <v>66.179000000000002</v>
      </c>
      <c r="AF543" s="1">
        <v>1.3096966999999999</v>
      </c>
      <c r="AG543" s="1">
        <v>95.733999999999995</v>
      </c>
    </row>
    <row r="544" spans="1:33" x14ac:dyDescent="0.2">
      <c r="A544" s="1" t="s">
        <v>577</v>
      </c>
      <c r="B544" s="1" t="s">
        <v>650</v>
      </c>
      <c r="C544" s="1" t="s">
        <v>651</v>
      </c>
      <c r="D544" s="1">
        <v>109</v>
      </c>
      <c r="E544" s="1" t="s">
        <v>33</v>
      </c>
      <c r="F544" s="1" t="s">
        <v>648</v>
      </c>
      <c r="G544" s="1" t="s">
        <v>97</v>
      </c>
      <c r="H544" s="1" t="s">
        <v>308</v>
      </c>
      <c r="I544" s="1" t="s">
        <v>36</v>
      </c>
      <c r="J544" s="1" t="s">
        <v>652</v>
      </c>
      <c r="K544" s="1">
        <v>4</v>
      </c>
      <c r="L544" s="1">
        <v>384.1</v>
      </c>
      <c r="M544" s="1">
        <v>403.6</v>
      </c>
      <c r="N544" s="1">
        <v>22.1</v>
      </c>
      <c r="W544" s="1">
        <v>0.73499999999999999</v>
      </c>
      <c r="X544" s="1">
        <v>46.290483199999997</v>
      </c>
      <c r="Y544" s="1">
        <v>4383</v>
      </c>
      <c r="Z544" s="1">
        <v>5131</v>
      </c>
      <c r="AA544" s="1">
        <v>6120</v>
      </c>
      <c r="AB544" s="1" t="s">
        <v>327</v>
      </c>
      <c r="AC544" s="1" t="s">
        <v>333</v>
      </c>
      <c r="AD544" s="1">
        <v>81.936999999999998</v>
      </c>
      <c r="AE544" s="1">
        <v>83.239000000000004</v>
      </c>
      <c r="AF544" s="1">
        <v>1.1696373</v>
      </c>
      <c r="AG544" s="1">
        <v>-28.41</v>
      </c>
    </row>
    <row r="545" spans="1:33" x14ac:dyDescent="0.2">
      <c r="A545" s="1" t="s">
        <v>577</v>
      </c>
      <c r="B545" s="1" t="s">
        <v>653</v>
      </c>
      <c r="C545" s="1" t="s">
        <v>654</v>
      </c>
      <c r="D545" s="1">
        <v>110</v>
      </c>
      <c r="E545" s="1" t="s">
        <v>33</v>
      </c>
      <c r="F545" s="1" t="s">
        <v>572</v>
      </c>
      <c r="G545" s="1" t="s">
        <v>99</v>
      </c>
      <c r="H545" s="1" t="s">
        <v>308</v>
      </c>
      <c r="I545" s="1" t="s">
        <v>36</v>
      </c>
      <c r="J545" s="1" t="s">
        <v>655</v>
      </c>
      <c r="K545" s="1">
        <v>1</v>
      </c>
      <c r="L545" s="1">
        <v>23.6</v>
      </c>
      <c r="M545" s="1">
        <v>43.7</v>
      </c>
      <c r="N545" s="1">
        <v>22.4</v>
      </c>
      <c r="O545" s="1">
        <v>3408</v>
      </c>
      <c r="P545" s="1">
        <v>2519</v>
      </c>
      <c r="Q545" s="1" t="s">
        <v>314</v>
      </c>
      <c r="R545" s="1" t="s">
        <v>309</v>
      </c>
      <c r="S545" s="1">
        <v>64.456999999999994</v>
      </c>
      <c r="T545" s="1">
        <v>0.73969759999999996</v>
      </c>
      <c r="U545" s="1">
        <v>-1.137</v>
      </c>
      <c r="W545" s="1">
        <v>0.96099999999999997</v>
      </c>
      <c r="X545" s="1">
        <v>10.691982400000001</v>
      </c>
      <c r="AE545" s="1">
        <v>64.959999999999994</v>
      </c>
    </row>
    <row r="546" spans="1:33" x14ac:dyDescent="0.2">
      <c r="A546" s="1" t="s">
        <v>577</v>
      </c>
      <c r="B546" s="1" t="s">
        <v>653</v>
      </c>
      <c r="C546" s="1" t="s">
        <v>654</v>
      </c>
      <c r="D546" s="1">
        <v>110</v>
      </c>
      <c r="E546" s="1" t="s">
        <v>33</v>
      </c>
      <c r="F546" s="1" t="s">
        <v>572</v>
      </c>
      <c r="G546" s="1" t="s">
        <v>99</v>
      </c>
      <c r="H546" s="1" t="s">
        <v>308</v>
      </c>
      <c r="I546" s="1" t="s">
        <v>36</v>
      </c>
      <c r="J546" s="1" t="s">
        <v>655</v>
      </c>
      <c r="K546" s="1">
        <v>2</v>
      </c>
      <c r="L546" s="1">
        <v>93.8</v>
      </c>
      <c r="M546" s="1">
        <v>113.6</v>
      </c>
      <c r="N546" s="1">
        <v>22.1</v>
      </c>
      <c r="O546" s="1">
        <v>3472</v>
      </c>
      <c r="P546" s="1">
        <v>2572</v>
      </c>
      <c r="Q546" s="1" t="s">
        <v>329</v>
      </c>
      <c r="R546" s="1" t="s">
        <v>315</v>
      </c>
      <c r="S546" s="1">
        <v>64.778999999999996</v>
      </c>
      <c r="T546" s="1">
        <v>0.73965080000000005</v>
      </c>
      <c r="U546" s="1">
        <v>-1.2</v>
      </c>
      <c r="W546" s="1">
        <v>0.96099999999999997</v>
      </c>
      <c r="X546" s="1">
        <v>10.7453848</v>
      </c>
      <c r="AE546" s="1">
        <v>65.284999999999997</v>
      </c>
    </row>
    <row r="547" spans="1:33" x14ac:dyDescent="0.2">
      <c r="A547" s="1" t="s">
        <v>577</v>
      </c>
      <c r="B547" s="1" t="s">
        <v>653</v>
      </c>
      <c r="C547" s="1" t="s">
        <v>654</v>
      </c>
      <c r="D547" s="1">
        <v>110</v>
      </c>
      <c r="E547" s="1" t="s">
        <v>33</v>
      </c>
      <c r="F547" s="1" t="s">
        <v>572</v>
      </c>
      <c r="G547" s="1" t="s">
        <v>99</v>
      </c>
      <c r="H547" s="1" t="s">
        <v>308</v>
      </c>
      <c r="I547" s="1" t="s">
        <v>36</v>
      </c>
      <c r="J547" s="1" t="s">
        <v>655</v>
      </c>
      <c r="K547" s="1">
        <v>3</v>
      </c>
      <c r="L547" s="1">
        <v>268</v>
      </c>
      <c r="M547" s="1">
        <v>289.2</v>
      </c>
      <c r="N547" s="1">
        <v>79.2</v>
      </c>
      <c r="W547" s="1">
        <v>0.96099999999999997</v>
      </c>
      <c r="X547" s="1">
        <v>38.101347500000003</v>
      </c>
      <c r="Y547" s="1">
        <v>4177</v>
      </c>
      <c r="Z547" s="1">
        <v>7600</v>
      </c>
      <c r="AA547" s="1">
        <v>5951</v>
      </c>
      <c r="AB547" s="1" t="s">
        <v>42</v>
      </c>
      <c r="AC547" s="1" t="s">
        <v>701</v>
      </c>
      <c r="AD547" s="1">
        <v>87.600999999999999</v>
      </c>
      <c r="AE547" s="1">
        <v>89.563000000000002</v>
      </c>
      <c r="AF547" s="1">
        <v>1.8114779999999999</v>
      </c>
      <c r="AG547" s="1">
        <v>543.76599999999996</v>
      </c>
    </row>
    <row r="548" spans="1:33" x14ac:dyDescent="0.2">
      <c r="A548" s="1" t="s">
        <v>577</v>
      </c>
      <c r="B548" s="1" t="s">
        <v>653</v>
      </c>
      <c r="C548" s="1" t="s">
        <v>654</v>
      </c>
      <c r="D548" s="1">
        <v>110</v>
      </c>
      <c r="E548" s="1" t="s">
        <v>33</v>
      </c>
      <c r="F548" s="1" t="s">
        <v>572</v>
      </c>
      <c r="G548" s="1" t="s">
        <v>99</v>
      </c>
      <c r="H548" s="1" t="s">
        <v>308</v>
      </c>
      <c r="I548" s="1" t="s">
        <v>36</v>
      </c>
      <c r="J548" s="1" t="s">
        <v>655</v>
      </c>
      <c r="K548" s="1">
        <v>4</v>
      </c>
      <c r="L548" s="1">
        <v>383.9</v>
      </c>
      <c r="M548" s="1">
        <v>403.7</v>
      </c>
      <c r="N548" s="1">
        <v>22.4</v>
      </c>
      <c r="W548" s="1">
        <v>0.96099999999999997</v>
      </c>
      <c r="X548" s="1">
        <v>35.381754200000003</v>
      </c>
      <c r="Y548" s="1">
        <v>4406</v>
      </c>
      <c r="Z548" s="1">
        <v>5162</v>
      </c>
      <c r="AA548" s="1">
        <v>6144</v>
      </c>
      <c r="AB548" s="1" t="s">
        <v>325</v>
      </c>
      <c r="AC548" s="1" t="s">
        <v>657</v>
      </c>
      <c r="AD548" s="1">
        <v>81.885000000000005</v>
      </c>
      <c r="AE548" s="1">
        <v>83.186000000000007</v>
      </c>
      <c r="AF548" s="1">
        <v>1.1694353</v>
      </c>
      <c r="AG548" s="1">
        <v>-28.41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1"/>
  <sheetViews>
    <sheetView workbookViewId="0">
      <pane xSplit="11" ySplit="2" topLeftCell="L75" activePane="bottomRight" state="frozen"/>
      <selection pane="topRight" activeCell="L1" sqref="L1"/>
      <selection pane="bottomLeft" activeCell="A3" sqref="A3"/>
      <selection pane="bottomRight" activeCell="P92" sqref="P92"/>
    </sheetView>
  </sheetViews>
  <sheetFormatPr defaultRowHeight="12.75" x14ac:dyDescent="0.2"/>
  <cols>
    <col min="6" max="6" width="15" customWidth="1"/>
    <col min="23" max="23" width="12.7109375" customWidth="1"/>
    <col min="24" max="24" width="12.85546875" customWidth="1"/>
    <col min="25" max="25" width="12.42578125" customWidth="1"/>
    <col min="26" max="27" width="17.5703125" style="6" customWidth="1"/>
    <col min="28" max="28" width="9.140625" style="6"/>
    <col min="29" max="29" width="12.5703125" style="6" customWidth="1"/>
    <col min="30" max="30" width="9.140625" style="6"/>
  </cols>
  <sheetData>
    <row r="1" spans="1: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30</v>
      </c>
      <c r="U1" s="1" t="s">
        <v>30</v>
      </c>
      <c r="V1" s="1" t="s">
        <v>30</v>
      </c>
      <c r="W1" s="1" t="s">
        <v>19</v>
      </c>
      <c r="X1" s="1" t="s">
        <v>20</v>
      </c>
      <c r="Y1" s="1" t="s">
        <v>20</v>
      </c>
      <c r="Z1" s="18" t="s">
        <v>275</v>
      </c>
      <c r="AA1" s="18" t="s">
        <v>20</v>
      </c>
      <c r="AB1" s="18" t="s">
        <v>22</v>
      </c>
      <c r="AC1" s="18" t="s">
        <v>23</v>
      </c>
      <c r="AD1" s="6" t="s">
        <v>297</v>
      </c>
    </row>
    <row r="2" spans="1:3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 t="s">
        <v>34</v>
      </c>
      <c r="V2" s="2" t="s">
        <v>274</v>
      </c>
      <c r="W2" s="1"/>
      <c r="X2" s="1"/>
      <c r="Y2" s="2" t="s">
        <v>34</v>
      </c>
      <c r="Z2" s="3" t="s">
        <v>276</v>
      </c>
      <c r="AA2" s="3" t="s">
        <v>277</v>
      </c>
      <c r="AB2" s="18"/>
      <c r="AC2" s="18"/>
      <c r="AD2" s="6" t="s">
        <v>992</v>
      </c>
    </row>
    <row r="3" spans="1:30" x14ac:dyDescent="0.2">
      <c r="A3" s="1" t="s">
        <v>713</v>
      </c>
      <c r="B3" s="1" t="s">
        <v>714</v>
      </c>
      <c r="C3" s="1" t="s">
        <v>715</v>
      </c>
      <c r="D3" s="1">
        <v>1</v>
      </c>
      <c r="E3" s="1" t="s">
        <v>33</v>
      </c>
      <c r="F3" s="1" t="s">
        <v>34</v>
      </c>
      <c r="G3" s="1" t="s">
        <v>35</v>
      </c>
      <c r="H3" s="1" t="s">
        <v>308</v>
      </c>
      <c r="I3" s="1" t="s">
        <v>36</v>
      </c>
      <c r="J3" s="1" t="s">
        <v>37</v>
      </c>
      <c r="K3" s="1">
        <v>1</v>
      </c>
      <c r="L3" s="1"/>
      <c r="M3" s="1"/>
      <c r="N3" s="1"/>
      <c r="O3" s="1" t="s">
        <v>981</v>
      </c>
      <c r="P3" s="1"/>
      <c r="Q3" s="1"/>
      <c r="R3" s="1"/>
      <c r="S3" s="1"/>
      <c r="T3" s="1"/>
      <c r="U3" s="1"/>
      <c r="V3" s="1"/>
      <c r="W3" s="1"/>
      <c r="X3" s="1"/>
      <c r="AB3" s="1"/>
      <c r="AC3" s="18"/>
    </row>
    <row r="4" spans="1:30" x14ac:dyDescent="0.2">
      <c r="A4" s="1" t="s">
        <v>713</v>
      </c>
      <c r="B4" s="1" t="s">
        <v>716</v>
      </c>
      <c r="C4" s="1" t="s">
        <v>717</v>
      </c>
      <c r="D4" s="1">
        <v>2</v>
      </c>
      <c r="E4" s="1" t="s">
        <v>43</v>
      </c>
      <c r="F4" s="1" t="s">
        <v>34</v>
      </c>
      <c r="G4" s="1" t="s">
        <v>44</v>
      </c>
      <c r="H4" s="1" t="s">
        <v>308</v>
      </c>
      <c r="I4" s="1" t="s">
        <v>36</v>
      </c>
      <c r="J4" s="1" t="s">
        <v>45</v>
      </c>
      <c r="K4" s="1">
        <v>2</v>
      </c>
      <c r="L4" s="1"/>
      <c r="M4" s="1"/>
      <c r="N4" s="1"/>
      <c r="O4" s="1" t="s">
        <v>981</v>
      </c>
      <c r="P4" s="1"/>
      <c r="Q4" s="1"/>
      <c r="R4" s="1"/>
      <c r="S4" s="1"/>
      <c r="T4" s="1"/>
      <c r="U4" s="1"/>
      <c r="V4" s="1"/>
      <c r="W4" s="1"/>
      <c r="X4" s="1"/>
      <c r="AB4" s="1"/>
      <c r="AC4" s="18"/>
    </row>
    <row r="5" spans="1:30" x14ac:dyDescent="0.2">
      <c r="A5" s="1" t="s">
        <v>713</v>
      </c>
      <c r="B5" s="1" t="s">
        <v>718</v>
      </c>
      <c r="C5" s="1" t="s">
        <v>719</v>
      </c>
      <c r="D5" s="1">
        <v>3</v>
      </c>
      <c r="E5" s="1" t="s">
        <v>51</v>
      </c>
      <c r="F5" s="1" t="s">
        <v>52</v>
      </c>
      <c r="G5" s="1" t="s">
        <v>53</v>
      </c>
      <c r="H5" s="1" t="s">
        <v>308</v>
      </c>
      <c r="I5" s="1" t="s">
        <v>36</v>
      </c>
      <c r="J5" s="1" t="s">
        <v>54</v>
      </c>
      <c r="K5" s="1">
        <v>3</v>
      </c>
      <c r="L5" s="1">
        <v>156.1</v>
      </c>
      <c r="M5" s="1">
        <v>178.9</v>
      </c>
      <c r="N5" s="1">
        <v>69.900000000000006</v>
      </c>
      <c r="O5" s="1">
        <v>6495</v>
      </c>
      <c r="P5" s="1">
        <v>4829</v>
      </c>
      <c r="Q5" s="1" t="s">
        <v>46</v>
      </c>
      <c r="R5" s="1" t="s">
        <v>85</v>
      </c>
      <c r="S5" s="1">
        <v>114.648</v>
      </c>
      <c r="T5" s="1">
        <v>115.539</v>
      </c>
      <c r="U5" s="1"/>
      <c r="V5" s="1">
        <v>115.539</v>
      </c>
      <c r="W5" s="1">
        <v>0.74268529999999999</v>
      </c>
      <c r="X5" s="1">
        <v>3.2810000000000001</v>
      </c>
      <c r="Y5" s="1"/>
      <c r="Z5" s="14">
        <f>(V5*X5-(U5*Y5))/(V5-U5)</f>
        <v>3.2810000000000001</v>
      </c>
      <c r="AA5" s="14">
        <f>Z5+(3.2-((V5*$Z$219+$Z$220)))</f>
        <v>3.2054153952223787</v>
      </c>
      <c r="AB5" s="1">
        <v>1.8180000000000001</v>
      </c>
      <c r="AC5" s="22">
        <f>(($AC$219*V5)+$AC$220)/AB5/10</f>
        <v>9.4352875105076919</v>
      </c>
      <c r="AD5" s="23">
        <v>9.52</v>
      </c>
    </row>
    <row r="6" spans="1:30" x14ac:dyDescent="0.2">
      <c r="A6" s="1" t="s">
        <v>713</v>
      </c>
      <c r="B6" s="1" t="s">
        <v>720</v>
      </c>
      <c r="C6" s="1" t="s">
        <v>721</v>
      </c>
      <c r="D6" s="1">
        <v>4</v>
      </c>
      <c r="E6" s="1" t="s">
        <v>33</v>
      </c>
      <c r="F6" s="1" t="s">
        <v>60</v>
      </c>
      <c r="G6" s="1" t="s">
        <v>61</v>
      </c>
      <c r="H6" s="1" t="s">
        <v>308</v>
      </c>
      <c r="I6" s="1" t="s">
        <v>36</v>
      </c>
      <c r="J6" s="1" t="s">
        <v>62</v>
      </c>
      <c r="K6" s="1">
        <v>3</v>
      </c>
      <c r="L6" s="1">
        <v>156.4</v>
      </c>
      <c r="M6" s="1">
        <v>178.7</v>
      </c>
      <c r="N6" s="1">
        <v>67.7</v>
      </c>
      <c r="O6" s="1">
        <v>5108</v>
      </c>
      <c r="P6" s="1">
        <v>3767</v>
      </c>
      <c r="Q6" s="1" t="s">
        <v>40</v>
      </c>
      <c r="R6" s="1" t="s">
        <v>90</v>
      </c>
      <c r="S6" s="1">
        <v>90.853999999999999</v>
      </c>
      <c r="T6" s="1">
        <v>91.555000000000007</v>
      </c>
      <c r="U6" s="1"/>
      <c r="V6" s="1">
        <v>91.555000000000007</v>
      </c>
      <c r="W6" s="1">
        <v>0.73685020000000001</v>
      </c>
      <c r="X6" s="1">
        <v>-4.5970000000000004</v>
      </c>
      <c r="Y6" s="1"/>
      <c r="Z6" s="14">
        <f t="shared" ref="Z6:Z69" si="0">(V6*X6-(U6*Y6))/(V6-U6)</f>
        <v>-4.5970000000000004</v>
      </c>
      <c r="AA6" s="14">
        <f t="shared" ref="AA6:AA69" si="1">Z6+(3.2-((V6*$Z$219+$Z$220)))</f>
        <v>-4.6279646766815965</v>
      </c>
      <c r="AB6" s="1">
        <v>1.44</v>
      </c>
      <c r="AC6" s="22">
        <f t="shared" ref="AC6:AC69" si="2">(($AC$219*V6)+$AC$220)/AB6/10</f>
        <v>9.4509686116980607</v>
      </c>
      <c r="AD6" s="23">
        <v>9.5240416000000003</v>
      </c>
    </row>
    <row r="7" spans="1:30" x14ac:dyDescent="0.2">
      <c r="A7" s="1" t="s">
        <v>713</v>
      </c>
      <c r="B7" s="1" t="s">
        <v>722</v>
      </c>
      <c r="C7" s="1" t="s">
        <v>723</v>
      </c>
      <c r="D7" s="1">
        <v>5</v>
      </c>
      <c r="E7" s="1" t="s">
        <v>33</v>
      </c>
      <c r="F7" s="1" t="s">
        <v>65</v>
      </c>
      <c r="G7" s="1" t="s">
        <v>66</v>
      </c>
      <c r="H7" s="1" t="s">
        <v>308</v>
      </c>
      <c r="I7" s="1" t="s">
        <v>36</v>
      </c>
      <c r="J7" s="1" t="s">
        <v>67</v>
      </c>
      <c r="K7" s="1">
        <v>3</v>
      </c>
      <c r="L7" s="1">
        <v>156.30000000000001</v>
      </c>
      <c r="M7" s="1">
        <v>178.8</v>
      </c>
      <c r="N7" s="1">
        <v>65.900000000000006</v>
      </c>
      <c r="O7" s="1">
        <v>4098</v>
      </c>
      <c r="P7" s="1">
        <v>3181</v>
      </c>
      <c r="Q7" s="1" t="s">
        <v>40</v>
      </c>
      <c r="R7" s="1" t="s">
        <v>90</v>
      </c>
      <c r="S7" s="1">
        <v>72.998000000000005</v>
      </c>
      <c r="T7" s="1">
        <v>73.59</v>
      </c>
      <c r="U7" s="1"/>
      <c r="V7" s="1">
        <v>73.59</v>
      </c>
      <c r="W7" s="1">
        <v>0.77531490000000003</v>
      </c>
      <c r="X7" s="1">
        <v>47.47</v>
      </c>
      <c r="Y7" s="1"/>
      <c r="Z7" s="14">
        <f t="shared" si="0"/>
        <v>47.47</v>
      </c>
      <c r="AA7" s="14">
        <f t="shared" si="1"/>
        <v>47.472457480099806</v>
      </c>
      <c r="AB7" s="1">
        <v>1.1279999999999999</v>
      </c>
      <c r="AC7" s="22">
        <f t="shared" si="2"/>
        <v>9.7117242372240291</v>
      </c>
      <c r="AD7" s="23">
        <v>9.7725568999999997</v>
      </c>
    </row>
    <row r="8" spans="1:30" x14ac:dyDescent="0.2">
      <c r="A8" s="1" t="s">
        <v>713</v>
      </c>
      <c r="B8" s="1" t="s">
        <v>724</v>
      </c>
      <c r="C8" s="1" t="s">
        <v>725</v>
      </c>
      <c r="D8" s="1">
        <v>6</v>
      </c>
      <c r="E8" s="1" t="s">
        <v>33</v>
      </c>
      <c r="F8" s="1" t="s">
        <v>52</v>
      </c>
      <c r="G8" s="1" t="s">
        <v>68</v>
      </c>
      <c r="H8" s="1" t="s">
        <v>308</v>
      </c>
      <c r="I8" s="1" t="s">
        <v>36</v>
      </c>
      <c r="J8" s="1" t="s">
        <v>69</v>
      </c>
      <c r="K8" s="1">
        <v>3</v>
      </c>
      <c r="L8" s="1">
        <v>157</v>
      </c>
      <c r="M8" s="1">
        <v>178.8</v>
      </c>
      <c r="N8" s="1">
        <v>62.7</v>
      </c>
      <c r="O8" s="1">
        <v>2689</v>
      </c>
      <c r="P8" s="1">
        <v>2000</v>
      </c>
      <c r="Q8" s="1" t="s">
        <v>40</v>
      </c>
      <c r="R8" s="1" t="s">
        <v>90</v>
      </c>
      <c r="S8" s="1">
        <v>47.466999999999999</v>
      </c>
      <c r="T8" s="1">
        <v>47.835000000000001</v>
      </c>
      <c r="U8" s="1"/>
      <c r="V8" s="1">
        <v>47.835000000000001</v>
      </c>
      <c r="W8" s="1">
        <v>0.742649</v>
      </c>
      <c r="X8" s="1">
        <v>3.177</v>
      </c>
      <c r="Y8" s="1"/>
      <c r="Z8" s="14">
        <f t="shared" si="0"/>
        <v>3.177</v>
      </c>
      <c r="AA8" s="14">
        <f t="shared" si="1"/>
        <v>3.2273721835735016</v>
      </c>
      <c r="AB8" s="1">
        <v>0.76</v>
      </c>
      <c r="AC8" s="22">
        <f t="shared" si="2"/>
        <v>9.406813194006606</v>
      </c>
      <c r="AD8" s="23">
        <v>9.4283134999999998</v>
      </c>
    </row>
    <row r="9" spans="1:30" x14ac:dyDescent="0.2">
      <c r="A9" s="1" t="s">
        <v>713</v>
      </c>
      <c r="B9" s="1" t="s">
        <v>726</v>
      </c>
      <c r="C9" s="1" t="s">
        <v>727</v>
      </c>
      <c r="D9" s="1">
        <v>7</v>
      </c>
      <c r="E9" s="1" t="s">
        <v>33</v>
      </c>
      <c r="F9" s="1" t="s">
        <v>72</v>
      </c>
      <c r="G9" s="1" t="s">
        <v>73</v>
      </c>
      <c r="H9" s="1" t="s">
        <v>308</v>
      </c>
      <c r="I9" s="1" t="s">
        <v>36</v>
      </c>
      <c r="J9" s="1" t="s">
        <v>74</v>
      </c>
      <c r="K9" s="1">
        <v>3</v>
      </c>
      <c r="L9" s="1">
        <v>156.4</v>
      </c>
      <c r="M9" s="1">
        <v>178.9</v>
      </c>
      <c r="N9" s="1">
        <v>66.099999999999994</v>
      </c>
      <c r="O9" s="1">
        <v>5591</v>
      </c>
      <c r="P9" s="1">
        <v>4177</v>
      </c>
      <c r="Q9" s="1" t="s">
        <v>40</v>
      </c>
      <c r="R9" s="1" t="s">
        <v>85</v>
      </c>
      <c r="S9" s="1">
        <v>95.778000000000006</v>
      </c>
      <c r="T9" s="1">
        <v>96.528000000000006</v>
      </c>
      <c r="U9" s="1"/>
      <c r="V9" s="1">
        <v>96.528000000000006</v>
      </c>
      <c r="W9" s="1">
        <v>0.74630669999999999</v>
      </c>
      <c r="X9" s="1">
        <v>8.1959999999999997</v>
      </c>
      <c r="Y9" s="1"/>
      <c r="Z9" s="14">
        <f t="shared" si="0"/>
        <v>8.1959999999999997</v>
      </c>
      <c r="AA9" s="14">
        <f t="shared" si="1"/>
        <v>8.1557835345249785</v>
      </c>
      <c r="AB9" s="1">
        <v>1.427</v>
      </c>
      <c r="AC9" s="22">
        <f t="shared" si="2"/>
        <v>10.052012820116541</v>
      </c>
      <c r="AD9" s="23">
        <v>10.132838700000001</v>
      </c>
    </row>
    <row r="10" spans="1:30" x14ac:dyDescent="0.2">
      <c r="A10" s="1" t="s">
        <v>713</v>
      </c>
      <c r="B10" s="1" t="s">
        <v>728</v>
      </c>
      <c r="C10" s="1" t="s">
        <v>729</v>
      </c>
      <c r="D10" s="1">
        <v>8</v>
      </c>
      <c r="E10" s="1" t="s">
        <v>33</v>
      </c>
      <c r="F10" s="1" t="s">
        <v>730</v>
      </c>
      <c r="G10" s="1" t="s">
        <v>77</v>
      </c>
      <c r="H10" s="1" t="s">
        <v>308</v>
      </c>
      <c r="I10" s="1" t="s">
        <v>36</v>
      </c>
      <c r="J10" s="1" t="s">
        <v>78</v>
      </c>
      <c r="K10" s="1">
        <v>3</v>
      </c>
      <c r="L10" s="1">
        <v>156.69999999999999</v>
      </c>
      <c r="M10" s="1">
        <v>179.2</v>
      </c>
      <c r="N10" s="1">
        <v>65.900000000000006</v>
      </c>
      <c r="O10" s="1">
        <v>5470</v>
      </c>
      <c r="P10" s="1">
        <v>4108</v>
      </c>
      <c r="Q10" s="1" t="s">
        <v>310</v>
      </c>
      <c r="R10" s="1" t="s">
        <v>93</v>
      </c>
      <c r="S10" s="1">
        <v>94.652000000000001</v>
      </c>
      <c r="T10" s="1">
        <v>95.397999999999996</v>
      </c>
      <c r="U10" s="1"/>
      <c r="V10" s="1">
        <v>95.397999999999996</v>
      </c>
      <c r="W10" s="1">
        <v>0.75003739999999997</v>
      </c>
      <c r="X10" s="1">
        <v>13.138</v>
      </c>
      <c r="Y10" s="1"/>
      <c r="Z10" s="14">
        <f t="shared" si="0"/>
        <v>13.138</v>
      </c>
      <c r="AA10" s="14">
        <f t="shared" si="1"/>
        <v>13.099885790977133</v>
      </c>
      <c r="AB10" s="1">
        <v>0.93899999999999995</v>
      </c>
      <c r="AC10" s="22">
        <f t="shared" si="2"/>
        <v>15.098242415748814</v>
      </c>
      <c r="AD10" s="23">
        <v>15.218617399999999</v>
      </c>
    </row>
    <row r="11" spans="1:30" x14ac:dyDescent="0.2">
      <c r="A11" s="1" t="s">
        <v>713</v>
      </c>
      <c r="B11" s="1" t="s">
        <v>731</v>
      </c>
      <c r="C11" s="1" t="s">
        <v>732</v>
      </c>
      <c r="D11" s="1">
        <v>9</v>
      </c>
      <c r="E11" s="1" t="s">
        <v>33</v>
      </c>
      <c r="F11" s="1" t="s">
        <v>733</v>
      </c>
      <c r="G11" s="1" t="s">
        <v>82</v>
      </c>
      <c r="H11" s="1" t="s">
        <v>308</v>
      </c>
      <c r="I11" s="1" t="s">
        <v>36</v>
      </c>
      <c r="J11" s="1" t="s">
        <v>83</v>
      </c>
      <c r="K11" s="1">
        <v>3</v>
      </c>
      <c r="L11" s="1">
        <v>155.9</v>
      </c>
      <c r="M11" s="1">
        <v>178.2</v>
      </c>
      <c r="N11" s="1">
        <v>64.900000000000006</v>
      </c>
      <c r="O11" s="1">
        <v>5097</v>
      </c>
      <c r="P11" s="1">
        <v>3840</v>
      </c>
      <c r="Q11" s="1" t="s">
        <v>40</v>
      </c>
      <c r="R11" s="1" t="s">
        <v>90</v>
      </c>
      <c r="S11" s="1">
        <v>87.763999999999996</v>
      </c>
      <c r="T11" s="1">
        <v>88.456999999999994</v>
      </c>
      <c r="U11" s="1"/>
      <c r="V11" s="1">
        <v>88.456999999999994</v>
      </c>
      <c r="W11" s="1">
        <v>0.75242609999999999</v>
      </c>
      <c r="X11" s="1">
        <v>16.509</v>
      </c>
      <c r="Y11" s="1"/>
      <c r="Z11" s="14">
        <f t="shared" si="0"/>
        <v>16.509</v>
      </c>
      <c r="AA11" s="14">
        <f t="shared" si="1"/>
        <v>16.483798854724405</v>
      </c>
      <c r="AB11" s="1">
        <v>0.93700000000000006</v>
      </c>
      <c r="AC11" s="22">
        <f t="shared" si="2"/>
        <v>14.035884441911772</v>
      </c>
      <c r="AD11" s="23">
        <v>14.141524199999999</v>
      </c>
    </row>
    <row r="12" spans="1:30" x14ac:dyDescent="0.2">
      <c r="A12" s="1" t="s">
        <v>713</v>
      </c>
      <c r="B12" s="1" t="s">
        <v>734</v>
      </c>
      <c r="C12" s="1" t="s">
        <v>735</v>
      </c>
      <c r="D12" s="1">
        <v>10</v>
      </c>
      <c r="E12" s="1" t="s">
        <v>33</v>
      </c>
      <c r="F12" s="1" t="s">
        <v>736</v>
      </c>
      <c r="G12" s="1" t="s">
        <v>88</v>
      </c>
      <c r="H12" s="1" t="s">
        <v>308</v>
      </c>
      <c r="I12" s="1" t="s">
        <v>36</v>
      </c>
      <c r="J12" s="1" t="s">
        <v>89</v>
      </c>
      <c r="K12" s="1">
        <v>3</v>
      </c>
      <c r="L12" s="1">
        <v>156.1</v>
      </c>
      <c r="M12" s="1">
        <v>178.3</v>
      </c>
      <c r="N12" s="1">
        <v>65.099999999999994</v>
      </c>
      <c r="O12" s="1">
        <v>5907</v>
      </c>
      <c r="P12" s="1">
        <v>4450</v>
      </c>
      <c r="Q12" s="1" t="s">
        <v>310</v>
      </c>
      <c r="R12" s="1" t="s">
        <v>90</v>
      </c>
      <c r="S12" s="1">
        <v>100.268</v>
      </c>
      <c r="T12" s="1">
        <v>101.062</v>
      </c>
      <c r="U12" s="1"/>
      <c r="V12" s="1">
        <v>101.062</v>
      </c>
      <c r="W12" s="1">
        <v>0.75245479999999998</v>
      </c>
      <c r="X12" s="1">
        <v>16.411000000000001</v>
      </c>
      <c r="Y12" s="1"/>
      <c r="Z12" s="14">
        <f t="shared" si="0"/>
        <v>16.411000000000001</v>
      </c>
      <c r="AA12" s="14">
        <f t="shared" si="1"/>
        <v>16.362348463061196</v>
      </c>
      <c r="AB12" s="1">
        <v>1.075</v>
      </c>
      <c r="AC12" s="22">
        <f t="shared" si="2"/>
        <v>13.966680600814229</v>
      </c>
      <c r="AD12" s="23">
        <v>14.082485999999999</v>
      </c>
    </row>
    <row r="13" spans="1:30" x14ac:dyDescent="0.2">
      <c r="A13" s="1" t="s">
        <v>713</v>
      </c>
      <c r="B13" s="1" t="s">
        <v>737</v>
      </c>
      <c r="C13" s="1" t="s">
        <v>738</v>
      </c>
      <c r="D13" s="1">
        <v>11</v>
      </c>
      <c r="E13" s="1" t="s">
        <v>33</v>
      </c>
      <c r="F13" s="1" t="s">
        <v>739</v>
      </c>
      <c r="G13" s="1" t="s">
        <v>91</v>
      </c>
      <c r="H13" s="1" t="s">
        <v>308</v>
      </c>
      <c r="I13" s="1" t="s">
        <v>36</v>
      </c>
      <c r="J13" s="1" t="s">
        <v>92</v>
      </c>
      <c r="K13" s="1">
        <v>3</v>
      </c>
      <c r="L13" s="1">
        <v>156</v>
      </c>
      <c r="M13" s="1">
        <v>178.2</v>
      </c>
      <c r="N13" s="1">
        <v>64.900000000000006</v>
      </c>
      <c r="O13" s="1">
        <v>5202</v>
      </c>
      <c r="P13" s="1">
        <v>3914</v>
      </c>
      <c r="Q13" s="1" t="s">
        <v>38</v>
      </c>
      <c r="R13" s="1" t="s">
        <v>93</v>
      </c>
      <c r="S13" s="1">
        <v>89.022999999999996</v>
      </c>
      <c r="T13" s="1">
        <v>89.727000000000004</v>
      </c>
      <c r="U13" s="1"/>
      <c r="V13" s="1">
        <v>89.727000000000004</v>
      </c>
      <c r="W13" s="1">
        <v>0.75150360000000005</v>
      </c>
      <c r="X13" s="1">
        <v>15.212</v>
      </c>
      <c r="Y13" s="1"/>
      <c r="Z13" s="14">
        <f t="shared" si="0"/>
        <v>15.212</v>
      </c>
      <c r="AA13" s="14">
        <f t="shared" si="1"/>
        <v>15.184436141720653</v>
      </c>
      <c r="AB13" s="1">
        <v>0.91400000000000003</v>
      </c>
      <c r="AC13" s="22">
        <f t="shared" si="2"/>
        <v>14.594401823799572</v>
      </c>
      <c r="AD13" s="23">
        <v>14.705488900000001</v>
      </c>
    </row>
    <row r="14" spans="1:30" x14ac:dyDescent="0.2">
      <c r="A14" s="1" t="s">
        <v>713</v>
      </c>
      <c r="B14" s="1" t="s">
        <v>740</v>
      </c>
      <c r="C14" s="1" t="s">
        <v>741</v>
      </c>
      <c r="D14" s="1">
        <v>12</v>
      </c>
      <c r="E14" s="1" t="s">
        <v>33</v>
      </c>
      <c r="F14" s="1" t="s">
        <v>742</v>
      </c>
      <c r="G14" s="1" t="s">
        <v>95</v>
      </c>
      <c r="H14" s="1" t="s">
        <v>308</v>
      </c>
      <c r="I14" s="1" t="s">
        <v>36</v>
      </c>
      <c r="J14" s="1" t="s">
        <v>96</v>
      </c>
      <c r="K14" s="1">
        <v>3</v>
      </c>
      <c r="L14" s="1">
        <v>156.1</v>
      </c>
      <c r="M14" s="1">
        <v>178.4</v>
      </c>
      <c r="N14" s="1">
        <v>64.8</v>
      </c>
      <c r="O14" s="1">
        <v>5819</v>
      </c>
      <c r="P14" s="1">
        <v>4377</v>
      </c>
      <c r="Q14" s="1" t="s">
        <v>38</v>
      </c>
      <c r="R14" s="1" t="s">
        <v>93</v>
      </c>
      <c r="S14" s="1">
        <v>98.408000000000001</v>
      </c>
      <c r="T14" s="1">
        <v>99.186999999999998</v>
      </c>
      <c r="U14" s="1"/>
      <c r="V14" s="1">
        <v>99.186999999999998</v>
      </c>
      <c r="W14" s="1">
        <v>0.75132259999999995</v>
      </c>
      <c r="X14" s="1">
        <v>14.92</v>
      </c>
      <c r="Y14" s="1"/>
      <c r="Z14" s="14">
        <f t="shared" si="0"/>
        <v>14.92</v>
      </c>
      <c r="AA14" s="14">
        <f t="shared" si="1"/>
        <v>14.874836720448622</v>
      </c>
      <c r="AB14" s="1">
        <v>0.97899999999999998</v>
      </c>
      <c r="AC14" s="22">
        <f t="shared" si="2"/>
        <v>15.053243341356559</v>
      </c>
      <c r="AD14" s="23">
        <v>15.176569300000001</v>
      </c>
    </row>
    <row r="15" spans="1:30" x14ac:dyDescent="0.2">
      <c r="A15" s="1" t="s">
        <v>713</v>
      </c>
      <c r="B15" s="1" t="s">
        <v>743</v>
      </c>
      <c r="C15" s="1" t="s">
        <v>744</v>
      </c>
      <c r="D15" s="1">
        <v>13</v>
      </c>
      <c r="E15" s="1" t="s">
        <v>33</v>
      </c>
      <c r="F15" s="1" t="s">
        <v>745</v>
      </c>
      <c r="G15" s="1" t="s">
        <v>97</v>
      </c>
      <c r="H15" s="1" t="s">
        <v>308</v>
      </c>
      <c r="I15" s="1" t="s">
        <v>36</v>
      </c>
      <c r="J15" s="1" t="s">
        <v>98</v>
      </c>
      <c r="K15" s="1">
        <v>3</v>
      </c>
      <c r="L15" s="1">
        <v>155.80000000000001</v>
      </c>
      <c r="M15" s="1">
        <v>178.4</v>
      </c>
      <c r="N15" s="1">
        <v>65.099999999999994</v>
      </c>
      <c r="O15" s="1">
        <v>5415</v>
      </c>
      <c r="P15" s="1">
        <v>4073</v>
      </c>
      <c r="Q15" s="1" t="s">
        <v>38</v>
      </c>
      <c r="R15" s="1" t="s">
        <v>93</v>
      </c>
      <c r="S15" s="1">
        <v>93.106999999999999</v>
      </c>
      <c r="T15" s="1">
        <v>93.843999999999994</v>
      </c>
      <c r="U15" s="1"/>
      <c r="V15" s="1">
        <v>93.843999999999994</v>
      </c>
      <c r="W15" s="1">
        <v>0.75120589999999998</v>
      </c>
      <c r="X15" s="1">
        <v>14.816000000000001</v>
      </c>
      <c r="Y15" s="1"/>
      <c r="Z15" s="14">
        <f t="shared" si="0"/>
        <v>14.815999999999999</v>
      </c>
      <c r="AA15" s="14">
        <f t="shared" si="1"/>
        <v>14.780776858699832</v>
      </c>
      <c r="AB15" s="1">
        <v>0.93600000000000005</v>
      </c>
      <c r="AC15" s="22">
        <f t="shared" si="2"/>
        <v>14.901309051170264</v>
      </c>
      <c r="AD15" s="23">
        <v>15.018749700000001</v>
      </c>
    </row>
    <row r="16" spans="1:30" x14ac:dyDescent="0.2">
      <c r="A16" s="1" t="s">
        <v>713</v>
      </c>
      <c r="B16" s="1" t="s">
        <v>746</v>
      </c>
      <c r="C16" s="1" t="s">
        <v>747</v>
      </c>
      <c r="D16" s="1">
        <v>14</v>
      </c>
      <c r="E16" s="1" t="s">
        <v>33</v>
      </c>
      <c r="F16" s="1" t="s">
        <v>748</v>
      </c>
      <c r="G16" s="1" t="s">
        <v>99</v>
      </c>
      <c r="H16" s="1" t="s">
        <v>308</v>
      </c>
      <c r="I16" s="1" t="s">
        <v>36</v>
      </c>
      <c r="J16" s="1" t="s">
        <v>100</v>
      </c>
      <c r="K16" s="1">
        <v>3</v>
      </c>
      <c r="L16" s="1">
        <v>156</v>
      </c>
      <c r="M16" s="1">
        <v>178.3</v>
      </c>
      <c r="N16" s="1">
        <v>64.400000000000006</v>
      </c>
      <c r="O16" s="1">
        <v>5417</v>
      </c>
      <c r="P16" s="1">
        <v>4075</v>
      </c>
      <c r="Q16" s="1" t="s">
        <v>38</v>
      </c>
      <c r="R16" s="1" t="s">
        <v>93</v>
      </c>
      <c r="S16" s="1">
        <v>92.179000000000002</v>
      </c>
      <c r="T16" s="1">
        <v>92.909000000000006</v>
      </c>
      <c r="U16" s="1"/>
      <c r="V16" s="1">
        <v>92.909000000000006</v>
      </c>
      <c r="W16" s="1">
        <v>0.75132410000000005</v>
      </c>
      <c r="X16" s="1">
        <v>14.994999999999999</v>
      </c>
      <c r="Y16" s="1"/>
      <c r="Z16" s="14">
        <f t="shared" si="0"/>
        <v>14.994999999999999</v>
      </c>
      <c r="AA16" s="14">
        <f t="shared" si="1"/>
        <v>14.961516336383696</v>
      </c>
      <c r="AB16" s="1">
        <v>1.0069999999999999</v>
      </c>
      <c r="AC16" s="22">
        <f t="shared" si="2"/>
        <v>13.713472167929165</v>
      </c>
      <c r="AD16" s="23">
        <v>13.820655500000001</v>
      </c>
    </row>
    <row r="17" spans="1:30" x14ac:dyDescent="0.2">
      <c r="A17" s="1" t="s">
        <v>713</v>
      </c>
      <c r="B17" s="1" t="s">
        <v>749</v>
      </c>
      <c r="C17" s="1" t="s">
        <v>750</v>
      </c>
      <c r="D17" s="1">
        <v>15</v>
      </c>
      <c r="E17" s="1" t="s">
        <v>33</v>
      </c>
      <c r="F17" s="1" t="s">
        <v>52</v>
      </c>
      <c r="G17" s="1" t="s">
        <v>101</v>
      </c>
      <c r="H17" s="1" t="s">
        <v>308</v>
      </c>
      <c r="I17" s="1" t="s">
        <v>36</v>
      </c>
      <c r="J17" s="1" t="s">
        <v>102</v>
      </c>
      <c r="K17" s="1">
        <v>3</v>
      </c>
      <c r="L17" s="1">
        <v>156.6</v>
      </c>
      <c r="M17" s="1">
        <v>178.6</v>
      </c>
      <c r="N17" s="1">
        <v>63.6</v>
      </c>
      <c r="O17" s="1">
        <v>3737</v>
      </c>
      <c r="P17" s="1">
        <v>2779</v>
      </c>
      <c r="Q17" s="1" t="s">
        <v>38</v>
      </c>
      <c r="R17" s="1" t="s">
        <v>93</v>
      </c>
      <c r="S17" s="1">
        <v>65.195999999999998</v>
      </c>
      <c r="T17" s="1">
        <v>65.706000000000003</v>
      </c>
      <c r="U17" s="1"/>
      <c r="V17" s="1">
        <v>65.706000000000003</v>
      </c>
      <c r="W17" s="1">
        <v>0.74257519999999999</v>
      </c>
      <c r="X17" s="1">
        <v>3.1440000000000001</v>
      </c>
      <c r="Y17" s="1"/>
      <c r="Z17" s="14">
        <f t="shared" si="0"/>
        <v>3.1440000000000001</v>
      </c>
      <c r="AA17" s="14">
        <f t="shared" si="1"/>
        <v>3.1611249047624579</v>
      </c>
      <c r="AB17" s="1">
        <v>1.0329999999999999</v>
      </c>
      <c r="AC17" s="22">
        <f t="shared" si="2"/>
        <v>9.4771133853938743</v>
      </c>
      <c r="AD17" s="23">
        <v>7.4847789000000002</v>
      </c>
    </row>
    <row r="18" spans="1:30" x14ac:dyDescent="0.2">
      <c r="A18" s="1" t="s">
        <v>713</v>
      </c>
      <c r="B18" s="1" t="s">
        <v>751</v>
      </c>
      <c r="C18" s="1" t="s">
        <v>752</v>
      </c>
      <c r="D18" s="1">
        <v>16</v>
      </c>
      <c r="E18" s="1" t="s">
        <v>33</v>
      </c>
      <c r="F18" s="1" t="s">
        <v>753</v>
      </c>
      <c r="G18" s="1" t="s">
        <v>103</v>
      </c>
      <c r="H18" s="1" t="s">
        <v>308</v>
      </c>
      <c r="I18" s="1" t="s">
        <v>36</v>
      </c>
      <c r="J18" s="1" t="s">
        <v>104</v>
      </c>
      <c r="K18" s="1">
        <v>3</v>
      </c>
      <c r="L18" s="1">
        <v>156.19999999999999</v>
      </c>
      <c r="M18" s="1">
        <v>178.7</v>
      </c>
      <c r="N18" s="1">
        <v>64.599999999999994</v>
      </c>
      <c r="O18" s="1">
        <v>5877</v>
      </c>
      <c r="P18" s="1">
        <v>4405</v>
      </c>
      <c r="Q18" s="1" t="s">
        <v>38</v>
      </c>
      <c r="R18" s="1" t="s">
        <v>93</v>
      </c>
      <c r="S18" s="1">
        <v>99.453000000000003</v>
      </c>
      <c r="T18" s="1">
        <v>100.239</v>
      </c>
      <c r="U18" s="1"/>
      <c r="V18" s="1">
        <v>100.239</v>
      </c>
      <c r="W18" s="1">
        <v>0.7485927</v>
      </c>
      <c r="X18" s="1">
        <v>11.247</v>
      </c>
      <c r="Y18" s="1"/>
      <c r="Z18" s="14">
        <f t="shared" si="0"/>
        <v>11.247</v>
      </c>
      <c r="AA18" s="14">
        <f t="shared" si="1"/>
        <v>11.199879575503783</v>
      </c>
      <c r="AB18" s="1">
        <v>1.032</v>
      </c>
      <c r="AC18" s="22">
        <f t="shared" si="2"/>
        <v>14.430787161100048</v>
      </c>
      <c r="AD18" s="23">
        <v>14.5498832</v>
      </c>
    </row>
    <row r="19" spans="1:30" x14ac:dyDescent="0.2">
      <c r="A19" s="1" t="s">
        <v>713</v>
      </c>
      <c r="B19" s="1" t="s">
        <v>754</v>
      </c>
      <c r="C19" s="1" t="s">
        <v>755</v>
      </c>
      <c r="D19" s="1">
        <v>17</v>
      </c>
      <c r="E19" s="1" t="s">
        <v>33</v>
      </c>
      <c r="F19" s="1" t="s">
        <v>756</v>
      </c>
      <c r="G19" s="1" t="s">
        <v>106</v>
      </c>
      <c r="H19" s="1" t="s">
        <v>308</v>
      </c>
      <c r="I19" s="1" t="s">
        <v>36</v>
      </c>
      <c r="J19" s="1" t="s">
        <v>107</v>
      </c>
      <c r="K19" s="1">
        <v>3</v>
      </c>
      <c r="L19" s="1">
        <v>156</v>
      </c>
      <c r="M19" s="1">
        <v>178.3</v>
      </c>
      <c r="N19" s="1">
        <v>64.099999999999994</v>
      </c>
      <c r="O19" s="1">
        <v>5122</v>
      </c>
      <c r="P19" s="1">
        <v>3845</v>
      </c>
      <c r="Q19" s="1" t="s">
        <v>38</v>
      </c>
      <c r="R19" s="1" t="s">
        <v>93</v>
      </c>
      <c r="S19" s="1">
        <v>87.408000000000001</v>
      </c>
      <c r="T19" s="1">
        <v>88.1</v>
      </c>
      <c r="U19" s="1"/>
      <c r="V19" s="1">
        <v>88.1</v>
      </c>
      <c r="W19" s="1">
        <v>0.74977070000000001</v>
      </c>
      <c r="X19" s="1">
        <v>12.928000000000001</v>
      </c>
      <c r="Y19" s="1"/>
      <c r="Z19" s="14">
        <f t="shared" si="0"/>
        <v>12.928000000000001</v>
      </c>
      <c r="AA19" s="14">
        <f t="shared" si="1"/>
        <v>12.903463018930971</v>
      </c>
      <c r="AB19" s="1">
        <v>0.94299999999999995</v>
      </c>
      <c r="AC19" s="22">
        <f t="shared" si="2"/>
        <v>13.890638579761273</v>
      </c>
      <c r="AD19" s="23">
        <v>13.9947713</v>
      </c>
    </row>
    <row r="20" spans="1:30" x14ac:dyDescent="0.2">
      <c r="A20" s="1" t="s">
        <v>713</v>
      </c>
      <c r="B20" s="1" t="s">
        <v>757</v>
      </c>
      <c r="C20" s="1" t="s">
        <v>758</v>
      </c>
      <c r="D20" s="1">
        <v>18</v>
      </c>
      <c r="E20" s="1" t="s">
        <v>33</v>
      </c>
      <c r="F20" s="1" t="s">
        <v>759</v>
      </c>
      <c r="G20" s="1" t="s">
        <v>108</v>
      </c>
      <c r="H20" s="1" t="s">
        <v>308</v>
      </c>
      <c r="I20" s="1" t="s">
        <v>36</v>
      </c>
      <c r="J20" s="1" t="s">
        <v>109</v>
      </c>
      <c r="K20" s="1">
        <v>3</v>
      </c>
      <c r="L20" s="1">
        <v>156</v>
      </c>
      <c r="M20" s="1">
        <v>178.5</v>
      </c>
      <c r="N20" s="1">
        <v>65.599999999999994</v>
      </c>
      <c r="O20" s="1">
        <v>6328</v>
      </c>
      <c r="P20" s="1">
        <v>4746</v>
      </c>
      <c r="Q20" s="1" t="s">
        <v>38</v>
      </c>
      <c r="R20" s="1" t="s">
        <v>90</v>
      </c>
      <c r="S20" s="1">
        <v>107.857</v>
      </c>
      <c r="T20" s="1">
        <v>108.712</v>
      </c>
      <c r="U20" s="1"/>
      <c r="V20" s="1">
        <v>108.712</v>
      </c>
      <c r="W20" s="1">
        <v>0.74912040000000002</v>
      </c>
      <c r="X20" s="1">
        <v>12.074</v>
      </c>
      <c r="Y20" s="1"/>
      <c r="Z20" s="14">
        <f t="shared" si="0"/>
        <v>12.074</v>
      </c>
      <c r="AA20" s="14">
        <f t="shared" si="1"/>
        <v>12.011116372920492</v>
      </c>
      <c r="AB20" s="1">
        <v>1.101</v>
      </c>
      <c r="AC20" s="22">
        <f t="shared" si="2"/>
        <v>14.663552968028304</v>
      </c>
      <c r="AD20" s="23">
        <v>14.790766</v>
      </c>
    </row>
    <row r="21" spans="1:30" x14ac:dyDescent="0.2">
      <c r="A21" s="1" t="s">
        <v>713</v>
      </c>
      <c r="B21" s="1" t="s">
        <v>760</v>
      </c>
      <c r="C21" s="1" t="s">
        <v>761</v>
      </c>
      <c r="D21" s="1">
        <v>19</v>
      </c>
      <c r="E21" s="1" t="s">
        <v>33</v>
      </c>
      <c r="F21" s="1" t="s">
        <v>762</v>
      </c>
      <c r="G21" s="1" t="s">
        <v>110</v>
      </c>
      <c r="H21" s="1" t="s">
        <v>308</v>
      </c>
      <c r="I21" s="1" t="s">
        <v>36</v>
      </c>
      <c r="J21" s="1" t="s">
        <v>111</v>
      </c>
      <c r="K21" s="1">
        <v>3</v>
      </c>
      <c r="L21" s="1">
        <v>156</v>
      </c>
      <c r="M21" s="1">
        <v>178.5</v>
      </c>
      <c r="N21" s="1">
        <v>64.599999999999994</v>
      </c>
      <c r="O21" s="1">
        <v>5505</v>
      </c>
      <c r="P21" s="1">
        <v>4128</v>
      </c>
      <c r="Q21" s="1" t="s">
        <v>38</v>
      </c>
      <c r="R21" s="1" t="s">
        <v>93</v>
      </c>
      <c r="S21" s="1">
        <v>94.016000000000005</v>
      </c>
      <c r="T21" s="1">
        <v>94.76</v>
      </c>
      <c r="U21" s="1"/>
      <c r="V21" s="1">
        <v>94.76</v>
      </c>
      <c r="W21" s="1">
        <v>0.74892760000000003</v>
      </c>
      <c r="X21" s="1">
        <v>11.826000000000001</v>
      </c>
      <c r="Y21" s="1"/>
      <c r="Z21" s="14">
        <f t="shared" si="0"/>
        <v>11.826000000000002</v>
      </c>
      <c r="AA21" s="14">
        <f t="shared" si="1"/>
        <v>11.789072728690831</v>
      </c>
      <c r="AB21" s="1">
        <v>0.94299999999999995</v>
      </c>
      <c r="AC21" s="22">
        <f t="shared" si="2"/>
        <v>14.934227535189711</v>
      </c>
      <c r="AD21" s="23">
        <v>15.0527842</v>
      </c>
    </row>
    <row r="22" spans="1:30" x14ac:dyDescent="0.2">
      <c r="A22" s="1" t="s">
        <v>713</v>
      </c>
      <c r="B22" s="1" t="s">
        <v>763</v>
      </c>
      <c r="C22" s="1" t="s">
        <v>764</v>
      </c>
      <c r="D22" s="1">
        <v>20</v>
      </c>
      <c r="E22" s="1" t="s">
        <v>33</v>
      </c>
      <c r="F22" s="1" t="s">
        <v>765</v>
      </c>
      <c r="G22" s="1" t="s">
        <v>112</v>
      </c>
      <c r="H22" s="1" t="s">
        <v>308</v>
      </c>
      <c r="I22" s="1" t="s">
        <v>36</v>
      </c>
      <c r="J22" s="1" t="s">
        <v>113</v>
      </c>
      <c r="K22" s="1">
        <v>3</v>
      </c>
      <c r="L22" s="1">
        <v>156</v>
      </c>
      <c r="M22" s="1">
        <v>178.3</v>
      </c>
      <c r="N22" s="1">
        <v>64.400000000000006</v>
      </c>
      <c r="O22" s="1">
        <v>4958</v>
      </c>
      <c r="P22" s="1">
        <v>3729</v>
      </c>
      <c r="Q22" s="1" t="s">
        <v>38</v>
      </c>
      <c r="R22" s="1" t="s">
        <v>93</v>
      </c>
      <c r="S22" s="1">
        <v>84.924999999999997</v>
      </c>
      <c r="T22" s="1">
        <v>85.599000000000004</v>
      </c>
      <c r="U22" s="1"/>
      <c r="V22" s="1">
        <v>85.599000000000004</v>
      </c>
      <c r="W22" s="1">
        <v>0.75116799999999995</v>
      </c>
      <c r="X22" s="1">
        <v>14.837</v>
      </c>
      <c r="Y22" s="1"/>
      <c r="Z22" s="14">
        <f t="shared" si="0"/>
        <v>14.837</v>
      </c>
      <c r="AA22" s="14">
        <f t="shared" si="1"/>
        <v>14.817115889184812</v>
      </c>
      <c r="AB22" s="1">
        <v>0.90900000000000003</v>
      </c>
      <c r="AC22" s="22">
        <f t="shared" si="2"/>
        <v>14.003647815596725</v>
      </c>
      <c r="AD22" s="23">
        <v>14.1061365</v>
      </c>
    </row>
    <row r="23" spans="1:30" x14ac:dyDescent="0.2">
      <c r="A23" s="1" t="s">
        <v>713</v>
      </c>
      <c r="B23" s="1" t="s">
        <v>766</v>
      </c>
      <c r="C23" s="1" t="s">
        <v>767</v>
      </c>
      <c r="D23" s="1">
        <v>21</v>
      </c>
      <c r="E23" s="1" t="s">
        <v>33</v>
      </c>
      <c r="F23" s="1" t="s">
        <v>768</v>
      </c>
      <c r="G23" s="1" t="s">
        <v>114</v>
      </c>
      <c r="H23" s="1" t="s">
        <v>308</v>
      </c>
      <c r="I23" s="1" t="s">
        <v>36</v>
      </c>
      <c r="J23" s="1" t="s">
        <v>115</v>
      </c>
      <c r="K23" s="1">
        <v>3</v>
      </c>
      <c r="L23" s="1">
        <v>156.19999999999999</v>
      </c>
      <c r="M23" s="1">
        <v>178.7</v>
      </c>
      <c r="N23" s="1">
        <v>64.3</v>
      </c>
      <c r="O23" s="1">
        <v>5581</v>
      </c>
      <c r="P23" s="1">
        <v>4168</v>
      </c>
      <c r="Q23" s="1" t="s">
        <v>38</v>
      </c>
      <c r="R23" s="1" t="s">
        <v>93</v>
      </c>
      <c r="S23" s="1">
        <v>95.027000000000001</v>
      </c>
      <c r="T23" s="1">
        <v>95.777000000000001</v>
      </c>
      <c r="U23" s="1"/>
      <c r="V23" s="1">
        <v>95.777000000000001</v>
      </c>
      <c r="W23" s="1">
        <v>0.74600619999999995</v>
      </c>
      <c r="X23" s="1">
        <v>7.9359999999999999</v>
      </c>
      <c r="Y23" s="1"/>
      <c r="Z23" s="14">
        <f t="shared" si="0"/>
        <v>7.9359999999999999</v>
      </c>
      <c r="AA23" s="14">
        <f t="shared" si="1"/>
        <v>7.8971806978838881</v>
      </c>
      <c r="AB23" s="1">
        <v>0.96</v>
      </c>
      <c r="AC23" s="22">
        <f t="shared" si="2"/>
        <v>14.826304130219009</v>
      </c>
      <c r="AD23" s="23">
        <v>14.944809599999999</v>
      </c>
    </row>
    <row r="24" spans="1:30" x14ac:dyDescent="0.2">
      <c r="A24" s="1" t="s">
        <v>713</v>
      </c>
      <c r="B24" s="1" t="s">
        <v>769</v>
      </c>
      <c r="C24" s="1" t="s">
        <v>770</v>
      </c>
      <c r="D24" s="1">
        <v>22</v>
      </c>
      <c r="E24" s="1" t="s">
        <v>33</v>
      </c>
      <c r="F24" s="1" t="s">
        <v>771</v>
      </c>
      <c r="G24" s="1" t="s">
        <v>116</v>
      </c>
      <c r="H24" s="1" t="s">
        <v>308</v>
      </c>
      <c r="I24" s="1" t="s">
        <v>36</v>
      </c>
      <c r="J24" s="1" t="s">
        <v>117</v>
      </c>
      <c r="K24" s="1">
        <v>3</v>
      </c>
      <c r="L24" s="1">
        <v>156.30000000000001</v>
      </c>
      <c r="M24" s="1">
        <v>178.8</v>
      </c>
      <c r="N24" s="1">
        <v>64.599999999999994</v>
      </c>
      <c r="O24" s="1">
        <v>6051</v>
      </c>
      <c r="P24" s="1">
        <v>4532</v>
      </c>
      <c r="Q24" s="1" t="s">
        <v>38</v>
      </c>
      <c r="R24" s="1" t="s">
        <v>93</v>
      </c>
      <c r="S24" s="1">
        <v>101.99299999999999</v>
      </c>
      <c r="T24" s="1">
        <v>102.801</v>
      </c>
      <c r="U24" s="1"/>
      <c r="V24" s="1">
        <v>102.801</v>
      </c>
      <c r="W24" s="1">
        <v>0.74819049999999998</v>
      </c>
      <c r="X24" s="1">
        <v>10.845000000000001</v>
      </c>
      <c r="Y24" s="1"/>
      <c r="Z24" s="14">
        <f t="shared" si="0"/>
        <v>10.845000000000001</v>
      </c>
      <c r="AA24" s="14">
        <f t="shared" si="1"/>
        <v>10.793113220609603</v>
      </c>
      <c r="AB24" s="1">
        <v>1.038</v>
      </c>
      <c r="AC24" s="22">
        <f t="shared" si="2"/>
        <v>14.712083078308163</v>
      </c>
      <c r="AD24" s="23">
        <v>14.8355148</v>
      </c>
    </row>
    <row r="25" spans="1:30" x14ac:dyDescent="0.2">
      <c r="A25" s="1" t="s">
        <v>713</v>
      </c>
      <c r="B25" s="1" t="s">
        <v>772</v>
      </c>
      <c r="C25" s="1" t="s">
        <v>773</v>
      </c>
      <c r="D25" s="1">
        <v>23</v>
      </c>
      <c r="E25" s="1" t="s">
        <v>33</v>
      </c>
      <c r="F25" s="1" t="s">
        <v>774</v>
      </c>
      <c r="G25" s="1" t="s">
        <v>119</v>
      </c>
      <c r="H25" s="1" t="s">
        <v>308</v>
      </c>
      <c r="I25" s="1" t="s">
        <v>36</v>
      </c>
      <c r="J25" s="1" t="s">
        <v>120</v>
      </c>
      <c r="K25" s="1">
        <v>3</v>
      </c>
      <c r="L25" s="1">
        <v>155.6</v>
      </c>
      <c r="M25" s="1">
        <v>178.2</v>
      </c>
      <c r="N25" s="1">
        <v>65.599999999999994</v>
      </c>
      <c r="O25" s="1">
        <v>6200</v>
      </c>
      <c r="P25" s="1">
        <v>4667</v>
      </c>
      <c r="Q25" s="1" t="s">
        <v>329</v>
      </c>
      <c r="R25" s="1" t="s">
        <v>93</v>
      </c>
      <c r="S25" s="1">
        <v>105.949</v>
      </c>
      <c r="T25" s="1">
        <v>106.79300000000001</v>
      </c>
      <c r="U25" s="1"/>
      <c r="V25" s="1">
        <v>106.79300000000001</v>
      </c>
      <c r="W25" s="1">
        <v>0.7516697</v>
      </c>
      <c r="X25" s="1">
        <v>15.603999999999999</v>
      </c>
      <c r="Y25" s="1"/>
      <c r="Z25" s="14">
        <f t="shared" si="0"/>
        <v>15.603999999999999</v>
      </c>
      <c r="AA25" s="14">
        <f t="shared" si="1"/>
        <v>15.544686488081277</v>
      </c>
      <c r="AB25" s="1">
        <v>1.087</v>
      </c>
      <c r="AC25" s="22">
        <f t="shared" si="2"/>
        <v>14.591549045612343</v>
      </c>
      <c r="AD25" s="23">
        <v>14.7168344</v>
      </c>
    </row>
    <row r="26" spans="1:30" x14ac:dyDescent="0.2">
      <c r="A26" s="1" t="s">
        <v>713</v>
      </c>
      <c r="B26" s="1" t="s">
        <v>775</v>
      </c>
      <c r="C26" s="1" t="s">
        <v>776</v>
      </c>
      <c r="D26" s="1">
        <v>24</v>
      </c>
      <c r="E26" s="1" t="s">
        <v>33</v>
      </c>
      <c r="F26" s="1" t="s">
        <v>777</v>
      </c>
      <c r="G26" s="1" t="s">
        <v>121</v>
      </c>
      <c r="H26" s="1" t="s">
        <v>308</v>
      </c>
      <c r="I26" s="1" t="s">
        <v>36</v>
      </c>
      <c r="J26" s="1" t="s">
        <v>122</v>
      </c>
      <c r="K26" s="1">
        <v>3</v>
      </c>
      <c r="L26" s="1">
        <v>156</v>
      </c>
      <c r="M26" s="1">
        <v>178.5</v>
      </c>
      <c r="N26" s="1">
        <v>64.8</v>
      </c>
      <c r="O26" s="1">
        <v>5860</v>
      </c>
      <c r="P26" s="1">
        <v>4391</v>
      </c>
      <c r="Q26" s="1" t="s">
        <v>38</v>
      </c>
      <c r="R26" s="1" t="s">
        <v>93</v>
      </c>
      <c r="S26" s="1">
        <v>99.772999999999996</v>
      </c>
      <c r="T26" s="1">
        <v>100.56399999999999</v>
      </c>
      <c r="U26" s="1"/>
      <c r="V26" s="1">
        <v>100.56399999999999</v>
      </c>
      <c r="W26" s="1">
        <v>0.7483824</v>
      </c>
      <c r="X26" s="1">
        <v>11.1</v>
      </c>
      <c r="Y26" s="1"/>
      <c r="Z26" s="14">
        <f t="shared" si="0"/>
        <v>11.1</v>
      </c>
      <c r="AA26" s="14">
        <f t="shared" si="1"/>
        <v>11.052274944223296</v>
      </c>
      <c r="AB26" s="1">
        <v>1.0109999999999999</v>
      </c>
      <c r="AC26" s="22">
        <f t="shared" si="2"/>
        <v>14.778037054534488</v>
      </c>
      <c r="AD26" s="23">
        <v>14.900248700000001</v>
      </c>
    </row>
    <row r="27" spans="1:30" x14ac:dyDescent="0.2">
      <c r="A27" s="1" t="s">
        <v>713</v>
      </c>
      <c r="B27" s="1" t="s">
        <v>778</v>
      </c>
      <c r="C27" s="1" t="s">
        <v>779</v>
      </c>
      <c r="D27" s="1">
        <v>25</v>
      </c>
      <c r="E27" s="1" t="s">
        <v>33</v>
      </c>
      <c r="F27" s="1" t="s">
        <v>52</v>
      </c>
      <c r="G27" s="1" t="s">
        <v>123</v>
      </c>
      <c r="H27" s="1" t="s">
        <v>308</v>
      </c>
      <c r="I27" s="1" t="s">
        <v>36</v>
      </c>
      <c r="J27" s="1" t="s">
        <v>124</v>
      </c>
      <c r="K27" s="1">
        <v>3</v>
      </c>
      <c r="L27" s="1">
        <v>156.80000000000001</v>
      </c>
      <c r="M27" s="1">
        <v>178.8</v>
      </c>
      <c r="N27" s="1">
        <v>63.6</v>
      </c>
      <c r="O27" s="1">
        <v>4372</v>
      </c>
      <c r="P27" s="1">
        <v>3250</v>
      </c>
      <c r="Q27" s="1" t="s">
        <v>329</v>
      </c>
      <c r="R27" s="1" t="s">
        <v>93</v>
      </c>
      <c r="S27" s="1">
        <v>74.664000000000001</v>
      </c>
      <c r="T27" s="1">
        <v>75.251000000000005</v>
      </c>
      <c r="U27" s="1"/>
      <c r="V27" s="1">
        <v>75.251000000000005</v>
      </c>
      <c r="W27" s="1">
        <v>0.74251540000000005</v>
      </c>
      <c r="X27" s="1">
        <v>3.1429999999999998</v>
      </c>
      <c r="Y27" s="1"/>
      <c r="Z27" s="14">
        <f t="shared" si="0"/>
        <v>3.1429999999999998</v>
      </c>
      <c r="AA27" s="14">
        <f t="shared" si="1"/>
        <v>3.1423673491555291</v>
      </c>
      <c r="AB27" s="1">
        <v>1.181</v>
      </c>
      <c r="AC27" s="22">
        <f t="shared" si="2"/>
        <v>9.4837087063050713</v>
      </c>
      <c r="AD27" s="23">
        <v>9.5447319000000004</v>
      </c>
    </row>
    <row r="28" spans="1:30" x14ac:dyDescent="0.2">
      <c r="A28" s="1" t="s">
        <v>713</v>
      </c>
      <c r="B28" s="1" t="s">
        <v>780</v>
      </c>
      <c r="C28" s="1" t="s">
        <v>781</v>
      </c>
      <c r="D28" s="1">
        <v>26</v>
      </c>
      <c r="E28" s="1" t="s">
        <v>33</v>
      </c>
      <c r="F28" s="1" t="s">
        <v>782</v>
      </c>
      <c r="G28" s="1" t="s">
        <v>125</v>
      </c>
      <c r="H28" s="1" t="s">
        <v>308</v>
      </c>
      <c r="I28" s="1" t="s">
        <v>36</v>
      </c>
      <c r="J28" s="1" t="s">
        <v>126</v>
      </c>
      <c r="K28" s="1">
        <v>3</v>
      </c>
      <c r="L28" s="1">
        <v>156.80000000000001</v>
      </c>
      <c r="M28" s="1">
        <v>179.1</v>
      </c>
      <c r="N28" s="1">
        <v>63.8</v>
      </c>
      <c r="O28" s="1">
        <v>4054</v>
      </c>
      <c r="P28" s="1">
        <v>3040</v>
      </c>
      <c r="Q28" s="1" t="s">
        <v>329</v>
      </c>
      <c r="R28" s="1" t="s">
        <v>58</v>
      </c>
      <c r="S28" s="1">
        <v>70.296999999999997</v>
      </c>
      <c r="T28" s="1">
        <v>70.853999999999999</v>
      </c>
      <c r="U28" s="1"/>
      <c r="V28" s="1">
        <v>70.853999999999999</v>
      </c>
      <c r="W28" s="1">
        <v>0.74889689999999998</v>
      </c>
      <c r="X28" s="1">
        <v>11.842000000000001</v>
      </c>
      <c r="Y28" s="1"/>
      <c r="Z28" s="14">
        <f t="shared" si="0"/>
        <v>11.842000000000001</v>
      </c>
      <c r="AA28" s="14">
        <f t="shared" si="1"/>
        <v>11.849547545279538</v>
      </c>
      <c r="AB28" s="1">
        <v>1.2729999999999999</v>
      </c>
      <c r="AC28" s="22">
        <f t="shared" si="2"/>
        <v>8.2879373285758895</v>
      </c>
      <c r="AD28" s="23">
        <v>8.3375707999999999</v>
      </c>
    </row>
    <row r="29" spans="1:30" x14ac:dyDescent="0.2">
      <c r="A29" s="1" t="s">
        <v>713</v>
      </c>
      <c r="B29" s="1" t="s">
        <v>783</v>
      </c>
      <c r="C29" s="1" t="s">
        <v>784</v>
      </c>
      <c r="D29" s="1">
        <v>27</v>
      </c>
      <c r="E29" s="1" t="s">
        <v>33</v>
      </c>
      <c r="F29" s="1" t="s">
        <v>785</v>
      </c>
      <c r="G29" s="1" t="s">
        <v>127</v>
      </c>
      <c r="H29" s="1" t="s">
        <v>308</v>
      </c>
      <c r="I29" s="1" t="s">
        <v>36</v>
      </c>
      <c r="J29" s="1" t="s">
        <v>128</v>
      </c>
      <c r="K29" s="1">
        <v>3</v>
      </c>
      <c r="L29" s="1">
        <v>157</v>
      </c>
      <c r="M29" s="1">
        <v>179</v>
      </c>
      <c r="N29" s="1">
        <v>63.8</v>
      </c>
      <c r="O29" s="1">
        <v>4358</v>
      </c>
      <c r="P29" s="1">
        <v>3268</v>
      </c>
      <c r="Q29" s="1" t="s">
        <v>329</v>
      </c>
      <c r="R29" s="1" t="s">
        <v>93</v>
      </c>
      <c r="S29" s="1">
        <v>74.903000000000006</v>
      </c>
      <c r="T29" s="1">
        <v>75.497</v>
      </c>
      <c r="U29" s="1"/>
      <c r="V29" s="1">
        <v>75.497</v>
      </c>
      <c r="W29" s="1">
        <v>0.74905069999999996</v>
      </c>
      <c r="X29" s="1">
        <v>12.044</v>
      </c>
      <c r="Y29" s="1"/>
      <c r="Z29" s="14">
        <f t="shared" si="0"/>
        <v>12.044</v>
      </c>
      <c r="AA29" s="14">
        <f t="shared" si="1"/>
        <v>12.042909689786299</v>
      </c>
      <c r="AB29" s="1">
        <v>1.379</v>
      </c>
      <c r="AC29" s="22">
        <f t="shared" si="2"/>
        <v>8.1483754777035919</v>
      </c>
      <c r="AD29" s="23">
        <v>8.2009965999999999</v>
      </c>
    </row>
    <row r="30" spans="1:30" x14ac:dyDescent="0.2">
      <c r="A30" s="1" t="s">
        <v>713</v>
      </c>
      <c r="B30" s="1" t="s">
        <v>786</v>
      </c>
      <c r="C30" s="1" t="s">
        <v>787</v>
      </c>
      <c r="D30" s="1">
        <v>28</v>
      </c>
      <c r="E30" s="1" t="s">
        <v>33</v>
      </c>
      <c r="F30" s="1" t="s">
        <v>788</v>
      </c>
      <c r="G30" s="1" t="s">
        <v>129</v>
      </c>
      <c r="H30" s="1" t="s">
        <v>308</v>
      </c>
      <c r="I30" s="1" t="s">
        <v>36</v>
      </c>
      <c r="J30" s="1" t="s">
        <v>130</v>
      </c>
      <c r="K30" s="1">
        <v>3</v>
      </c>
      <c r="L30" s="1">
        <v>156.9</v>
      </c>
      <c r="M30" s="1">
        <v>179.1</v>
      </c>
      <c r="N30" s="1">
        <v>63.3</v>
      </c>
      <c r="O30" s="1">
        <v>4397</v>
      </c>
      <c r="P30" s="1">
        <v>3298</v>
      </c>
      <c r="Q30" s="1" t="s">
        <v>38</v>
      </c>
      <c r="R30" s="1" t="s">
        <v>93</v>
      </c>
      <c r="S30" s="1">
        <v>74.594999999999999</v>
      </c>
      <c r="T30" s="1">
        <v>75.186999999999998</v>
      </c>
      <c r="U30" s="1"/>
      <c r="V30" s="1">
        <v>75.186999999999998</v>
      </c>
      <c r="W30" s="1">
        <v>0.74922580000000005</v>
      </c>
      <c r="X30" s="1">
        <v>12.247999999999999</v>
      </c>
      <c r="Y30" s="1"/>
      <c r="Z30" s="14">
        <f t="shared" si="0"/>
        <v>12.247999999999999</v>
      </c>
      <c r="AA30" s="14">
        <f t="shared" si="1"/>
        <v>12.247486415007685</v>
      </c>
      <c r="AB30" s="1">
        <v>1.385</v>
      </c>
      <c r="AC30" s="22">
        <f t="shared" si="2"/>
        <v>8.0800022550120083</v>
      </c>
      <c r="AD30" s="23">
        <v>8.1319634999999995</v>
      </c>
    </row>
    <row r="31" spans="1:30" x14ac:dyDescent="0.2">
      <c r="A31" s="1" t="s">
        <v>713</v>
      </c>
      <c r="B31" s="1" t="s">
        <v>789</v>
      </c>
      <c r="C31" s="1" t="s">
        <v>790</v>
      </c>
      <c r="D31" s="1">
        <v>29</v>
      </c>
      <c r="E31" s="1" t="s">
        <v>33</v>
      </c>
      <c r="F31" s="1" t="s">
        <v>791</v>
      </c>
      <c r="G31" s="1" t="s">
        <v>131</v>
      </c>
      <c r="H31" s="1" t="s">
        <v>308</v>
      </c>
      <c r="I31" s="1" t="s">
        <v>36</v>
      </c>
      <c r="J31" s="1" t="s">
        <v>132</v>
      </c>
      <c r="K31" s="1">
        <v>3</v>
      </c>
      <c r="L31" s="1">
        <v>157</v>
      </c>
      <c r="M31" s="1">
        <v>179.1</v>
      </c>
      <c r="N31" s="1">
        <v>63.6</v>
      </c>
      <c r="O31" s="1">
        <v>3747</v>
      </c>
      <c r="P31" s="1">
        <v>2810</v>
      </c>
      <c r="Q31" s="1" t="s">
        <v>329</v>
      </c>
      <c r="R31" s="1" t="s">
        <v>58</v>
      </c>
      <c r="S31" s="1">
        <v>65.266999999999996</v>
      </c>
      <c r="T31" s="1">
        <v>65.784000000000006</v>
      </c>
      <c r="U31" s="1"/>
      <c r="V31" s="1">
        <v>65.784000000000006</v>
      </c>
      <c r="W31" s="1">
        <v>0.74904539999999997</v>
      </c>
      <c r="X31" s="1">
        <v>12.045</v>
      </c>
      <c r="Y31" s="1"/>
      <c r="Z31" s="14">
        <f t="shared" si="0"/>
        <v>12.045</v>
      </c>
      <c r="AA31" s="14">
        <f t="shared" si="1"/>
        <v>12.061979793255141</v>
      </c>
      <c r="AB31" s="1">
        <v>1.1719999999999999</v>
      </c>
      <c r="AC31" s="22">
        <f t="shared" si="2"/>
        <v>8.3629553532106318</v>
      </c>
      <c r="AD31" s="23">
        <v>8.4080013000000005</v>
      </c>
    </row>
    <row r="32" spans="1:30" x14ac:dyDescent="0.2">
      <c r="A32" s="1" t="s">
        <v>713</v>
      </c>
      <c r="B32" s="1" t="s">
        <v>792</v>
      </c>
      <c r="C32" s="1" t="s">
        <v>793</v>
      </c>
      <c r="D32" s="1">
        <v>30</v>
      </c>
      <c r="E32" s="1" t="s">
        <v>33</v>
      </c>
      <c r="F32" s="1" t="s">
        <v>794</v>
      </c>
      <c r="G32" s="1" t="s">
        <v>133</v>
      </c>
      <c r="H32" s="1" t="s">
        <v>308</v>
      </c>
      <c r="I32" s="1" t="s">
        <v>36</v>
      </c>
      <c r="J32" s="1" t="s">
        <v>134</v>
      </c>
      <c r="K32" s="1">
        <v>3</v>
      </c>
      <c r="L32" s="1">
        <v>157</v>
      </c>
      <c r="M32" s="1">
        <v>179.1</v>
      </c>
      <c r="N32" s="1">
        <v>63.1</v>
      </c>
      <c r="O32" s="1">
        <v>3976</v>
      </c>
      <c r="P32" s="1">
        <v>2982</v>
      </c>
      <c r="Q32" s="1" t="s">
        <v>329</v>
      </c>
      <c r="R32" s="1" t="s">
        <v>93</v>
      </c>
      <c r="S32" s="1">
        <v>67.721000000000004</v>
      </c>
      <c r="T32" s="1">
        <v>68.257999999999996</v>
      </c>
      <c r="U32" s="1"/>
      <c r="V32" s="1">
        <v>68.257999999999996</v>
      </c>
      <c r="W32" s="1">
        <v>0.74915849999999995</v>
      </c>
      <c r="X32" s="1">
        <v>12.188000000000001</v>
      </c>
      <c r="Y32" s="1"/>
      <c r="Z32" s="14">
        <f t="shared" si="0"/>
        <v>12.188000000000001</v>
      </c>
      <c r="AA32" s="14">
        <f t="shared" si="1"/>
        <v>12.200377153907677</v>
      </c>
      <c r="AB32" s="1">
        <v>1.2190000000000001</v>
      </c>
      <c r="AC32" s="22">
        <f t="shared" si="2"/>
        <v>8.3404022788587575</v>
      </c>
      <c r="AD32" s="23">
        <v>8.3878535000000003</v>
      </c>
    </row>
    <row r="33" spans="1:30" x14ac:dyDescent="0.2">
      <c r="A33" s="1" t="s">
        <v>713</v>
      </c>
      <c r="B33" s="1" t="s">
        <v>795</v>
      </c>
      <c r="C33" s="1" t="s">
        <v>796</v>
      </c>
      <c r="D33" s="1">
        <v>31</v>
      </c>
      <c r="E33" s="1" t="s">
        <v>33</v>
      </c>
      <c r="F33" s="1" t="s">
        <v>797</v>
      </c>
      <c r="G33" s="1" t="s">
        <v>135</v>
      </c>
      <c r="H33" s="1" t="s">
        <v>308</v>
      </c>
      <c r="I33" s="1" t="s">
        <v>36</v>
      </c>
      <c r="J33" s="1" t="s">
        <v>136</v>
      </c>
      <c r="K33" s="1">
        <v>3</v>
      </c>
      <c r="L33" s="1">
        <v>156.9</v>
      </c>
      <c r="M33" s="1">
        <v>179.4</v>
      </c>
      <c r="N33" s="1">
        <v>65.099999999999994</v>
      </c>
      <c r="O33" s="1">
        <v>5849</v>
      </c>
      <c r="P33" s="1">
        <v>4387</v>
      </c>
      <c r="Q33" s="1" t="s">
        <v>329</v>
      </c>
      <c r="R33" s="1" t="s">
        <v>58</v>
      </c>
      <c r="S33" s="1">
        <v>99.132000000000005</v>
      </c>
      <c r="T33" s="1">
        <v>99.92</v>
      </c>
      <c r="U33" s="1"/>
      <c r="V33" s="1">
        <v>99.92</v>
      </c>
      <c r="W33" s="1">
        <v>0.74929049999999997</v>
      </c>
      <c r="X33" s="1">
        <v>12.425000000000001</v>
      </c>
      <c r="Y33" s="1"/>
      <c r="Z33" s="14">
        <f t="shared" si="0"/>
        <v>12.425000000000001</v>
      </c>
      <c r="AA33" s="14">
        <f t="shared" si="1"/>
        <v>12.37847304436063</v>
      </c>
      <c r="AB33" s="1">
        <v>1.323</v>
      </c>
      <c r="AC33" s="22">
        <f t="shared" si="2"/>
        <v>11.221039923585135</v>
      </c>
      <c r="AD33" s="23">
        <v>11.3134306</v>
      </c>
    </row>
    <row r="34" spans="1:30" x14ac:dyDescent="0.2">
      <c r="A34" s="1" t="s">
        <v>713</v>
      </c>
      <c r="B34" s="1" t="s">
        <v>798</v>
      </c>
      <c r="C34" s="1" t="s">
        <v>799</v>
      </c>
      <c r="D34" s="1">
        <v>32</v>
      </c>
      <c r="E34" s="1" t="s">
        <v>33</v>
      </c>
      <c r="F34" s="1" t="s">
        <v>800</v>
      </c>
      <c r="G34" s="1" t="s">
        <v>137</v>
      </c>
      <c r="H34" s="1" t="s">
        <v>308</v>
      </c>
      <c r="I34" s="1" t="s">
        <v>36</v>
      </c>
      <c r="J34" s="1" t="s">
        <v>138</v>
      </c>
      <c r="K34" s="1">
        <v>3</v>
      </c>
      <c r="L34" s="1">
        <v>156.6</v>
      </c>
      <c r="M34" s="1">
        <v>179.1</v>
      </c>
      <c r="N34" s="1">
        <v>65.3</v>
      </c>
      <c r="O34" s="1">
        <v>5331</v>
      </c>
      <c r="P34" s="1">
        <v>4000</v>
      </c>
      <c r="Q34" s="1" t="s">
        <v>329</v>
      </c>
      <c r="R34" s="1" t="s">
        <v>58</v>
      </c>
      <c r="S34" s="1">
        <v>91.945999999999998</v>
      </c>
      <c r="T34" s="1">
        <v>92.677000000000007</v>
      </c>
      <c r="U34" s="1"/>
      <c r="V34" s="1">
        <v>92.677000000000007</v>
      </c>
      <c r="W34" s="1">
        <v>0.74953879999999995</v>
      </c>
      <c r="X34" s="1">
        <v>12.76</v>
      </c>
      <c r="Y34" s="1"/>
      <c r="Z34" s="14">
        <f t="shared" si="0"/>
        <v>12.76</v>
      </c>
      <c r="AA34" s="14">
        <f t="shared" si="1"/>
        <v>12.726947950097767</v>
      </c>
      <c r="AB34" s="1">
        <v>1.1890000000000001</v>
      </c>
      <c r="AC34" s="22">
        <f t="shared" si="2"/>
        <v>11.585521748859577</v>
      </c>
      <c r="AD34" s="23">
        <v>11.6759471</v>
      </c>
    </row>
    <row r="35" spans="1:30" x14ac:dyDescent="0.2">
      <c r="A35" s="1" t="s">
        <v>713</v>
      </c>
      <c r="B35" s="1" t="s">
        <v>801</v>
      </c>
      <c r="C35" s="1" t="s">
        <v>802</v>
      </c>
      <c r="D35" s="1">
        <v>33</v>
      </c>
      <c r="E35" s="1" t="s">
        <v>33</v>
      </c>
      <c r="F35" s="1" t="s">
        <v>803</v>
      </c>
      <c r="G35" s="1" t="s">
        <v>139</v>
      </c>
      <c r="H35" s="1" t="s">
        <v>308</v>
      </c>
      <c r="I35" s="1" t="s">
        <v>36</v>
      </c>
      <c r="J35" s="1" t="s">
        <v>140</v>
      </c>
      <c r="K35" s="1">
        <v>3</v>
      </c>
      <c r="L35" s="1">
        <v>156.6</v>
      </c>
      <c r="M35" s="1">
        <v>179.1</v>
      </c>
      <c r="N35" s="1">
        <v>65.3</v>
      </c>
      <c r="O35" s="1">
        <v>5698</v>
      </c>
      <c r="P35" s="1">
        <v>4275</v>
      </c>
      <c r="Q35" s="1" t="s">
        <v>329</v>
      </c>
      <c r="R35" s="1" t="s">
        <v>58</v>
      </c>
      <c r="S35" s="1">
        <v>97.869</v>
      </c>
      <c r="T35" s="1">
        <v>98.647999999999996</v>
      </c>
      <c r="U35" s="1"/>
      <c r="V35" s="1">
        <v>98.647999999999996</v>
      </c>
      <c r="W35" s="1">
        <v>0.74946409999999997</v>
      </c>
      <c r="X35" s="1">
        <v>12.625</v>
      </c>
      <c r="Y35" s="1"/>
      <c r="Z35" s="14">
        <f t="shared" si="0"/>
        <v>12.625000000000002</v>
      </c>
      <c r="AA35" s="14">
        <f t="shared" si="1"/>
        <v>12.580839478172262</v>
      </c>
      <c r="AB35" s="1">
        <v>1.2789999999999999</v>
      </c>
      <c r="AC35" s="22">
        <f t="shared" si="2"/>
        <v>11.460110044706269</v>
      </c>
      <c r="AD35" s="23">
        <v>11.5536251</v>
      </c>
    </row>
    <row r="36" spans="1:30" x14ac:dyDescent="0.2">
      <c r="A36" s="1" t="s">
        <v>713</v>
      </c>
      <c r="B36" s="1" t="s">
        <v>804</v>
      </c>
      <c r="C36" s="1" t="s">
        <v>805</v>
      </c>
      <c r="D36" s="1">
        <v>34</v>
      </c>
      <c r="E36" s="1" t="s">
        <v>33</v>
      </c>
      <c r="F36" s="1" t="s">
        <v>806</v>
      </c>
      <c r="G36" s="1" t="s">
        <v>141</v>
      </c>
      <c r="H36" s="1" t="s">
        <v>308</v>
      </c>
      <c r="I36" s="1" t="s">
        <v>36</v>
      </c>
      <c r="J36" s="1" t="s">
        <v>142</v>
      </c>
      <c r="K36" s="1">
        <v>3</v>
      </c>
      <c r="L36" s="1">
        <v>156.80000000000001</v>
      </c>
      <c r="M36" s="1">
        <v>179</v>
      </c>
      <c r="N36" s="1">
        <v>65.400000000000006</v>
      </c>
      <c r="O36" s="1">
        <v>5745</v>
      </c>
      <c r="P36" s="1">
        <v>4311</v>
      </c>
      <c r="Q36" s="1" t="s">
        <v>329</v>
      </c>
      <c r="R36" s="1" t="s">
        <v>58</v>
      </c>
      <c r="S36" s="1">
        <v>98.566999999999993</v>
      </c>
      <c r="T36" s="1">
        <v>99.352000000000004</v>
      </c>
      <c r="U36" s="1"/>
      <c r="V36" s="1">
        <v>99.352000000000004</v>
      </c>
      <c r="W36" s="1">
        <v>0.74947600000000003</v>
      </c>
      <c r="X36" s="1">
        <v>12.664999999999999</v>
      </c>
      <c r="Y36" s="1"/>
      <c r="Z36" s="14">
        <f t="shared" si="0"/>
        <v>12.664999999999999</v>
      </c>
      <c r="AA36" s="14">
        <f t="shared" si="1"/>
        <v>12.619529753798528</v>
      </c>
      <c r="AB36" s="1">
        <v>1.244</v>
      </c>
      <c r="AC36" s="22">
        <f t="shared" si="2"/>
        <v>11.866162536720699</v>
      </c>
      <c r="AD36" s="23">
        <v>11.963465899999999</v>
      </c>
    </row>
    <row r="37" spans="1:30" x14ac:dyDescent="0.2">
      <c r="A37" s="1" t="s">
        <v>713</v>
      </c>
      <c r="B37" s="1" t="s">
        <v>807</v>
      </c>
      <c r="C37" s="1" t="s">
        <v>808</v>
      </c>
      <c r="D37" s="1">
        <v>35</v>
      </c>
      <c r="E37" s="1" t="s">
        <v>33</v>
      </c>
      <c r="F37" s="1" t="s">
        <v>52</v>
      </c>
      <c r="G37" s="1" t="s">
        <v>143</v>
      </c>
      <c r="H37" s="1" t="s">
        <v>308</v>
      </c>
      <c r="I37" s="1" t="s">
        <v>36</v>
      </c>
      <c r="J37" s="1" t="s">
        <v>144</v>
      </c>
      <c r="K37" s="1">
        <v>3</v>
      </c>
      <c r="L37" s="1">
        <v>157</v>
      </c>
      <c r="M37" s="1">
        <v>179</v>
      </c>
      <c r="N37" s="1">
        <v>64.3</v>
      </c>
      <c r="O37" s="1">
        <v>4869</v>
      </c>
      <c r="P37" s="1">
        <v>3620</v>
      </c>
      <c r="Q37" s="1" t="s">
        <v>329</v>
      </c>
      <c r="R37" s="1" t="s">
        <v>58</v>
      </c>
      <c r="S37" s="1">
        <v>83.393000000000001</v>
      </c>
      <c r="T37" s="1">
        <v>84.051000000000002</v>
      </c>
      <c r="U37" s="1"/>
      <c r="V37" s="1">
        <v>84.051000000000002</v>
      </c>
      <c r="W37" s="1">
        <v>0.74248510000000001</v>
      </c>
      <c r="X37" s="1">
        <v>3.242</v>
      </c>
      <c r="Y37" s="1"/>
      <c r="Z37" s="14">
        <f t="shared" si="0"/>
        <v>3.2419999999999995</v>
      </c>
      <c r="AA37" s="14">
        <f t="shared" si="1"/>
        <v>3.2249957944838719</v>
      </c>
      <c r="AB37" s="1">
        <v>1.3149999999999999</v>
      </c>
      <c r="AC37" s="22">
        <f t="shared" si="2"/>
        <v>9.5061430330126644</v>
      </c>
      <c r="AD37" s="23">
        <v>9.5745115999999992</v>
      </c>
    </row>
    <row r="38" spans="1:30" x14ac:dyDescent="0.2">
      <c r="A38" s="1" t="s">
        <v>713</v>
      </c>
      <c r="B38" s="1" t="s">
        <v>809</v>
      </c>
      <c r="C38" s="1" t="s">
        <v>810</v>
      </c>
      <c r="D38" s="1">
        <v>36</v>
      </c>
      <c r="E38" s="1" t="s">
        <v>33</v>
      </c>
      <c r="F38" s="1" t="s">
        <v>811</v>
      </c>
      <c r="G38" s="1" t="s">
        <v>145</v>
      </c>
      <c r="H38" s="1" t="s">
        <v>308</v>
      </c>
      <c r="I38" s="1" t="s">
        <v>36</v>
      </c>
      <c r="J38" s="1" t="s">
        <v>146</v>
      </c>
      <c r="K38" s="1">
        <v>3</v>
      </c>
      <c r="L38" s="1">
        <v>156.69999999999999</v>
      </c>
      <c r="M38" s="1">
        <v>179</v>
      </c>
      <c r="N38" s="1">
        <v>64.3</v>
      </c>
      <c r="O38" s="1">
        <v>5951</v>
      </c>
      <c r="P38" s="1">
        <v>4466</v>
      </c>
      <c r="Q38" s="1" t="s">
        <v>329</v>
      </c>
      <c r="R38" s="1" t="s">
        <v>58</v>
      </c>
      <c r="S38" s="1">
        <v>99.792000000000002</v>
      </c>
      <c r="T38" s="1">
        <v>100.587</v>
      </c>
      <c r="U38" s="1"/>
      <c r="V38" s="1">
        <v>100.587</v>
      </c>
      <c r="W38" s="1">
        <v>0.74953440000000005</v>
      </c>
      <c r="X38" s="1">
        <v>12.743</v>
      </c>
      <c r="Y38" s="1"/>
      <c r="Z38" s="14">
        <f t="shared" si="0"/>
        <v>12.743000000000002</v>
      </c>
      <c r="AA38" s="14">
        <f t="shared" si="1"/>
        <v>12.695232154932679</v>
      </c>
      <c r="AB38" s="1">
        <v>1.2709999999999999</v>
      </c>
      <c r="AC38" s="22">
        <f t="shared" si="2"/>
        <v>11.757666420787729</v>
      </c>
      <c r="AD38" s="23">
        <v>11.854897599999999</v>
      </c>
    </row>
    <row r="39" spans="1:30" x14ac:dyDescent="0.2">
      <c r="A39" s="1" t="s">
        <v>713</v>
      </c>
      <c r="B39" s="1" t="s">
        <v>812</v>
      </c>
      <c r="C39" s="1" t="s">
        <v>813</v>
      </c>
      <c r="D39" s="1">
        <v>37</v>
      </c>
      <c r="E39" s="1" t="s">
        <v>33</v>
      </c>
      <c r="F39" s="1" t="s">
        <v>814</v>
      </c>
      <c r="G39" s="1" t="s">
        <v>147</v>
      </c>
      <c r="H39" s="1" t="s">
        <v>308</v>
      </c>
      <c r="I39" s="1" t="s">
        <v>36</v>
      </c>
      <c r="J39" s="1" t="s">
        <v>148</v>
      </c>
      <c r="K39" s="1">
        <v>3</v>
      </c>
      <c r="L39" s="1">
        <v>157.1</v>
      </c>
      <c r="M39" s="1">
        <v>179.2</v>
      </c>
      <c r="N39" s="1">
        <v>63.3</v>
      </c>
      <c r="O39" s="1">
        <v>3709</v>
      </c>
      <c r="P39" s="1">
        <v>2789</v>
      </c>
      <c r="Q39" s="1" t="s">
        <v>324</v>
      </c>
      <c r="R39" s="1" t="s">
        <v>58</v>
      </c>
      <c r="S39" s="1">
        <v>64.412999999999997</v>
      </c>
      <c r="T39" s="1">
        <v>64.926000000000002</v>
      </c>
      <c r="U39" s="1"/>
      <c r="V39" s="1">
        <v>64.926000000000002</v>
      </c>
      <c r="W39" s="1">
        <v>0.75086390000000003</v>
      </c>
      <c r="X39" s="1">
        <v>14.500999999999999</v>
      </c>
      <c r="Y39" s="1"/>
      <c r="Z39" s="14">
        <f t="shared" si="0"/>
        <v>14.500999999999999</v>
      </c>
      <c r="AA39" s="14">
        <f t="shared" si="1"/>
        <v>14.519576019835627</v>
      </c>
      <c r="AB39" s="1">
        <v>1.252</v>
      </c>
      <c r="AC39" s="22">
        <f t="shared" si="2"/>
        <v>7.727318417413727</v>
      </c>
      <c r="AD39" s="23">
        <v>7.7680705999999997</v>
      </c>
    </row>
    <row r="40" spans="1:30" x14ac:dyDescent="0.2">
      <c r="A40" s="1" t="s">
        <v>713</v>
      </c>
      <c r="B40" s="1" t="s">
        <v>815</v>
      </c>
      <c r="C40" s="1" t="s">
        <v>816</v>
      </c>
      <c r="D40" s="1">
        <v>38</v>
      </c>
      <c r="E40" s="1" t="s">
        <v>33</v>
      </c>
      <c r="F40" s="1" t="s">
        <v>817</v>
      </c>
      <c r="G40" s="1" t="s">
        <v>149</v>
      </c>
      <c r="H40" s="1" t="s">
        <v>308</v>
      </c>
      <c r="I40" s="1" t="s">
        <v>36</v>
      </c>
      <c r="J40" s="1" t="s">
        <v>150</v>
      </c>
      <c r="K40" s="1">
        <v>3</v>
      </c>
      <c r="L40" s="1">
        <v>157</v>
      </c>
      <c r="M40" s="1">
        <v>179.3</v>
      </c>
      <c r="N40" s="1">
        <v>63.1</v>
      </c>
      <c r="O40" s="1">
        <v>3471</v>
      </c>
      <c r="P40" s="1">
        <v>2609</v>
      </c>
      <c r="Q40" s="1" t="s">
        <v>329</v>
      </c>
      <c r="R40" s="1" t="s">
        <v>58</v>
      </c>
      <c r="S40" s="1">
        <v>59.938000000000002</v>
      </c>
      <c r="T40" s="1">
        <v>60.414999999999999</v>
      </c>
      <c r="U40" s="1"/>
      <c r="V40" s="1">
        <v>60.414999999999999</v>
      </c>
      <c r="W40" s="1">
        <v>0.75091450000000004</v>
      </c>
      <c r="X40" s="1">
        <v>14.565</v>
      </c>
      <c r="Y40" s="1"/>
      <c r="Z40" s="14">
        <f t="shared" si="0"/>
        <v>14.565000000000001</v>
      </c>
      <c r="AA40" s="14">
        <f t="shared" si="1"/>
        <v>14.591968302008793</v>
      </c>
      <c r="AB40" s="1">
        <v>1.1279999999999999</v>
      </c>
      <c r="AC40" s="22">
        <f t="shared" si="2"/>
        <v>7.9858527178367229</v>
      </c>
      <c r="AD40" s="23">
        <v>8.0229777999999996</v>
      </c>
    </row>
    <row r="41" spans="1:30" x14ac:dyDescent="0.2">
      <c r="A41" s="1" t="s">
        <v>713</v>
      </c>
      <c r="B41" s="1" t="s">
        <v>818</v>
      </c>
      <c r="C41" s="1" t="s">
        <v>819</v>
      </c>
      <c r="D41" s="1">
        <v>39</v>
      </c>
      <c r="E41" s="1" t="s">
        <v>33</v>
      </c>
      <c r="F41" s="1" t="s">
        <v>820</v>
      </c>
      <c r="G41" s="1" t="s">
        <v>151</v>
      </c>
      <c r="H41" s="1" t="s">
        <v>308</v>
      </c>
      <c r="I41" s="1" t="s">
        <v>36</v>
      </c>
      <c r="J41" s="1" t="s">
        <v>152</v>
      </c>
      <c r="K41" s="1">
        <v>3</v>
      </c>
      <c r="L41" s="1">
        <v>157.1</v>
      </c>
      <c r="M41" s="1">
        <v>179.3</v>
      </c>
      <c r="N41" s="1">
        <v>63.8</v>
      </c>
      <c r="O41" s="1">
        <v>4216</v>
      </c>
      <c r="P41" s="1">
        <v>3169</v>
      </c>
      <c r="Q41" s="1" t="s">
        <v>329</v>
      </c>
      <c r="R41" s="1" t="s">
        <v>58</v>
      </c>
      <c r="S41" s="1">
        <v>72.697999999999993</v>
      </c>
      <c r="T41" s="1">
        <v>73.277000000000001</v>
      </c>
      <c r="U41" s="1"/>
      <c r="V41" s="1">
        <v>73.277000000000001</v>
      </c>
      <c r="W41" s="1">
        <v>0.7508686</v>
      </c>
      <c r="X41" s="1">
        <v>14.669</v>
      </c>
      <c r="Y41" s="1"/>
      <c r="Z41" s="14">
        <f t="shared" si="0"/>
        <v>14.669</v>
      </c>
      <c r="AA41" s="14">
        <f t="shared" si="1"/>
        <v>14.672039786533013</v>
      </c>
      <c r="AB41" s="1">
        <v>1.385</v>
      </c>
      <c r="AC41" s="22">
        <f t="shared" si="2"/>
        <v>7.8762274287101679</v>
      </c>
      <c r="AD41" s="23">
        <v>7.9253685999999997</v>
      </c>
    </row>
    <row r="42" spans="1:30" x14ac:dyDescent="0.2">
      <c r="A42" s="1" t="s">
        <v>713</v>
      </c>
      <c r="B42" s="1" t="s">
        <v>821</v>
      </c>
      <c r="C42" s="1" t="s">
        <v>822</v>
      </c>
      <c r="D42" s="1">
        <v>40</v>
      </c>
      <c r="E42" s="1" t="s">
        <v>33</v>
      </c>
      <c r="F42" s="1" t="s">
        <v>823</v>
      </c>
      <c r="G42" s="1" t="s">
        <v>153</v>
      </c>
      <c r="H42" s="1" t="s">
        <v>308</v>
      </c>
      <c r="I42" s="1" t="s">
        <v>36</v>
      </c>
      <c r="J42" s="1" t="s">
        <v>154</v>
      </c>
      <c r="K42" s="1">
        <v>3</v>
      </c>
      <c r="L42" s="1">
        <v>157.30000000000001</v>
      </c>
      <c r="M42" s="1">
        <v>179.3</v>
      </c>
      <c r="N42" s="1">
        <v>62.9</v>
      </c>
      <c r="O42" s="1">
        <v>3449</v>
      </c>
      <c r="P42" s="1">
        <v>2591</v>
      </c>
      <c r="Q42" s="1" t="s">
        <v>329</v>
      </c>
      <c r="R42" s="1" t="s">
        <v>93</v>
      </c>
      <c r="S42" s="1">
        <v>59.366999999999997</v>
      </c>
      <c r="T42" s="1">
        <v>59.838999999999999</v>
      </c>
      <c r="U42" s="1"/>
      <c r="V42" s="1">
        <v>59.838999999999999</v>
      </c>
      <c r="W42" s="1">
        <v>0.75059370000000003</v>
      </c>
      <c r="X42" s="1">
        <v>14.239000000000001</v>
      </c>
      <c r="Y42" s="1"/>
      <c r="Z42" s="14">
        <f t="shared" si="0"/>
        <v>14.239000000000001</v>
      </c>
      <c r="AA42" s="14">
        <f t="shared" si="1"/>
        <v>14.267039894678209</v>
      </c>
      <c r="AB42" s="1">
        <v>1.1220000000000001</v>
      </c>
      <c r="AC42" s="22">
        <f t="shared" si="2"/>
        <v>7.9527006551942119</v>
      </c>
      <c r="AD42" s="23">
        <v>7.9889773000000002</v>
      </c>
    </row>
    <row r="43" spans="1:30" x14ac:dyDescent="0.2">
      <c r="A43" s="1" t="s">
        <v>713</v>
      </c>
      <c r="B43" s="1" t="s">
        <v>824</v>
      </c>
      <c r="C43" s="1" t="s">
        <v>825</v>
      </c>
      <c r="D43" s="1">
        <v>41</v>
      </c>
      <c r="E43" s="1" t="s">
        <v>33</v>
      </c>
      <c r="F43" s="1" t="s">
        <v>826</v>
      </c>
      <c r="G43" s="1" t="s">
        <v>155</v>
      </c>
      <c r="H43" s="1" t="s">
        <v>308</v>
      </c>
      <c r="I43" s="1" t="s">
        <v>36</v>
      </c>
      <c r="J43" s="1" t="s">
        <v>156</v>
      </c>
      <c r="K43" s="1">
        <v>3</v>
      </c>
      <c r="L43" s="1">
        <v>157.4</v>
      </c>
      <c r="M43" s="1">
        <v>179.4</v>
      </c>
      <c r="N43" s="1">
        <v>63.1</v>
      </c>
      <c r="O43" s="1">
        <v>3580</v>
      </c>
      <c r="P43" s="1">
        <v>2691</v>
      </c>
      <c r="Q43" s="1" t="s">
        <v>329</v>
      </c>
      <c r="R43" s="1" t="s">
        <v>58</v>
      </c>
      <c r="S43" s="1">
        <v>61.853999999999999</v>
      </c>
      <c r="T43" s="1">
        <v>62.345999999999997</v>
      </c>
      <c r="U43" s="1"/>
      <c r="V43" s="1">
        <v>62.345999999999997</v>
      </c>
      <c r="W43" s="1">
        <v>0.75076920000000003</v>
      </c>
      <c r="X43" s="1">
        <v>14.468999999999999</v>
      </c>
      <c r="Y43" s="1"/>
      <c r="Z43" s="14">
        <f t="shared" si="0"/>
        <v>14.468999999999999</v>
      </c>
      <c r="AA43" s="14">
        <f t="shared" si="1"/>
        <v>14.492375862000726</v>
      </c>
      <c r="AB43" s="1">
        <v>1.1870000000000001</v>
      </c>
      <c r="AC43" s="22">
        <f t="shared" si="2"/>
        <v>7.8292948879463919</v>
      </c>
      <c r="AD43" s="23">
        <v>7.8678518000000004</v>
      </c>
    </row>
    <row r="44" spans="1:30" x14ac:dyDescent="0.2">
      <c r="A44" s="1" t="s">
        <v>713</v>
      </c>
      <c r="B44" s="1" t="s">
        <v>827</v>
      </c>
      <c r="C44" s="1" t="s">
        <v>828</v>
      </c>
      <c r="D44" s="1">
        <v>42</v>
      </c>
      <c r="E44" s="1" t="s">
        <v>33</v>
      </c>
      <c r="F44" s="1" t="s">
        <v>829</v>
      </c>
      <c r="G44" s="1" t="s">
        <v>157</v>
      </c>
      <c r="H44" s="1" t="s">
        <v>308</v>
      </c>
      <c r="I44" s="1" t="s">
        <v>36</v>
      </c>
      <c r="J44" s="1" t="s">
        <v>158</v>
      </c>
      <c r="K44" s="1">
        <v>3</v>
      </c>
      <c r="L44" s="1">
        <v>157.5</v>
      </c>
      <c r="M44" s="1">
        <v>178.8</v>
      </c>
      <c r="N44" s="1">
        <v>58.9</v>
      </c>
      <c r="O44" s="1">
        <v>1448</v>
      </c>
      <c r="P44" s="1">
        <v>1089</v>
      </c>
      <c r="Q44" s="1" t="s">
        <v>38</v>
      </c>
      <c r="R44" s="1" t="s">
        <v>93</v>
      </c>
      <c r="S44" s="1">
        <v>25.548999999999999</v>
      </c>
      <c r="T44" s="1">
        <v>25.75</v>
      </c>
      <c r="U44" s="1"/>
      <c r="V44" s="1">
        <v>25.75</v>
      </c>
      <c r="W44" s="1">
        <v>0.75131440000000005</v>
      </c>
      <c r="X44" s="1">
        <v>15.21</v>
      </c>
      <c r="Y44" s="1"/>
      <c r="Z44" s="14">
        <f t="shared" si="0"/>
        <v>15.21</v>
      </c>
      <c r="AA44" s="14">
        <f t="shared" si="1"/>
        <v>15.301459204587543</v>
      </c>
      <c r="AB44" s="1">
        <v>0.48299999999999998</v>
      </c>
      <c r="AC44" s="22">
        <f t="shared" si="2"/>
        <v>8.0451819274999217</v>
      </c>
      <c r="AD44" s="23">
        <v>7.9859776</v>
      </c>
    </row>
    <row r="45" spans="1:30" x14ac:dyDescent="0.2">
      <c r="A45" s="1" t="s">
        <v>713</v>
      </c>
      <c r="B45" s="1" t="s">
        <v>830</v>
      </c>
      <c r="C45" s="1" t="s">
        <v>831</v>
      </c>
      <c r="D45" s="1">
        <v>43</v>
      </c>
      <c r="E45" s="1" t="s">
        <v>33</v>
      </c>
      <c r="F45" s="1" t="s">
        <v>832</v>
      </c>
      <c r="G45" s="1" t="s">
        <v>159</v>
      </c>
      <c r="H45" s="1" t="s">
        <v>308</v>
      </c>
      <c r="I45" s="1" t="s">
        <v>36</v>
      </c>
      <c r="J45" s="1" t="s">
        <v>160</v>
      </c>
      <c r="K45" s="1">
        <v>3</v>
      </c>
      <c r="L45" s="1">
        <v>157.6</v>
      </c>
      <c r="M45" s="1">
        <v>179.3</v>
      </c>
      <c r="N45" s="1">
        <v>63.3</v>
      </c>
      <c r="O45" s="1">
        <v>4396</v>
      </c>
      <c r="P45" s="1">
        <v>3297</v>
      </c>
      <c r="Q45" s="1" t="s">
        <v>310</v>
      </c>
      <c r="R45" s="1" t="s">
        <v>90</v>
      </c>
      <c r="S45" s="1">
        <v>74.278999999999996</v>
      </c>
      <c r="T45" s="1">
        <v>74.87</v>
      </c>
      <c r="U45" s="1"/>
      <c r="V45" s="1">
        <v>74.87</v>
      </c>
      <c r="W45" s="1">
        <v>0.74903419999999998</v>
      </c>
      <c r="X45" s="1">
        <v>12.2</v>
      </c>
      <c r="Y45" s="1"/>
      <c r="Z45" s="14">
        <f t="shared" si="0"/>
        <v>12.2</v>
      </c>
      <c r="AA45" s="14">
        <f t="shared" si="1"/>
        <v>12.200076163056654</v>
      </c>
      <c r="AB45" s="1">
        <v>1.401</v>
      </c>
      <c r="AC45" s="22">
        <f t="shared" si="2"/>
        <v>7.954291305268983</v>
      </c>
      <c r="AD45" s="23">
        <v>8.0051287000000002</v>
      </c>
    </row>
    <row r="46" spans="1:30" x14ac:dyDescent="0.2">
      <c r="A46" s="1" t="s">
        <v>713</v>
      </c>
      <c r="B46" s="1" t="s">
        <v>833</v>
      </c>
      <c r="C46" s="1" t="s">
        <v>834</v>
      </c>
      <c r="D46" s="1">
        <v>44</v>
      </c>
      <c r="E46" s="1" t="s">
        <v>33</v>
      </c>
      <c r="F46" s="1" t="s">
        <v>60</v>
      </c>
      <c r="G46" s="1" t="s">
        <v>161</v>
      </c>
      <c r="H46" s="1" t="s">
        <v>308</v>
      </c>
      <c r="I46" s="1" t="s">
        <v>36</v>
      </c>
      <c r="J46" s="1" t="s">
        <v>162</v>
      </c>
      <c r="K46" s="1">
        <v>3</v>
      </c>
      <c r="L46" s="1">
        <v>157.5</v>
      </c>
      <c r="M46" s="1">
        <v>178.8</v>
      </c>
      <c r="N46" s="1">
        <v>60.4</v>
      </c>
      <c r="O46" s="1">
        <v>2052</v>
      </c>
      <c r="P46" s="1">
        <v>1514</v>
      </c>
      <c r="Q46" s="1" t="s">
        <v>329</v>
      </c>
      <c r="R46" s="1" t="s">
        <v>58</v>
      </c>
      <c r="S46" s="1">
        <v>35.667000000000002</v>
      </c>
      <c r="T46" s="1">
        <v>35.944000000000003</v>
      </c>
      <c r="U46" s="1"/>
      <c r="V46" s="1">
        <v>35.944000000000003</v>
      </c>
      <c r="W46" s="1">
        <v>0.7365756</v>
      </c>
      <c r="X46" s="1">
        <v>-4.63</v>
      </c>
      <c r="Y46" s="1"/>
      <c r="Z46" s="14">
        <f t="shared" si="0"/>
        <v>-4.63</v>
      </c>
      <c r="AA46" s="14">
        <f t="shared" si="1"/>
        <v>-4.5575057531764216</v>
      </c>
      <c r="AB46" s="1">
        <v>0.56399999999999995</v>
      </c>
      <c r="AC46" s="22">
        <f t="shared" si="2"/>
        <v>9.5605021034644544</v>
      </c>
      <c r="AD46" s="23">
        <v>9.5465365000000002</v>
      </c>
    </row>
    <row r="47" spans="1:30" x14ac:dyDescent="0.2">
      <c r="A47" s="1" t="s">
        <v>713</v>
      </c>
      <c r="B47" s="1" t="s">
        <v>835</v>
      </c>
      <c r="C47" s="1" t="s">
        <v>836</v>
      </c>
      <c r="D47" s="1">
        <v>45</v>
      </c>
      <c r="E47" s="1" t="s">
        <v>33</v>
      </c>
      <c r="F47" s="1" t="s">
        <v>65</v>
      </c>
      <c r="G47" s="1" t="s">
        <v>164</v>
      </c>
      <c r="H47" s="1" t="s">
        <v>308</v>
      </c>
      <c r="I47" s="1" t="s">
        <v>36</v>
      </c>
      <c r="J47" s="1" t="s">
        <v>165</v>
      </c>
      <c r="K47" s="1">
        <v>3</v>
      </c>
      <c r="L47" s="1">
        <v>157.4</v>
      </c>
      <c r="M47" s="1">
        <v>179.6</v>
      </c>
      <c r="N47" s="1">
        <v>65.099999999999994</v>
      </c>
      <c r="O47" s="1">
        <v>5876</v>
      </c>
      <c r="P47" s="1">
        <v>4561</v>
      </c>
      <c r="Q47" s="1" t="s">
        <v>38</v>
      </c>
      <c r="R47" s="1" t="s">
        <v>93</v>
      </c>
      <c r="S47" s="1">
        <v>99.343999999999994</v>
      </c>
      <c r="T47" s="1">
        <v>100.161</v>
      </c>
      <c r="U47" s="1"/>
      <c r="V47" s="1">
        <v>100.161</v>
      </c>
      <c r="W47" s="1">
        <v>0.77522360000000001</v>
      </c>
      <c r="X47" s="1">
        <v>47.578000000000003</v>
      </c>
      <c r="Y47" s="1"/>
      <c r="Z47" s="14">
        <f t="shared" si="0"/>
        <v>47.578000000000003</v>
      </c>
      <c r="AA47" s="14">
        <f t="shared" si="1"/>
        <v>47.531024687011104</v>
      </c>
      <c r="AB47" s="1">
        <v>1.514</v>
      </c>
      <c r="AC47" s="22">
        <f t="shared" si="2"/>
        <v>9.828960900531218</v>
      </c>
      <c r="AD47" s="23">
        <v>9.9099962000000001</v>
      </c>
    </row>
    <row r="48" spans="1:30" x14ac:dyDescent="0.2">
      <c r="A48" s="1" t="s">
        <v>713</v>
      </c>
      <c r="B48" s="1" t="s">
        <v>837</v>
      </c>
      <c r="C48" s="1" t="s">
        <v>838</v>
      </c>
      <c r="D48" s="1">
        <v>46</v>
      </c>
      <c r="E48" s="1" t="s">
        <v>33</v>
      </c>
      <c r="F48" s="1" t="s">
        <v>52</v>
      </c>
      <c r="G48" s="1" t="s">
        <v>167</v>
      </c>
      <c r="H48" s="1" t="s">
        <v>308</v>
      </c>
      <c r="I48" s="1" t="s">
        <v>36</v>
      </c>
      <c r="J48" s="1" t="s">
        <v>168</v>
      </c>
      <c r="K48" s="1">
        <v>3</v>
      </c>
      <c r="L48" s="1">
        <v>157.1</v>
      </c>
      <c r="M48" s="1">
        <v>179.3</v>
      </c>
      <c r="N48" s="1">
        <v>64.8</v>
      </c>
      <c r="O48" s="1">
        <v>6036</v>
      </c>
      <c r="P48" s="1">
        <v>4487</v>
      </c>
      <c r="Q48" s="1" t="s">
        <v>38</v>
      </c>
      <c r="R48" s="1" t="s">
        <v>58</v>
      </c>
      <c r="S48" s="1">
        <v>100.596</v>
      </c>
      <c r="T48" s="1">
        <v>101.39100000000001</v>
      </c>
      <c r="U48" s="1"/>
      <c r="V48" s="1">
        <v>101.39100000000001</v>
      </c>
      <c r="W48" s="1">
        <v>0.74245410000000001</v>
      </c>
      <c r="X48" s="1">
        <v>3.3079999999999998</v>
      </c>
      <c r="Y48" s="1"/>
      <c r="Z48" s="14">
        <f t="shared" si="0"/>
        <v>3.3079999999999998</v>
      </c>
      <c r="AA48" s="14">
        <f t="shared" si="1"/>
        <v>3.2587363901649473</v>
      </c>
      <c r="AB48" s="1">
        <v>1.579</v>
      </c>
      <c r="AC48" s="22">
        <f t="shared" si="2"/>
        <v>9.5394526988214583</v>
      </c>
      <c r="AD48" s="23">
        <v>9.6187196000000004</v>
      </c>
    </row>
    <row r="49" spans="1:30" x14ac:dyDescent="0.2">
      <c r="A49" s="1" t="s">
        <v>713</v>
      </c>
      <c r="B49" s="1" t="s">
        <v>839</v>
      </c>
      <c r="C49" s="1" t="s">
        <v>840</v>
      </c>
      <c r="D49" s="1">
        <v>47</v>
      </c>
      <c r="E49" s="1" t="s">
        <v>33</v>
      </c>
      <c r="F49" s="1" t="s">
        <v>34</v>
      </c>
      <c r="G49" s="1" t="s">
        <v>169</v>
      </c>
      <c r="H49" s="1" t="s">
        <v>308</v>
      </c>
      <c r="I49" s="1" t="s">
        <v>36</v>
      </c>
      <c r="J49" s="1" t="s">
        <v>170</v>
      </c>
      <c r="K49" s="1"/>
      <c r="L49" s="1"/>
      <c r="M49" s="1"/>
      <c r="N49" s="1"/>
      <c r="O49" s="1" t="s">
        <v>981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4"/>
      <c r="AA49" s="14"/>
      <c r="AB49" s="1">
        <v>1</v>
      </c>
      <c r="AC49" s="22"/>
      <c r="AD49" s="23">
        <v>10.3496136</v>
      </c>
    </row>
    <row r="50" spans="1:30" x14ac:dyDescent="0.2">
      <c r="A50" s="1" t="s">
        <v>713</v>
      </c>
      <c r="B50" s="1" t="s">
        <v>841</v>
      </c>
      <c r="C50" s="1" t="s">
        <v>842</v>
      </c>
      <c r="D50" s="1">
        <v>48</v>
      </c>
      <c r="E50" s="1" t="s">
        <v>33</v>
      </c>
      <c r="F50" s="1" t="s">
        <v>72</v>
      </c>
      <c r="G50" s="1" t="s">
        <v>171</v>
      </c>
      <c r="H50" s="1" t="s">
        <v>308</v>
      </c>
      <c r="I50" s="1" t="s">
        <v>36</v>
      </c>
      <c r="J50" s="1" t="s">
        <v>172</v>
      </c>
      <c r="K50" s="1">
        <v>3</v>
      </c>
      <c r="L50" s="1">
        <v>157.9</v>
      </c>
      <c r="M50" s="1">
        <v>179.2</v>
      </c>
      <c r="N50" s="1">
        <v>60.4</v>
      </c>
      <c r="O50" s="1">
        <v>2194</v>
      </c>
      <c r="P50" s="1">
        <v>1639</v>
      </c>
      <c r="Q50" s="1" t="s">
        <v>310</v>
      </c>
      <c r="R50" s="1" t="s">
        <v>90</v>
      </c>
      <c r="S50" s="1">
        <v>37.758000000000003</v>
      </c>
      <c r="T50" s="1">
        <v>38.055</v>
      </c>
      <c r="U50" s="1"/>
      <c r="V50" s="1">
        <v>38.055</v>
      </c>
      <c r="W50" s="1">
        <v>0.74598679999999995</v>
      </c>
      <c r="X50" s="1">
        <v>8.0429999999999993</v>
      </c>
      <c r="Y50" s="1"/>
      <c r="Z50" s="14">
        <f t="shared" si="0"/>
        <v>8.0429999999999993</v>
      </c>
      <c r="AA50" s="14">
        <f t="shared" si="1"/>
        <v>8.111566934106321</v>
      </c>
      <c r="AB50" s="1">
        <v>0.55800000000000005</v>
      </c>
      <c r="AC50" s="22">
        <f t="shared" si="2"/>
        <v>10.222314997197975</v>
      </c>
      <c r="AD50" s="23">
        <v>10.2160454</v>
      </c>
    </row>
    <row r="51" spans="1:30" x14ac:dyDescent="0.2">
      <c r="A51" s="1" t="s">
        <v>713</v>
      </c>
      <c r="B51" s="1" t="s">
        <v>843</v>
      </c>
      <c r="C51" s="1" t="s">
        <v>844</v>
      </c>
      <c r="D51" s="1">
        <v>49</v>
      </c>
      <c r="E51" s="1" t="s">
        <v>33</v>
      </c>
      <c r="F51" s="1" t="s">
        <v>845</v>
      </c>
      <c r="G51" s="1" t="s">
        <v>173</v>
      </c>
      <c r="H51" s="1" t="s">
        <v>308</v>
      </c>
      <c r="I51" s="1" t="s">
        <v>36</v>
      </c>
      <c r="J51" s="1" t="s">
        <v>174</v>
      </c>
      <c r="K51" s="1">
        <v>3</v>
      </c>
      <c r="L51" s="1">
        <v>157.30000000000001</v>
      </c>
      <c r="M51" s="1">
        <v>179.3</v>
      </c>
      <c r="N51" s="1">
        <v>64.3</v>
      </c>
      <c r="O51" s="1">
        <v>4167</v>
      </c>
      <c r="P51" s="1">
        <v>3129</v>
      </c>
      <c r="Q51" s="1" t="s">
        <v>310</v>
      </c>
      <c r="R51" s="1" t="s">
        <v>90</v>
      </c>
      <c r="S51" s="1">
        <v>72.123000000000005</v>
      </c>
      <c r="T51" s="1">
        <v>72.697000000000003</v>
      </c>
      <c r="U51" s="1"/>
      <c r="V51" s="1">
        <v>72.697000000000003</v>
      </c>
      <c r="W51" s="1">
        <v>0.75020929999999997</v>
      </c>
      <c r="X51" s="1">
        <v>13.837999999999999</v>
      </c>
      <c r="Y51" s="1"/>
      <c r="Z51" s="14">
        <f t="shared" si="0"/>
        <v>13.837999999999999</v>
      </c>
      <c r="AA51" s="14">
        <f t="shared" si="1"/>
        <v>13.84211882081819</v>
      </c>
      <c r="AB51" s="1">
        <v>0.871</v>
      </c>
      <c r="AC51" s="22">
        <f t="shared" si="2"/>
        <v>12.425800464393802</v>
      </c>
      <c r="AD51" s="23">
        <v>12.502621400000001</v>
      </c>
    </row>
    <row r="52" spans="1:30" x14ac:dyDescent="0.2">
      <c r="A52" s="1" t="s">
        <v>713</v>
      </c>
      <c r="B52" s="1" t="s">
        <v>846</v>
      </c>
      <c r="C52" s="1" t="s">
        <v>847</v>
      </c>
      <c r="D52" s="1">
        <v>50</v>
      </c>
      <c r="E52" s="1" t="s">
        <v>33</v>
      </c>
      <c r="F52" s="1" t="s">
        <v>848</v>
      </c>
      <c r="G52" s="1" t="s">
        <v>175</v>
      </c>
      <c r="H52" s="1" t="s">
        <v>308</v>
      </c>
      <c r="I52" s="1" t="s">
        <v>36</v>
      </c>
      <c r="J52" s="1" t="s">
        <v>176</v>
      </c>
      <c r="K52" s="1">
        <v>3</v>
      </c>
      <c r="L52" s="1">
        <v>157.5</v>
      </c>
      <c r="M52" s="1">
        <v>179.8</v>
      </c>
      <c r="N52" s="1">
        <v>65.8</v>
      </c>
      <c r="O52" s="1">
        <v>7303</v>
      </c>
      <c r="P52" s="1">
        <v>5480</v>
      </c>
      <c r="Q52" s="1" t="s">
        <v>38</v>
      </c>
      <c r="R52" s="1" t="s">
        <v>93</v>
      </c>
      <c r="S52" s="1">
        <v>121.753</v>
      </c>
      <c r="T52" s="1">
        <v>122.724</v>
      </c>
      <c r="U52" s="1"/>
      <c r="V52" s="1">
        <v>122.724</v>
      </c>
      <c r="W52" s="1">
        <v>0.7494729</v>
      </c>
      <c r="X52" s="1">
        <v>12.775</v>
      </c>
      <c r="Y52" s="1"/>
      <c r="Z52" s="14">
        <f t="shared" si="0"/>
        <v>12.775</v>
      </c>
      <c r="AA52" s="14">
        <f t="shared" si="1"/>
        <v>12.686048392913758</v>
      </c>
      <c r="AB52" s="1">
        <v>1.504</v>
      </c>
      <c r="AC52" s="22">
        <f t="shared" si="2"/>
        <v>12.111059092542833</v>
      </c>
      <c r="AD52" s="23">
        <v>12.223165099999999</v>
      </c>
    </row>
    <row r="53" spans="1:30" x14ac:dyDescent="0.2">
      <c r="A53" s="1" t="s">
        <v>713</v>
      </c>
      <c r="B53" s="1" t="s">
        <v>849</v>
      </c>
      <c r="C53" s="1" t="s">
        <v>850</v>
      </c>
      <c r="D53" s="1">
        <v>51</v>
      </c>
      <c r="E53" s="1" t="s">
        <v>33</v>
      </c>
      <c r="F53" s="1" t="s">
        <v>851</v>
      </c>
      <c r="G53" s="1" t="s">
        <v>177</v>
      </c>
      <c r="H53" s="1" t="s">
        <v>308</v>
      </c>
      <c r="I53" s="1" t="s">
        <v>36</v>
      </c>
      <c r="J53" s="1" t="s">
        <v>178</v>
      </c>
      <c r="K53" s="1">
        <v>3</v>
      </c>
      <c r="L53" s="1">
        <v>157.80000000000001</v>
      </c>
      <c r="M53" s="1">
        <v>179.8</v>
      </c>
      <c r="N53" s="1">
        <v>64.599999999999994</v>
      </c>
      <c r="O53" s="1">
        <v>5750</v>
      </c>
      <c r="P53" s="1">
        <v>4320</v>
      </c>
      <c r="Q53" s="1" t="s">
        <v>324</v>
      </c>
      <c r="R53" s="1" t="s">
        <v>56</v>
      </c>
      <c r="S53" s="1">
        <v>96.131</v>
      </c>
      <c r="T53" s="1">
        <v>96.897999999999996</v>
      </c>
      <c r="U53" s="1"/>
      <c r="V53" s="1">
        <v>96.897999999999996</v>
      </c>
      <c r="W53" s="1">
        <v>0.75040309999999999</v>
      </c>
      <c r="X53" s="1">
        <v>14.016999999999999</v>
      </c>
      <c r="Y53" s="1"/>
      <c r="Z53" s="14">
        <f t="shared" si="0"/>
        <v>14.016999999999999</v>
      </c>
      <c r="AA53" s="14">
        <f t="shared" si="1"/>
        <v>13.976095185067191</v>
      </c>
      <c r="AB53" s="1">
        <v>1.724</v>
      </c>
      <c r="AC53" s="22">
        <f t="shared" si="2"/>
        <v>8.3520271230498313</v>
      </c>
      <c r="AD53" s="23">
        <v>8.4193546999999995</v>
      </c>
    </row>
    <row r="54" spans="1:30" x14ac:dyDescent="0.2">
      <c r="A54" s="1" t="s">
        <v>713</v>
      </c>
      <c r="B54" s="1" t="s">
        <v>852</v>
      </c>
      <c r="C54" s="1" t="s">
        <v>853</v>
      </c>
      <c r="D54" s="1">
        <v>52</v>
      </c>
      <c r="E54" s="1" t="s">
        <v>33</v>
      </c>
      <c r="F54" s="1" t="s">
        <v>854</v>
      </c>
      <c r="G54" s="1" t="s">
        <v>179</v>
      </c>
      <c r="H54" s="1" t="s">
        <v>308</v>
      </c>
      <c r="I54" s="1" t="s">
        <v>36</v>
      </c>
      <c r="J54" s="1" t="s">
        <v>180</v>
      </c>
      <c r="K54" s="1">
        <v>3</v>
      </c>
      <c r="L54" s="1">
        <v>157.80000000000001</v>
      </c>
      <c r="M54" s="1">
        <v>179.8</v>
      </c>
      <c r="N54" s="1">
        <v>63.3</v>
      </c>
      <c r="O54" s="1">
        <v>4124</v>
      </c>
      <c r="P54" s="1">
        <v>3093</v>
      </c>
      <c r="Q54" s="1" t="s">
        <v>324</v>
      </c>
      <c r="R54" s="1" t="s">
        <v>58</v>
      </c>
      <c r="S54" s="1">
        <v>69.724000000000004</v>
      </c>
      <c r="T54" s="1">
        <v>70.278000000000006</v>
      </c>
      <c r="U54" s="1"/>
      <c r="V54" s="1">
        <v>70.278000000000006</v>
      </c>
      <c r="W54" s="1">
        <v>0.749031</v>
      </c>
      <c r="X54" s="1">
        <v>12.256</v>
      </c>
      <c r="Y54" s="1"/>
      <c r="Z54" s="14">
        <f t="shared" si="0"/>
        <v>12.256</v>
      </c>
      <c r="AA54" s="14">
        <f t="shared" si="1"/>
        <v>12.264619137948955</v>
      </c>
      <c r="AB54" s="1">
        <v>1.3740000000000001</v>
      </c>
      <c r="AC54" s="22">
        <f t="shared" si="2"/>
        <v>7.616763092201742</v>
      </c>
      <c r="AD54" s="23">
        <v>28.148123699999999</v>
      </c>
    </row>
    <row r="55" spans="1:30" x14ac:dyDescent="0.2">
      <c r="A55" s="1" t="s">
        <v>713</v>
      </c>
      <c r="B55" s="1" t="s">
        <v>855</v>
      </c>
      <c r="C55" s="1" t="s">
        <v>856</v>
      </c>
      <c r="D55" s="1">
        <v>53</v>
      </c>
      <c r="E55" s="1" t="s">
        <v>33</v>
      </c>
      <c r="F55" s="1" t="s">
        <v>857</v>
      </c>
      <c r="G55" s="1" t="s">
        <v>181</v>
      </c>
      <c r="H55" s="1" t="s">
        <v>308</v>
      </c>
      <c r="I55" s="1" t="s">
        <v>36</v>
      </c>
      <c r="J55" s="1" t="s">
        <v>182</v>
      </c>
      <c r="K55" s="1">
        <v>3</v>
      </c>
      <c r="L55" s="1">
        <v>157.4</v>
      </c>
      <c r="M55" s="1">
        <v>179.4</v>
      </c>
      <c r="N55" s="1">
        <v>64.599999999999994</v>
      </c>
      <c r="O55" s="1">
        <v>6044</v>
      </c>
      <c r="P55" s="1">
        <v>4535</v>
      </c>
      <c r="Q55" s="1" t="s">
        <v>324</v>
      </c>
      <c r="R55" s="1" t="s">
        <v>58</v>
      </c>
      <c r="S55" s="1">
        <v>100.21299999999999</v>
      </c>
      <c r="T55" s="1">
        <v>101.012</v>
      </c>
      <c r="U55" s="1"/>
      <c r="V55" s="1">
        <v>101.012</v>
      </c>
      <c r="W55" s="1">
        <v>0.74954609999999999</v>
      </c>
      <c r="X55" s="1">
        <v>12.837</v>
      </c>
      <c r="Y55" s="1"/>
      <c r="Z55" s="14">
        <f t="shared" si="0"/>
        <v>12.837</v>
      </c>
      <c r="AA55" s="14">
        <f t="shared" si="1"/>
        <v>12.788441483258193</v>
      </c>
      <c r="AB55" s="1">
        <v>1.294</v>
      </c>
      <c r="AC55" s="22">
        <f t="shared" si="2"/>
        <v>11.597212886257319</v>
      </c>
      <c r="AD55" s="23">
        <v>11.6934138</v>
      </c>
    </row>
    <row r="56" spans="1:30" x14ac:dyDescent="0.2">
      <c r="A56" s="1" t="s">
        <v>713</v>
      </c>
      <c r="B56" s="1" t="s">
        <v>858</v>
      </c>
      <c r="C56" s="1" t="s">
        <v>859</v>
      </c>
      <c r="D56" s="1">
        <v>54</v>
      </c>
      <c r="E56" s="1" t="s">
        <v>33</v>
      </c>
      <c r="F56" s="1" t="s">
        <v>860</v>
      </c>
      <c r="G56" s="1" t="s">
        <v>183</v>
      </c>
      <c r="H56" s="1" t="s">
        <v>308</v>
      </c>
      <c r="I56" s="1" t="s">
        <v>36</v>
      </c>
      <c r="J56" s="1" t="s">
        <v>184</v>
      </c>
      <c r="K56" s="1">
        <v>3</v>
      </c>
      <c r="L56" s="1">
        <v>157.4</v>
      </c>
      <c r="M56" s="1">
        <v>179.4</v>
      </c>
      <c r="N56" s="1">
        <v>65.099999999999994</v>
      </c>
      <c r="O56" s="1">
        <v>6277</v>
      </c>
      <c r="P56" s="1">
        <v>4710</v>
      </c>
      <c r="Q56" s="1" t="s">
        <v>324</v>
      </c>
      <c r="R56" s="1" t="s">
        <v>56</v>
      </c>
      <c r="S56" s="1">
        <v>105.075</v>
      </c>
      <c r="T56" s="1">
        <v>105.913</v>
      </c>
      <c r="U56" s="1"/>
      <c r="V56" s="1">
        <v>105.913</v>
      </c>
      <c r="W56" s="1">
        <v>0.74957240000000003</v>
      </c>
      <c r="X56" s="1">
        <v>12.901999999999999</v>
      </c>
      <c r="Y56" s="1"/>
      <c r="Z56" s="14">
        <f t="shared" si="0"/>
        <v>12.901999999999999</v>
      </c>
      <c r="AA56" s="14">
        <f t="shared" si="1"/>
        <v>12.844323643548442</v>
      </c>
      <c r="AB56" s="1">
        <v>1.337</v>
      </c>
      <c r="AC56" s="22">
        <f t="shared" si="2"/>
        <v>11.765880330556529</v>
      </c>
      <c r="AD56" s="23">
        <v>11.866440600000001</v>
      </c>
    </row>
    <row r="57" spans="1:30" x14ac:dyDescent="0.2">
      <c r="A57" s="1" t="s">
        <v>713</v>
      </c>
      <c r="B57" s="1" t="s">
        <v>861</v>
      </c>
      <c r="C57" s="1" t="s">
        <v>862</v>
      </c>
      <c r="D57" s="1">
        <v>55</v>
      </c>
      <c r="E57" s="1" t="s">
        <v>33</v>
      </c>
      <c r="F57" s="1" t="s">
        <v>52</v>
      </c>
      <c r="G57" s="1" t="s">
        <v>185</v>
      </c>
      <c r="H57" s="1" t="s">
        <v>308</v>
      </c>
      <c r="I57" s="1" t="s">
        <v>36</v>
      </c>
      <c r="J57" s="1" t="s">
        <v>186</v>
      </c>
      <c r="K57" s="1">
        <v>3</v>
      </c>
      <c r="L57" s="1">
        <v>157.9</v>
      </c>
      <c r="M57" s="1">
        <v>179.2</v>
      </c>
      <c r="N57" s="1">
        <v>59.9</v>
      </c>
      <c r="O57" s="1">
        <v>1836</v>
      </c>
      <c r="P57" s="1">
        <v>1364</v>
      </c>
      <c r="Q57" s="1" t="s">
        <v>324</v>
      </c>
      <c r="R57" s="1" t="s">
        <v>56</v>
      </c>
      <c r="S57" s="1">
        <v>31.896000000000001</v>
      </c>
      <c r="T57" s="1">
        <v>32.145000000000003</v>
      </c>
      <c r="U57" s="1"/>
      <c r="V57" s="1">
        <v>32.145000000000003</v>
      </c>
      <c r="W57" s="1">
        <v>0.74236069999999998</v>
      </c>
      <c r="X57" s="1">
        <v>3.1179999999999999</v>
      </c>
      <c r="Y57" s="1"/>
      <c r="Z57" s="14">
        <f t="shared" si="0"/>
        <v>3.1179999999999999</v>
      </c>
      <c r="AA57" s="14">
        <f t="shared" si="1"/>
        <v>3.1975619213914905</v>
      </c>
      <c r="AB57" s="1">
        <v>0.50600000000000001</v>
      </c>
      <c r="AC57" s="22">
        <f t="shared" si="2"/>
        <v>9.5469761844710437</v>
      </c>
      <c r="AD57" s="23">
        <v>9.5162472999999999</v>
      </c>
    </row>
    <row r="58" spans="1:30" x14ac:dyDescent="0.2">
      <c r="A58" s="1" t="s">
        <v>713</v>
      </c>
      <c r="B58" s="1" t="s">
        <v>863</v>
      </c>
      <c r="C58" s="1" t="s">
        <v>864</v>
      </c>
      <c r="D58" s="1">
        <v>56</v>
      </c>
      <c r="E58" s="1" t="s">
        <v>33</v>
      </c>
      <c r="F58" s="1" t="s">
        <v>865</v>
      </c>
      <c r="G58" s="1" t="s">
        <v>187</v>
      </c>
      <c r="H58" s="1" t="s">
        <v>308</v>
      </c>
      <c r="I58" s="1" t="s">
        <v>36</v>
      </c>
      <c r="J58" s="1" t="s">
        <v>188</v>
      </c>
      <c r="K58" s="1">
        <v>3</v>
      </c>
      <c r="L58" s="1">
        <v>157.6</v>
      </c>
      <c r="M58" s="1">
        <v>179.4</v>
      </c>
      <c r="N58" s="1">
        <v>63.1</v>
      </c>
      <c r="O58" s="1">
        <v>3945</v>
      </c>
      <c r="P58" s="1">
        <v>2967</v>
      </c>
      <c r="Q58" s="1" t="s">
        <v>329</v>
      </c>
      <c r="R58" s="1" t="s">
        <v>58</v>
      </c>
      <c r="S58" s="1">
        <v>66.504999999999995</v>
      </c>
      <c r="T58" s="1">
        <v>67.034999999999997</v>
      </c>
      <c r="U58" s="1"/>
      <c r="V58" s="1">
        <v>67.034999999999997</v>
      </c>
      <c r="W58" s="1">
        <v>0.75107760000000001</v>
      </c>
      <c r="X58" s="1">
        <v>14.846</v>
      </c>
      <c r="Y58" s="1"/>
      <c r="Z58" s="14">
        <f t="shared" si="0"/>
        <v>14.846</v>
      </c>
      <c r="AA58" s="14">
        <f t="shared" si="1"/>
        <v>14.860652427926249</v>
      </c>
      <c r="AB58" s="1">
        <v>1.222</v>
      </c>
      <c r="AC58" s="22">
        <f t="shared" si="2"/>
        <v>8.1720423190197824</v>
      </c>
      <c r="AD58" s="23">
        <v>8.2173683000000004</v>
      </c>
    </row>
    <row r="59" spans="1:30" x14ac:dyDescent="0.2">
      <c r="A59" s="1" t="s">
        <v>713</v>
      </c>
      <c r="B59" s="1" t="s">
        <v>866</v>
      </c>
      <c r="C59" s="1" t="s">
        <v>867</v>
      </c>
      <c r="D59" s="1">
        <v>57</v>
      </c>
      <c r="E59" s="1" t="s">
        <v>33</v>
      </c>
      <c r="F59" s="1" t="s">
        <v>868</v>
      </c>
      <c r="G59" s="1" t="s">
        <v>189</v>
      </c>
      <c r="H59" s="1" t="s">
        <v>308</v>
      </c>
      <c r="I59" s="1" t="s">
        <v>36</v>
      </c>
      <c r="J59" s="1" t="s">
        <v>190</v>
      </c>
      <c r="K59" s="1">
        <v>3</v>
      </c>
      <c r="L59" s="1">
        <v>157.5</v>
      </c>
      <c r="M59" s="1">
        <v>179.5</v>
      </c>
      <c r="N59" s="1">
        <v>64.3</v>
      </c>
      <c r="O59" s="1">
        <v>4588</v>
      </c>
      <c r="P59" s="1">
        <v>3441</v>
      </c>
      <c r="Q59" s="1" t="s">
        <v>324</v>
      </c>
      <c r="R59" s="1" t="s">
        <v>58</v>
      </c>
      <c r="S59" s="1">
        <v>78.293999999999997</v>
      </c>
      <c r="T59" s="1">
        <v>78.917000000000002</v>
      </c>
      <c r="U59" s="1"/>
      <c r="V59" s="1">
        <v>78.917000000000002</v>
      </c>
      <c r="W59" s="1">
        <v>0.74908909999999995</v>
      </c>
      <c r="X59" s="1">
        <v>12.262</v>
      </c>
      <c r="Y59" s="1"/>
      <c r="Z59" s="14">
        <f t="shared" si="0"/>
        <v>12.262</v>
      </c>
      <c r="AA59" s="14">
        <f t="shared" si="1"/>
        <v>12.254547108311632</v>
      </c>
      <c r="AB59" s="1">
        <v>1.4790000000000001</v>
      </c>
      <c r="AC59" s="22">
        <f t="shared" si="2"/>
        <v>7.9391214902925924</v>
      </c>
      <c r="AD59" s="23">
        <v>7.9929271999999996</v>
      </c>
    </row>
    <row r="60" spans="1:30" x14ac:dyDescent="0.2">
      <c r="A60" s="1" t="s">
        <v>713</v>
      </c>
      <c r="B60" s="1" t="s">
        <v>869</v>
      </c>
      <c r="C60" s="1" t="s">
        <v>870</v>
      </c>
      <c r="D60" s="1">
        <v>58</v>
      </c>
      <c r="E60" s="1" t="s">
        <v>33</v>
      </c>
      <c r="F60" s="1" t="s">
        <v>871</v>
      </c>
      <c r="G60" s="1" t="s">
        <v>191</v>
      </c>
      <c r="H60" s="1" t="s">
        <v>308</v>
      </c>
      <c r="I60" s="1" t="s">
        <v>36</v>
      </c>
      <c r="J60" s="1" t="s">
        <v>192</v>
      </c>
      <c r="K60" s="1">
        <v>3</v>
      </c>
      <c r="L60" s="1">
        <v>157.5</v>
      </c>
      <c r="M60" s="1">
        <v>180</v>
      </c>
      <c r="N60" s="1">
        <v>66.5</v>
      </c>
      <c r="O60" s="1">
        <v>9184</v>
      </c>
      <c r="P60" s="1">
        <v>6887</v>
      </c>
      <c r="Q60" s="1" t="s">
        <v>324</v>
      </c>
      <c r="R60" s="1" t="s">
        <v>58</v>
      </c>
      <c r="S60" s="1">
        <v>149.53299999999999</v>
      </c>
      <c r="T60" s="1">
        <v>150.72800000000001</v>
      </c>
      <c r="U60" s="1"/>
      <c r="V60" s="1">
        <v>150.72800000000001</v>
      </c>
      <c r="W60" s="1">
        <v>0.7491546</v>
      </c>
      <c r="X60" s="1">
        <v>12.462</v>
      </c>
      <c r="Y60" s="1"/>
      <c r="Z60" s="14">
        <f t="shared" si="0"/>
        <v>12.462</v>
      </c>
      <c r="AA60" s="14">
        <f t="shared" si="1"/>
        <v>12.320949640979089</v>
      </c>
      <c r="AB60" s="1">
        <v>1.835</v>
      </c>
      <c r="AC60" s="22">
        <f t="shared" si="2"/>
        <v>12.181471237891879</v>
      </c>
      <c r="AD60" s="23">
        <v>12.3043698</v>
      </c>
    </row>
    <row r="61" spans="1:30" x14ac:dyDescent="0.2">
      <c r="A61" s="1" t="s">
        <v>713</v>
      </c>
      <c r="B61" s="1" t="s">
        <v>872</v>
      </c>
      <c r="C61" s="1" t="s">
        <v>873</v>
      </c>
      <c r="D61" s="1">
        <v>59</v>
      </c>
      <c r="E61" s="1" t="s">
        <v>33</v>
      </c>
      <c r="F61" s="1" t="s">
        <v>874</v>
      </c>
      <c r="G61" s="1" t="s">
        <v>193</v>
      </c>
      <c r="H61" s="1" t="s">
        <v>308</v>
      </c>
      <c r="I61" s="1" t="s">
        <v>36</v>
      </c>
      <c r="J61" s="1" t="s">
        <v>194</v>
      </c>
      <c r="K61" s="1">
        <v>3</v>
      </c>
      <c r="L61" s="1">
        <v>157.80000000000001</v>
      </c>
      <c r="M61" s="1">
        <v>179.5</v>
      </c>
      <c r="N61" s="1">
        <v>63.4</v>
      </c>
      <c r="O61" s="1">
        <v>3784</v>
      </c>
      <c r="P61" s="1">
        <v>2838</v>
      </c>
      <c r="Q61" s="1" t="s">
        <v>324</v>
      </c>
      <c r="R61" s="1" t="s">
        <v>56</v>
      </c>
      <c r="S61" s="1">
        <v>64.588999999999999</v>
      </c>
      <c r="T61" s="1">
        <v>65.102000000000004</v>
      </c>
      <c r="U61" s="1"/>
      <c r="V61" s="1">
        <v>65.102000000000004</v>
      </c>
      <c r="W61" s="1">
        <v>0.74903339999999996</v>
      </c>
      <c r="X61" s="1">
        <v>12.194000000000001</v>
      </c>
      <c r="Y61" s="1"/>
      <c r="Z61" s="14">
        <f t="shared" si="0"/>
        <v>12.194000000000001</v>
      </c>
      <c r="AA61" s="14">
        <f t="shared" si="1"/>
        <v>12.212248588742195</v>
      </c>
      <c r="AB61" s="1">
        <v>1.304</v>
      </c>
      <c r="AC61" s="22">
        <f t="shared" si="2"/>
        <v>7.4391173471835073</v>
      </c>
      <c r="AD61" s="23">
        <v>7.4786161</v>
      </c>
    </row>
    <row r="62" spans="1:30" x14ac:dyDescent="0.2">
      <c r="A62" s="1" t="s">
        <v>713</v>
      </c>
      <c r="B62" s="1" t="s">
        <v>875</v>
      </c>
      <c r="C62" s="1" t="s">
        <v>876</v>
      </c>
      <c r="D62" s="1">
        <v>60</v>
      </c>
      <c r="E62" s="1" t="s">
        <v>33</v>
      </c>
      <c r="F62" s="1" t="s">
        <v>877</v>
      </c>
      <c r="G62" s="1" t="s">
        <v>195</v>
      </c>
      <c r="H62" s="1" t="s">
        <v>308</v>
      </c>
      <c r="I62" s="1" t="s">
        <v>36</v>
      </c>
      <c r="J62" s="1" t="s">
        <v>196</v>
      </c>
      <c r="K62" s="1">
        <v>3</v>
      </c>
      <c r="L62" s="1">
        <v>157.69999999999999</v>
      </c>
      <c r="M62" s="1">
        <v>179.5</v>
      </c>
      <c r="N62" s="1">
        <v>62.1</v>
      </c>
      <c r="O62" s="1">
        <v>2981</v>
      </c>
      <c r="P62" s="1">
        <v>2242</v>
      </c>
      <c r="Q62" s="1" t="s">
        <v>324</v>
      </c>
      <c r="R62" s="1" t="s">
        <v>58</v>
      </c>
      <c r="S62" s="1">
        <v>51.151000000000003</v>
      </c>
      <c r="T62" s="1">
        <v>51.558</v>
      </c>
      <c r="U62" s="1"/>
      <c r="V62" s="1">
        <v>51.558</v>
      </c>
      <c r="W62" s="1">
        <v>0.7513147</v>
      </c>
      <c r="X62" s="1">
        <v>15.164999999999999</v>
      </c>
      <c r="Y62" s="1"/>
      <c r="Z62" s="14">
        <f t="shared" si="0"/>
        <v>15.165000000000001</v>
      </c>
      <c r="AA62" s="14">
        <f t="shared" si="1"/>
        <v>15.208445899705028</v>
      </c>
      <c r="AB62" s="1">
        <v>0.88200000000000001</v>
      </c>
      <c r="AC62" s="22">
        <f t="shared" si="2"/>
        <v>8.7293664903038195</v>
      </c>
      <c r="AD62" s="23">
        <v>8.7564402999999995</v>
      </c>
    </row>
    <row r="63" spans="1:30" x14ac:dyDescent="0.2">
      <c r="A63" s="1" t="s">
        <v>713</v>
      </c>
      <c r="B63" s="1" t="s">
        <v>878</v>
      </c>
      <c r="C63" s="1" t="s">
        <v>879</v>
      </c>
      <c r="D63" s="1">
        <v>61</v>
      </c>
      <c r="E63" s="1" t="s">
        <v>33</v>
      </c>
      <c r="F63" s="1" t="s">
        <v>880</v>
      </c>
      <c r="G63" s="1" t="s">
        <v>197</v>
      </c>
      <c r="H63" s="1" t="s">
        <v>308</v>
      </c>
      <c r="I63" s="1" t="s">
        <v>36</v>
      </c>
      <c r="J63" s="1" t="s">
        <v>198</v>
      </c>
      <c r="K63" s="1">
        <v>3</v>
      </c>
      <c r="L63" s="1">
        <v>157.30000000000001</v>
      </c>
      <c r="M63" s="1">
        <v>179.5</v>
      </c>
      <c r="N63" s="1">
        <v>66.3</v>
      </c>
      <c r="O63" s="1">
        <v>8936</v>
      </c>
      <c r="P63" s="1">
        <v>6701</v>
      </c>
      <c r="Q63" s="1" t="s">
        <v>329</v>
      </c>
      <c r="R63" s="1" t="s">
        <v>58</v>
      </c>
      <c r="S63" s="1">
        <v>145.80500000000001</v>
      </c>
      <c r="T63" s="1">
        <v>146.971</v>
      </c>
      <c r="U63" s="1"/>
      <c r="V63" s="1">
        <v>146.971</v>
      </c>
      <c r="W63" s="1">
        <v>0.74917109999999998</v>
      </c>
      <c r="X63" s="1">
        <v>12.295999999999999</v>
      </c>
      <c r="Y63" s="1"/>
      <c r="Z63" s="14">
        <f t="shared" si="0"/>
        <v>12.295999999999999</v>
      </c>
      <c r="AA63" s="14">
        <f t="shared" si="1"/>
        <v>12.161939178581521</v>
      </c>
      <c r="AB63" s="1">
        <v>1.75</v>
      </c>
      <c r="AC63" s="22">
        <f t="shared" si="2"/>
        <v>12.455915741833708</v>
      </c>
      <c r="AD63" s="23">
        <v>12.5803747</v>
      </c>
    </row>
    <row r="64" spans="1:30" x14ac:dyDescent="0.2">
      <c r="A64" s="1" t="s">
        <v>713</v>
      </c>
      <c r="B64" s="1" t="s">
        <v>881</v>
      </c>
      <c r="C64" s="1" t="s">
        <v>882</v>
      </c>
      <c r="D64" s="1">
        <v>62</v>
      </c>
      <c r="E64" s="1" t="s">
        <v>33</v>
      </c>
      <c r="F64" s="1" t="s">
        <v>883</v>
      </c>
      <c r="G64" s="1" t="s">
        <v>199</v>
      </c>
      <c r="H64" s="1" t="s">
        <v>308</v>
      </c>
      <c r="I64" s="1" t="s">
        <v>36</v>
      </c>
      <c r="J64" s="1" t="s">
        <v>200</v>
      </c>
      <c r="K64" s="1">
        <v>3</v>
      </c>
      <c r="L64" s="1">
        <v>158</v>
      </c>
      <c r="M64" s="1">
        <v>179.7</v>
      </c>
      <c r="N64" s="1">
        <v>64.099999999999994</v>
      </c>
      <c r="O64" s="1">
        <v>4821</v>
      </c>
      <c r="P64" s="1">
        <v>3614</v>
      </c>
      <c r="Q64" s="1" t="s">
        <v>324</v>
      </c>
      <c r="R64" s="1" t="s">
        <v>56</v>
      </c>
      <c r="S64" s="1">
        <v>81.156000000000006</v>
      </c>
      <c r="T64" s="1">
        <v>81.802000000000007</v>
      </c>
      <c r="U64" s="1"/>
      <c r="V64" s="1">
        <v>81.802000000000007</v>
      </c>
      <c r="W64" s="1">
        <v>0.74885919999999995</v>
      </c>
      <c r="X64" s="1">
        <v>11.904999999999999</v>
      </c>
      <c r="Y64" s="1"/>
      <c r="Z64" s="14">
        <f t="shared" si="0"/>
        <v>11.904999999999999</v>
      </c>
      <c r="AA64" s="14">
        <f t="shared" si="1"/>
        <v>11.892179842944843</v>
      </c>
      <c r="AB64" s="1">
        <v>1.57</v>
      </c>
      <c r="AC64" s="22">
        <f t="shared" si="2"/>
        <v>7.7504829007695237</v>
      </c>
      <c r="AD64" s="23">
        <v>7.8048983999999999</v>
      </c>
    </row>
    <row r="65" spans="1:30" x14ac:dyDescent="0.2">
      <c r="A65" s="1" t="s">
        <v>713</v>
      </c>
      <c r="B65" s="1" t="s">
        <v>884</v>
      </c>
      <c r="C65" s="1" t="s">
        <v>885</v>
      </c>
      <c r="D65" s="1">
        <v>63</v>
      </c>
      <c r="E65" s="1" t="s">
        <v>33</v>
      </c>
      <c r="F65" s="1" t="s">
        <v>886</v>
      </c>
      <c r="G65" s="1" t="s">
        <v>201</v>
      </c>
      <c r="H65" s="1" t="s">
        <v>308</v>
      </c>
      <c r="I65" s="1" t="s">
        <v>36</v>
      </c>
      <c r="J65" s="1" t="s">
        <v>202</v>
      </c>
      <c r="K65" s="1">
        <v>3</v>
      </c>
      <c r="L65" s="1">
        <v>157.9</v>
      </c>
      <c r="M65" s="1">
        <v>179.8</v>
      </c>
      <c r="N65" s="1">
        <v>65.3</v>
      </c>
      <c r="O65" s="1">
        <v>7514</v>
      </c>
      <c r="P65" s="1">
        <v>5530</v>
      </c>
      <c r="Q65" s="1" t="s">
        <v>118</v>
      </c>
      <c r="R65" s="1" t="s">
        <v>887</v>
      </c>
      <c r="S65" s="1">
        <v>123.866</v>
      </c>
      <c r="T65" s="1">
        <v>124.83799999999999</v>
      </c>
      <c r="U65" s="1"/>
      <c r="V65" s="1">
        <v>124.83799999999999</v>
      </c>
      <c r="W65" s="1">
        <v>0.73337870000000005</v>
      </c>
      <c r="X65" s="1">
        <v>14.111000000000001</v>
      </c>
      <c r="Y65" s="1"/>
      <c r="Z65" s="14">
        <f t="shared" si="0"/>
        <v>14.111000000000001</v>
      </c>
      <c r="AA65" s="14">
        <f t="shared" si="1"/>
        <v>14.018115498984681</v>
      </c>
      <c r="AB65" s="1">
        <v>1.6739999999999999</v>
      </c>
      <c r="AC65" s="22">
        <f t="shared" si="2"/>
        <v>11.067744771523559</v>
      </c>
      <c r="AD65" s="23">
        <v>11.1710221</v>
      </c>
    </row>
    <row r="66" spans="1:30" x14ac:dyDescent="0.2">
      <c r="A66" s="1" t="s">
        <v>713</v>
      </c>
      <c r="B66" s="1" t="s">
        <v>888</v>
      </c>
      <c r="C66" s="1" t="s">
        <v>889</v>
      </c>
      <c r="D66" s="1">
        <v>64</v>
      </c>
      <c r="E66" s="1" t="s">
        <v>33</v>
      </c>
      <c r="F66" s="1" t="s">
        <v>890</v>
      </c>
      <c r="G66" s="1" t="s">
        <v>203</v>
      </c>
      <c r="H66" s="1" t="s">
        <v>308</v>
      </c>
      <c r="I66" s="1" t="s">
        <v>36</v>
      </c>
      <c r="J66" s="1" t="s">
        <v>204</v>
      </c>
      <c r="K66" s="1">
        <v>3</v>
      </c>
      <c r="L66" s="1">
        <v>157.5</v>
      </c>
      <c r="M66" s="1">
        <v>179.5</v>
      </c>
      <c r="N66" s="1">
        <v>63.9</v>
      </c>
      <c r="O66" s="1">
        <v>4096</v>
      </c>
      <c r="P66" s="1">
        <v>3081</v>
      </c>
      <c r="Q66" s="1" t="s">
        <v>324</v>
      </c>
      <c r="R66" s="1" t="s">
        <v>56</v>
      </c>
      <c r="S66" s="1">
        <v>70.201999999999998</v>
      </c>
      <c r="T66" s="1">
        <v>70.762</v>
      </c>
      <c r="U66" s="1"/>
      <c r="V66" s="1">
        <v>70.762</v>
      </c>
      <c r="W66" s="1">
        <v>0.75128530000000004</v>
      </c>
      <c r="X66" s="1">
        <v>15.166</v>
      </c>
      <c r="Y66" s="1"/>
      <c r="Z66" s="14">
        <f t="shared" si="0"/>
        <v>15.166</v>
      </c>
      <c r="AA66" s="14">
        <f t="shared" si="1"/>
        <v>15.173718702442015</v>
      </c>
      <c r="AB66" s="1">
        <v>1.145</v>
      </c>
      <c r="AC66" s="22">
        <f t="shared" si="2"/>
        <v>9.2025764057028709</v>
      </c>
      <c r="AD66" s="23">
        <v>9.2575192000000008</v>
      </c>
    </row>
    <row r="67" spans="1:30" x14ac:dyDescent="0.2">
      <c r="A67" s="1" t="s">
        <v>713</v>
      </c>
      <c r="B67" s="1" t="s">
        <v>891</v>
      </c>
      <c r="C67" s="1" t="s">
        <v>892</v>
      </c>
      <c r="D67" s="1">
        <v>65</v>
      </c>
      <c r="E67" s="1" t="s">
        <v>33</v>
      </c>
      <c r="F67" s="1" t="s">
        <v>52</v>
      </c>
      <c r="G67" s="1" t="s">
        <v>205</v>
      </c>
      <c r="H67" s="1" t="s">
        <v>308</v>
      </c>
      <c r="I67" s="1" t="s">
        <v>36</v>
      </c>
      <c r="J67" s="1" t="s">
        <v>206</v>
      </c>
      <c r="K67" s="1">
        <v>3</v>
      </c>
      <c r="L67" s="1">
        <v>157.6</v>
      </c>
      <c r="M67" s="1">
        <v>179.9</v>
      </c>
      <c r="N67" s="1">
        <v>65.8</v>
      </c>
      <c r="O67" s="1">
        <v>7625</v>
      </c>
      <c r="P67" s="1">
        <v>5667</v>
      </c>
      <c r="Q67" s="1" t="s">
        <v>329</v>
      </c>
      <c r="R67" s="1" t="s">
        <v>56</v>
      </c>
      <c r="S67" s="1">
        <v>126.124</v>
      </c>
      <c r="T67" s="1">
        <v>127.123</v>
      </c>
      <c r="U67" s="1"/>
      <c r="V67" s="1">
        <v>127.123</v>
      </c>
      <c r="W67" s="1">
        <v>0.7424809</v>
      </c>
      <c r="X67" s="1">
        <v>3.302</v>
      </c>
      <c r="Y67" s="1"/>
      <c r="Z67" s="14">
        <f t="shared" si="0"/>
        <v>3.302</v>
      </c>
      <c r="AA67" s="14">
        <f t="shared" si="1"/>
        <v>3.2048644759818696</v>
      </c>
      <c r="AB67" s="1">
        <v>1.9810000000000001</v>
      </c>
      <c r="AC67" s="22">
        <f t="shared" si="2"/>
        <v>9.5229904921231352</v>
      </c>
      <c r="AD67" s="23">
        <v>9.6125895000000003</v>
      </c>
    </row>
    <row r="68" spans="1:30" x14ac:dyDescent="0.2">
      <c r="A68" s="1" t="s">
        <v>713</v>
      </c>
      <c r="B68" s="1" t="s">
        <v>893</v>
      </c>
      <c r="C68" s="1" t="s">
        <v>894</v>
      </c>
      <c r="D68" s="1">
        <v>66</v>
      </c>
      <c r="E68" s="1" t="s">
        <v>33</v>
      </c>
      <c r="F68" s="1" t="s">
        <v>895</v>
      </c>
      <c r="G68" s="1" t="s">
        <v>207</v>
      </c>
      <c r="H68" s="1" t="s">
        <v>308</v>
      </c>
      <c r="I68" s="1" t="s">
        <v>36</v>
      </c>
      <c r="J68" s="1" t="s">
        <v>208</v>
      </c>
      <c r="K68" s="1">
        <v>3</v>
      </c>
      <c r="L68" s="1">
        <v>158</v>
      </c>
      <c r="M68" s="1">
        <v>179.5</v>
      </c>
      <c r="N68" s="1">
        <v>60.4</v>
      </c>
      <c r="O68" s="1">
        <v>1897</v>
      </c>
      <c r="P68" s="1">
        <v>1467</v>
      </c>
      <c r="Q68" s="1" t="s">
        <v>324</v>
      </c>
      <c r="R68" s="1" t="s">
        <v>56</v>
      </c>
      <c r="S68" s="1">
        <v>32.982999999999997</v>
      </c>
      <c r="T68" s="1">
        <v>33.250999999999998</v>
      </c>
      <c r="U68" s="1"/>
      <c r="V68" s="1">
        <v>33.250999999999998</v>
      </c>
      <c r="W68" s="1">
        <v>0.77294940000000001</v>
      </c>
      <c r="X68" s="1">
        <v>44.527999999999999</v>
      </c>
      <c r="Y68" s="1"/>
      <c r="Z68" s="14">
        <f t="shared" si="0"/>
        <v>44.527999999999999</v>
      </c>
      <c r="AA68" s="14">
        <f t="shared" si="1"/>
        <v>44.60550431463389</v>
      </c>
      <c r="AB68" s="1">
        <v>0.59</v>
      </c>
      <c r="AC68" s="22">
        <f t="shared" si="2"/>
        <v>8.464739479919519</v>
      </c>
      <c r="AD68" s="23">
        <v>8.4421488999999994</v>
      </c>
    </row>
    <row r="69" spans="1:30" x14ac:dyDescent="0.2">
      <c r="A69" s="1" t="s">
        <v>713</v>
      </c>
      <c r="B69" s="1" t="s">
        <v>896</v>
      </c>
      <c r="C69" s="1" t="s">
        <v>897</v>
      </c>
      <c r="D69" s="1">
        <v>67</v>
      </c>
      <c r="E69" s="1" t="s">
        <v>33</v>
      </c>
      <c r="F69" s="1" t="s">
        <v>898</v>
      </c>
      <c r="G69" s="1" t="s">
        <v>209</v>
      </c>
      <c r="H69" s="1" t="s">
        <v>308</v>
      </c>
      <c r="I69" s="1" t="s">
        <v>36</v>
      </c>
      <c r="J69" s="1" t="s">
        <v>210</v>
      </c>
      <c r="K69" s="1">
        <v>3</v>
      </c>
      <c r="L69" s="1">
        <v>157.9</v>
      </c>
      <c r="M69" s="1">
        <v>179.9</v>
      </c>
      <c r="N69" s="1">
        <v>64.3</v>
      </c>
      <c r="O69" s="1">
        <v>5095</v>
      </c>
      <c r="P69" s="1">
        <v>3824</v>
      </c>
      <c r="Q69" s="1" t="s">
        <v>329</v>
      </c>
      <c r="R69" s="1" t="s">
        <v>58</v>
      </c>
      <c r="S69" s="1">
        <v>85.459000000000003</v>
      </c>
      <c r="T69" s="1">
        <v>86.141000000000005</v>
      </c>
      <c r="U69" s="1"/>
      <c r="V69" s="1">
        <v>86.141000000000005</v>
      </c>
      <c r="W69" s="1">
        <v>0.74982439999999995</v>
      </c>
      <c r="X69" s="1">
        <v>13.275</v>
      </c>
      <c r="Y69" s="1"/>
      <c r="Z69" s="14">
        <f t="shared" si="0"/>
        <v>13.275</v>
      </c>
      <c r="AA69" s="14">
        <f t="shared" si="1"/>
        <v>13.254107550249355</v>
      </c>
      <c r="AB69" s="1">
        <v>1.782</v>
      </c>
      <c r="AC69" s="22">
        <f t="shared" si="2"/>
        <v>7.1882175301064395</v>
      </c>
      <c r="AD69" s="23">
        <v>7.2410816000000002</v>
      </c>
    </row>
    <row r="70" spans="1:30" x14ac:dyDescent="0.2">
      <c r="A70" s="1" t="s">
        <v>713</v>
      </c>
      <c r="B70" s="1" t="s">
        <v>899</v>
      </c>
      <c r="C70" s="1" t="s">
        <v>900</v>
      </c>
      <c r="D70" s="1">
        <v>68</v>
      </c>
      <c r="E70" s="1" t="s">
        <v>33</v>
      </c>
      <c r="F70" s="1" t="s">
        <v>901</v>
      </c>
      <c r="G70" s="1" t="s">
        <v>211</v>
      </c>
      <c r="H70" s="1" t="s">
        <v>308</v>
      </c>
      <c r="I70" s="1" t="s">
        <v>36</v>
      </c>
      <c r="J70" s="1" t="s">
        <v>212</v>
      </c>
      <c r="K70" s="1">
        <v>3</v>
      </c>
      <c r="L70" s="1">
        <v>157.69999999999999</v>
      </c>
      <c r="M70" s="1">
        <v>179.7</v>
      </c>
      <c r="N70" s="1">
        <v>65.5</v>
      </c>
      <c r="O70" s="1">
        <v>7278</v>
      </c>
      <c r="P70" s="1">
        <v>5465</v>
      </c>
      <c r="Q70" s="1" t="s">
        <v>324</v>
      </c>
      <c r="R70" s="1" t="s">
        <v>56</v>
      </c>
      <c r="S70" s="1">
        <v>120.455</v>
      </c>
      <c r="T70" s="1">
        <v>121.417</v>
      </c>
      <c r="U70" s="1"/>
      <c r="V70" s="1">
        <v>121.417</v>
      </c>
      <c r="W70" s="1">
        <v>0.74999479999999996</v>
      </c>
      <c r="X70" s="1">
        <v>13.492000000000001</v>
      </c>
      <c r="Y70" s="1"/>
      <c r="Z70" s="14">
        <f t="shared" ref="Z70:Z99" si="3">(V70*X70-(U70*Y70))/(V70-U70)</f>
        <v>13.492000000000001</v>
      </c>
      <c r="AA70" s="14">
        <f t="shared" ref="AA70:AA99" si="4">Z70+(3.2-((V70*$Z$219+$Z$220)))</f>
        <v>13.405479940863287</v>
      </c>
      <c r="AB70" s="1">
        <v>1.591</v>
      </c>
      <c r="AC70" s="22">
        <f t="shared" ref="AC70:AC99" si="5">(($AC$219*V70)+$AC$220)/AB70/10</f>
        <v>11.327407972168308</v>
      </c>
      <c r="AD70" s="23">
        <v>11.431736900000001</v>
      </c>
    </row>
    <row r="71" spans="1:30" x14ac:dyDescent="0.2">
      <c r="A71" s="1" t="s">
        <v>713</v>
      </c>
      <c r="B71" s="1" t="s">
        <v>902</v>
      </c>
      <c r="C71" s="1" t="s">
        <v>903</v>
      </c>
      <c r="D71" s="1">
        <v>69</v>
      </c>
      <c r="E71" s="1" t="s">
        <v>33</v>
      </c>
      <c r="F71" s="1" t="s">
        <v>904</v>
      </c>
      <c r="G71" s="1" t="s">
        <v>213</v>
      </c>
      <c r="H71" s="1" t="s">
        <v>308</v>
      </c>
      <c r="I71" s="1" t="s">
        <v>36</v>
      </c>
      <c r="J71" s="1" t="s">
        <v>214</v>
      </c>
      <c r="K71" s="1">
        <v>3</v>
      </c>
      <c r="L71" s="1">
        <v>157.6</v>
      </c>
      <c r="M71" s="1">
        <v>179.6</v>
      </c>
      <c r="N71" s="1">
        <v>64.099999999999994</v>
      </c>
      <c r="O71" s="1">
        <v>4283</v>
      </c>
      <c r="P71" s="1">
        <v>3220</v>
      </c>
      <c r="Q71" s="1" t="s">
        <v>324</v>
      </c>
      <c r="R71" s="1" t="s">
        <v>56</v>
      </c>
      <c r="S71" s="1">
        <v>73.44</v>
      </c>
      <c r="T71" s="1">
        <v>74.025999999999996</v>
      </c>
      <c r="U71" s="1"/>
      <c r="V71" s="1">
        <v>74.025999999999996</v>
      </c>
      <c r="W71" s="1">
        <v>0.75104320000000002</v>
      </c>
      <c r="X71" s="1">
        <v>14.833</v>
      </c>
      <c r="Y71" s="1"/>
      <c r="Z71" s="14">
        <f t="shared" si="3"/>
        <v>14.833</v>
      </c>
      <c r="AA71" s="14">
        <f t="shared" si="4"/>
        <v>14.834646343981982</v>
      </c>
      <c r="AB71" s="1">
        <v>1.2729999999999999</v>
      </c>
      <c r="AC71" s="22">
        <f t="shared" si="5"/>
        <v>8.6561270944362185</v>
      </c>
      <c r="AD71" s="23">
        <v>8.7108194000000001</v>
      </c>
    </row>
    <row r="72" spans="1:30" x14ac:dyDescent="0.2">
      <c r="A72" s="1" t="s">
        <v>713</v>
      </c>
      <c r="B72" s="1" t="s">
        <v>905</v>
      </c>
      <c r="C72" s="1" t="s">
        <v>906</v>
      </c>
      <c r="D72" s="1">
        <v>70</v>
      </c>
      <c r="E72" s="1" t="s">
        <v>33</v>
      </c>
      <c r="F72" s="1" t="s">
        <v>907</v>
      </c>
      <c r="G72" s="1" t="s">
        <v>215</v>
      </c>
      <c r="H72" s="1" t="s">
        <v>308</v>
      </c>
      <c r="I72" s="1" t="s">
        <v>36</v>
      </c>
      <c r="J72" s="1" t="s">
        <v>216</v>
      </c>
      <c r="K72" s="1">
        <v>3</v>
      </c>
      <c r="L72" s="1">
        <v>157.5</v>
      </c>
      <c r="M72" s="1">
        <v>179.3</v>
      </c>
      <c r="N72" s="1">
        <v>63.3</v>
      </c>
      <c r="O72" s="1">
        <v>3800</v>
      </c>
      <c r="P72" s="1">
        <v>2859</v>
      </c>
      <c r="Q72" s="1" t="s">
        <v>329</v>
      </c>
      <c r="R72" s="1" t="s">
        <v>58</v>
      </c>
      <c r="S72" s="1">
        <v>64.686999999999998</v>
      </c>
      <c r="T72" s="1">
        <v>65.203000000000003</v>
      </c>
      <c r="U72" s="1"/>
      <c r="V72" s="1">
        <v>65.203000000000003</v>
      </c>
      <c r="W72" s="1">
        <v>0.75152459999999999</v>
      </c>
      <c r="X72" s="1">
        <v>15.622</v>
      </c>
      <c r="Y72" s="1"/>
      <c r="Z72" s="14">
        <f t="shared" si="3"/>
        <v>15.622</v>
      </c>
      <c r="AA72" s="14">
        <f t="shared" si="4"/>
        <v>15.640060687944258</v>
      </c>
      <c r="AB72" s="1">
        <v>1.1639999999999999</v>
      </c>
      <c r="AC72" s="22">
        <f t="shared" si="5"/>
        <v>8.3466779435267302</v>
      </c>
      <c r="AD72" s="23">
        <v>8.3910028000000008</v>
      </c>
    </row>
    <row r="73" spans="1:30" x14ac:dyDescent="0.2">
      <c r="A73" s="1" t="s">
        <v>713</v>
      </c>
      <c r="B73" s="1" t="s">
        <v>908</v>
      </c>
      <c r="C73" s="1" t="s">
        <v>909</v>
      </c>
      <c r="D73" s="1">
        <v>71</v>
      </c>
      <c r="E73" s="1" t="s">
        <v>33</v>
      </c>
      <c r="F73" s="1" t="s">
        <v>910</v>
      </c>
      <c r="G73" s="1" t="s">
        <v>217</v>
      </c>
      <c r="H73" s="1" t="s">
        <v>308</v>
      </c>
      <c r="I73" s="1" t="s">
        <v>36</v>
      </c>
      <c r="J73" s="1" t="s">
        <v>218</v>
      </c>
      <c r="K73" s="1">
        <v>3</v>
      </c>
      <c r="L73" s="1">
        <v>157.69999999999999</v>
      </c>
      <c r="M73" s="1">
        <v>179.7</v>
      </c>
      <c r="N73" s="1">
        <v>64.3</v>
      </c>
      <c r="O73" s="1">
        <v>5221</v>
      </c>
      <c r="P73" s="1">
        <v>3914</v>
      </c>
      <c r="Q73" s="1" t="s">
        <v>329</v>
      </c>
      <c r="R73" s="1" t="s">
        <v>58</v>
      </c>
      <c r="S73" s="1">
        <v>87.424000000000007</v>
      </c>
      <c r="T73" s="1">
        <v>88.120999999999995</v>
      </c>
      <c r="U73" s="1"/>
      <c r="V73" s="1">
        <v>88.120999999999995</v>
      </c>
      <c r="W73" s="1">
        <v>0.74889050000000001</v>
      </c>
      <c r="X73" s="1">
        <v>11.935</v>
      </c>
      <c r="Y73" s="1"/>
      <c r="Z73" s="14">
        <f t="shared" si="3"/>
        <v>11.935</v>
      </c>
      <c r="AA73" s="14">
        <f t="shared" si="4"/>
        <v>11.91042395044823</v>
      </c>
      <c r="AB73" s="1">
        <v>1.6719999999999999</v>
      </c>
      <c r="AC73" s="22">
        <f t="shared" si="5"/>
        <v>7.8361095768895819</v>
      </c>
      <c r="AD73" s="23">
        <v>7.8948423999999999</v>
      </c>
    </row>
    <row r="74" spans="1:30" x14ac:dyDescent="0.2">
      <c r="A74" s="1" t="s">
        <v>713</v>
      </c>
      <c r="B74" s="1" t="s">
        <v>911</v>
      </c>
      <c r="C74" s="1" t="s">
        <v>912</v>
      </c>
      <c r="D74" s="1">
        <v>72</v>
      </c>
      <c r="E74" s="1" t="s">
        <v>33</v>
      </c>
      <c r="F74" s="1" t="s">
        <v>913</v>
      </c>
      <c r="G74" s="1" t="s">
        <v>219</v>
      </c>
      <c r="H74" s="1" t="s">
        <v>308</v>
      </c>
      <c r="I74" s="1" t="s">
        <v>36</v>
      </c>
      <c r="J74" s="1" t="s">
        <v>220</v>
      </c>
      <c r="K74" s="1">
        <v>3</v>
      </c>
      <c r="L74" s="1">
        <v>157.80000000000001</v>
      </c>
      <c r="M74" s="1">
        <v>179.8</v>
      </c>
      <c r="N74" s="1">
        <v>65.3</v>
      </c>
      <c r="O74" s="1">
        <v>7004</v>
      </c>
      <c r="P74" s="1">
        <v>5255</v>
      </c>
      <c r="Q74" s="1" t="s">
        <v>329</v>
      </c>
      <c r="R74" s="1" t="s">
        <v>56</v>
      </c>
      <c r="S74" s="1">
        <v>114.789</v>
      </c>
      <c r="T74" s="1">
        <v>115.706</v>
      </c>
      <c r="U74" s="1"/>
      <c r="V74" s="1">
        <v>115.706</v>
      </c>
      <c r="W74" s="1">
        <v>0.74945580000000001</v>
      </c>
      <c r="X74" s="1">
        <v>12.686999999999999</v>
      </c>
      <c r="Y74" s="1"/>
      <c r="Z74" s="14">
        <f t="shared" si="3"/>
        <v>12.686999999999999</v>
      </c>
      <c r="AA74" s="14">
        <f t="shared" si="4"/>
        <v>12.611104707764405</v>
      </c>
      <c r="AB74" s="1">
        <v>1.5549999999999999</v>
      </c>
      <c r="AC74" s="22">
        <f t="shared" si="5"/>
        <v>11.046964106390863</v>
      </c>
      <c r="AD74" s="23">
        <v>11.146155200000001</v>
      </c>
    </row>
    <row r="75" spans="1:30" x14ac:dyDescent="0.2">
      <c r="A75" s="1" t="s">
        <v>713</v>
      </c>
      <c r="B75" s="1" t="s">
        <v>914</v>
      </c>
      <c r="C75" s="1" t="s">
        <v>915</v>
      </c>
      <c r="D75" s="1">
        <v>73</v>
      </c>
      <c r="E75" s="1" t="s">
        <v>33</v>
      </c>
      <c r="F75" s="1" t="s">
        <v>916</v>
      </c>
      <c r="G75" s="1" t="s">
        <v>221</v>
      </c>
      <c r="H75" s="1" t="s">
        <v>308</v>
      </c>
      <c r="I75" s="1" t="s">
        <v>36</v>
      </c>
      <c r="J75" s="1" t="s">
        <v>222</v>
      </c>
      <c r="K75" s="1">
        <v>3</v>
      </c>
      <c r="L75" s="1">
        <v>157.9</v>
      </c>
      <c r="M75" s="1">
        <v>179.9</v>
      </c>
      <c r="N75" s="1">
        <v>64.3</v>
      </c>
      <c r="O75" s="1">
        <v>5037</v>
      </c>
      <c r="P75" s="1">
        <v>3902</v>
      </c>
      <c r="Q75" s="1" t="s">
        <v>329</v>
      </c>
      <c r="R75" s="1" t="s">
        <v>56</v>
      </c>
      <c r="S75" s="1">
        <v>85.057000000000002</v>
      </c>
      <c r="T75" s="1">
        <v>85.756</v>
      </c>
      <c r="U75" s="1"/>
      <c r="V75" s="1">
        <v>85.756</v>
      </c>
      <c r="W75" s="1">
        <v>0.77384299999999995</v>
      </c>
      <c r="X75" s="1">
        <v>45.713000000000001</v>
      </c>
      <c r="Y75" s="1"/>
      <c r="Z75" s="14">
        <f t="shared" si="3"/>
        <v>45.713000000000001</v>
      </c>
      <c r="AA75" s="14">
        <f t="shared" si="4"/>
        <v>45.692823805766238</v>
      </c>
      <c r="AB75" s="1">
        <v>1.478</v>
      </c>
      <c r="AC75" s="22">
        <f t="shared" si="5"/>
        <v>8.6282237628555922</v>
      </c>
      <c r="AD75" s="23">
        <v>8.6914069999999999</v>
      </c>
    </row>
    <row r="76" spans="1:30" x14ac:dyDescent="0.2">
      <c r="A76" s="1" t="s">
        <v>713</v>
      </c>
      <c r="B76" s="1" t="s">
        <v>917</v>
      </c>
      <c r="C76" s="1" t="s">
        <v>918</v>
      </c>
      <c r="D76" s="1">
        <v>74</v>
      </c>
      <c r="E76" s="1" t="s">
        <v>33</v>
      </c>
      <c r="F76" s="1" t="s">
        <v>919</v>
      </c>
      <c r="G76" s="1" t="s">
        <v>223</v>
      </c>
      <c r="H76" s="1" t="s">
        <v>308</v>
      </c>
      <c r="I76" s="1" t="s">
        <v>36</v>
      </c>
      <c r="J76" s="1" t="s">
        <v>224</v>
      </c>
      <c r="K76" s="1">
        <v>3</v>
      </c>
      <c r="L76" s="1">
        <v>157.69999999999999</v>
      </c>
      <c r="M76" s="1">
        <v>179.8</v>
      </c>
      <c r="N76" s="1">
        <v>64.8</v>
      </c>
      <c r="O76" s="1">
        <v>4820</v>
      </c>
      <c r="P76" s="1">
        <v>3617</v>
      </c>
      <c r="Q76" s="1" t="s">
        <v>329</v>
      </c>
      <c r="R76" s="1" t="s">
        <v>56</v>
      </c>
      <c r="S76" s="1">
        <v>82.061999999999998</v>
      </c>
      <c r="T76" s="1">
        <v>82.715999999999994</v>
      </c>
      <c r="U76" s="1"/>
      <c r="V76" s="1">
        <v>82.715999999999994</v>
      </c>
      <c r="W76" s="1">
        <v>0.74942050000000004</v>
      </c>
      <c r="X76" s="1">
        <v>12.712</v>
      </c>
      <c r="Y76" s="1"/>
      <c r="Z76" s="14">
        <f t="shared" si="3"/>
        <v>12.712</v>
      </c>
      <c r="AA76" s="14">
        <f t="shared" si="4"/>
        <v>12.69747943374372</v>
      </c>
      <c r="AB76" s="1">
        <v>1.5669999999999999</v>
      </c>
      <c r="AC76" s="22">
        <f t="shared" si="5"/>
        <v>7.8515085648719518</v>
      </c>
      <c r="AD76" s="23">
        <v>7.9072037000000002</v>
      </c>
    </row>
    <row r="77" spans="1:30" x14ac:dyDescent="0.2">
      <c r="A77" s="1" t="s">
        <v>713</v>
      </c>
      <c r="B77" s="1" t="s">
        <v>920</v>
      </c>
      <c r="C77" s="1" t="s">
        <v>921</v>
      </c>
      <c r="D77" s="1">
        <v>75</v>
      </c>
      <c r="E77" s="1" t="s">
        <v>33</v>
      </c>
      <c r="F77" s="1" t="s">
        <v>52</v>
      </c>
      <c r="G77" s="1" t="s">
        <v>225</v>
      </c>
      <c r="H77" s="1" t="s">
        <v>308</v>
      </c>
      <c r="I77" s="1" t="s">
        <v>36</v>
      </c>
      <c r="J77" s="1" t="s">
        <v>226</v>
      </c>
      <c r="K77" s="1">
        <v>3</v>
      </c>
      <c r="L77" s="1">
        <v>157.80000000000001</v>
      </c>
      <c r="M77" s="1">
        <v>179.3</v>
      </c>
      <c r="N77" s="1">
        <v>62.4</v>
      </c>
      <c r="O77" s="1">
        <v>3061</v>
      </c>
      <c r="P77" s="1">
        <v>2275</v>
      </c>
      <c r="Q77" s="1" t="s">
        <v>329</v>
      </c>
      <c r="R77" s="1" t="s">
        <v>58</v>
      </c>
      <c r="S77" s="1">
        <v>52.356000000000002</v>
      </c>
      <c r="T77" s="1">
        <v>52.768000000000001</v>
      </c>
      <c r="U77" s="1"/>
      <c r="V77" s="1">
        <v>52.768000000000001</v>
      </c>
      <c r="W77" s="1">
        <v>0.74238930000000003</v>
      </c>
      <c r="X77" s="1">
        <v>3.1960000000000002</v>
      </c>
      <c r="Y77" s="1"/>
      <c r="Z77" s="14">
        <f t="shared" si="3"/>
        <v>3.1960000000000002</v>
      </c>
      <c r="AA77" s="14">
        <f t="shared" si="4"/>
        <v>3.237194810937674</v>
      </c>
      <c r="AB77" s="1">
        <v>0.82399999999999995</v>
      </c>
      <c r="AC77" s="22">
        <f t="shared" si="5"/>
        <v>9.5607948835673007</v>
      </c>
      <c r="AD77" s="23">
        <v>9.5928512999999995</v>
      </c>
    </row>
    <row r="78" spans="1:30" x14ac:dyDescent="0.2">
      <c r="A78" s="1" t="s">
        <v>713</v>
      </c>
      <c r="B78" s="1" t="s">
        <v>922</v>
      </c>
      <c r="C78" s="1" t="s">
        <v>923</v>
      </c>
      <c r="D78" s="1">
        <v>76</v>
      </c>
      <c r="E78" s="1" t="s">
        <v>33</v>
      </c>
      <c r="F78" s="1" t="s">
        <v>924</v>
      </c>
      <c r="G78" s="1" t="s">
        <v>227</v>
      </c>
      <c r="H78" s="1" t="s">
        <v>308</v>
      </c>
      <c r="I78" s="1" t="s">
        <v>36</v>
      </c>
      <c r="J78" s="1" t="s">
        <v>228</v>
      </c>
      <c r="K78" s="1">
        <v>3</v>
      </c>
      <c r="L78" s="1">
        <v>157.6</v>
      </c>
      <c r="M78" s="1">
        <v>179.8</v>
      </c>
      <c r="N78" s="1">
        <v>66.099999999999994</v>
      </c>
      <c r="O78" s="1">
        <v>7918</v>
      </c>
      <c r="P78" s="1">
        <v>5946</v>
      </c>
      <c r="Q78" s="1" t="s">
        <v>38</v>
      </c>
      <c r="R78" s="1" t="s">
        <v>58</v>
      </c>
      <c r="S78" s="1">
        <v>129.69399999999999</v>
      </c>
      <c r="T78" s="1">
        <v>130.73099999999999</v>
      </c>
      <c r="U78" s="1"/>
      <c r="V78" s="1">
        <v>130.73099999999999</v>
      </c>
      <c r="W78" s="1">
        <v>0.75019080000000005</v>
      </c>
      <c r="X78" s="1">
        <v>13.798999999999999</v>
      </c>
      <c r="Y78" s="1"/>
      <c r="Z78" s="14">
        <f t="shared" si="3"/>
        <v>13.798999999999999</v>
      </c>
      <c r="AA78" s="14">
        <f t="shared" si="4"/>
        <v>13.69515213856649</v>
      </c>
      <c r="AB78" s="1">
        <v>1.5760000000000001</v>
      </c>
      <c r="AC78" s="22">
        <f t="shared" si="5"/>
        <v>12.308486414000463</v>
      </c>
      <c r="AD78" s="23">
        <v>12.4257945</v>
      </c>
    </row>
    <row r="79" spans="1:30" x14ac:dyDescent="0.2">
      <c r="A79" s="1" t="s">
        <v>713</v>
      </c>
      <c r="B79" s="1" t="s">
        <v>925</v>
      </c>
      <c r="C79" s="1" t="s">
        <v>926</v>
      </c>
      <c r="D79" s="1">
        <v>77</v>
      </c>
      <c r="E79" s="1" t="s">
        <v>33</v>
      </c>
      <c r="F79" s="1" t="s">
        <v>927</v>
      </c>
      <c r="G79" s="1" t="s">
        <v>229</v>
      </c>
      <c r="H79" s="1" t="s">
        <v>308</v>
      </c>
      <c r="I79" s="1" t="s">
        <v>36</v>
      </c>
      <c r="J79" s="1" t="s">
        <v>230</v>
      </c>
      <c r="K79" s="1">
        <v>3</v>
      </c>
      <c r="L79" s="1">
        <v>157.9</v>
      </c>
      <c r="M79" s="1">
        <v>179.9</v>
      </c>
      <c r="N79" s="1">
        <v>64.3</v>
      </c>
      <c r="O79" s="1">
        <v>4952</v>
      </c>
      <c r="P79" s="1">
        <v>3926</v>
      </c>
      <c r="Q79" s="1" t="s">
        <v>329</v>
      </c>
      <c r="R79" s="1" t="s">
        <v>56</v>
      </c>
      <c r="S79" s="1">
        <v>83.745000000000005</v>
      </c>
      <c r="T79" s="1">
        <v>84.447999999999993</v>
      </c>
      <c r="U79" s="1"/>
      <c r="V79" s="1">
        <v>84.447999999999993</v>
      </c>
      <c r="W79" s="1">
        <v>0.79205630000000005</v>
      </c>
      <c r="X79" s="1">
        <v>70.376000000000005</v>
      </c>
      <c r="Y79" s="1"/>
      <c r="Z79" s="14">
        <f t="shared" si="3"/>
        <v>70.376000000000005</v>
      </c>
      <c r="AA79" s="14">
        <f t="shared" si="4"/>
        <v>70.358257214119718</v>
      </c>
      <c r="AB79" s="1">
        <v>1.4259999999999999</v>
      </c>
      <c r="AC79" s="22">
        <f t="shared" si="5"/>
        <v>8.8073212949612607</v>
      </c>
      <c r="AD79" s="23">
        <v>8.8710080999999992</v>
      </c>
    </row>
    <row r="80" spans="1:30" x14ac:dyDescent="0.2">
      <c r="A80" s="1" t="s">
        <v>713</v>
      </c>
      <c r="B80" s="1" t="s">
        <v>928</v>
      </c>
      <c r="C80" s="1" t="s">
        <v>929</v>
      </c>
      <c r="D80" s="1">
        <v>78</v>
      </c>
      <c r="E80" s="1" t="s">
        <v>33</v>
      </c>
      <c r="F80" s="1" t="s">
        <v>930</v>
      </c>
      <c r="G80" s="1" t="s">
        <v>231</v>
      </c>
      <c r="H80" s="1" t="s">
        <v>308</v>
      </c>
      <c r="I80" s="1" t="s">
        <v>36</v>
      </c>
      <c r="J80" s="1" t="s">
        <v>232</v>
      </c>
      <c r="K80" s="1">
        <v>3</v>
      </c>
      <c r="L80" s="1">
        <v>158.19999999999999</v>
      </c>
      <c r="M80" s="1">
        <v>180.2</v>
      </c>
      <c r="N80" s="1">
        <v>65.099999999999994</v>
      </c>
      <c r="O80" s="1">
        <v>5445</v>
      </c>
      <c r="P80" s="1">
        <v>4096</v>
      </c>
      <c r="Q80" s="1" t="s">
        <v>329</v>
      </c>
      <c r="R80" s="1" t="s">
        <v>58</v>
      </c>
      <c r="S80" s="1">
        <v>92.62</v>
      </c>
      <c r="T80" s="1">
        <v>93.361000000000004</v>
      </c>
      <c r="U80" s="1"/>
      <c r="V80" s="1">
        <v>93.361000000000004</v>
      </c>
      <c r="W80" s="1">
        <v>0.75131110000000001</v>
      </c>
      <c r="X80" s="1">
        <v>15.321999999999999</v>
      </c>
      <c r="Y80" s="1"/>
      <c r="Z80" s="14">
        <f t="shared" si="3"/>
        <v>15.321999999999999</v>
      </c>
      <c r="AA80" s="14">
        <f t="shared" si="4"/>
        <v>15.287675433802834</v>
      </c>
      <c r="AB80" s="1">
        <v>1.7110000000000001</v>
      </c>
      <c r="AC80" s="22">
        <f t="shared" si="5"/>
        <v>8.1100266157053973</v>
      </c>
      <c r="AD80" s="23">
        <v>8.1736684999999998</v>
      </c>
    </row>
    <row r="81" spans="1:30" x14ac:dyDescent="0.2">
      <c r="A81" s="1" t="s">
        <v>713</v>
      </c>
      <c r="B81" s="1" t="s">
        <v>931</v>
      </c>
      <c r="C81" s="1" t="s">
        <v>932</v>
      </c>
      <c r="D81" s="1">
        <v>79</v>
      </c>
      <c r="E81" s="1" t="s">
        <v>33</v>
      </c>
      <c r="F81" s="1" t="s">
        <v>933</v>
      </c>
      <c r="G81" s="1" t="s">
        <v>233</v>
      </c>
      <c r="H81" s="1" t="s">
        <v>308</v>
      </c>
      <c r="I81" s="1" t="s">
        <v>36</v>
      </c>
      <c r="J81" s="1" t="s">
        <v>234</v>
      </c>
      <c r="K81" s="1">
        <v>3</v>
      </c>
      <c r="L81" s="1">
        <v>157.6</v>
      </c>
      <c r="M81" s="1">
        <v>179.8</v>
      </c>
      <c r="N81" s="1">
        <v>67.3</v>
      </c>
      <c r="O81" s="1">
        <v>8972</v>
      </c>
      <c r="P81" s="1">
        <v>6733</v>
      </c>
      <c r="Q81" s="1" t="s">
        <v>329</v>
      </c>
      <c r="R81" s="1" t="s">
        <v>58</v>
      </c>
      <c r="S81" s="1">
        <v>148.72999999999999</v>
      </c>
      <c r="T81" s="1">
        <v>149.91999999999999</v>
      </c>
      <c r="U81" s="1"/>
      <c r="V81" s="1">
        <v>149.91999999999999</v>
      </c>
      <c r="W81" s="1">
        <v>0.74968590000000002</v>
      </c>
      <c r="X81" s="1">
        <v>13.055</v>
      </c>
      <c r="Y81" s="1"/>
      <c r="Z81" s="14">
        <f t="shared" si="3"/>
        <v>13.055</v>
      </c>
      <c r="AA81" s="14">
        <f t="shared" si="4"/>
        <v>12.915452847362577</v>
      </c>
      <c r="AB81" s="1">
        <v>1.847</v>
      </c>
      <c r="AC81" s="22">
        <f t="shared" si="5"/>
        <v>12.037686452208472</v>
      </c>
      <c r="AD81" s="23">
        <v>12.1589122</v>
      </c>
    </row>
    <row r="82" spans="1:30" x14ac:dyDescent="0.2">
      <c r="A82" s="1" t="s">
        <v>713</v>
      </c>
      <c r="B82" s="1" t="s">
        <v>934</v>
      </c>
      <c r="C82" s="1" t="s">
        <v>935</v>
      </c>
      <c r="D82" s="1">
        <v>80</v>
      </c>
      <c r="E82" s="1" t="s">
        <v>33</v>
      </c>
      <c r="F82" s="1" t="s">
        <v>936</v>
      </c>
      <c r="G82" s="1" t="s">
        <v>235</v>
      </c>
      <c r="H82" s="1" t="s">
        <v>308</v>
      </c>
      <c r="I82" s="1" t="s">
        <v>36</v>
      </c>
      <c r="J82" s="1" t="s">
        <v>236</v>
      </c>
      <c r="K82" s="1">
        <v>3</v>
      </c>
      <c r="L82" s="1">
        <v>158.1</v>
      </c>
      <c r="M82" s="1">
        <v>179.6</v>
      </c>
      <c r="N82" s="1">
        <v>61.9</v>
      </c>
      <c r="O82" s="1">
        <v>2506</v>
      </c>
      <c r="P82" s="1">
        <v>1966</v>
      </c>
      <c r="Q82" s="1" t="s">
        <v>324</v>
      </c>
      <c r="R82" s="1" t="s">
        <v>56</v>
      </c>
      <c r="S82" s="1">
        <v>43.637</v>
      </c>
      <c r="T82" s="1">
        <v>43.997999999999998</v>
      </c>
      <c r="U82" s="1"/>
      <c r="V82" s="1">
        <v>43.997999999999998</v>
      </c>
      <c r="W82" s="1">
        <v>0.78368070000000001</v>
      </c>
      <c r="X82" s="1">
        <v>59.06</v>
      </c>
      <c r="Y82" s="1"/>
      <c r="Z82" s="14">
        <f t="shared" si="3"/>
        <v>59.059999999999995</v>
      </c>
      <c r="AA82" s="14">
        <f t="shared" si="4"/>
        <v>59.11751055349113</v>
      </c>
      <c r="AB82" s="1">
        <v>0.746</v>
      </c>
      <c r="AC82" s="22">
        <f t="shared" si="5"/>
        <v>8.8233375072775999</v>
      </c>
      <c r="AD82" s="23">
        <v>8.8347131999999995</v>
      </c>
    </row>
    <row r="83" spans="1:30" x14ac:dyDescent="0.2">
      <c r="A83" s="1" t="s">
        <v>713</v>
      </c>
      <c r="B83" s="1" t="s">
        <v>937</v>
      </c>
      <c r="C83" s="1" t="s">
        <v>938</v>
      </c>
      <c r="D83" s="1">
        <v>81</v>
      </c>
      <c r="E83" s="1" t="s">
        <v>33</v>
      </c>
      <c r="F83" s="1" t="s">
        <v>939</v>
      </c>
      <c r="G83" s="1" t="s">
        <v>237</v>
      </c>
      <c r="H83" s="1" t="s">
        <v>308</v>
      </c>
      <c r="I83" s="1" t="s">
        <v>36</v>
      </c>
      <c r="J83" s="1" t="s">
        <v>238</v>
      </c>
      <c r="K83" s="1">
        <v>3</v>
      </c>
      <c r="L83" s="1">
        <v>158.1</v>
      </c>
      <c r="M83" s="1">
        <v>179.9</v>
      </c>
      <c r="N83" s="1">
        <v>63.6</v>
      </c>
      <c r="O83" s="1">
        <v>4804</v>
      </c>
      <c r="P83" s="1">
        <v>3603</v>
      </c>
      <c r="Q83" s="1" t="s">
        <v>38</v>
      </c>
      <c r="R83" s="1" t="s">
        <v>93</v>
      </c>
      <c r="S83" s="1">
        <v>79.828999999999994</v>
      </c>
      <c r="T83" s="1">
        <v>80.465000000000003</v>
      </c>
      <c r="U83" s="1"/>
      <c r="V83" s="1">
        <v>80.465000000000003</v>
      </c>
      <c r="W83" s="1">
        <v>0.74935130000000005</v>
      </c>
      <c r="X83" s="1">
        <v>12.8</v>
      </c>
      <c r="Y83" s="1"/>
      <c r="Z83" s="14">
        <f t="shared" ref="Z83:Z85" si="6">(V83*X83-(U83*Y83))/(V83-U83)</f>
        <v>12.799999999999999</v>
      </c>
      <c r="AA83" s="14">
        <f t="shared" ref="AA83:AA85" si="7">Z83+(3.2-((V83*$Z$219+$Z$220)))</f>
        <v>12.789667203012572</v>
      </c>
      <c r="AB83" s="1">
        <v>1.5349999999999999</v>
      </c>
      <c r="AC83" s="22">
        <f t="shared" si="5"/>
        <v>7.7985006254778613</v>
      </c>
      <c r="AD83" s="23">
        <v>7.8523388000000001</v>
      </c>
    </row>
    <row r="84" spans="1:30" x14ac:dyDescent="0.2">
      <c r="A84" s="1" t="s">
        <v>713</v>
      </c>
      <c r="B84" s="1" t="s">
        <v>940</v>
      </c>
      <c r="C84" s="1" t="s">
        <v>941</v>
      </c>
      <c r="D84" s="1">
        <v>82</v>
      </c>
      <c r="E84" s="1" t="s">
        <v>33</v>
      </c>
      <c r="F84" s="1" t="s">
        <v>942</v>
      </c>
      <c r="G84" s="1" t="s">
        <v>239</v>
      </c>
      <c r="H84" s="1" t="s">
        <v>308</v>
      </c>
      <c r="I84" s="1" t="s">
        <v>36</v>
      </c>
      <c r="J84" s="1" t="s">
        <v>240</v>
      </c>
      <c r="K84" s="1">
        <v>3</v>
      </c>
      <c r="L84" s="1">
        <v>157.4</v>
      </c>
      <c r="M84" s="1">
        <v>179.9</v>
      </c>
      <c r="N84" s="1">
        <v>67.8</v>
      </c>
      <c r="O84" s="1">
        <v>8123</v>
      </c>
      <c r="P84" s="1">
        <v>6093</v>
      </c>
      <c r="Q84" s="1" t="s">
        <v>329</v>
      </c>
      <c r="R84" s="1" t="s">
        <v>58</v>
      </c>
      <c r="S84" s="1">
        <v>138.36799999999999</v>
      </c>
      <c r="T84" s="1">
        <v>139.47499999999999</v>
      </c>
      <c r="U84" s="1"/>
      <c r="V84" s="1">
        <v>139.47499999999999</v>
      </c>
      <c r="W84" s="1">
        <v>0.74931270000000005</v>
      </c>
      <c r="X84" s="1">
        <v>12.551</v>
      </c>
      <c r="Y84" s="1"/>
      <c r="Z84" s="14">
        <f t="shared" si="6"/>
        <v>12.551</v>
      </c>
      <c r="AA84" s="14">
        <f t="shared" si="7"/>
        <v>12.43088476651547</v>
      </c>
      <c r="AB84" s="1">
        <v>1.6220000000000001</v>
      </c>
      <c r="AC84" s="22">
        <f t="shared" si="5"/>
        <v>12.755991333628092</v>
      </c>
      <c r="AD84" s="23">
        <v>12.8809117</v>
      </c>
    </row>
    <row r="85" spans="1:30" x14ac:dyDescent="0.2">
      <c r="A85" s="1" t="s">
        <v>713</v>
      </c>
      <c r="B85" s="1" t="s">
        <v>943</v>
      </c>
      <c r="C85" s="1" t="s">
        <v>944</v>
      </c>
      <c r="D85" s="1">
        <v>83</v>
      </c>
      <c r="E85" s="1" t="s">
        <v>33</v>
      </c>
      <c r="F85" s="1" t="s">
        <v>945</v>
      </c>
      <c r="G85" s="1" t="s">
        <v>241</v>
      </c>
      <c r="H85" s="1" t="s">
        <v>308</v>
      </c>
      <c r="I85" s="1" t="s">
        <v>36</v>
      </c>
      <c r="J85" s="1" t="s">
        <v>242</v>
      </c>
      <c r="K85" s="1">
        <v>3</v>
      </c>
      <c r="L85" s="1">
        <v>157.80000000000001</v>
      </c>
      <c r="M85" s="1">
        <v>179.8</v>
      </c>
      <c r="N85" s="1">
        <v>66.8</v>
      </c>
      <c r="O85" s="1">
        <v>8320</v>
      </c>
      <c r="P85" s="1">
        <v>6242</v>
      </c>
      <c r="Q85" s="1" t="s">
        <v>329</v>
      </c>
      <c r="R85" s="1" t="s">
        <v>58</v>
      </c>
      <c r="S85" s="1">
        <v>138.54300000000001</v>
      </c>
      <c r="T85" s="1">
        <v>139.65100000000001</v>
      </c>
      <c r="U85" s="1"/>
      <c r="V85" s="1">
        <v>139.65100000000001</v>
      </c>
      <c r="W85" s="1">
        <v>0.74934120000000004</v>
      </c>
      <c r="X85" s="1">
        <v>12.711</v>
      </c>
      <c r="Y85" s="1"/>
      <c r="Z85" s="14">
        <f t="shared" si="6"/>
        <v>12.711</v>
      </c>
      <c r="AA85" s="14">
        <f t="shared" si="7"/>
        <v>12.590557335422037</v>
      </c>
      <c r="AB85" s="1">
        <v>1.6319999999999999</v>
      </c>
      <c r="AC85" s="22">
        <f t="shared" si="5"/>
        <v>12.693764892935096</v>
      </c>
      <c r="AD85" s="23">
        <v>12.8181738</v>
      </c>
    </row>
    <row r="86" spans="1:30" x14ac:dyDescent="0.2">
      <c r="A86" s="1" t="s">
        <v>713</v>
      </c>
      <c r="B86" s="1" t="s">
        <v>946</v>
      </c>
      <c r="C86" s="1" t="s">
        <v>947</v>
      </c>
      <c r="D86" s="1">
        <v>84</v>
      </c>
      <c r="E86" s="1" t="s">
        <v>33</v>
      </c>
      <c r="F86" s="1" t="s">
        <v>948</v>
      </c>
      <c r="G86" s="1" t="s">
        <v>243</v>
      </c>
      <c r="H86" s="1" t="s">
        <v>308</v>
      </c>
      <c r="I86" s="1" t="s">
        <v>36</v>
      </c>
      <c r="J86" s="1" t="s">
        <v>244</v>
      </c>
      <c r="K86" s="1">
        <v>3</v>
      </c>
      <c r="L86" s="1">
        <v>158.6</v>
      </c>
      <c r="M86" s="1">
        <v>179.2</v>
      </c>
      <c r="N86" s="1">
        <v>57.4</v>
      </c>
      <c r="O86" s="1">
        <v>1100</v>
      </c>
      <c r="P86" s="1">
        <v>866</v>
      </c>
      <c r="Q86" s="1" t="s">
        <v>329</v>
      </c>
      <c r="R86" s="1" t="s">
        <v>56</v>
      </c>
      <c r="S86" s="1">
        <v>19.131</v>
      </c>
      <c r="T86" s="1">
        <v>19.288</v>
      </c>
      <c r="U86" s="1"/>
      <c r="V86" s="1">
        <v>19.288</v>
      </c>
      <c r="W86" s="1">
        <v>0.78648750000000001</v>
      </c>
      <c r="X86" s="1">
        <v>62.837000000000003</v>
      </c>
      <c r="Y86" s="1"/>
      <c r="Z86" s="14">
        <f t="shared" si="3"/>
        <v>62.837000000000003</v>
      </c>
      <c r="AA86" s="14">
        <f t="shared" si="4"/>
        <v>62.940481134847573</v>
      </c>
      <c r="AB86" s="1">
        <v>0.35499999999999998</v>
      </c>
      <c r="AC86" s="22">
        <f t="shared" si="5"/>
        <v>8.2562694180406204</v>
      </c>
      <c r="AD86" s="23">
        <v>8.1387061999999997</v>
      </c>
    </row>
    <row r="87" spans="1:30" x14ac:dyDescent="0.2">
      <c r="A87" s="1" t="s">
        <v>713</v>
      </c>
      <c r="B87" s="1" t="s">
        <v>949</v>
      </c>
      <c r="C87" s="1" t="s">
        <v>950</v>
      </c>
      <c r="D87" s="1">
        <v>85</v>
      </c>
      <c r="E87" s="1" t="s">
        <v>33</v>
      </c>
      <c r="F87" s="1" t="s">
        <v>52</v>
      </c>
      <c r="G87" s="1" t="s">
        <v>245</v>
      </c>
      <c r="H87" s="1" t="s">
        <v>308</v>
      </c>
      <c r="I87" s="1" t="s">
        <v>36</v>
      </c>
      <c r="J87" s="1" t="s">
        <v>246</v>
      </c>
      <c r="K87" s="1">
        <v>3</v>
      </c>
      <c r="L87" s="1">
        <v>158</v>
      </c>
      <c r="M87" s="1">
        <v>179.7</v>
      </c>
      <c r="N87" s="1">
        <v>64.099999999999994</v>
      </c>
      <c r="O87" s="1">
        <v>5437</v>
      </c>
      <c r="P87" s="1">
        <v>4041</v>
      </c>
      <c r="Q87" s="1" t="s">
        <v>38</v>
      </c>
      <c r="R87" s="1" t="s">
        <v>93</v>
      </c>
      <c r="S87" s="1">
        <v>90.418000000000006</v>
      </c>
      <c r="T87" s="1">
        <v>91.132999999999996</v>
      </c>
      <c r="U87" s="1"/>
      <c r="V87" s="1">
        <v>91.132999999999996</v>
      </c>
      <c r="W87" s="1">
        <v>0.74238879999999996</v>
      </c>
      <c r="X87" s="1">
        <v>3.274</v>
      </c>
      <c r="Y87" s="1"/>
      <c r="Z87" s="14">
        <f t="shared" si="3"/>
        <v>3.274</v>
      </c>
      <c r="AA87" s="14">
        <f t="shared" si="4"/>
        <v>3.243820413781068</v>
      </c>
      <c r="AB87" s="1">
        <v>1.423</v>
      </c>
      <c r="AC87" s="22">
        <f t="shared" si="5"/>
        <v>9.5200552614989</v>
      </c>
      <c r="AD87" s="23">
        <v>9.5933825000000006</v>
      </c>
    </row>
    <row r="88" spans="1:30" x14ac:dyDescent="0.2">
      <c r="A88" s="1" t="s">
        <v>713</v>
      </c>
      <c r="B88" s="1" t="s">
        <v>951</v>
      </c>
      <c r="C88" s="1" t="s">
        <v>952</v>
      </c>
      <c r="D88" s="1">
        <v>86</v>
      </c>
      <c r="E88" s="1" t="s">
        <v>33</v>
      </c>
      <c r="F88" s="1" t="s">
        <v>953</v>
      </c>
      <c r="G88" s="1" t="s">
        <v>247</v>
      </c>
      <c r="H88" s="1" t="s">
        <v>308</v>
      </c>
      <c r="I88" s="1" t="s">
        <v>36</v>
      </c>
      <c r="J88" s="1" t="s">
        <v>248</v>
      </c>
      <c r="K88" s="1">
        <v>3</v>
      </c>
      <c r="L88" s="1">
        <v>158</v>
      </c>
      <c r="M88" s="1">
        <v>180</v>
      </c>
      <c r="N88" s="1">
        <v>66.3</v>
      </c>
      <c r="O88" s="1">
        <v>7559</v>
      </c>
      <c r="P88" s="1">
        <v>5683</v>
      </c>
      <c r="Q88" s="1" t="s">
        <v>329</v>
      </c>
      <c r="R88" s="1" t="s">
        <v>58</v>
      </c>
      <c r="S88" s="1">
        <v>125.994</v>
      </c>
      <c r="T88" s="1">
        <v>127.004</v>
      </c>
      <c r="U88" s="1"/>
      <c r="V88" s="1">
        <v>127.004</v>
      </c>
      <c r="W88" s="1">
        <v>0.75099179999999999</v>
      </c>
      <c r="X88" s="1">
        <v>14.85</v>
      </c>
      <c r="Y88" s="1"/>
      <c r="Z88" s="14">
        <f t="shared" si="3"/>
        <v>14.849999999999998</v>
      </c>
      <c r="AA88" s="14">
        <f t="shared" si="4"/>
        <v>14.753085864050723</v>
      </c>
      <c r="AB88" s="1">
        <v>1.5660000000000001</v>
      </c>
      <c r="AC88" s="22">
        <f t="shared" si="5"/>
        <v>12.035415273165462</v>
      </c>
      <c r="AD88" s="23">
        <v>12.148603400000001</v>
      </c>
    </row>
    <row r="89" spans="1:30" x14ac:dyDescent="0.2">
      <c r="A89" s="1" t="s">
        <v>713</v>
      </c>
      <c r="B89" s="1" t="s">
        <v>954</v>
      </c>
      <c r="C89" s="1" t="s">
        <v>955</v>
      </c>
      <c r="D89" s="1">
        <v>87</v>
      </c>
      <c r="E89" s="1" t="s">
        <v>33</v>
      </c>
      <c r="F89" s="1" t="s">
        <v>956</v>
      </c>
      <c r="G89" s="1" t="s">
        <v>249</v>
      </c>
      <c r="H89" s="1" t="s">
        <v>308</v>
      </c>
      <c r="I89" s="1" t="s">
        <v>36</v>
      </c>
      <c r="J89" s="1" t="s">
        <v>250</v>
      </c>
      <c r="K89" s="1">
        <v>3</v>
      </c>
      <c r="L89" s="1">
        <v>158.30000000000001</v>
      </c>
      <c r="M89" s="1">
        <v>180</v>
      </c>
      <c r="N89" s="1">
        <v>63.6</v>
      </c>
      <c r="O89" s="1">
        <v>4122</v>
      </c>
      <c r="P89" s="1">
        <v>3124</v>
      </c>
      <c r="Q89" s="1" t="s">
        <v>329</v>
      </c>
      <c r="R89" s="1" t="s">
        <v>56</v>
      </c>
      <c r="S89" s="1">
        <v>70.278999999999996</v>
      </c>
      <c r="T89" s="1">
        <v>70.843999999999994</v>
      </c>
      <c r="U89" s="1"/>
      <c r="V89" s="1">
        <v>70.843999999999994</v>
      </c>
      <c r="W89" s="1">
        <v>0.7570713</v>
      </c>
      <c r="X89" s="1">
        <v>23.103000000000002</v>
      </c>
      <c r="Y89" s="1"/>
      <c r="Z89" s="14">
        <f t="shared" si="3"/>
        <v>23.103000000000002</v>
      </c>
      <c r="AA89" s="14">
        <f t="shared" si="4"/>
        <v>23.110566149318938</v>
      </c>
      <c r="AB89" s="1">
        <v>1.43</v>
      </c>
      <c r="AC89" s="22">
        <f t="shared" si="5"/>
        <v>7.3769696399059033</v>
      </c>
      <c r="AD89" s="23">
        <v>7.4211052999999998</v>
      </c>
    </row>
    <row r="90" spans="1:30" x14ac:dyDescent="0.2">
      <c r="A90" s="1" t="s">
        <v>713</v>
      </c>
      <c r="B90" s="1" t="s">
        <v>957</v>
      </c>
      <c r="C90" s="1" t="s">
        <v>958</v>
      </c>
      <c r="D90" s="1">
        <v>88</v>
      </c>
      <c r="E90" s="1" t="s">
        <v>33</v>
      </c>
      <c r="F90" s="1" t="s">
        <v>959</v>
      </c>
      <c r="G90" s="1" t="s">
        <v>251</v>
      </c>
      <c r="H90" s="1" t="s">
        <v>308</v>
      </c>
      <c r="I90" s="1" t="s">
        <v>36</v>
      </c>
      <c r="J90" s="1" t="s">
        <v>252</v>
      </c>
      <c r="K90" s="1">
        <v>3</v>
      </c>
      <c r="L90" s="1">
        <v>157.9</v>
      </c>
      <c r="M90" s="1">
        <v>179.9</v>
      </c>
      <c r="N90" s="1">
        <v>64.8</v>
      </c>
      <c r="O90" s="1">
        <v>5603</v>
      </c>
      <c r="P90" s="1">
        <v>4275</v>
      </c>
      <c r="Q90" s="1" t="s">
        <v>38</v>
      </c>
      <c r="R90" s="1" t="s">
        <v>58</v>
      </c>
      <c r="S90" s="1">
        <v>94.058999999999997</v>
      </c>
      <c r="T90" s="1">
        <v>94.822000000000003</v>
      </c>
      <c r="U90" s="1"/>
      <c r="V90" s="1">
        <v>94.822000000000003</v>
      </c>
      <c r="W90" s="1">
        <v>0.76212310000000005</v>
      </c>
      <c r="X90" s="1">
        <v>30.119</v>
      </c>
      <c r="Y90" s="1"/>
      <c r="Z90" s="14">
        <f t="shared" si="3"/>
        <v>30.119</v>
      </c>
      <c r="AA90" s="14">
        <f t="shared" si="4"/>
        <v>30.08195738364655</v>
      </c>
      <c r="AB90" s="1">
        <v>1.76</v>
      </c>
      <c r="AC90" s="22">
        <f t="shared" si="5"/>
        <v>8.0068965328387627</v>
      </c>
      <c r="AD90" s="23">
        <v>8.0704075999999993</v>
      </c>
    </row>
    <row r="91" spans="1:30" x14ac:dyDescent="0.2">
      <c r="A91" s="1" t="s">
        <v>713</v>
      </c>
      <c r="B91" s="1" t="s">
        <v>960</v>
      </c>
      <c r="C91" s="1" t="s">
        <v>961</v>
      </c>
      <c r="D91" s="1">
        <v>89</v>
      </c>
      <c r="E91" s="1" t="s">
        <v>33</v>
      </c>
      <c r="F91" s="1" t="s">
        <v>962</v>
      </c>
      <c r="G91" s="1" t="s">
        <v>253</v>
      </c>
      <c r="H91" s="1" t="s">
        <v>308</v>
      </c>
      <c r="I91" s="1" t="s">
        <v>36</v>
      </c>
      <c r="J91" s="1" t="s">
        <v>254</v>
      </c>
      <c r="K91" s="1">
        <v>3</v>
      </c>
      <c r="L91" s="1">
        <v>158.4</v>
      </c>
      <c r="M91" s="1">
        <v>179.6</v>
      </c>
      <c r="N91" s="1">
        <v>61.9</v>
      </c>
      <c r="O91" s="1">
        <v>3003</v>
      </c>
      <c r="P91" s="1">
        <v>2472</v>
      </c>
      <c r="Q91" s="1" t="s">
        <v>329</v>
      </c>
      <c r="R91" s="1" t="s">
        <v>58</v>
      </c>
      <c r="S91" s="1">
        <v>51.027000000000001</v>
      </c>
      <c r="T91" s="1">
        <v>51.469000000000001</v>
      </c>
      <c r="U91" s="1"/>
      <c r="V91" s="1">
        <v>51.469000000000001</v>
      </c>
      <c r="W91" s="1">
        <v>0.8220227</v>
      </c>
      <c r="X91" s="1">
        <v>110.919</v>
      </c>
      <c r="Y91" s="1"/>
      <c r="Z91" s="14">
        <f t="shared" si="3"/>
        <v>110.91900000000001</v>
      </c>
      <c r="AA91" s="14">
        <f t="shared" si="4"/>
        <v>110.96261147565569</v>
      </c>
      <c r="AB91" s="1">
        <v>0.97699999999999998</v>
      </c>
      <c r="AC91" s="22">
        <f t="shared" si="5"/>
        <v>7.867093449298002</v>
      </c>
      <c r="AD91" s="23">
        <v>7.8913621000000003</v>
      </c>
    </row>
    <row r="92" spans="1:30" x14ac:dyDescent="0.2">
      <c r="A92" s="1" t="s">
        <v>713</v>
      </c>
      <c r="B92" s="1" t="s">
        <v>963</v>
      </c>
      <c r="C92" s="1" t="s">
        <v>964</v>
      </c>
      <c r="D92" s="1">
        <v>90</v>
      </c>
      <c r="E92" s="1" t="s">
        <v>33</v>
      </c>
      <c r="F92" s="1" t="s">
        <v>965</v>
      </c>
      <c r="G92" s="1" t="s">
        <v>255</v>
      </c>
      <c r="H92" s="1" t="s">
        <v>308</v>
      </c>
      <c r="I92" s="1" t="s">
        <v>36</v>
      </c>
      <c r="J92" s="1" t="s">
        <v>256</v>
      </c>
      <c r="K92" s="1">
        <v>3</v>
      </c>
      <c r="L92" s="1">
        <v>157.6</v>
      </c>
      <c r="M92" s="1">
        <v>180.1</v>
      </c>
      <c r="N92" s="1">
        <v>67.599999999999994</v>
      </c>
      <c r="O92" s="1">
        <v>8780</v>
      </c>
      <c r="P92" s="1">
        <v>6604</v>
      </c>
      <c r="Q92" s="1" t="s">
        <v>38</v>
      </c>
      <c r="R92" s="1" t="s">
        <v>58</v>
      </c>
      <c r="S92" s="1">
        <v>147.18</v>
      </c>
      <c r="T92" s="1">
        <v>148.36099999999999</v>
      </c>
      <c r="U92" s="1"/>
      <c r="V92" s="1">
        <v>148.36099999999999</v>
      </c>
      <c r="W92" s="1">
        <v>0.75142109999999995</v>
      </c>
      <c r="X92" s="1">
        <v>15.585000000000001</v>
      </c>
      <c r="Y92" s="1"/>
      <c r="Z92" s="14">
        <f t="shared" si="3"/>
        <v>15.585000000000001</v>
      </c>
      <c r="AA92" s="14">
        <f t="shared" si="4"/>
        <v>15.448353217104977</v>
      </c>
      <c r="AB92" s="1">
        <v>1.837</v>
      </c>
      <c r="AC92" s="22">
        <f t="shared" si="5"/>
        <v>11.977813665558219</v>
      </c>
      <c r="AD92" s="23">
        <v>12.0979651</v>
      </c>
    </row>
    <row r="93" spans="1:30" x14ac:dyDescent="0.2">
      <c r="A93" s="1" t="s">
        <v>713</v>
      </c>
      <c r="B93" s="1" t="s">
        <v>966</v>
      </c>
      <c r="C93" s="1" t="s">
        <v>967</v>
      </c>
      <c r="D93" s="1">
        <v>91</v>
      </c>
      <c r="E93" s="1" t="s">
        <v>33</v>
      </c>
      <c r="F93" s="1" t="s">
        <v>968</v>
      </c>
      <c r="G93" s="1" t="s">
        <v>257</v>
      </c>
      <c r="H93" s="1" t="s">
        <v>308</v>
      </c>
      <c r="I93" s="1" t="s">
        <v>36</v>
      </c>
      <c r="J93" s="1" t="s">
        <v>258</v>
      </c>
      <c r="K93" s="1">
        <v>3</v>
      </c>
      <c r="L93" s="1">
        <v>157.9</v>
      </c>
      <c r="M93" s="1">
        <v>180.1</v>
      </c>
      <c r="N93" s="1">
        <v>66.099999999999994</v>
      </c>
      <c r="O93" s="1">
        <v>6510</v>
      </c>
      <c r="P93" s="1">
        <v>4914</v>
      </c>
      <c r="Q93" s="1" t="s">
        <v>38</v>
      </c>
      <c r="R93" s="1" t="s">
        <v>58</v>
      </c>
      <c r="S93" s="1">
        <v>110.27500000000001</v>
      </c>
      <c r="T93" s="1">
        <v>111.161</v>
      </c>
      <c r="U93" s="1"/>
      <c r="V93" s="1">
        <v>111.161</v>
      </c>
      <c r="W93" s="1">
        <v>0.75409720000000002</v>
      </c>
      <c r="X93" s="1">
        <v>19.087</v>
      </c>
      <c r="Y93" s="1"/>
      <c r="Z93" s="14">
        <f t="shared" si="3"/>
        <v>19.087</v>
      </c>
      <c r="AA93" s="14">
        <f t="shared" si="4"/>
        <v>19.019560243671528</v>
      </c>
      <c r="AB93" s="1">
        <v>1.45</v>
      </c>
      <c r="AC93" s="22">
        <f t="shared" si="5"/>
        <v>11.383754783611012</v>
      </c>
      <c r="AD93" s="23">
        <v>11.483847300000001</v>
      </c>
    </row>
    <row r="94" spans="1:30" x14ac:dyDescent="0.2">
      <c r="A94" s="1" t="s">
        <v>713</v>
      </c>
      <c r="B94" s="1" t="s">
        <v>969</v>
      </c>
      <c r="C94" s="1" t="s">
        <v>970</v>
      </c>
      <c r="D94" s="1">
        <v>92</v>
      </c>
      <c r="E94" s="1" t="s">
        <v>33</v>
      </c>
      <c r="F94" s="1" t="s">
        <v>72</v>
      </c>
      <c r="G94" s="1" t="s">
        <v>259</v>
      </c>
      <c r="H94" s="1" t="s">
        <v>308</v>
      </c>
      <c r="I94" s="1" t="s">
        <v>36</v>
      </c>
      <c r="J94" s="1" t="s">
        <v>260</v>
      </c>
      <c r="K94" s="1">
        <v>3</v>
      </c>
      <c r="L94" s="1">
        <v>158.1</v>
      </c>
      <c r="M94" s="1">
        <v>180.1</v>
      </c>
      <c r="N94" s="1">
        <v>64.099999999999994</v>
      </c>
      <c r="O94" s="1">
        <v>4428</v>
      </c>
      <c r="P94" s="1">
        <v>3306</v>
      </c>
      <c r="Q94" s="1" t="s">
        <v>38</v>
      </c>
      <c r="R94" s="1" t="s">
        <v>58</v>
      </c>
      <c r="S94" s="1">
        <v>75.289000000000001</v>
      </c>
      <c r="T94" s="1">
        <v>75.885999999999996</v>
      </c>
      <c r="U94" s="1"/>
      <c r="V94" s="1">
        <v>75.885999999999996</v>
      </c>
      <c r="W94" s="1">
        <v>0.74594269999999996</v>
      </c>
      <c r="X94" s="1">
        <v>8.077</v>
      </c>
      <c r="Y94" s="1"/>
      <c r="Z94" s="14">
        <f t="shared" si="3"/>
        <v>8.077</v>
      </c>
      <c r="AA94" s="14">
        <f t="shared" si="4"/>
        <v>8.0751859926536547</v>
      </c>
      <c r="AB94" s="1">
        <v>1.1120000000000001</v>
      </c>
      <c r="AC94" s="22">
        <f t="shared" si="5"/>
        <v>10.156555534700562</v>
      </c>
      <c r="AD94" s="23">
        <v>10.222542799999999</v>
      </c>
    </row>
    <row r="95" spans="1:30" x14ac:dyDescent="0.2">
      <c r="A95" s="1" t="s">
        <v>713</v>
      </c>
      <c r="B95" s="1" t="s">
        <v>971</v>
      </c>
      <c r="C95" s="1" t="s">
        <v>972</v>
      </c>
      <c r="D95" s="1">
        <v>93</v>
      </c>
      <c r="E95" s="1" t="s">
        <v>33</v>
      </c>
      <c r="F95" s="1" t="s">
        <v>60</v>
      </c>
      <c r="G95" s="1" t="s">
        <v>261</v>
      </c>
      <c r="H95" s="1" t="s">
        <v>308</v>
      </c>
      <c r="I95" s="1" t="s">
        <v>36</v>
      </c>
      <c r="J95" s="1" t="s">
        <v>262</v>
      </c>
      <c r="K95" s="1">
        <v>3</v>
      </c>
      <c r="L95" s="1">
        <v>157.9</v>
      </c>
      <c r="M95" s="1">
        <v>179.6</v>
      </c>
      <c r="N95" s="1">
        <v>63.8</v>
      </c>
      <c r="O95" s="1">
        <v>4704</v>
      </c>
      <c r="P95" s="1">
        <v>3469</v>
      </c>
      <c r="Q95" s="1" t="s">
        <v>38</v>
      </c>
      <c r="R95" s="1" t="s">
        <v>58</v>
      </c>
      <c r="S95" s="1">
        <v>78.927000000000007</v>
      </c>
      <c r="T95" s="1">
        <v>79.546999999999997</v>
      </c>
      <c r="U95" s="1"/>
      <c r="V95" s="1">
        <v>79.546999999999997</v>
      </c>
      <c r="W95" s="1">
        <v>0.73658599999999996</v>
      </c>
      <c r="X95" s="1">
        <v>-4.5620000000000003</v>
      </c>
      <c r="Y95" s="1"/>
      <c r="Z95" s="14">
        <f t="shared" ref="Z95" si="8">(V95*X95-(U95*Y95))/(V95-U95)</f>
        <v>-4.5620000000000003</v>
      </c>
      <c r="AA95" s="14">
        <f t="shared" ref="AA95" si="9">Z95+(3.2-((V95*$Z$219+$Z$220)))</f>
        <v>-4.5706249461705433</v>
      </c>
      <c r="AB95" s="1">
        <v>1.242</v>
      </c>
      <c r="AC95" s="22">
        <f t="shared" si="5"/>
        <v>9.5290270849256462</v>
      </c>
      <c r="AD95" s="23">
        <v>9.5940287000000009</v>
      </c>
    </row>
    <row r="96" spans="1:30" x14ac:dyDescent="0.2">
      <c r="A96" s="1" t="s">
        <v>713</v>
      </c>
      <c r="B96" s="1" t="s">
        <v>973</v>
      </c>
      <c r="C96" s="1" t="s">
        <v>974</v>
      </c>
      <c r="D96" s="1">
        <v>94</v>
      </c>
      <c r="E96" s="1" t="s">
        <v>33</v>
      </c>
      <c r="F96" s="1" t="s">
        <v>65</v>
      </c>
      <c r="G96" s="1" t="s">
        <v>263</v>
      </c>
      <c r="H96" s="1" t="s">
        <v>308</v>
      </c>
      <c r="I96" s="1" t="s">
        <v>36</v>
      </c>
      <c r="J96" s="1" t="s">
        <v>264</v>
      </c>
      <c r="K96" s="1">
        <v>3</v>
      </c>
      <c r="L96" s="1">
        <v>158.4</v>
      </c>
      <c r="M96" s="1">
        <v>179.4</v>
      </c>
      <c r="N96" s="1">
        <v>61.1</v>
      </c>
      <c r="O96" s="1">
        <v>2248</v>
      </c>
      <c r="P96" s="1">
        <v>1744</v>
      </c>
      <c r="Q96" s="1" t="s">
        <v>38</v>
      </c>
      <c r="R96" s="1" t="s">
        <v>58</v>
      </c>
      <c r="S96" s="1">
        <v>38.941000000000003</v>
      </c>
      <c r="T96" s="1">
        <v>39.259</v>
      </c>
      <c r="U96" s="1"/>
      <c r="V96" s="1">
        <v>39.259</v>
      </c>
      <c r="W96" s="1">
        <v>0.77498009999999995</v>
      </c>
      <c r="X96" s="1">
        <v>47.316000000000003</v>
      </c>
      <c r="Y96" s="1"/>
      <c r="Z96" s="14">
        <f t="shared" si="3"/>
        <v>47.316000000000003</v>
      </c>
      <c r="AA96" s="14">
        <f t="shared" si="4"/>
        <v>47.382327007762612</v>
      </c>
      <c r="AB96" s="1">
        <v>0.59599999999999997</v>
      </c>
      <c r="AC96" s="22">
        <f t="shared" si="5"/>
        <v>9.8690586032230847</v>
      </c>
      <c r="AD96" s="23">
        <v>9.8672541999999996</v>
      </c>
    </row>
    <row r="97" spans="1:30" x14ac:dyDescent="0.2">
      <c r="A97" s="1" t="s">
        <v>713</v>
      </c>
      <c r="B97" s="1" t="s">
        <v>975</v>
      </c>
      <c r="C97" s="1" t="s">
        <v>976</v>
      </c>
      <c r="D97" s="1">
        <v>95</v>
      </c>
      <c r="E97" s="1" t="s">
        <v>33</v>
      </c>
      <c r="F97" s="1" t="s">
        <v>52</v>
      </c>
      <c r="G97" s="1" t="s">
        <v>265</v>
      </c>
      <c r="H97" s="1" t="s">
        <v>308</v>
      </c>
      <c r="I97" s="1" t="s">
        <v>36</v>
      </c>
      <c r="J97" s="1" t="s">
        <v>266</v>
      </c>
      <c r="K97" s="1">
        <v>3</v>
      </c>
      <c r="L97" s="1">
        <v>158</v>
      </c>
      <c r="M97" s="1">
        <v>180</v>
      </c>
      <c r="N97" s="1">
        <v>66.099999999999994</v>
      </c>
      <c r="O97" s="1">
        <v>8244</v>
      </c>
      <c r="P97" s="1">
        <v>6126</v>
      </c>
      <c r="Q97" s="1" t="s">
        <v>310</v>
      </c>
      <c r="R97" s="1" t="s">
        <v>93</v>
      </c>
      <c r="S97" s="1">
        <v>134.13499999999999</v>
      </c>
      <c r="T97" s="1">
        <v>135.19800000000001</v>
      </c>
      <c r="U97" s="1"/>
      <c r="V97" s="1">
        <v>135.19800000000001</v>
      </c>
      <c r="W97" s="1">
        <v>0.74236659999999999</v>
      </c>
      <c r="X97" s="1">
        <v>3.2480000000000002</v>
      </c>
      <c r="Y97" s="1"/>
      <c r="Z97" s="14">
        <f t="shared" si="3"/>
        <v>3.2480000000000002</v>
      </c>
      <c r="AA97" s="14">
        <f t="shared" si="4"/>
        <v>3.1358417141666841</v>
      </c>
      <c r="AB97" s="1">
        <v>2.1040000000000001</v>
      </c>
      <c r="AC97" s="22">
        <f t="shared" si="5"/>
        <v>9.5333810792849665</v>
      </c>
      <c r="AD97" s="23">
        <v>9.6255790999999995</v>
      </c>
    </row>
    <row r="98" spans="1:30" x14ac:dyDescent="0.2">
      <c r="A98" s="1" t="s">
        <v>713</v>
      </c>
      <c r="B98" s="1" t="s">
        <v>977</v>
      </c>
      <c r="C98" s="1" t="s">
        <v>978</v>
      </c>
      <c r="D98" s="1">
        <v>96</v>
      </c>
      <c r="E98" s="1" t="s">
        <v>33</v>
      </c>
      <c r="F98" s="1" t="s">
        <v>34</v>
      </c>
      <c r="G98" s="1" t="s">
        <v>267</v>
      </c>
      <c r="H98" s="1" t="s">
        <v>308</v>
      </c>
      <c r="I98" s="1" t="s">
        <v>36</v>
      </c>
      <c r="J98" s="1" t="s">
        <v>268</v>
      </c>
      <c r="K98" s="1">
        <v>2</v>
      </c>
      <c r="L98" s="1"/>
      <c r="M98" s="1"/>
      <c r="N98" s="1"/>
      <c r="O98" s="1" t="s">
        <v>981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4"/>
      <c r="AA98" s="14"/>
      <c r="AB98" s="1">
        <v>1</v>
      </c>
      <c r="AC98" s="22"/>
      <c r="AD98" s="23">
        <v>10.301018900000001</v>
      </c>
    </row>
    <row r="99" spans="1:30" x14ac:dyDescent="0.2">
      <c r="A99" s="1" t="s">
        <v>713</v>
      </c>
      <c r="B99" s="1" t="s">
        <v>979</v>
      </c>
      <c r="C99" s="1" t="s">
        <v>980</v>
      </c>
      <c r="D99" s="1">
        <v>97</v>
      </c>
      <c r="E99" s="1" t="s">
        <v>33</v>
      </c>
      <c r="F99" s="1" t="s">
        <v>52</v>
      </c>
      <c r="G99" s="1" t="s">
        <v>35</v>
      </c>
      <c r="H99" s="1" t="s">
        <v>308</v>
      </c>
      <c r="I99" s="1" t="s">
        <v>36</v>
      </c>
      <c r="J99" s="1" t="s">
        <v>269</v>
      </c>
      <c r="K99" s="1">
        <v>3</v>
      </c>
      <c r="L99" s="1">
        <v>158.9</v>
      </c>
      <c r="M99" s="1">
        <v>179.4</v>
      </c>
      <c r="N99" s="1">
        <v>57.9</v>
      </c>
      <c r="O99" s="1">
        <v>1357</v>
      </c>
      <c r="P99" s="1">
        <v>1008</v>
      </c>
      <c r="Q99" s="1" t="s">
        <v>310</v>
      </c>
      <c r="R99" s="1" t="s">
        <v>93</v>
      </c>
      <c r="S99" s="1">
        <v>23.286999999999999</v>
      </c>
      <c r="T99" s="1">
        <v>23.468</v>
      </c>
      <c r="U99" s="1"/>
      <c r="V99" s="1">
        <v>23.468</v>
      </c>
      <c r="W99" s="1">
        <v>0.74224029999999996</v>
      </c>
      <c r="X99" s="1">
        <v>3.0649999999999999</v>
      </c>
      <c r="Y99" s="1"/>
      <c r="Z99" s="14">
        <f t="shared" si="3"/>
        <v>3.0649999999999995</v>
      </c>
      <c r="AA99" s="14">
        <f t="shared" si="4"/>
        <v>3.1607046463785324</v>
      </c>
      <c r="AB99" s="1">
        <v>0.36599999999999999</v>
      </c>
      <c r="AC99" s="22">
        <f t="shared" si="5"/>
        <v>9.6957014860122044</v>
      </c>
      <c r="AD99" s="23">
        <v>9.6048603999999997</v>
      </c>
    </row>
    <row r="100" spans="1:3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4"/>
      <c r="AA100" s="14"/>
      <c r="AB100" s="1"/>
      <c r="AC100" s="22"/>
      <c r="AD100" s="23"/>
    </row>
    <row r="101" spans="1:3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4"/>
      <c r="AA101" s="14"/>
      <c r="AB101" s="1"/>
      <c r="AC101" s="22"/>
      <c r="AD101" s="23"/>
    </row>
    <row r="102" spans="1:3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Z102" s="14"/>
      <c r="AA102" s="14"/>
      <c r="AB102" s="1"/>
      <c r="AC102" s="22"/>
      <c r="AD102" s="23"/>
    </row>
    <row r="103" spans="1:3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Z103" s="14"/>
      <c r="AA103" s="14"/>
      <c r="AB103" s="1"/>
      <c r="AC103" s="22"/>
      <c r="AD103" s="23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V104" s="1"/>
      <c r="W104" s="1"/>
      <c r="X104" s="1"/>
      <c r="Z104" s="14"/>
      <c r="AA104" s="14"/>
      <c r="AB104" s="1"/>
      <c r="AC104" s="22"/>
      <c r="AD104" s="23"/>
    </row>
    <row r="105" spans="1:3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Z105" s="14"/>
      <c r="AA105" s="14"/>
      <c r="AB105" s="1"/>
      <c r="AC105" s="22"/>
      <c r="AD105" s="23"/>
    </row>
    <row r="106" spans="1:3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T106" s="1"/>
      <c r="U106" s="1"/>
      <c r="V106" s="1"/>
      <c r="Z106" s="14"/>
      <c r="AA106" s="14"/>
      <c r="AB106" s="1"/>
      <c r="AC106" s="22"/>
      <c r="AD106" s="23"/>
    </row>
    <row r="107" spans="1:3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Z107" s="14"/>
      <c r="AA107" s="14"/>
      <c r="AB107" s="1"/>
      <c r="AC107" s="22"/>
      <c r="AD107" s="23"/>
    </row>
    <row r="108" spans="1:3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Z108" s="14"/>
      <c r="AA108" s="14"/>
      <c r="AB108" s="1"/>
      <c r="AC108" s="22"/>
      <c r="AD108" s="23"/>
    </row>
    <row r="109" spans="1:3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Z109" s="14"/>
      <c r="AA109" s="14"/>
      <c r="AB109" s="1"/>
      <c r="AC109" s="22"/>
      <c r="AD109" s="23"/>
    </row>
    <row r="110" spans="1:3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T110" s="1"/>
      <c r="U110" s="1"/>
      <c r="V110" s="1"/>
      <c r="Z110" s="14"/>
      <c r="AA110" s="14"/>
      <c r="AB110" s="1"/>
      <c r="AC110" s="18"/>
      <c r="AD110" s="23"/>
    </row>
    <row r="111" spans="1:3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T111" s="1"/>
      <c r="U111" s="1"/>
      <c r="V111" s="1"/>
      <c r="Z111" s="14"/>
      <c r="AA111" s="14"/>
      <c r="AB111" s="1"/>
      <c r="AC111" s="18"/>
      <c r="AD111" s="23"/>
    </row>
    <row r="112" spans="1:3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T112" s="1"/>
      <c r="U112" s="1"/>
      <c r="V112" s="1"/>
      <c r="Z112" s="14"/>
      <c r="AA112" s="14"/>
      <c r="AB112" s="1"/>
      <c r="AC112" s="18"/>
      <c r="AD112" s="23"/>
    </row>
    <row r="113" spans="1:2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Z113" s="18"/>
      <c r="AB113" s="18"/>
      <c r="AC113" s="18"/>
    </row>
    <row r="114" spans="1:2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Z114" s="18"/>
      <c r="AB114" s="18"/>
      <c r="AC114" s="18"/>
    </row>
    <row r="115" spans="1:2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Z115" s="18"/>
      <c r="AB115" s="18"/>
      <c r="AC115" s="18"/>
    </row>
    <row r="116" spans="1:2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Z116" s="18"/>
      <c r="AB116" s="18"/>
      <c r="AC116" s="18"/>
    </row>
    <row r="117" spans="1:2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Z117" s="18"/>
      <c r="AB117" s="18"/>
      <c r="AC117" s="18"/>
    </row>
    <row r="118" spans="1:2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Z118" s="18"/>
      <c r="AB118" s="18"/>
      <c r="AC118" s="18"/>
    </row>
    <row r="119" spans="1:2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Z119" s="18"/>
      <c r="AB119" s="18"/>
      <c r="AC119" s="18"/>
    </row>
    <row r="120" spans="1:2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Z120" s="18"/>
      <c r="AB120" s="18"/>
      <c r="AC120" s="18"/>
    </row>
    <row r="121" spans="1:2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Z121" s="18"/>
      <c r="AB121" s="18"/>
      <c r="AC121" s="18"/>
    </row>
    <row r="122" spans="1:2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Z122" s="18"/>
      <c r="AB122" s="18"/>
      <c r="AC122" s="18"/>
    </row>
    <row r="123" spans="1:2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Z123" s="18"/>
      <c r="AB123" s="18"/>
      <c r="AC123" s="18"/>
    </row>
    <row r="124" spans="1:2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Z124" s="18"/>
      <c r="AB124" s="18"/>
      <c r="AC124" s="18"/>
    </row>
    <row r="125" spans="1:2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Z125" s="18"/>
      <c r="AB125" s="18"/>
      <c r="AC125" s="18"/>
    </row>
    <row r="126" spans="1:2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Z126" s="18"/>
      <c r="AB126" s="18"/>
      <c r="AC126" s="18"/>
    </row>
    <row r="127" spans="1:2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Z127" s="18"/>
      <c r="AB127" s="18"/>
      <c r="AC127" s="18"/>
    </row>
    <row r="128" spans="1:2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Z128" s="18"/>
      <c r="AB128" s="18"/>
      <c r="AC128" s="18"/>
    </row>
    <row r="129" spans="1:2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Z129" s="18"/>
      <c r="AB129" s="18"/>
      <c r="AC129" s="18"/>
    </row>
    <row r="130" spans="1:2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Z130" s="18"/>
      <c r="AB130" s="18"/>
      <c r="AC130" s="18"/>
    </row>
    <row r="131" spans="1:2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Z131" s="18"/>
      <c r="AB131" s="18"/>
      <c r="AC131" s="18"/>
    </row>
    <row r="132" spans="1:2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Z132" s="18"/>
      <c r="AB132" s="18"/>
      <c r="AC132" s="18"/>
    </row>
    <row r="133" spans="1:2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Z133" s="18"/>
      <c r="AB133" s="18"/>
      <c r="AC133" s="18"/>
    </row>
    <row r="134" spans="1:2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Z134" s="18"/>
      <c r="AB134" s="18"/>
      <c r="AC134" s="18"/>
    </row>
    <row r="135" spans="1:2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Z135" s="18"/>
      <c r="AB135" s="18"/>
      <c r="AC135" s="18"/>
    </row>
    <row r="136" spans="1:2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Z136" s="18"/>
      <c r="AB136" s="18"/>
      <c r="AC136" s="18"/>
    </row>
    <row r="137" spans="1:2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Z137" s="18"/>
      <c r="AB137" s="18"/>
      <c r="AC137" s="18"/>
    </row>
    <row r="138" spans="1:2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Z138" s="18"/>
      <c r="AB138" s="18"/>
      <c r="AC138" s="18"/>
    </row>
    <row r="139" spans="1:2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Z139" s="18"/>
      <c r="AB139" s="18"/>
      <c r="AC139" s="18"/>
    </row>
    <row r="140" spans="1:2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Z140" s="18"/>
      <c r="AB140" s="18"/>
      <c r="AC140" s="18"/>
    </row>
    <row r="141" spans="1:2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Z141" s="18"/>
      <c r="AB141" s="18"/>
      <c r="AC141" s="18"/>
    </row>
    <row r="142" spans="1:2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Z142" s="18"/>
      <c r="AB142" s="18"/>
      <c r="AC142" s="18"/>
    </row>
    <row r="143" spans="1:2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Z143" s="18"/>
      <c r="AB143" s="18"/>
      <c r="AC143" s="18"/>
    </row>
    <row r="144" spans="1:2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Z144" s="18"/>
      <c r="AB144" s="18"/>
      <c r="AC144" s="18"/>
    </row>
    <row r="145" spans="1:2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Z145" s="18"/>
      <c r="AB145" s="18"/>
      <c r="AC145" s="18"/>
    </row>
    <row r="146" spans="1:2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Z146" s="18"/>
      <c r="AB146" s="18"/>
      <c r="AC146" s="18"/>
    </row>
    <row r="147" spans="1:2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Z147" s="18"/>
      <c r="AB147" s="18"/>
      <c r="AC147" s="18"/>
    </row>
    <row r="148" spans="1:2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Z148" s="18"/>
      <c r="AB148" s="18"/>
      <c r="AC148" s="18"/>
    </row>
    <row r="149" spans="1:2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Z149" s="18"/>
      <c r="AB149" s="18"/>
      <c r="AC149" s="18"/>
    </row>
    <row r="150" spans="1:2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Z150" s="18"/>
      <c r="AB150" s="18"/>
      <c r="AC150" s="18"/>
    </row>
    <row r="151" spans="1:2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Z151" s="18"/>
      <c r="AB151" s="18"/>
      <c r="AC151" s="18"/>
    </row>
    <row r="152" spans="1:2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Z152" s="18"/>
      <c r="AB152" s="18"/>
      <c r="AC152" s="18"/>
    </row>
    <row r="153" spans="1:2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Z153" s="18"/>
      <c r="AB153" s="18"/>
      <c r="AC153" s="18"/>
    </row>
    <row r="154" spans="1:29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Z154" s="18"/>
      <c r="AB154" s="18"/>
      <c r="AC154" s="18"/>
    </row>
    <row r="155" spans="1:29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Z155" s="18"/>
      <c r="AB155" s="18"/>
      <c r="AC155" s="18"/>
    </row>
    <row r="156" spans="1:29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Z156" s="18"/>
      <c r="AB156" s="18"/>
      <c r="AC156" s="18"/>
    </row>
    <row r="157" spans="1:29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Z157" s="18"/>
      <c r="AB157" s="18"/>
      <c r="AC157" s="18"/>
    </row>
    <row r="158" spans="1:29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Z158" s="18"/>
      <c r="AB158" s="18"/>
      <c r="AC158" s="18"/>
    </row>
    <row r="159" spans="1:29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Z159" s="18"/>
      <c r="AB159" s="18"/>
      <c r="AC159" s="18"/>
    </row>
    <row r="160" spans="1:29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Z160" s="18"/>
      <c r="AB160" s="18"/>
      <c r="AC160" s="18"/>
    </row>
    <row r="161" spans="1:29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Z161" s="18"/>
      <c r="AB161" s="18"/>
      <c r="AC161" s="18"/>
    </row>
    <row r="162" spans="1:29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Z162" s="18"/>
      <c r="AB162" s="18"/>
      <c r="AC162" s="18"/>
    </row>
    <row r="163" spans="1:29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Z163" s="18"/>
      <c r="AB163" s="18"/>
      <c r="AC163" s="18"/>
    </row>
    <row r="164" spans="1:29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Z164" s="18"/>
      <c r="AB164" s="18"/>
      <c r="AC164" s="18"/>
    </row>
    <row r="165" spans="1:29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Z165" s="18"/>
      <c r="AB165" s="18"/>
      <c r="AC165" s="18"/>
    </row>
    <row r="166" spans="1:29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Z166" s="18"/>
      <c r="AB166" s="18"/>
      <c r="AC166" s="18"/>
    </row>
    <row r="167" spans="1:29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Z167" s="18"/>
      <c r="AB167" s="18"/>
      <c r="AC167" s="18"/>
    </row>
    <row r="168" spans="1:29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Z168" s="18"/>
      <c r="AB168" s="18"/>
      <c r="AC168" s="18"/>
    </row>
    <row r="169" spans="1:29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Z169" s="18"/>
      <c r="AB169" s="18"/>
      <c r="AC169" s="18"/>
    </row>
    <row r="170" spans="1:29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Z170" s="18"/>
      <c r="AB170" s="18"/>
      <c r="AC170" s="18"/>
    </row>
    <row r="171" spans="1:29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Z171" s="18"/>
      <c r="AB171" s="18"/>
      <c r="AC171" s="18"/>
    </row>
    <row r="172" spans="1:29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Z172" s="18"/>
      <c r="AB172" s="18"/>
      <c r="AC172" s="18"/>
    </row>
    <row r="173" spans="1:29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Z173" s="18"/>
      <c r="AB173" s="18"/>
      <c r="AC173" s="18"/>
    </row>
    <row r="174" spans="1:29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Z174" s="18"/>
      <c r="AB174" s="18"/>
      <c r="AC174" s="18"/>
    </row>
    <row r="175" spans="1:29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Z175" s="18"/>
      <c r="AB175" s="18"/>
      <c r="AC175" s="18"/>
    </row>
    <row r="176" spans="1:29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Z176" s="18"/>
      <c r="AB176" s="18"/>
      <c r="AC176" s="18"/>
    </row>
    <row r="177" spans="1:29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Z177" s="18"/>
      <c r="AB177" s="18"/>
      <c r="AC177" s="18"/>
    </row>
    <row r="178" spans="1:29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Z178" s="18"/>
      <c r="AB178" s="18"/>
      <c r="AC178" s="18"/>
    </row>
    <row r="179" spans="1:29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Z179" s="18"/>
      <c r="AB179" s="18"/>
      <c r="AC179" s="18"/>
    </row>
    <row r="180" spans="1:29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Z180" s="18"/>
      <c r="AB180" s="18"/>
      <c r="AC180" s="18"/>
    </row>
    <row r="181" spans="1:29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Z181" s="18"/>
      <c r="AB181" s="18"/>
      <c r="AC181" s="18"/>
    </row>
    <row r="182" spans="1:29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Z182" s="18"/>
      <c r="AB182" s="18"/>
      <c r="AC182" s="18"/>
    </row>
    <row r="183" spans="1:29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Z183" s="18"/>
      <c r="AB183" s="18"/>
      <c r="AC183" s="18"/>
    </row>
    <row r="184" spans="1:29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Z184" s="18"/>
      <c r="AB184" s="18"/>
      <c r="AC184" s="18"/>
    </row>
    <row r="185" spans="1:29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Z185" s="18"/>
      <c r="AB185" s="18"/>
      <c r="AC185" s="18"/>
    </row>
    <row r="186" spans="1:29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Z186" s="18"/>
      <c r="AB186" s="18"/>
      <c r="AC186" s="18"/>
    </row>
    <row r="187" spans="1:29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Z187" s="18"/>
      <c r="AB187" s="18"/>
      <c r="AC187" s="18"/>
    </row>
    <row r="188" spans="1:29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Z188" s="18"/>
      <c r="AB188" s="18"/>
      <c r="AC188" s="18"/>
    </row>
    <row r="189" spans="1:29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Z189" s="18"/>
      <c r="AB189" s="18"/>
      <c r="AC189" s="18"/>
    </row>
    <row r="190" spans="1:29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Z190" s="18"/>
      <c r="AB190" s="18"/>
      <c r="AC190" s="18"/>
    </row>
    <row r="193" spans="25:32" x14ac:dyDescent="0.2">
      <c r="Y193" s="1" t="s">
        <v>30</v>
      </c>
      <c r="Z193" s="18" t="s">
        <v>278</v>
      </c>
      <c r="AA193" s="18" t="s">
        <v>278</v>
      </c>
      <c r="AB193" s="3" t="s">
        <v>279</v>
      </c>
    </row>
    <row r="194" spans="25:32" x14ac:dyDescent="0.2">
      <c r="Y194" t="s">
        <v>280</v>
      </c>
      <c r="Z194" s="3" t="s">
        <v>281</v>
      </c>
      <c r="AA194" s="3" t="s">
        <v>282</v>
      </c>
      <c r="AB194" s="3"/>
      <c r="AD194" s="6" t="s">
        <v>283</v>
      </c>
      <c r="AF194" s="15" t="s">
        <v>296</v>
      </c>
    </row>
    <row r="195" spans="25:32" x14ac:dyDescent="0.2">
      <c r="Y195" s="4">
        <f>V5</f>
        <v>115.539</v>
      </c>
      <c r="Z195" s="19">
        <f>Z5</f>
        <v>3.2810000000000001</v>
      </c>
      <c r="AA195" s="19">
        <f>AA5</f>
        <v>3.2054153952223787</v>
      </c>
      <c r="AB195" s="5">
        <f>AB5*9.52*10</f>
        <v>173.0736</v>
      </c>
      <c r="AD195" s="6" t="s">
        <v>284</v>
      </c>
    </row>
    <row r="196" spans="25:32" x14ac:dyDescent="0.2">
      <c r="Y196" s="4">
        <f>V8</f>
        <v>47.835000000000001</v>
      </c>
      <c r="Z196" s="19">
        <f>Z8</f>
        <v>3.177</v>
      </c>
      <c r="AA196" s="19">
        <f>AA8</f>
        <v>3.2273721835735016</v>
      </c>
      <c r="AB196" s="5">
        <f>AB8*9.52*10</f>
        <v>72.352000000000004</v>
      </c>
      <c r="AD196" s="19"/>
    </row>
    <row r="197" spans="25:32" x14ac:dyDescent="0.2">
      <c r="Y197" s="4">
        <f>V17</f>
        <v>65.706000000000003</v>
      </c>
      <c r="Z197" s="19">
        <f>Z17</f>
        <v>3.1440000000000001</v>
      </c>
      <c r="AA197" s="19">
        <f>AA17</f>
        <v>3.1611249047624579</v>
      </c>
      <c r="AB197" s="5">
        <f>AB17*9.52*10</f>
        <v>98.341599999999985</v>
      </c>
      <c r="AC197" s="6" t="s">
        <v>60</v>
      </c>
      <c r="AD197" s="19">
        <f>AVERAGE(AA6,AA46,AA95)</f>
        <v>-4.5853651253428538</v>
      </c>
      <c r="AE197" s="19">
        <f>STDEV(AA6,AA46,AA95)</f>
        <v>3.747091721456635E-2</v>
      </c>
      <c r="AF197">
        <v>-4.5199999999999996</v>
      </c>
    </row>
    <row r="198" spans="25:32" x14ac:dyDescent="0.2">
      <c r="Y198" s="4">
        <f>V27</f>
        <v>75.251000000000005</v>
      </c>
      <c r="Z198" s="19">
        <f>Z27</f>
        <v>3.1429999999999998</v>
      </c>
      <c r="AA198" s="19">
        <f>AA27</f>
        <v>3.1423673491555291</v>
      </c>
      <c r="AB198" s="5">
        <f>AB27*9.52*10</f>
        <v>112.43119999999999</v>
      </c>
      <c r="AC198" s="6" t="s">
        <v>65</v>
      </c>
      <c r="AD198" s="19">
        <f>AVERAGE(AA7,AA47,AA107,AA109)</f>
        <v>47.501741083555459</v>
      </c>
      <c r="AE198" s="19">
        <f>STDEV(AA7,AA47,AA107,AA109)</f>
        <v>4.1413269162135016E-2</v>
      </c>
      <c r="AF198">
        <v>47.6</v>
      </c>
    </row>
    <row r="199" spans="25:32" x14ac:dyDescent="0.2">
      <c r="Y199" s="4">
        <f>V37</f>
        <v>84.051000000000002</v>
      </c>
      <c r="Z199" s="19">
        <f>Z37</f>
        <v>3.2419999999999995</v>
      </c>
      <c r="AA199" s="19">
        <f>AA37</f>
        <v>3.2249957944838719</v>
      </c>
      <c r="AB199" s="5">
        <f>AB37*9.52*10</f>
        <v>125.18799999999999</v>
      </c>
      <c r="AC199" s="19" t="s">
        <v>72</v>
      </c>
      <c r="AD199" s="19">
        <f>AVERAGE(AA9,AA50,AA108)</f>
        <v>8.1336752343156498</v>
      </c>
      <c r="AE199" s="19">
        <f>STDEV(AA9,AA50,AA108)</f>
        <v>3.1265857997048653E-2</v>
      </c>
    </row>
    <row r="200" spans="25:32" x14ac:dyDescent="0.2">
      <c r="Y200" s="4">
        <f>V48</f>
        <v>101.39100000000001</v>
      </c>
      <c r="Z200" s="19">
        <f>Z48</f>
        <v>3.3079999999999998</v>
      </c>
      <c r="AA200" s="19">
        <f>AA48</f>
        <v>3.2587363901649473</v>
      </c>
      <c r="AB200" s="5">
        <f>AB48*9.52*10</f>
        <v>150.32079999999999</v>
      </c>
    </row>
    <row r="201" spans="25:32" x14ac:dyDescent="0.2">
      <c r="Y201" s="4">
        <f>V57</f>
        <v>32.145000000000003</v>
      </c>
      <c r="Z201" s="19">
        <f>Z57</f>
        <v>3.1179999999999999</v>
      </c>
      <c r="AA201" s="19">
        <f>AA57</f>
        <v>3.1975619213914905</v>
      </c>
      <c r="AB201" s="5">
        <f>AB57*9.52*10</f>
        <v>48.171199999999999</v>
      </c>
    </row>
    <row r="202" spans="25:32" x14ac:dyDescent="0.2">
      <c r="Y202" s="4">
        <f>V67</f>
        <v>127.123</v>
      </c>
      <c r="Z202" s="19">
        <f>Z67</f>
        <v>3.302</v>
      </c>
      <c r="AA202" s="19">
        <f>AA67</f>
        <v>3.2048644759818696</v>
      </c>
      <c r="AB202" s="5">
        <f>AB67*9.52*10</f>
        <v>188.59120000000001</v>
      </c>
      <c r="AD202" s="19"/>
    </row>
    <row r="203" spans="25:32" x14ac:dyDescent="0.2">
      <c r="Y203" s="4">
        <f>V77</f>
        <v>52.768000000000001</v>
      </c>
      <c r="Z203" s="19">
        <f>Z77</f>
        <v>3.1960000000000002</v>
      </c>
      <c r="AA203" s="19">
        <f>AA77</f>
        <v>3.237194810937674</v>
      </c>
      <c r="AB203" s="5">
        <f>AB77*9.52*10</f>
        <v>78.444799999999987</v>
      </c>
      <c r="AC203" s="19"/>
    </row>
    <row r="204" spans="25:32" x14ac:dyDescent="0.2">
      <c r="Y204" s="4">
        <f>V87</f>
        <v>91.132999999999996</v>
      </c>
      <c r="Z204" s="19">
        <f>Z87</f>
        <v>3.274</v>
      </c>
      <c r="AA204" s="19">
        <f>AA87</f>
        <v>3.243820413781068</v>
      </c>
      <c r="AB204" s="5">
        <f>AB87*9.52*10</f>
        <v>135.46960000000001</v>
      </c>
    </row>
    <row r="205" spans="25:32" x14ac:dyDescent="0.2">
      <c r="Y205" s="4">
        <f>V97</f>
        <v>135.19800000000001</v>
      </c>
      <c r="Z205" s="19">
        <f>Z97</f>
        <v>3.2480000000000002</v>
      </c>
      <c r="AA205" s="19">
        <f>AA97</f>
        <v>3.1358417141666841</v>
      </c>
      <c r="AB205" s="5">
        <f>AB97*9.52*10</f>
        <v>200.30080000000001</v>
      </c>
    </row>
    <row r="206" spans="25:32" x14ac:dyDescent="0.2">
      <c r="Y206" s="4">
        <f>V99</f>
        <v>23.468</v>
      </c>
      <c r="Z206" s="19">
        <f>Z99</f>
        <v>3.0649999999999995</v>
      </c>
      <c r="AA206" s="19">
        <f>AA99</f>
        <v>3.1607046463785324</v>
      </c>
      <c r="AB206" s="5">
        <f>AB99*9.52*10</f>
        <v>34.843199999999996</v>
      </c>
    </row>
    <row r="215" spans="25:29" x14ac:dyDescent="0.2">
      <c r="Z215" s="19">
        <f>AVERAGE(Z195:Z213)</f>
        <v>3.2081666666666666</v>
      </c>
      <c r="AA215" s="19">
        <f>AVERAGE(AA195:AA213)</f>
        <v>3.2000000000000006</v>
      </c>
    </row>
    <row r="216" spans="25:29" x14ac:dyDescent="0.2">
      <c r="Z216" s="19">
        <f>STDEV(Z195:Z213)</f>
        <v>7.9344855287574095E-2</v>
      </c>
      <c r="AA216" s="19">
        <f>STDEV(AA195:AA213)</f>
        <v>4.1208794426997576E-2</v>
      </c>
    </row>
    <row r="218" spans="25:29" x14ac:dyDescent="0.2">
      <c r="Y218" t="s">
        <v>287</v>
      </c>
      <c r="Z218" s="20"/>
      <c r="AB218" s="6" t="s">
        <v>288</v>
      </c>
      <c r="AC218" s="20"/>
    </row>
    <row r="219" spans="25:29" x14ac:dyDescent="0.2">
      <c r="Y219" s="8" t="s">
        <v>289</v>
      </c>
      <c r="Z219" s="21">
        <f>SLOPE(Z195:Z213,Y195:Y213)</f>
        <v>1.8604039399610554E-3</v>
      </c>
      <c r="AB219" s="21" t="s">
        <v>289</v>
      </c>
      <c r="AC219" s="21">
        <f>SLOPE(AB195:AB205,Y195:Y205)</f>
        <v>1.4776342116651839</v>
      </c>
    </row>
    <row r="220" spans="25:29" x14ac:dyDescent="0.2">
      <c r="Y220" s="8" t="s">
        <v>290</v>
      </c>
      <c r="Z220" s="21">
        <f>INTERCEPT(Z195:Z213,Y195:Y213)</f>
        <v>3.0606353939584614</v>
      </c>
      <c r="AB220" s="21" t="s">
        <v>290</v>
      </c>
      <c r="AC220" s="21">
        <f>INTERCEPT(AB195:AB204,Y195:Y204)</f>
        <v>0.80914775944613382</v>
      </c>
    </row>
    <row r="221" spans="25:29" x14ac:dyDescent="0.2">
      <c r="Y221" s="8" t="s">
        <v>291</v>
      </c>
      <c r="Z221" s="21">
        <f>RSQ(Z195:Z213,Y195:Y213)</f>
        <v>0.73026191254999473</v>
      </c>
      <c r="AB221" s="21" t="s">
        <v>291</v>
      </c>
      <c r="AC221" s="21">
        <f>CORREL(Y195:Y205,AB195:AB205)</f>
        <v>0.99993180179005525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1"/>
  <sheetViews>
    <sheetView workbookViewId="0">
      <pane xSplit="11" ySplit="2" topLeftCell="X160" activePane="bottomRight" state="frozen"/>
      <selection pane="topRight" activeCell="L1" sqref="L1"/>
      <selection pane="bottomLeft" activeCell="A3" sqref="A3"/>
      <selection pane="bottomRight" activeCell="AH176" sqref="AH176"/>
    </sheetView>
  </sheetViews>
  <sheetFormatPr defaultRowHeight="12.75" x14ac:dyDescent="0.2"/>
  <cols>
    <col min="6" max="6" width="21" customWidth="1"/>
    <col min="26" max="26" width="9.85546875" customWidth="1"/>
    <col min="31" max="31" width="13.5703125" customWidth="1"/>
    <col min="32" max="32" width="12.42578125" customWidth="1"/>
  </cols>
  <sheetData>
    <row r="1" spans="1:3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31</v>
      </c>
      <c r="Y1" s="1" t="s">
        <v>32</v>
      </c>
      <c r="Z1" s="1" t="s">
        <v>30</v>
      </c>
      <c r="AA1" s="1" t="s">
        <v>32</v>
      </c>
      <c r="AB1" s="11" t="s">
        <v>32</v>
      </c>
      <c r="AC1" s="11" t="s">
        <v>32</v>
      </c>
      <c r="AD1" s="12" t="s">
        <v>285</v>
      </c>
      <c r="AE1" s="11" t="s">
        <v>32</v>
      </c>
    </row>
    <row r="2" spans="1:3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t="s">
        <v>34</v>
      </c>
      <c r="AA2" t="s">
        <v>34</v>
      </c>
      <c r="AB2" s="7" t="s">
        <v>292</v>
      </c>
      <c r="AC2" s="7" t="s">
        <v>293</v>
      </c>
    </row>
    <row r="3" spans="1:31" x14ac:dyDescent="0.2">
      <c r="A3" s="1" t="s">
        <v>713</v>
      </c>
      <c r="B3" s="1" t="s">
        <v>714</v>
      </c>
      <c r="C3" s="1" t="s">
        <v>715</v>
      </c>
      <c r="D3" s="1">
        <v>1</v>
      </c>
      <c r="E3" s="1" t="s">
        <v>33</v>
      </c>
      <c r="F3" s="1" t="s">
        <v>34</v>
      </c>
      <c r="G3" s="1" t="s">
        <v>35</v>
      </c>
      <c r="H3" s="1" t="s">
        <v>308</v>
      </c>
      <c r="I3" s="1" t="s">
        <v>36</v>
      </c>
      <c r="J3" s="1" t="s">
        <v>37</v>
      </c>
      <c r="K3" s="1">
        <v>3</v>
      </c>
      <c r="L3" s="1">
        <v>278.2</v>
      </c>
      <c r="M3" s="1">
        <v>295.60000000000002</v>
      </c>
      <c r="N3" s="1">
        <v>30.5</v>
      </c>
      <c r="O3" s="1">
        <v>1</v>
      </c>
      <c r="P3" s="23">
        <v>-8.8024599999999995E-2</v>
      </c>
      <c r="Q3" s="1">
        <v>12</v>
      </c>
      <c r="R3" s="1">
        <v>14</v>
      </c>
      <c r="S3" s="1">
        <v>18</v>
      </c>
      <c r="T3" s="1" t="s">
        <v>311</v>
      </c>
      <c r="U3" s="1" t="s">
        <v>87</v>
      </c>
      <c r="V3" s="1">
        <v>0.222</v>
      </c>
      <c r="W3" s="1">
        <v>0.22600000000000001</v>
      </c>
      <c r="X3" s="1">
        <v>1.1673591000000001</v>
      </c>
      <c r="Y3" s="1">
        <v>-32.381</v>
      </c>
      <c r="Z3" s="4">
        <f>AVERAGE($W$3,$W$4,$W$49,$W$98)</f>
        <v>0.23325000000000001</v>
      </c>
      <c r="AA3" s="4">
        <f>AVERAGE($Y$3,$Y$4,$Y$49,$Y$98)</f>
        <v>-25.922000000000001</v>
      </c>
      <c r="AB3" s="7"/>
    </row>
    <row r="4" spans="1:31" x14ac:dyDescent="0.2">
      <c r="A4" s="1" t="s">
        <v>713</v>
      </c>
      <c r="B4" s="1" t="s">
        <v>716</v>
      </c>
      <c r="C4" s="1" t="s">
        <v>717</v>
      </c>
      <c r="D4" s="1">
        <v>2</v>
      </c>
      <c r="E4" s="1" t="s">
        <v>43</v>
      </c>
      <c r="F4" s="1" t="s">
        <v>34</v>
      </c>
      <c r="G4" s="1" t="s">
        <v>44</v>
      </c>
      <c r="H4" s="1" t="s">
        <v>308</v>
      </c>
      <c r="I4" s="1" t="s">
        <v>36</v>
      </c>
      <c r="J4" s="1" t="s">
        <v>45</v>
      </c>
      <c r="K4" s="1">
        <v>3</v>
      </c>
      <c r="L4" s="1">
        <v>278.5</v>
      </c>
      <c r="M4" s="1">
        <v>295.60000000000002</v>
      </c>
      <c r="N4" s="1">
        <v>29</v>
      </c>
      <c r="O4" s="1">
        <v>1</v>
      </c>
      <c r="P4" s="4"/>
      <c r="Q4" s="1">
        <v>11</v>
      </c>
      <c r="R4" s="1">
        <v>13</v>
      </c>
      <c r="S4" s="1">
        <v>15</v>
      </c>
      <c r="T4" s="1" t="s">
        <v>42</v>
      </c>
      <c r="U4" s="1" t="s">
        <v>80</v>
      </c>
      <c r="V4" s="1">
        <v>0.191</v>
      </c>
      <c r="W4" s="1">
        <v>0.19400000000000001</v>
      </c>
      <c r="X4" s="1">
        <v>1.1756669</v>
      </c>
      <c r="Y4" s="1">
        <v>-24.466000000000001</v>
      </c>
      <c r="Z4" s="4">
        <f t="shared" ref="Z4:Z67" si="0">AVERAGE($W$3,$W$4,$W$49,$W$98)</f>
        <v>0.23325000000000001</v>
      </c>
      <c r="AA4" s="4">
        <f t="shared" ref="AA4:AA67" si="1">AVERAGE($Y$3,$Y$4,$Y$49,$Y$98)</f>
        <v>-25.922000000000001</v>
      </c>
      <c r="AB4" s="7"/>
    </row>
    <row r="5" spans="1:31" x14ac:dyDescent="0.2">
      <c r="A5" s="1" t="s">
        <v>713</v>
      </c>
      <c r="B5" s="1" t="s">
        <v>718</v>
      </c>
      <c r="C5" s="1" t="s">
        <v>719</v>
      </c>
      <c r="D5" s="1">
        <v>3</v>
      </c>
      <c r="E5" s="1" t="s">
        <v>51</v>
      </c>
      <c r="F5" s="1" t="s">
        <v>52</v>
      </c>
      <c r="G5" s="1" t="s">
        <v>53</v>
      </c>
      <c r="H5" s="1" t="s">
        <v>308</v>
      </c>
      <c r="I5" s="1" t="s">
        <v>36</v>
      </c>
      <c r="J5" s="1" t="s">
        <v>54</v>
      </c>
      <c r="K5" s="1">
        <v>4</v>
      </c>
      <c r="L5" s="1">
        <v>268.10000000000002</v>
      </c>
      <c r="M5" s="1">
        <v>283.60000000000002</v>
      </c>
      <c r="N5" s="1">
        <v>75</v>
      </c>
      <c r="O5" s="1">
        <v>1.8180000000000001</v>
      </c>
      <c r="P5" s="23">
        <v>40.81</v>
      </c>
      <c r="Q5" s="1">
        <v>7525</v>
      </c>
      <c r="R5" s="1">
        <v>8983</v>
      </c>
      <c r="S5" s="1">
        <v>10688</v>
      </c>
      <c r="T5" s="1" t="s">
        <v>50</v>
      </c>
      <c r="U5" s="1" t="s">
        <v>80</v>
      </c>
      <c r="V5" s="1">
        <v>157.18700000000001</v>
      </c>
      <c r="W5" s="1">
        <v>159.70699999999999</v>
      </c>
      <c r="X5" s="1">
        <v>1.1770349</v>
      </c>
      <c r="Y5" s="1">
        <v>-22.87</v>
      </c>
      <c r="Z5" s="4">
        <f t="shared" si="0"/>
        <v>0.23325000000000001</v>
      </c>
      <c r="AA5" s="4">
        <f t="shared" si="1"/>
        <v>-25.922000000000001</v>
      </c>
      <c r="AB5" s="14">
        <f>(W5*Y5-(Z5*AA5))/(W5-Z5)</f>
        <v>-22.865536074118783</v>
      </c>
      <c r="AC5" s="9">
        <f>AB5+(-24.08-((W5*$AB$219+$AB$220)))</f>
        <v>-23.95188320602459</v>
      </c>
      <c r="AD5" s="10">
        <f>(($AE$219*W5)+$AE$220)/O5/10</f>
        <v>40.663038706517845</v>
      </c>
    </row>
    <row r="6" spans="1:31" x14ac:dyDescent="0.2">
      <c r="A6" s="1" t="s">
        <v>713</v>
      </c>
      <c r="B6" s="1" t="s">
        <v>720</v>
      </c>
      <c r="C6" s="1" t="s">
        <v>721</v>
      </c>
      <c r="D6" s="1">
        <v>4</v>
      </c>
      <c r="E6" s="1" t="s">
        <v>33</v>
      </c>
      <c r="F6" s="1" t="s">
        <v>60</v>
      </c>
      <c r="G6" s="1" t="s">
        <v>61</v>
      </c>
      <c r="H6" s="1" t="s">
        <v>308</v>
      </c>
      <c r="I6" s="1" t="s">
        <v>36</v>
      </c>
      <c r="J6" s="1" t="s">
        <v>62</v>
      </c>
      <c r="K6" s="1">
        <v>4</v>
      </c>
      <c r="L6" s="1">
        <v>268.39999999999998</v>
      </c>
      <c r="M6" s="1">
        <v>285.8</v>
      </c>
      <c r="N6" s="1">
        <v>72.7</v>
      </c>
      <c r="O6" s="1">
        <v>1.44</v>
      </c>
      <c r="P6" s="23">
        <v>40.546142400000001</v>
      </c>
      <c r="Q6" s="1">
        <v>6035</v>
      </c>
      <c r="R6" s="1">
        <v>7160</v>
      </c>
      <c r="S6" s="1">
        <v>8586</v>
      </c>
      <c r="T6" s="1" t="s">
        <v>42</v>
      </c>
      <c r="U6" s="1" t="s">
        <v>80</v>
      </c>
      <c r="V6" s="1">
        <v>123.742</v>
      </c>
      <c r="W6" s="1">
        <v>125.724</v>
      </c>
      <c r="X6" s="1">
        <v>1.1744159000000001</v>
      </c>
      <c r="Y6" s="1">
        <v>-25.571999999999999</v>
      </c>
      <c r="Z6" s="4">
        <f t="shared" si="0"/>
        <v>0.23325000000000001</v>
      </c>
      <c r="AA6" s="4">
        <f t="shared" si="1"/>
        <v>-25.922000000000001</v>
      </c>
      <c r="AB6" s="14">
        <f t="shared" ref="AB6:AB69" si="2">(W6*Y6-(Z6*AA6))/(W6-Z6)</f>
        <v>-25.571349454043425</v>
      </c>
      <c r="AC6" s="9">
        <f t="shared" ref="AC6:AC69" si="3">AB6+(-24.08-((W6*$AB$219+$AB$220)))</f>
        <v>-26.442676834604626</v>
      </c>
      <c r="AD6" s="10">
        <f t="shared" ref="AD6:AD69" si="4">(($AE$219*W6)+$AE$220)/O6/10</f>
        <v>40.776071116209771</v>
      </c>
    </row>
    <row r="7" spans="1:31" x14ac:dyDescent="0.2">
      <c r="A7" s="1" t="s">
        <v>713</v>
      </c>
      <c r="B7" s="1" t="s">
        <v>722</v>
      </c>
      <c r="C7" s="1" t="s">
        <v>723</v>
      </c>
      <c r="D7" s="1">
        <v>5</v>
      </c>
      <c r="E7" s="1" t="s">
        <v>33</v>
      </c>
      <c r="F7" s="1" t="s">
        <v>65</v>
      </c>
      <c r="G7" s="1" t="s">
        <v>66</v>
      </c>
      <c r="H7" s="1" t="s">
        <v>308</v>
      </c>
      <c r="I7" s="1" t="s">
        <v>36</v>
      </c>
      <c r="J7" s="1" t="s">
        <v>67</v>
      </c>
      <c r="K7" s="1">
        <v>4</v>
      </c>
      <c r="L7" s="1">
        <v>268.10000000000002</v>
      </c>
      <c r="M7" s="1">
        <v>287.3</v>
      </c>
      <c r="N7" s="1">
        <v>71</v>
      </c>
      <c r="O7" s="1">
        <v>1.1279999999999999</v>
      </c>
      <c r="P7" s="23">
        <v>41.528094699999997</v>
      </c>
      <c r="Q7" s="1">
        <v>4901</v>
      </c>
      <c r="R7" s="1">
        <v>6160</v>
      </c>
      <c r="S7" s="1">
        <v>6985</v>
      </c>
      <c r="T7" s="1" t="s">
        <v>42</v>
      </c>
      <c r="U7" s="1" t="s">
        <v>311</v>
      </c>
      <c r="V7" s="1">
        <v>99.245999999999995</v>
      </c>
      <c r="W7" s="1">
        <v>100.907</v>
      </c>
      <c r="X7" s="1">
        <v>1.2456391</v>
      </c>
      <c r="Y7" s="1">
        <v>37.795000000000002</v>
      </c>
      <c r="Z7" s="4">
        <f t="shared" si="0"/>
        <v>0.23325000000000001</v>
      </c>
      <c r="AA7" s="4">
        <f t="shared" si="1"/>
        <v>-25.922000000000001</v>
      </c>
      <c r="AB7" s="14">
        <f t="shared" si="2"/>
        <v>37.9426252771949</v>
      </c>
      <c r="AC7" s="9">
        <f t="shared" si="3"/>
        <v>37.228321854763323</v>
      </c>
      <c r="AD7" s="10">
        <f t="shared" si="4"/>
        <v>42.208858218739735</v>
      </c>
    </row>
    <row r="8" spans="1:31" x14ac:dyDescent="0.2">
      <c r="A8" s="1" t="s">
        <v>713</v>
      </c>
      <c r="B8" s="1" t="s">
        <v>724</v>
      </c>
      <c r="C8" s="1" t="s">
        <v>725</v>
      </c>
      <c r="D8" s="1">
        <v>6</v>
      </c>
      <c r="E8" s="1" t="s">
        <v>33</v>
      </c>
      <c r="F8" s="1" t="s">
        <v>52</v>
      </c>
      <c r="G8" s="1" t="s">
        <v>68</v>
      </c>
      <c r="H8" s="1" t="s">
        <v>308</v>
      </c>
      <c r="I8" s="1" t="s">
        <v>36</v>
      </c>
      <c r="J8" s="1" t="s">
        <v>69</v>
      </c>
      <c r="K8" s="1">
        <v>4</v>
      </c>
      <c r="L8" s="1">
        <v>268.89999999999998</v>
      </c>
      <c r="M8" s="1">
        <v>290.3</v>
      </c>
      <c r="N8" s="1">
        <v>67.400000000000006</v>
      </c>
      <c r="O8" s="1">
        <v>0.76</v>
      </c>
      <c r="P8" s="23">
        <v>39.751933399999999</v>
      </c>
      <c r="Q8" s="1">
        <v>3243</v>
      </c>
      <c r="R8" s="1">
        <v>3835</v>
      </c>
      <c r="S8" s="1">
        <v>4634</v>
      </c>
      <c r="T8" s="1" t="s">
        <v>42</v>
      </c>
      <c r="U8" s="1" t="s">
        <v>80</v>
      </c>
      <c r="V8" s="1">
        <v>64.117999999999995</v>
      </c>
      <c r="W8" s="1">
        <v>65.147999999999996</v>
      </c>
      <c r="X8" s="1">
        <v>1.1768681000000001</v>
      </c>
      <c r="Y8" s="1">
        <v>-23.657</v>
      </c>
      <c r="Z8" s="4">
        <f t="shared" si="0"/>
        <v>0.23325000000000001</v>
      </c>
      <c r="AA8" s="4">
        <f t="shared" si="1"/>
        <v>-25.922000000000001</v>
      </c>
      <c r="AB8" s="14">
        <f t="shared" si="2"/>
        <v>-23.648861460607954</v>
      </c>
      <c r="AC8" s="9">
        <f t="shared" si="3"/>
        <v>-24.136907893123045</v>
      </c>
      <c r="AD8" s="10">
        <f t="shared" si="4"/>
        <v>41.590717861742966</v>
      </c>
    </row>
    <row r="9" spans="1:31" x14ac:dyDescent="0.2">
      <c r="A9" s="1" t="s">
        <v>713</v>
      </c>
      <c r="B9" s="1" t="s">
        <v>726</v>
      </c>
      <c r="C9" s="1" t="s">
        <v>727</v>
      </c>
      <c r="D9" s="1">
        <v>7</v>
      </c>
      <c r="E9" s="1" t="s">
        <v>33</v>
      </c>
      <c r="F9" s="1" t="s">
        <v>72</v>
      </c>
      <c r="G9" s="1" t="s">
        <v>73</v>
      </c>
      <c r="H9" s="1" t="s">
        <v>308</v>
      </c>
      <c r="I9" s="1" t="s">
        <v>36</v>
      </c>
      <c r="J9" s="1" t="s">
        <v>74</v>
      </c>
      <c r="K9" s="1">
        <v>4</v>
      </c>
      <c r="L9" s="1">
        <v>268.3</v>
      </c>
      <c r="M9" s="1">
        <v>284</v>
      </c>
      <c r="N9" s="1">
        <v>71.900000000000006</v>
      </c>
      <c r="O9" s="1">
        <v>1.427</v>
      </c>
      <c r="P9" s="23">
        <v>49.2851097</v>
      </c>
      <c r="Q9" s="1">
        <v>7347</v>
      </c>
      <c r="R9" s="1">
        <v>8819</v>
      </c>
      <c r="S9" s="1">
        <v>10466</v>
      </c>
      <c r="T9" s="1" t="s">
        <v>42</v>
      </c>
      <c r="U9" s="1" t="s">
        <v>80</v>
      </c>
      <c r="V9" s="1">
        <v>149</v>
      </c>
      <c r="W9" s="1">
        <v>151.40199999999999</v>
      </c>
      <c r="X9" s="1">
        <v>1.1846523</v>
      </c>
      <c r="Y9" s="1">
        <v>-16.571999999999999</v>
      </c>
      <c r="Z9" s="4">
        <f t="shared" si="0"/>
        <v>0.23325000000000001</v>
      </c>
      <c r="AA9" s="4">
        <f t="shared" si="1"/>
        <v>-25.922000000000001</v>
      </c>
      <c r="AB9" s="14">
        <f t="shared" si="2"/>
        <v>-16.557573159135075</v>
      </c>
      <c r="AC9" s="9">
        <f t="shared" si="3"/>
        <v>-17.59137228071463</v>
      </c>
      <c r="AD9" s="10">
        <f t="shared" si="4"/>
        <v>49.200281806801016</v>
      </c>
    </row>
    <row r="10" spans="1:31" x14ac:dyDescent="0.2">
      <c r="A10" s="1" t="s">
        <v>713</v>
      </c>
      <c r="B10" s="1" t="s">
        <v>728</v>
      </c>
      <c r="C10" s="1" t="s">
        <v>729</v>
      </c>
      <c r="D10" s="1">
        <v>8</v>
      </c>
      <c r="E10" s="1" t="s">
        <v>33</v>
      </c>
      <c r="F10" s="1" t="s">
        <v>730</v>
      </c>
      <c r="G10" s="1" t="s">
        <v>77</v>
      </c>
      <c r="H10" s="1" t="s">
        <v>308</v>
      </c>
      <c r="I10" s="1" t="s">
        <v>36</v>
      </c>
      <c r="J10" s="1" t="s">
        <v>78</v>
      </c>
      <c r="K10" s="1">
        <v>4</v>
      </c>
      <c r="L10" s="1">
        <v>268.89999999999998</v>
      </c>
      <c r="M10" s="1">
        <v>289</v>
      </c>
      <c r="N10" s="1">
        <v>68.2</v>
      </c>
      <c r="O10" s="1">
        <v>0.93899999999999995</v>
      </c>
      <c r="P10" s="23">
        <v>41.0478922</v>
      </c>
      <c r="Q10" s="1">
        <v>4159</v>
      </c>
      <c r="R10" s="1">
        <v>4948</v>
      </c>
      <c r="S10" s="1">
        <v>5939</v>
      </c>
      <c r="T10" s="1" t="s">
        <v>42</v>
      </c>
      <c r="U10" s="1" t="s">
        <v>80</v>
      </c>
      <c r="V10" s="1">
        <v>81.747</v>
      </c>
      <c r="W10" s="1">
        <v>83.063000000000002</v>
      </c>
      <c r="X10" s="1">
        <v>1.181427</v>
      </c>
      <c r="Y10" s="1">
        <v>-19.597999999999999</v>
      </c>
      <c r="Z10" s="4">
        <f t="shared" si="0"/>
        <v>0.23325000000000001</v>
      </c>
      <c r="AA10" s="4">
        <f t="shared" si="1"/>
        <v>-25.922000000000001</v>
      </c>
      <c r="AB10" s="14">
        <f t="shared" si="2"/>
        <v>-19.580191507278485</v>
      </c>
      <c r="AC10" s="9">
        <f t="shared" si="3"/>
        <v>-20.181591052977776</v>
      </c>
      <c r="AD10" s="10">
        <f t="shared" si="4"/>
        <v>42.200378661607424</v>
      </c>
    </row>
    <row r="11" spans="1:31" x14ac:dyDescent="0.2">
      <c r="A11" s="1" t="s">
        <v>713</v>
      </c>
      <c r="B11" s="1" t="s">
        <v>731</v>
      </c>
      <c r="C11" s="1" t="s">
        <v>732</v>
      </c>
      <c r="D11" s="1">
        <v>9</v>
      </c>
      <c r="E11" s="1" t="s">
        <v>33</v>
      </c>
      <c r="F11" s="1" t="s">
        <v>733</v>
      </c>
      <c r="G11" s="1" t="s">
        <v>82</v>
      </c>
      <c r="H11" s="1" t="s">
        <v>308</v>
      </c>
      <c r="I11" s="1" t="s">
        <v>36</v>
      </c>
      <c r="J11" s="1" t="s">
        <v>83</v>
      </c>
      <c r="K11" s="1">
        <v>4</v>
      </c>
      <c r="L11" s="1">
        <v>268.39999999999998</v>
      </c>
      <c r="M11" s="1">
        <v>288.5</v>
      </c>
      <c r="N11" s="1">
        <v>67.7</v>
      </c>
      <c r="O11" s="1">
        <v>0.93700000000000006</v>
      </c>
      <c r="P11" s="23">
        <v>39.123572899999999</v>
      </c>
      <c r="Q11" s="1">
        <v>3978</v>
      </c>
      <c r="R11" s="1">
        <v>4754</v>
      </c>
      <c r="S11" s="1">
        <v>5684</v>
      </c>
      <c r="T11" s="1" t="s">
        <v>42</v>
      </c>
      <c r="U11" s="1" t="s">
        <v>80</v>
      </c>
      <c r="V11" s="1">
        <v>77.753</v>
      </c>
      <c r="W11" s="1">
        <v>79.010000000000005</v>
      </c>
      <c r="X11" s="1">
        <v>1.1874038</v>
      </c>
      <c r="Y11" s="1">
        <v>-14.379</v>
      </c>
      <c r="Z11" s="4">
        <f t="shared" si="0"/>
        <v>0.23325000000000001</v>
      </c>
      <c r="AA11" s="4">
        <f t="shared" si="1"/>
        <v>-25.922000000000001</v>
      </c>
      <c r="AB11" s="14">
        <f t="shared" si="2"/>
        <v>-14.344822342886703</v>
      </c>
      <c r="AC11" s="9">
        <f t="shared" si="3"/>
        <v>-14.920577447182948</v>
      </c>
      <c r="AD11" s="10">
        <f t="shared" si="4"/>
        <v>40.354730066946182</v>
      </c>
    </row>
    <row r="12" spans="1:31" x14ac:dyDescent="0.2">
      <c r="A12" s="1" t="s">
        <v>713</v>
      </c>
      <c r="B12" s="1" t="s">
        <v>734</v>
      </c>
      <c r="C12" s="1" t="s">
        <v>735</v>
      </c>
      <c r="D12" s="1">
        <v>10</v>
      </c>
      <c r="E12" s="1" t="s">
        <v>33</v>
      </c>
      <c r="F12" s="1" t="s">
        <v>736</v>
      </c>
      <c r="G12" s="1" t="s">
        <v>88</v>
      </c>
      <c r="H12" s="1" t="s">
        <v>308</v>
      </c>
      <c r="I12" s="1" t="s">
        <v>36</v>
      </c>
      <c r="J12" s="1" t="s">
        <v>89</v>
      </c>
      <c r="K12" s="1">
        <v>4</v>
      </c>
      <c r="L12" s="1">
        <v>268.5</v>
      </c>
      <c r="M12" s="1">
        <v>287.8</v>
      </c>
      <c r="N12" s="1">
        <v>68</v>
      </c>
      <c r="O12" s="1">
        <v>1.075</v>
      </c>
      <c r="P12" s="23">
        <v>38.422984499999998</v>
      </c>
      <c r="Q12" s="1">
        <v>4501</v>
      </c>
      <c r="R12" s="1">
        <v>5382</v>
      </c>
      <c r="S12" s="1">
        <v>6429</v>
      </c>
      <c r="T12" s="1" t="s">
        <v>42</v>
      </c>
      <c r="U12" s="1" t="s">
        <v>80</v>
      </c>
      <c r="V12" s="1">
        <v>87.582999999999998</v>
      </c>
      <c r="W12" s="1">
        <v>88.998999999999995</v>
      </c>
      <c r="X12" s="1">
        <v>1.1874479</v>
      </c>
      <c r="Y12" s="1">
        <v>-14.336</v>
      </c>
      <c r="Z12" s="4">
        <f t="shared" si="0"/>
        <v>0.23325000000000001</v>
      </c>
      <c r="AA12" s="4">
        <f t="shared" si="1"/>
        <v>-25.922000000000001</v>
      </c>
      <c r="AB12" s="14">
        <f t="shared" si="2"/>
        <v>-14.305555436640823</v>
      </c>
      <c r="AC12" s="9">
        <f t="shared" si="3"/>
        <v>-14.944513680629893</v>
      </c>
      <c r="AD12" s="10">
        <f t="shared" si="4"/>
        <v>39.33264889919753</v>
      </c>
    </row>
    <row r="13" spans="1:31" x14ac:dyDescent="0.2">
      <c r="A13" s="1" t="s">
        <v>713</v>
      </c>
      <c r="B13" s="1" t="s">
        <v>737</v>
      </c>
      <c r="C13" s="1" t="s">
        <v>738</v>
      </c>
      <c r="D13" s="1">
        <v>11</v>
      </c>
      <c r="E13" s="1" t="s">
        <v>33</v>
      </c>
      <c r="F13" s="1" t="s">
        <v>739</v>
      </c>
      <c r="G13" s="1" t="s">
        <v>91</v>
      </c>
      <c r="H13" s="1" t="s">
        <v>308</v>
      </c>
      <c r="I13" s="1" t="s">
        <v>36</v>
      </c>
      <c r="J13" s="1" t="s">
        <v>92</v>
      </c>
      <c r="K13" s="1">
        <v>4</v>
      </c>
      <c r="L13" s="1">
        <v>268.3</v>
      </c>
      <c r="M13" s="1">
        <v>288.60000000000002</v>
      </c>
      <c r="N13" s="1">
        <v>67.7</v>
      </c>
      <c r="O13" s="1">
        <v>0.91400000000000003</v>
      </c>
      <c r="P13" s="23">
        <v>40.555601099999997</v>
      </c>
      <c r="Q13" s="1">
        <v>4041</v>
      </c>
      <c r="R13" s="1">
        <v>4827</v>
      </c>
      <c r="S13" s="1">
        <v>5777</v>
      </c>
      <c r="T13" s="1" t="s">
        <v>42</v>
      </c>
      <c r="U13" s="1" t="s">
        <v>311</v>
      </c>
      <c r="V13" s="1">
        <v>78.619</v>
      </c>
      <c r="W13" s="1">
        <v>79.888999999999996</v>
      </c>
      <c r="X13" s="1">
        <v>1.1869962999999999</v>
      </c>
      <c r="Y13" s="1">
        <v>-14.696999999999999</v>
      </c>
      <c r="Z13" s="4">
        <f t="shared" si="0"/>
        <v>0.23325000000000001</v>
      </c>
      <c r="AA13" s="4">
        <f t="shared" si="1"/>
        <v>-25.922000000000001</v>
      </c>
      <c r="AB13" s="14">
        <f t="shared" si="2"/>
        <v>-14.66413066853303</v>
      </c>
      <c r="AC13" s="9">
        <f t="shared" si="3"/>
        <v>-15.245447446649475</v>
      </c>
      <c r="AD13" s="10">
        <f t="shared" si="4"/>
        <v>41.800598157276234</v>
      </c>
    </row>
    <row r="14" spans="1:31" x14ac:dyDescent="0.2">
      <c r="A14" s="1" t="s">
        <v>713</v>
      </c>
      <c r="B14" s="1" t="s">
        <v>740</v>
      </c>
      <c r="C14" s="1" t="s">
        <v>741</v>
      </c>
      <c r="D14" s="1">
        <v>12</v>
      </c>
      <c r="E14" s="1" t="s">
        <v>33</v>
      </c>
      <c r="F14" s="1" t="s">
        <v>742</v>
      </c>
      <c r="G14" s="1" t="s">
        <v>95</v>
      </c>
      <c r="H14" s="1" t="s">
        <v>308</v>
      </c>
      <c r="I14" s="1" t="s">
        <v>36</v>
      </c>
      <c r="J14" s="1" t="s">
        <v>96</v>
      </c>
      <c r="K14" s="1">
        <v>4</v>
      </c>
      <c r="L14" s="1">
        <v>268.5</v>
      </c>
      <c r="M14" s="1">
        <v>287.8</v>
      </c>
      <c r="N14" s="1">
        <v>67.7</v>
      </c>
      <c r="O14" s="1">
        <v>0.97899999999999998</v>
      </c>
      <c r="P14" s="23">
        <v>41.159709200000002</v>
      </c>
      <c r="Q14" s="1">
        <v>4413</v>
      </c>
      <c r="R14" s="1">
        <v>5275</v>
      </c>
      <c r="S14" s="1">
        <v>6306</v>
      </c>
      <c r="T14" s="1" t="s">
        <v>42</v>
      </c>
      <c r="U14" s="1" t="s">
        <v>80</v>
      </c>
      <c r="V14" s="1">
        <v>85.447999999999993</v>
      </c>
      <c r="W14" s="1">
        <v>86.828999999999994</v>
      </c>
      <c r="X14" s="1">
        <v>1.1864253</v>
      </c>
      <c r="Y14" s="1">
        <v>-15.269</v>
      </c>
      <c r="Z14" s="4">
        <f t="shared" si="0"/>
        <v>0.23325000000000001</v>
      </c>
      <c r="AA14" s="4">
        <f t="shared" si="1"/>
        <v>-25.922000000000001</v>
      </c>
      <c r="AB14" s="14">
        <f t="shared" si="2"/>
        <v>-15.240305609686388</v>
      </c>
      <c r="AC14" s="9">
        <f t="shared" si="3"/>
        <v>-15.865533669159149</v>
      </c>
      <c r="AD14" s="10">
        <f t="shared" si="4"/>
        <v>42.197643093956813</v>
      </c>
    </row>
    <row r="15" spans="1:31" x14ac:dyDescent="0.2">
      <c r="A15" s="1" t="s">
        <v>713</v>
      </c>
      <c r="B15" s="1" t="s">
        <v>743</v>
      </c>
      <c r="C15" s="1" t="s">
        <v>744</v>
      </c>
      <c r="D15" s="1">
        <v>13</v>
      </c>
      <c r="E15" s="1" t="s">
        <v>33</v>
      </c>
      <c r="F15" s="1" t="s">
        <v>745</v>
      </c>
      <c r="G15" s="1" t="s">
        <v>97</v>
      </c>
      <c r="H15" s="1" t="s">
        <v>308</v>
      </c>
      <c r="I15" s="1" t="s">
        <v>36</v>
      </c>
      <c r="J15" s="1" t="s">
        <v>98</v>
      </c>
      <c r="K15" s="1">
        <v>4</v>
      </c>
      <c r="L15" s="1">
        <v>268.3</v>
      </c>
      <c r="M15" s="1">
        <v>288.39999999999998</v>
      </c>
      <c r="N15" s="1">
        <v>67.7</v>
      </c>
      <c r="O15" s="1">
        <v>0.93600000000000005</v>
      </c>
      <c r="P15" s="23">
        <v>40.3627398</v>
      </c>
      <c r="Q15" s="1">
        <v>4100</v>
      </c>
      <c r="R15" s="1">
        <v>4896</v>
      </c>
      <c r="S15" s="1">
        <v>5859</v>
      </c>
      <c r="T15" s="1" t="s">
        <v>42</v>
      </c>
      <c r="U15" s="1" t="s">
        <v>311</v>
      </c>
      <c r="V15" s="1">
        <v>80.125</v>
      </c>
      <c r="W15" s="1">
        <v>81.42</v>
      </c>
      <c r="X15" s="1">
        <v>1.1868112</v>
      </c>
      <c r="Y15" s="1">
        <v>-14.936</v>
      </c>
      <c r="Z15" s="4">
        <f t="shared" si="0"/>
        <v>0.23325000000000001</v>
      </c>
      <c r="AA15" s="4">
        <f t="shared" si="1"/>
        <v>-25.922000000000001</v>
      </c>
      <c r="AB15" s="14">
        <f t="shared" si="2"/>
        <v>-14.904437158772831</v>
      </c>
      <c r="AC15" s="9">
        <f t="shared" si="3"/>
        <v>-15.495440993338343</v>
      </c>
      <c r="AD15" s="10">
        <f t="shared" si="4"/>
        <v>41.550096544746857</v>
      </c>
    </row>
    <row r="16" spans="1:31" x14ac:dyDescent="0.2">
      <c r="A16" s="1" t="s">
        <v>713</v>
      </c>
      <c r="B16" s="1" t="s">
        <v>746</v>
      </c>
      <c r="C16" s="1" t="s">
        <v>747</v>
      </c>
      <c r="D16" s="1">
        <v>14</v>
      </c>
      <c r="E16" s="1" t="s">
        <v>33</v>
      </c>
      <c r="F16" s="1" t="s">
        <v>748</v>
      </c>
      <c r="G16" s="1" t="s">
        <v>99</v>
      </c>
      <c r="H16" s="1" t="s">
        <v>308</v>
      </c>
      <c r="I16" s="1" t="s">
        <v>36</v>
      </c>
      <c r="J16" s="1" t="s">
        <v>100</v>
      </c>
      <c r="K16" s="1">
        <v>4</v>
      </c>
      <c r="L16" s="1">
        <v>268.39999999999998</v>
      </c>
      <c r="M16" s="1">
        <v>288.2</v>
      </c>
      <c r="N16" s="1">
        <v>67.400000000000006</v>
      </c>
      <c r="O16" s="1">
        <v>1.0069999999999999</v>
      </c>
      <c r="P16" s="23">
        <v>37.6516132</v>
      </c>
      <c r="Q16" s="1">
        <v>4142</v>
      </c>
      <c r="R16" s="1">
        <v>4949</v>
      </c>
      <c r="S16" s="1">
        <v>5919</v>
      </c>
      <c r="T16" s="1" t="s">
        <v>42</v>
      </c>
      <c r="U16" s="1" t="s">
        <v>80</v>
      </c>
      <c r="V16" s="1">
        <v>80.412000000000006</v>
      </c>
      <c r="W16" s="1">
        <v>81.710999999999999</v>
      </c>
      <c r="X16" s="1">
        <v>1.1866846</v>
      </c>
      <c r="Y16" s="1">
        <v>-15.101000000000001</v>
      </c>
      <c r="Z16" s="4">
        <f t="shared" si="0"/>
        <v>0.23325000000000001</v>
      </c>
      <c r="AA16" s="4">
        <f t="shared" si="1"/>
        <v>-25.922000000000001</v>
      </c>
      <c r="AB16" s="14">
        <f t="shared" si="2"/>
        <v>-15.070022239200274</v>
      </c>
      <c r="AC16" s="9">
        <f t="shared" si="3"/>
        <v>-15.662867310491244</v>
      </c>
      <c r="AD16" s="10">
        <f t="shared" si="4"/>
        <v>38.749867811249111</v>
      </c>
    </row>
    <row r="17" spans="1:30" x14ac:dyDescent="0.2">
      <c r="A17" s="1" t="s">
        <v>713</v>
      </c>
      <c r="B17" s="1" t="s">
        <v>749</v>
      </c>
      <c r="C17" s="1" t="s">
        <v>750</v>
      </c>
      <c r="D17" s="1">
        <v>15</v>
      </c>
      <c r="E17" s="1" t="s">
        <v>33</v>
      </c>
      <c r="F17" s="1" t="s">
        <v>52</v>
      </c>
      <c r="G17" s="1" t="s">
        <v>101</v>
      </c>
      <c r="H17" s="1" t="s">
        <v>308</v>
      </c>
      <c r="I17" s="1" t="s">
        <v>36</v>
      </c>
      <c r="J17" s="1" t="s">
        <v>102</v>
      </c>
      <c r="K17" s="1">
        <v>4</v>
      </c>
      <c r="L17" s="1">
        <v>268.7</v>
      </c>
      <c r="M17" s="1">
        <v>288.5</v>
      </c>
      <c r="N17" s="1">
        <v>68.599999999999994</v>
      </c>
      <c r="O17" s="1">
        <v>1.0329999999999999</v>
      </c>
      <c r="P17" s="23">
        <v>30.9919622</v>
      </c>
      <c r="Q17" s="1">
        <v>4363</v>
      </c>
      <c r="R17" s="1">
        <v>5170</v>
      </c>
      <c r="S17" s="1">
        <v>6230</v>
      </c>
      <c r="T17" s="1" t="s">
        <v>42</v>
      </c>
      <c r="U17" s="1" t="s">
        <v>80</v>
      </c>
      <c r="V17" s="1">
        <v>86.427000000000007</v>
      </c>
      <c r="W17" s="1">
        <v>87.816000000000003</v>
      </c>
      <c r="X17" s="1">
        <v>1.1772</v>
      </c>
      <c r="Y17" s="1">
        <v>-23.533000000000001</v>
      </c>
      <c r="Z17" s="4">
        <f t="shared" si="0"/>
        <v>0.23325000000000001</v>
      </c>
      <c r="AA17" s="4">
        <f t="shared" si="1"/>
        <v>-25.922000000000001</v>
      </c>
      <c r="AB17" s="14">
        <f t="shared" si="2"/>
        <v>-23.526637625559829</v>
      </c>
      <c r="AC17" s="9">
        <f t="shared" si="3"/>
        <v>-24.158110704441619</v>
      </c>
      <c r="AD17" s="10">
        <f t="shared" si="4"/>
        <v>40.419350168423058</v>
      </c>
    </row>
    <row r="18" spans="1:30" x14ac:dyDescent="0.2">
      <c r="A18" s="1" t="s">
        <v>713</v>
      </c>
      <c r="B18" s="1" t="s">
        <v>751</v>
      </c>
      <c r="C18" s="1" t="s">
        <v>752</v>
      </c>
      <c r="D18" s="1">
        <v>16</v>
      </c>
      <c r="E18" s="1" t="s">
        <v>33</v>
      </c>
      <c r="F18" s="1" t="s">
        <v>753</v>
      </c>
      <c r="G18" s="1" t="s">
        <v>103</v>
      </c>
      <c r="H18" s="1" t="s">
        <v>308</v>
      </c>
      <c r="I18" s="1" t="s">
        <v>36</v>
      </c>
      <c r="J18" s="1" t="s">
        <v>104</v>
      </c>
      <c r="K18" s="1">
        <v>4</v>
      </c>
      <c r="L18" s="1">
        <v>268.39999999999998</v>
      </c>
      <c r="M18" s="1">
        <v>287.8</v>
      </c>
      <c r="N18" s="1">
        <v>67.900000000000006</v>
      </c>
      <c r="O18" s="1">
        <v>1.032</v>
      </c>
      <c r="P18" s="23">
        <v>39.615311699999999</v>
      </c>
      <c r="Q18" s="1">
        <v>4471</v>
      </c>
      <c r="R18" s="1">
        <v>5385</v>
      </c>
      <c r="S18" s="1">
        <v>6385</v>
      </c>
      <c r="T18" s="1" t="s">
        <v>42</v>
      </c>
      <c r="U18" s="1" t="s">
        <v>80</v>
      </c>
      <c r="V18" s="1">
        <v>86.683999999999997</v>
      </c>
      <c r="W18" s="1">
        <v>88.091999999999999</v>
      </c>
      <c r="X18" s="1">
        <v>1.1951764</v>
      </c>
      <c r="Y18" s="1">
        <v>-7.4470000000000001</v>
      </c>
      <c r="Z18" s="4">
        <f t="shared" si="0"/>
        <v>0.23325000000000001</v>
      </c>
      <c r="AA18" s="4">
        <f t="shared" si="1"/>
        <v>-25.922000000000001</v>
      </c>
      <c r="AB18" s="14">
        <f t="shared" si="2"/>
        <v>-7.3979520252678297</v>
      </c>
      <c r="AC18" s="9">
        <f t="shared" si="3"/>
        <v>-8.0311714317655216</v>
      </c>
      <c r="AD18" s="10">
        <f t="shared" si="4"/>
        <v>40.57820013256493</v>
      </c>
    </row>
    <row r="19" spans="1:30" x14ac:dyDescent="0.2">
      <c r="A19" s="1" t="s">
        <v>713</v>
      </c>
      <c r="B19" s="1" t="s">
        <v>754</v>
      </c>
      <c r="C19" s="1" t="s">
        <v>755</v>
      </c>
      <c r="D19" s="1">
        <v>17</v>
      </c>
      <c r="E19" s="1" t="s">
        <v>33</v>
      </c>
      <c r="F19" s="1" t="s">
        <v>756</v>
      </c>
      <c r="G19" s="1" t="s">
        <v>106</v>
      </c>
      <c r="H19" s="1" t="s">
        <v>308</v>
      </c>
      <c r="I19" s="1" t="s">
        <v>36</v>
      </c>
      <c r="J19" s="1" t="s">
        <v>107</v>
      </c>
      <c r="K19" s="1">
        <v>4</v>
      </c>
      <c r="L19" s="1">
        <v>268.39999999999998</v>
      </c>
      <c r="M19" s="1">
        <v>288.7</v>
      </c>
      <c r="N19" s="1">
        <v>67.099999999999994</v>
      </c>
      <c r="O19" s="1">
        <v>0.94299999999999995</v>
      </c>
      <c r="P19" s="23">
        <v>37.684073300000001</v>
      </c>
      <c r="Q19" s="1">
        <v>3886</v>
      </c>
      <c r="R19" s="1">
        <v>4647</v>
      </c>
      <c r="S19" s="1">
        <v>5556</v>
      </c>
      <c r="T19" s="1" t="s">
        <v>42</v>
      </c>
      <c r="U19" s="1" t="s">
        <v>311</v>
      </c>
      <c r="V19" s="1">
        <v>75.376999999999995</v>
      </c>
      <c r="W19" s="1">
        <v>76.596000000000004</v>
      </c>
      <c r="X19" s="1">
        <v>1.1881698000000001</v>
      </c>
      <c r="Y19" s="1">
        <v>-13.836</v>
      </c>
      <c r="Z19" s="4">
        <f t="shared" si="0"/>
        <v>0.23325000000000001</v>
      </c>
      <c r="AA19" s="4">
        <f t="shared" si="1"/>
        <v>-25.922000000000001</v>
      </c>
      <c r="AB19" s="14">
        <f t="shared" si="2"/>
        <v>-13.799083316145634</v>
      </c>
      <c r="AC19" s="9">
        <f t="shared" si="3"/>
        <v>-14.35956438107673</v>
      </c>
      <c r="AD19" s="10">
        <f t="shared" si="4"/>
        <v>38.952368742646598</v>
      </c>
    </row>
    <row r="20" spans="1:30" x14ac:dyDescent="0.2">
      <c r="A20" s="1" t="s">
        <v>713</v>
      </c>
      <c r="B20" s="1" t="s">
        <v>757</v>
      </c>
      <c r="C20" s="1" t="s">
        <v>758</v>
      </c>
      <c r="D20" s="1">
        <v>18</v>
      </c>
      <c r="E20" s="1" t="s">
        <v>33</v>
      </c>
      <c r="F20" s="1" t="s">
        <v>759</v>
      </c>
      <c r="G20" s="1" t="s">
        <v>108</v>
      </c>
      <c r="H20" s="1" t="s">
        <v>308</v>
      </c>
      <c r="I20" s="1" t="s">
        <v>36</v>
      </c>
      <c r="J20" s="1" t="s">
        <v>109</v>
      </c>
      <c r="K20" s="1">
        <v>4</v>
      </c>
      <c r="L20" s="1">
        <v>268.39999999999998</v>
      </c>
      <c r="M20" s="1">
        <v>287.39999999999998</v>
      </c>
      <c r="N20" s="1">
        <v>68.400000000000006</v>
      </c>
      <c r="O20" s="1">
        <v>1.101</v>
      </c>
      <c r="P20" s="23">
        <v>39.805484700000001</v>
      </c>
      <c r="Q20" s="1">
        <v>4767</v>
      </c>
      <c r="R20" s="1">
        <v>5749</v>
      </c>
      <c r="S20" s="1">
        <v>6807</v>
      </c>
      <c r="T20" s="1" t="s">
        <v>42</v>
      </c>
      <c r="U20" s="1" t="s">
        <v>80</v>
      </c>
      <c r="V20" s="1">
        <v>92.909000000000006</v>
      </c>
      <c r="W20" s="1">
        <v>94.418999999999997</v>
      </c>
      <c r="X20" s="1">
        <v>1.1962866999999999</v>
      </c>
      <c r="Y20" s="1">
        <v>-6.4240000000000004</v>
      </c>
      <c r="Z20" s="4">
        <f t="shared" si="0"/>
        <v>0.23325000000000001</v>
      </c>
      <c r="AA20" s="4">
        <f t="shared" si="1"/>
        <v>-25.922000000000001</v>
      </c>
      <c r="AB20" s="14">
        <f t="shared" si="2"/>
        <v>-6.3757134120607413</v>
      </c>
      <c r="AC20" s="9">
        <f t="shared" si="3"/>
        <v>-7.0489654809707369</v>
      </c>
      <c r="AD20" s="10">
        <f t="shared" si="4"/>
        <v>40.606832372114859</v>
      </c>
    </row>
    <row r="21" spans="1:30" x14ac:dyDescent="0.2">
      <c r="A21" s="1" t="s">
        <v>713</v>
      </c>
      <c r="B21" s="1" t="s">
        <v>760</v>
      </c>
      <c r="C21" s="1" t="s">
        <v>761</v>
      </c>
      <c r="D21" s="1">
        <v>19</v>
      </c>
      <c r="E21" s="1" t="s">
        <v>33</v>
      </c>
      <c r="F21" s="1" t="s">
        <v>762</v>
      </c>
      <c r="G21" s="1" t="s">
        <v>110</v>
      </c>
      <c r="H21" s="1" t="s">
        <v>308</v>
      </c>
      <c r="I21" s="1" t="s">
        <v>36</v>
      </c>
      <c r="J21" s="1" t="s">
        <v>111</v>
      </c>
      <c r="K21" s="1">
        <v>4</v>
      </c>
      <c r="L21" s="1">
        <v>268.39999999999998</v>
      </c>
      <c r="M21" s="1">
        <v>288.2</v>
      </c>
      <c r="N21" s="1">
        <v>67.400000000000006</v>
      </c>
      <c r="O21" s="1">
        <v>0.94299999999999995</v>
      </c>
      <c r="P21" s="23">
        <v>40.303365300000003</v>
      </c>
      <c r="Q21" s="1">
        <v>4150</v>
      </c>
      <c r="R21" s="1">
        <v>4944</v>
      </c>
      <c r="S21" s="1">
        <v>5930</v>
      </c>
      <c r="T21" s="1" t="s">
        <v>42</v>
      </c>
      <c r="U21" s="1" t="s">
        <v>80</v>
      </c>
      <c r="V21" s="1">
        <v>80.606999999999999</v>
      </c>
      <c r="W21" s="1">
        <v>81.906999999999996</v>
      </c>
      <c r="X21" s="1">
        <v>1.1831967999999999</v>
      </c>
      <c r="Y21" s="1">
        <v>-18.268999999999998</v>
      </c>
      <c r="Z21" s="4">
        <f t="shared" si="0"/>
        <v>0.23325000000000001</v>
      </c>
      <c r="AA21" s="4">
        <f t="shared" si="1"/>
        <v>-25.922000000000001</v>
      </c>
      <c r="AB21" s="14">
        <f t="shared" si="2"/>
        <v>-18.247143990572248</v>
      </c>
      <c r="AC21" s="9">
        <f t="shared" si="3"/>
        <v>-18.841229207561465</v>
      </c>
      <c r="AD21" s="10">
        <f t="shared" si="4"/>
        <v>41.472777935935191</v>
      </c>
    </row>
    <row r="22" spans="1:30" x14ac:dyDescent="0.2">
      <c r="A22" s="1" t="s">
        <v>713</v>
      </c>
      <c r="B22" s="1" t="s">
        <v>763</v>
      </c>
      <c r="C22" s="1" t="s">
        <v>764</v>
      </c>
      <c r="D22" s="1">
        <v>20</v>
      </c>
      <c r="E22" s="1" t="s">
        <v>33</v>
      </c>
      <c r="F22" s="1" t="s">
        <v>765</v>
      </c>
      <c r="G22" s="1" t="s">
        <v>112</v>
      </c>
      <c r="H22" s="1" t="s">
        <v>308</v>
      </c>
      <c r="I22" s="1" t="s">
        <v>36</v>
      </c>
      <c r="J22" s="1" t="s">
        <v>113</v>
      </c>
      <c r="K22" s="1">
        <v>4</v>
      </c>
      <c r="L22" s="1">
        <v>268.7</v>
      </c>
      <c r="M22" s="1">
        <v>289</v>
      </c>
      <c r="N22" s="1">
        <v>66.900000000000006</v>
      </c>
      <c r="O22" s="1">
        <v>0.90900000000000003</v>
      </c>
      <c r="P22" s="23">
        <v>38.461019899999997</v>
      </c>
      <c r="Q22" s="1">
        <v>3817</v>
      </c>
      <c r="R22" s="1">
        <v>4557</v>
      </c>
      <c r="S22" s="1">
        <v>5455</v>
      </c>
      <c r="T22" s="1" t="s">
        <v>42</v>
      </c>
      <c r="U22" s="1" t="s">
        <v>87</v>
      </c>
      <c r="V22" s="1">
        <v>74.161000000000001</v>
      </c>
      <c r="W22" s="1">
        <v>75.36</v>
      </c>
      <c r="X22" s="1">
        <v>1.1869137999999999</v>
      </c>
      <c r="Y22" s="1">
        <v>-14.975</v>
      </c>
      <c r="Z22" s="4">
        <f t="shared" si="0"/>
        <v>0.23325000000000001</v>
      </c>
      <c r="AA22" s="4">
        <f t="shared" si="1"/>
        <v>-25.922000000000001</v>
      </c>
      <c r="AB22" s="14">
        <f t="shared" si="2"/>
        <v>-14.941012269264945</v>
      </c>
      <c r="AC22" s="9">
        <f t="shared" si="3"/>
        <v>-15.493672823568318</v>
      </c>
      <c r="AD22" s="10">
        <f t="shared" si="4"/>
        <v>39.800832397674711</v>
      </c>
    </row>
    <row r="23" spans="1:30" x14ac:dyDescent="0.2">
      <c r="A23" s="1" t="s">
        <v>713</v>
      </c>
      <c r="B23" s="1" t="s">
        <v>766</v>
      </c>
      <c r="C23" s="1" t="s">
        <v>767</v>
      </c>
      <c r="D23" s="1">
        <v>21</v>
      </c>
      <c r="E23" s="1" t="s">
        <v>33</v>
      </c>
      <c r="F23" s="1" t="s">
        <v>768</v>
      </c>
      <c r="G23" s="1" t="s">
        <v>114</v>
      </c>
      <c r="H23" s="1" t="s">
        <v>308</v>
      </c>
      <c r="I23" s="1" t="s">
        <v>36</v>
      </c>
      <c r="J23" s="1" t="s">
        <v>115</v>
      </c>
      <c r="K23" s="1">
        <v>4</v>
      </c>
      <c r="L23" s="1">
        <v>268.60000000000002</v>
      </c>
      <c r="M23" s="1">
        <v>288.2</v>
      </c>
      <c r="N23" s="1">
        <v>67.400000000000006</v>
      </c>
      <c r="O23" s="1">
        <v>0.96</v>
      </c>
      <c r="P23" s="23">
        <v>40.1925521</v>
      </c>
      <c r="Q23" s="1">
        <v>4209</v>
      </c>
      <c r="R23" s="1">
        <v>5049</v>
      </c>
      <c r="S23" s="1">
        <v>6014</v>
      </c>
      <c r="T23" s="1" t="s">
        <v>42</v>
      </c>
      <c r="U23" s="1" t="s">
        <v>80</v>
      </c>
      <c r="V23" s="1">
        <v>81.825000000000003</v>
      </c>
      <c r="W23" s="1">
        <v>83.150999999999996</v>
      </c>
      <c r="X23" s="1">
        <v>1.1908684</v>
      </c>
      <c r="Y23" s="1">
        <v>-11.456</v>
      </c>
      <c r="Z23" s="4">
        <f t="shared" si="0"/>
        <v>0.23325000000000001</v>
      </c>
      <c r="AA23" s="4">
        <f t="shared" si="1"/>
        <v>-25.922000000000001</v>
      </c>
      <c r="AB23" s="14">
        <f t="shared" si="2"/>
        <v>-11.415306728655805</v>
      </c>
      <c r="AC23" s="9">
        <f t="shared" si="3"/>
        <v>-12.017263074464514</v>
      </c>
      <c r="AD23" s="10">
        <f t="shared" si="4"/>
        <v>41.318267478055233</v>
      </c>
    </row>
    <row r="24" spans="1:30" x14ac:dyDescent="0.2">
      <c r="A24" s="1" t="s">
        <v>713</v>
      </c>
      <c r="B24" s="1" t="s">
        <v>769</v>
      </c>
      <c r="C24" s="1" t="s">
        <v>770</v>
      </c>
      <c r="D24" s="1">
        <v>22</v>
      </c>
      <c r="E24" s="1" t="s">
        <v>33</v>
      </c>
      <c r="F24" s="1" t="s">
        <v>771</v>
      </c>
      <c r="G24" s="1" t="s">
        <v>116</v>
      </c>
      <c r="H24" s="1" t="s">
        <v>308</v>
      </c>
      <c r="I24" s="1" t="s">
        <v>36</v>
      </c>
      <c r="J24" s="1" t="s">
        <v>117</v>
      </c>
      <c r="K24" s="1">
        <v>4</v>
      </c>
      <c r="L24" s="1">
        <v>268.7</v>
      </c>
      <c r="M24" s="1">
        <v>288</v>
      </c>
      <c r="N24" s="1">
        <v>67.7</v>
      </c>
      <c r="O24" s="1">
        <v>1.038</v>
      </c>
      <c r="P24" s="23">
        <v>39.7615427</v>
      </c>
      <c r="Q24" s="1">
        <v>4523</v>
      </c>
      <c r="R24" s="1">
        <v>5386</v>
      </c>
      <c r="S24" s="1">
        <v>6460</v>
      </c>
      <c r="T24" s="1" t="s">
        <v>42</v>
      </c>
      <c r="U24" s="1" t="s">
        <v>80</v>
      </c>
      <c r="V24" s="1">
        <v>87.52</v>
      </c>
      <c r="W24" s="1">
        <v>88.929000000000002</v>
      </c>
      <c r="X24" s="1">
        <v>1.1814863</v>
      </c>
      <c r="Y24" s="1">
        <v>-19.645</v>
      </c>
      <c r="Z24" s="4">
        <f t="shared" si="0"/>
        <v>0.23325000000000001</v>
      </c>
      <c r="AA24" s="4">
        <f t="shared" si="1"/>
        <v>-25.922000000000001</v>
      </c>
      <c r="AB24" s="14">
        <f t="shared" si="2"/>
        <v>-19.628492892838722</v>
      </c>
      <c r="AC24" s="9">
        <f t="shared" si="3"/>
        <v>-20.267008227649846</v>
      </c>
      <c r="AD24" s="10">
        <f t="shared" si="4"/>
        <v>40.704500577664987</v>
      </c>
    </row>
    <row r="25" spans="1:30" x14ac:dyDescent="0.2">
      <c r="A25" s="1" t="s">
        <v>713</v>
      </c>
      <c r="B25" s="1" t="s">
        <v>772</v>
      </c>
      <c r="C25" s="1" t="s">
        <v>773</v>
      </c>
      <c r="D25" s="1">
        <v>23</v>
      </c>
      <c r="E25" s="1" t="s">
        <v>33</v>
      </c>
      <c r="F25" s="1" t="s">
        <v>774</v>
      </c>
      <c r="G25" s="1" t="s">
        <v>119</v>
      </c>
      <c r="H25" s="1" t="s">
        <v>308</v>
      </c>
      <c r="I25" s="1" t="s">
        <v>36</v>
      </c>
      <c r="J25" s="1" t="s">
        <v>120</v>
      </c>
      <c r="K25" s="1">
        <v>4</v>
      </c>
      <c r="L25" s="1">
        <v>268.3</v>
      </c>
      <c r="M25" s="1">
        <v>287.60000000000002</v>
      </c>
      <c r="N25" s="1">
        <v>68.400000000000006</v>
      </c>
      <c r="O25" s="1">
        <v>1.087</v>
      </c>
      <c r="P25" s="23">
        <v>39.664482300000003</v>
      </c>
      <c r="Q25" s="1">
        <v>4674</v>
      </c>
      <c r="R25" s="1">
        <v>5592</v>
      </c>
      <c r="S25" s="1">
        <v>6672</v>
      </c>
      <c r="T25" s="1" t="s">
        <v>42</v>
      </c>
      <c r="U25" s="1" t="s">
        <v>80</v>
      </c>
      <c r="V25" s="1">
        <v>91.414000000000001</v>
      </c>
      <c r="W25" s="1">
        <v>92.891000000000005</v>
      </c>
      <c r="X25" s="1">
        <v>1.1869755</v>
      </c>
      <c r="Y25" s="1">
        <v>-14.759</v>
      </c>
      <c r="Z25" s="4">
        <f t="shared" si="0"/>
        <v>0.23325000000000001</v>
      </c>
      <c r="AA25" s="4">
        <f t="shared" si="1"/>
        <v>-25.922000000000001</v>
      </c>
      <c r="AB25" s="14">
        <f t="shared" si="2"/>
        <v>-14.730899061330543</v>
      </c>
      <c r="AC25" s="9">
        <f t="shared" si="3"/>
        <v>-15.394483055613385</v>
      </c>
      <c r="AD25" s="10">
        <f t="shared" si="4"/>
        <v>40.500755596145027</v>
      </c>
    </row>
    <row r="26" spans="1:30" x14ac:dyDescent="0.2">
      <c r="A26" s="1" t="s">
        <v>713</v>
      </c>
      <c r="B26" s="1" t="s">
        <v>775</v>
      </c>
      <c r="C26" s="1" t="s">
        <v>776</v>
      </c>
      <c r="D26" s="1">
        <v>24</v>
      </c>
      <c r="E26" s="1" t="s">
        <v>33</v>
      </c>
      <c r="F26" s="1" t="s">
        <v>777</v>
      </c>
      <c r="G26" s="1" t="s">
        <v>121</v>
      </c>
      <c r="H26" s="1" t="s">
        <v>308</v>
      </c>
      <c r="I26" s="1" t="s">
        <v>36</v>
      </c>
      <c r="J26" s="1" t="s">
        <v>122</v>
      </c>
      <c r="K26" s="1">
        <v>4</v>
      </c>
      <c r="L26" s="1">
        <v>268.39999999999998</v>
      </c>
      <c r="M26" s="1">
        <v>288</v>
      </c>
      <c r="N26" s="1">
        <v>67.7</v>
      </c>
      <c r="O26" s="1">
        <v>1.0109999999999999</v>
      </c>
      <c r="P26" s="23">
        <v>39.858769700000003</v>
      </c>
      <c r="Q26" s="1">
        <v>4388</v>
      </c>
      <c r="R26" s="1">
        <v>5266</v>
      </c>
      <c r="S26" s="1">
        <v>6267</v>
      </c>
      <c r="T26" s="1" t="s">
        <v>42</v>
      </c>
      <c r="U26" s="1" t="s">
        <v>80</v>
      </c>
      <c r="V26" s="1">
        <v>85.447999999999993</v>
      </c>
      <c r="W26" s="1">
        <v>86.832999999999998</v>
      </c>
      <c r="X26" s="1">
        <v>1.1916028999999999</v>
      </c>
      <c r="Y26" s="1">
        <v>-10.55</v>
      </c>
      <c r="Z26" s="4">
        <f t="shared" si="0"/>
        <v>0.23325000000000001</v>
      </c>
      <c r="AA26" s="4">
        <f t="shared" si="1"/>
        <v>-25.922000000000001</v>
      </c>
      <c r="AB26" s="14">
        <f t="shared" si="2"/>
        <v>-10.508596658766336</v>
      </c>
      <c r="AC26" s="9">
        <f t="shared" si="3"/>
        <v>-11.133850027334979</v>
      </c>
      <c r="AD26" s="10">
        <f t="shared" si="4"/>
        <v>40.86378105266278</v>
      </c>
    </row>
    <row r="27" spans="1:30" x14ac:dyDescent="0.2">
      <c r="A27" s="1" t="s">
        <v>713</v>
      </c>
      <c r="B27" s="1" t="s">
        <v>778</v>
      </c>
      <c r="C27" s="1" t="s">
        <v>779</v>
      </c>
      <c r="D27" s="1">
        <v>25</v>
      </c>
      <c r="E27" s="1" t="s">
        <v>33</v>
      </c>
      <c r="F27" s="1" t="s">
        <v>52</v>
      </c>
      <c r="G27" s="1" t="s">
        <v>123</v>
      </c>
      <c r="H27" s="1" t="s">
        <v>308</v>
      </c>
      <c r="I27" s="1" t="s">
        <v>36</v>
      </c>
      <c r="J27" s="1" t="s">
        <v>124</v>
      </c>
      <c r="K27" s="1">
        <v>4</v>
      </c>
      <c r="L27" s="1">
        <v>268.60000000000002</v>
      </c>
      <c r="M27" s="1">
        <v>287.10000000000002</v>
      </c>
      <c r="N27" s="1">
        <v>68.8</v>
      </c>
      <c r="O27" s="1">
        <v>1.181</v>
      </c>
      <c r="P27" s="23">
        <v>40.158174699999996</v>
      </c>
      <c r="Q27" s="1">
        <v>5125</v>
      </c>
      <c r="R27" s="1">
        <v>6084</v>
      </c>
      <c r="S27" s="1">
        <v>7312</v>
      </c>
      <c r="T27" s="1" t="s">
        <v>42</v>
      </c>
      <c r="U27" s="1" t="s">
        <v>311</v>
      </c>
      <c r="V27" s="1">
        <v>100.54600000000001</v>
      </c>
      <c r="W27" s="1">
        <v>102.161</v>
      </c>
      <c r="X27" s="1">
        <v>1.1774302999999999</v>
      </c>
      <c r="Y27" s="1">
        <v>-23.385000000000002</v>
      </c>
      <c r="Z27" s="4">
        <f t="shared" si="0"/>
        <v>0.23325000000000001</v>
      </c>
      <c r="AA27" s="4">
        <f t="shared" si="1"/>
        <v>-25.922000000000001</v>
      </c>
      <c r="AB27" s="14">
        <f t="shared" si="2"/>
        <v>-23.379194365616826</v>
      </c>
      <c r="AC27" s="9">
        <f t="shared" si="3"/>
        <v>-24.101432189607593</v>
      </c>
      <c r="AD27" s="10">
        <f t="shared" si="4"/>
        <v>40.789817437959705</v>
      </c>
    </row>
    <row r="28" spans="1:30" x14ac:dyDescent="0.2">
      <c r="A28" s="1" t="s">
        <v>713</v>
      </c>
      <c r="B28" s="1" t="s">
        <v>780</v>
      </c>
      <c r="C28" s="1" t="s">
        <v>781</v>
      </c>
      <c r="D28" s="1">
        <v>26</v>
      </c>
      <c r="E28" s="1" t="s">
        <v>33</v>
      </c>
      <c r="F28" s="1" t="s">
        <v>782</v>
      </c>
      <c r="G28" s="1" t="s">
        <v>125</v>
      </c>
      <c r="H28" s="1" t="s">
        <v>308</v>
      </c>
      <c r="I28" s="1" t="s">
        <v>36</v>
      </c>
      <c r="J28" s="1" t="s">
        <v>126</v>
      </c>
      <c r="K28" s="1">
        <v>4</v>
      </c>
      <c r="L28" s="1">
        <v>268.89999999999998</v>
      </c>
      <c r="M28" s="1">
        <v>287.39999999999998</v>
      </c>
      <c r="N28" s="1">
        <v>69.3</v>
      </c>
      <c r="O28" s="1">
        <v>1.2729999999999999</v>
      </c>
      <c r="P28" s="23">
        <v>37.3919608</v>
      </c>
      <c r="Q28" s="1">
        <v>5090</v>
      </c>
      <c r="R28" s="1">
        <v>6087</v>
      </c>
      <c r="S28" s="1">
        <v>7259</v>
      </c>
      <c r="T28" s="1" t="s">
        <v>42</v>
      </c>
      <c r="U28" s="1" t="s">
        <v>80</v>
      </c>
      <c r="V28" s="1">
        <v>100.905</v>
      </c>
      <c r="W28" s="1">
        <v>102.533</v>
      </c>
      <c r="X28" s="1">
        <v>1.1851266</v>
      </c>
      <c r="Y28" s="1">
        <v>-16.466000000000001</v>
      </c>
      <c r="Z28" s="4">
        <f t="shared" si="0"/>
        <v>0.23325000000000001</v>
      </c>
      <c r="AA28" s="4">
        <f t="shared" si="1"/>
        <v>-25.922000000000001</v>
      </c>
      <c r="AB28" s="14">
        <f t="shared" si="2"/>
        <v>-16.444439712707023</v>
      </c>
      <c r="AC28" s="9">
        <f t="shared" si="3"/>
        <v>-17.169031282614874</v>
      </c>
      <c r="AD28" s="10">
        <f t="shared" si="4"/>
        <v>37.972701911434996</v>
      </c>
    </row>
    <row r="29" spans="1:30" x14ac:dyDescent="0.2">
      <c r="A29" s="1" t="s">
        <v>713</v>
      </c>
      <c r="B29" s="1" t="s">
        <v>783</v>
      </c>
      <c r="C29" s="1" t="s">
        <v>784</v>
      </c>
      <c r="D29" s="1">
        <v>27</v>
      </c>
      <c r="E29" s="1" t="s">
        <v>33</v>
      </c>
      <c r="F29" s="1" t="s">
        <v>785</v>
      </c>
      <c r="G29" s="1" t="s">
        <v>127</v>
      </c>
      <c r="H29" s="1" t="s">
        <v>308</v>
      </c>
      <c r="I29" s="1" t="s">
        <v>36</v>
      </c>
      <c r="J29" s="1" t="s">
        <v>128</v>
      </c>
      <c r="K29" s="1">
        <v>4</v>
      </c>
      <c r="L29" s="1">
        <v>268.89999999999998</v>
      </c>
      <c r="M29" s="1">
        <v>286.89999999999998</v>
      </c>
      <c r="N29" s="1">
        <v>69.599999999999994</v>
      </c>
      <c r="O29" s="1">
        <v>1.379</v>
      </c>
      <c r="P29" s="23">
        <v>37.093831299999998</v>
      </c>
      <c r="Q29" s="1">
        <v>5472</v>
      </c>
      <c r="R29" s="1">
        <v>6546</v>
      </c>
      <c r="S29" s="1">
        <v>7802</v>
      </c>
      <c r="T29" s="1" t="s">
        <v>42</v>
      </c>
      <c r="U29" s="1" t="s">
        <v>80</v>
      </c>
      <c r="V29" s="1">
        <v>108.422</v>
      </c>
      <c r="W29" s="1">
        <v>110.17100000000001</v>
      </c>
      <c r="X29" s="1">
        <v>1.1853906999999999</v>
      </c>
      <c r="Y29" s="1">
        <v>-15.814</v>
      </c>
      <c r="Z29" s="4">
        <f t="shared" si="0"/>
        <v>0.23325000000000001</v>
      </c>
      <c r="AA29" s="4">
        <f t="shared" si="1"/>
        <v>-25.922000000000001</v>
      </c>
      <c r="AB29" s="14">
        <f t="shared" si="2"/>
        <v>-15.79255430914313</v>
      </c>
      <c r="AC29" s="9">
        <f t="shared" si="3"/>
        <v>-16.565473597638807</v>
      </c>
      <c r="AD29" s="10">
        <f t="shared" si="4"/>
        <v>37.532530855019338</v>
      </c>
    </row>
    <row r="30" spans="1:30" x14ac:dyDescent="0.2">
      <c r="A30" s="1" t="s">
        <v>713</v>
      </c>
      <c r="B30" s="1" t="s">
        <v>786</v>
      </c>
      <c r="C30" s="1" t="s">
        <v>787</v>
      </c>
      <c r="D30" s="1">
        <v>28</v>
      </c>
      <c r="E30" s="1" t="s">
        <v>33</v>
      </c>
      <c r="F30" s="1" t="s">
        <v>788</v>
      </c>
      <c r="G30" s="1" t="s">
        <v>129</v>
      </c>
      <c r="H30" s="1" t="s">
        <v>308</v>
      </c>
      <c r="I30" s="1" t="s">
        <v>36</v>
      </c>
      <c r="J30" s="1" t="s">
        <v>130</v>
      </c>
      <c r="K30" s="1">
        <v>4</v>
      </c>
      <c r="L30" s="1">
        <v>268.8</v>
      </c>
      <c r="M30" s="1">
        <v>287.10000000000002</v>
      </c>
      <c r="N30" s="1">
        <v>69</v>
      </c>
      <c r="O30" s="1">
        <v>1.385</v>
      </c>
      <c r="P30" s="23">
        <v>35.578812900000003</v>
      </c>
      <c r="Q30" s="1">
        <v>5326</v>
      </c>
      <c r="R30" s="1">
        <v>6372</v>
      </c>
      <c r="S30" s="1">
        <v>7598</v>
      </c>
      <c r="T30" s="1" t="s">
        <v>42</v>
      </c>
      <c r="U30" s="1" t="s">
        <v>80</v>
      </c>
      <c r="V30" s="1">
        <v>104.452</v>
      </c>
      <c r="W30" s="1">
        <v>106.13800000000001</v>
      </c>
      <c r="X30" s="1">
        <v>1.1859489000000001</v>
      </c>
      <c r="Y30" s="1">
        <v>-15.57</v>
      </c>
      <c r="Z30" s="4">
        <f t="shared" si="0"/>
        <v>0.23325000000000001</v>
      </c>
      <c r="AA30" s="4">
        <f t="shared" si="1"/>
        <v>-25.922000000000001</v>
      </c>
      <c r="AB30" s="14">
        <f t="shared" si="2"/>
        <v>-15.547200229451466</v>
      </c>
      <c r="AC30" s="9">
        <f t="shared" si="3"/>
        <v>-16.29460162202351</v>
      </c>
      <c r="AD30" s="10">
        <f t="shared" si="4"/>
        <v>36.066813599164341</v>
      </c>
    </row>
    <row r="31" spans="1:30" x14ac:dyDescent="0.2">
      <c r="A31" s="1" t="s">
        <v>713</v>
      </c>
      <c r="B31" s="1" t="s">
        <v>789</v>
      </c>
      <c r="C31" s="1" t="s">
        <v>790</v>
      </c>
      <c r="D31" s="1">
        <v>29</v>
      </c>
      <c r="E31" s="1" t="s">
        <v>33</v>
      </c>
      <c r="F31" s="1" t="s">
        <v>791</v>
      </c>
      <c r="G31" s="1" t="s">
        <v>131</v>
      </c>
      <c r="H31" s="1" t="s">
        <v>308</v>
      </c>
      <c r="I31" s="1" t="s">
        <v>36</v>
      </c>
      <c r="J31" s="1" t="s">
        <v>132</v>
      </c>
      <c r="K31" s="1">
        <v>4</v>
      </c>
      <c r="L31" s="1">
        <v>268.89999999999998</v>
      </c>
      <c r="M31" s="1">
        <v>288</v>
      </c>
      <c r="N31" s="1">
        <v>69.2</v>
      </c>
      <c r="O31" s="1">
        <v>1.1719999999999999</v>
      </c>
      <c r="P31" s="23">
        <v>38.258342200000001</v>
      </c>
      <c r="Q31" s="1">
        <v>4784</v>
      </c>
      <c r="R31" s="1">
        <v>5715</v>
      </c>
      <c r="S31" s="1">
        <v>6825</v>
      </c>
      <c r="T31" s="1" t="s">
        <v>42</v>
      </c>
      <c r="U31" s="1" t="s">
        <v>87</v>
      </c>
      <c r="V31" s="1">
        <v>95.063000000000002</v>
      </c>
      <c r="W31" s="1">
        <v>96.596999999999994</v>
      </c>
      <c r="X31" s="1">
        <v>1.1852053</v>
      </c>
      <c r="Y31" s="1">
        <v>-16.166</v>
      </c>
      <c r="Z31" s="4">
        <f t="shared" si="0"/>
        <v>0.23325000000000001</v>
      </c>
      <c r="AA31" s="4">
        <f t="shared" si="1"/>
        <v>-25.922000000000001</v>
      </c>
      <c r="AB31" s="14">
        <f t="shared" si="2"/>
        <v>-16.142385445771883</v>
      </c>
      <c r="AC31" s="9">
        <f t="shared" si="3"/>
        <v>-16.829418317389955</v>
      </c>
      <c r="AD31" s="10">
        <f t="shared" si="4"/>
        <v>38.978504718318064</v>
      </c>
    </row>
    <row r="32" spans="1:30" x14ac:dyDescent="0.2">
      <c r="A32" s="1" t="s">
        <v>713</v>
      </c>
      <c r="B32" s="1" t="s">
        <v>792</v>
      </c>
      <c r="C32" s="1" t="s">
        <v>793</v>
      </c>
      <c r="D32" s="1">
        <v>30</v>
      </c>
      <c r="E32" s="1" t="s">
        <v>33</v>
      </c>
      <c r="F32" s="1" t="s">
        <v>794</v>
      </c>
      <c r="G32" s="1" t="s">
        <v>133</v>
      </c>
      <c r="H32" s="1" t="s">
        <v>308</v>
      </c>
      <c r="I32" s="1" t="s">
        <v>36</v>
      </c>
      <c r="J32" s="1" t="s">
        <v>134</v>
      </c>
      <c r="K32" s="1">
        <v>4</v>
      </c>
      <c r="L32" s="1">
        <v>269</v>
      </c>
      <c r="M32" s="1">
        <v>287.39999999999998</v>
      </c>
      <c r="N32" s="1">
        <v>68.900000000000006</v>
      </c>
      <c r="O32" s="1">
        <v>1.2190000000000001</v>
      </c>
      <c r="P32" s="23">
        <v>39.6662569</v>
      </c>
      <c r="Q32" s="1">
        <v>5224</v>
      </c>
      <c r="R32" s="1">
        <v>6248</v>
      </c>
      <c r="S32" s="1">
        <v>7451</v>
      </c>
      <c r="T32" s="1" t="s">
        <v>42</v>
      </c>
      <c r="U32" s="1" t="s">
        <v>87</v>
      </c>
      <c r="V32" s="1">
        <v>102.498</v>
      </c>
      <c r="W32" s="1">
        <v>104.15300000000001</v>
      </c>
      <c r="X32" s="1">
        <v>1.1856538999999999</v>
      </c>
      <c r="Y32" s="1">
        <v>-15.936999999999999</v>
      </c>
      <c r="Z32" s="4">
        <f t="shared" si="0"/>
        <v>0.23325000000000001</v>
      </c>
      <c r="AA32" s="4">
        <f t="shared" si="1"/>
        <v>-25.922000000000001</v>
      </c>
      <c r="AB32" s="14">
        <f t="shared" si="2"/>
        <v>-15.914588463694342</v>
      </c>
      <c r="AC32" s="9">
        <f t="shared" si="3"/>
        <v>-16.649430217434649</v>
      </c>
      <c r="AD32" s="10">
        <f t="shared" si="4"/>
        <v>40.249566786618182</v>
      </c>
    </row>
    <row r="33" spans="1:30" x14ac:dyDescent="0.2">
      <c r="A33" s="1" t="s">
        <v>713</v>
      </c>
      <c r="B33" s="1" t="s">
        <v>795</v>
      </c>
      <c r="C33" s="1" t="s">
        <v>796</v>
      </c>
      <c r="D33" s="1">
        <v>31</v>
      </c>
      <c r="E33" s="1" t="s">
        <v>33</v>
      </c>
      <c r="F33" s="1" t="s">
        <v>797</v>
      </c>
      <c r="G33" s="1" t="s">
        <v>135</v>
      </c>
      <c r="H33" s="1" t="s">
        <v>308</v>
      </c>
      <c r="I33" s="1" t="s">
        <v>36</v>
      </c>
      <c r="J33" s="1" t="s">
        <v>136</v>
      </c>
      <c r="K33" s="1">
        <v>4</v>
      </c>
      <c r="L33" s="1">
        <v>268.89999999999998</v>
      </c>
      <c r="M33" s="1">
        <v>286</v>
      </c>
      <c r="N33" s="1">
        <v>69.900000000000006</v>
      </c>
      <c r="O33" s="1">
        <v>1.323</v>
      </c>
      <c r="P33" s="23">
        <v>44.110104200000002</v>
      </c>
      <c r="Q33" s="1">
        <v>6241</v>
      </c>
      <c r="R33" s="1">
        <v>7484</v>
      </c>
      <c r="S33" s="1">
        <v>8894</v>
      </c>
      <c r="T33" s="1" t="s">
        <v>42</v>
      </c>
      <c r="U33" s="1" t="s">
        <v>87</v>
      </c>
      <c r="V33" s="1">
        <v>123.666</v>
      </c>
      <c r="W33" s="1">
        <v>125.66200000000001</v>
      </c>
      <c r="X33" s="1">
        <v>1.1858941000000001</v>
      </c>
      <c r="Y33" s="1">
        <v>-15.566000000000001</v>
      </c>
      <c r="Z33" s="4">
        <f t="shared" si="0"/>
        <v>0.23325000000000001</v>
      </c>
      <c r="AA33" s="4">
        <f t="shared" si="1"/>
        <v>-25.922000000000001</v>
      </c>
      <c r="AB33" s="14">
        <f t="shared" si="2"/>
        <v>-15.546741759764011</v>
      </c>
      <c r="AC33" s="9">
        <f t="shared" si="3"/>
        <v>-16.417676849339031</v>
      </c>
      <c r="AD33" s="10">
        <f t="shared" si="4"/>
        <v>44.361146296929469</v>
      </c>
    </row>
    <row r="34" spans="1:30" x14ac:dyDescent="0.2">
      <c r="A34" s="1" t="s">
        <v>713</v>
      </c>
      <c r="B34" s="1" t="s">
        <v>798</v>
      </c>
      <c r="C34" s="1" t="s">
        <v>799</v>
      </c>
      <c r="D34" s="1">
        <v>32</v>
      </c>
      <c r="E34" s="1" t="s">
        <v>33</v>
      </c>
      <c r="F34" s="1" t="s">
        <v>800</v>
      </c>
      <c r="G34" s="1" t="s">
        <v>137</v>
      </c>
      <c r="H34" s="1" t="s">
        <v>308</v>
      </c>
      <c r="I34" s="1" t="s">
        <v>36</v>
      </c>
      <c r="J34" s="1" t="s">
        <v>138</v>
      </c>
      <c r="K34" s="1">
        <v>4</v>
      </c>
      <c r="L34" s="1">
        <v>268.60000000000002</v>
      </c>
      <c r="M34" s="1">
        <v>286.5</v>
      </c>
      <c r="N34" s="1">
        <v>69.900000000000006</v>
      </c>
      <c r="O34" s="1">
        <v>1.1890000000000001</v>
      </c>
      <c r="P34" s="23">
        <v>44.494905099999997</v>
      </c>
      <c r="Q34" s="1">
        <v>5632</v>
      </c>
      <c r="R34" s="1">
        <v>6747</v>
      </c>
      <c r="S34" s="1">
        <v>8028</v>
      </c>
      <c r="T34" s="1" t="s">
        <v>42</v>
      </c>
      <c r="U34" s="1" t="s">
        <v>87</v>
      </c>
      <c r="V34" s="1">
        <v>112.128</v>
      </c>
      <c r="W34" s="1">
        <v>113.938</v>
      </c>
      <c r="X34" s="1">
        <v>1.1860056999999999</v>
      </c>
      <c r="Y34" s="1">
        <v>-15.627000000000001</v>
      </c>
      <c r="Z34" s="4">
        <f t="shared" si="0"/>
        <v>0.23325000000000001</v>
      </c>
      <c r="AA34" s="4">
        <f t="shared" si="1"/>
        <v>-25.922000000000001</v>
      </c>
      <c r="AB34" s="14">
        <f t="shared" si="2"/>
        <v>-15.605881192298476</v>
      </c>
      <c r="AC34" s="9">
        <f t="shared" si="3"/>
        <v>-16.402635321841593</v>
      </c>
      <c r="AD34" s="10">
        <f t="shared" si="4"/>
        <v>44.947976945854165</v>
      </c>
    </row>
    <row r="35" spans="1:30" x14ac:dyDescent="0.2">
      <c r="A35" s="1" t="s">
        <v>713</v>
      </c>
      <c r="B35" s="1" t="s">
        <v>801</v>
      </c>
      <c r="C35" s="1" t="s">
        <v>802</v>
      </c>
      <c r="D35" s="1">
        <v>33</v>
      </c>
      <c r="E35" s="1" t="s">
        <v>33</v>
      </c>
      <c r="F35" s="1" t="s">
        <v>803</v>
      </c>
      <c r="G35" s="1" t="s">
        <v>139</v>
      </c>
      <c r="H35" s="1" t="s">
        <v>308</v>
      </c>
      <c r="I35" s="1" t="s">
        <v>36</v>
      </c>
      <c r="J35" s="1" t="s">
        <v>140</v>
      </c>
      <c r="K35" s="1">
        <v>4</v>
      </c>
      <c r="L35" s="1">
        <v>268.89999999999998</v>
      </c>
      <c r="M35" s="1">
        <v>286.39999999999998</v>
      </c>
      <c r="N35" s="1">
        <v>69.900000000000006</v>
      </c>
      <c r="O35" s="1">
        <v>1.2789999999999999</v>
      </c>
      <c r="P35" s="23">
        <v>43.444952700000002</v>
      </c>
      <c r="Q35" s="1">
        <v>5921</v>
      </c>
      <c r="R35" s="1">
        <v>7090</v>
      </c>
      <c r="S35" s="1">
        <v>8438</v>
      </c>
      <c r="T35" s="1" t="s">
        <v>311</v>
      </c>
      <c r="U35" s="1" t="s">
        <v>80</v>
      </c>
      <c r="V35" s="1">
        <v>117.76</v>
      </c>
      <c r="W35" s="1">
        <v>119.661</v>
      </c>
      <c r="X35" s="1">
        <v>1.1860758</v>
      </c>
      <c r="Y35" s="1">
        <v>-15.497</v>
      </c>
      <c r="Z35" s="4">
        <f t="shared" si="0"/>
        <v>0.23325000000000001</v>
      </c>
      <c r="AA35" s="4">
        <f t="shared" si="1"/>
        <v>-25.922000000000001</v>
      </c>
      <c r="AB35" s="14">
        <f t="shared" si="2"/>
        <v>-15.476639311215358</v>
      </c>
      <c r="AC35" s="9">
        <f t="shared" si="3"/>
        <v>-16.309604429692506</v>
      </c>
      <c r="AD35" s="10">
        <f t="shared" si="4"/>
        <v>43.787541946443746</v>
      </c>
    </row>
    <row r="36" spans="1:30" x14ac:dyDescent="0.2">
      <c r="A36" s="1" t="s">
        <v>713</v>
      </c>
      <c r="B36" s="1" t="s">
        <v>804</v>
      </c>
      <c r="C36" s="1" t="s">
        <v>805</v>
      </c>
      <c r="D36" s="1">
        <v>34</v>
      </c>
      <c r="E36" s="1" t="s">
        <v>33</v>
      </c>
      <c r="F36" s="1" t="s">
        <v>806</v>
      </c>
      <c r="G36" s="1" t="s">
        <v>141</v>
      </c>
      <c r="H36" s="1" t="s">
        <v>308</v>
      </c>
      <c r="I36" s="1" t="s">
        <v>36</v>
      </c>
      <c r="J36" s="1" t="s">
        <v>142</v>
      </c>
      <c r="K36" s="1">
        <v>4</v>
      </c>
      <c r="L36" s="1">
        <v>269</v>
      </c>
      <c r="M36" s="1">
        <v>286.5</v>
      </c>
      <c r="N36" s="1">
        <v>69.900000000000006</v>
      </c>
      <c r="O36" s="1">
        <v>1.244</v>
      </c>
      <c r="P36" s="23">
        <v>44.2480239</v>
      </c>
      <c r="Q36" s="1">
        <v>5864</v>
      </c>
      <c r="R36" s="1">
        <v>7027</v>
      </c>
      <c r="S36" s="1">
        <v>8359</v>
      </c>
      <c r="T36" s="1" t="s">
        <v>311</v>
      </c>
      <c r="U36" s="1" t="s">
        <v>80</v>
      </c>
      <c r="V36" s="1">
        <v>116.65600000000001</v>
      </c>
      <c r="W36" s="1">
        <v>118.539</v>
      </c>
      <c r="X36" s="1">
        <v>1.1865688000000001</v>
      </c>
      <c r="Y36" s="1">
        <v>-15.164</v>
      </c>
      <c r="Z36" s="4">
        <f t="shared" si="0"/>
        <v>0.23325000000000001</v>
      </c>
      <c r="AA36" s="4">
        <f t="shared" si="1"/>
        <v>-25.922000000000001</v>
      </c>
      <c r="AB36" s="14">
        <f t="shared" si="2"/>
        <v>-15.142789674212793</v>
      </c>
      <c r="AC36" s="9">
        <f t="shared" si="3"/>
        <v>-15.968655591294873</v>
      </c>
      <c r="AD36" s="10">
        <f t="shared" si="4"/>
        <v>44.615880747214653</v>
      </c>
    </row>
    <row r="37" spans="1:30" x14ac:dyDescent="0.2">
      <c r="A37" s="1" t="s">
        <v>713</v>
      </c>
      <c r="B37" s="1" t="s">
        <v>807</v>
      </c>
      <c r="C37" s="1" t="s">
        <v>808</v>
      </c>
      <c r="D37" s="1">
        <v>35</v>
      </c>
      <c r="E37" s="1" t="s">
        <v>33</v>
      </c>
      <c r="F37" s="1" t="s">
        <v>52</v>
      </c>
      <c r="G37" s="1" t="s">
        <v>143</v>
      </c>
      <c r="H37" s="1" t="s">
        <v>308</v>
      </c>
      <c r="I37" s="1" t="s">
        <v>36</v>
      </c>
      <c r="J37" s="1" t="s">
        <v>144</v>
      </c>
      <c r="K37" s="1">
        <v>4</v>
      </c>
      <c r="L37" s="1">
        <v>268.8</v>
      </c>
      <c r="M37" s="1">
        <v>286.60000000000002</v>
      </c>
      <c r="N37" s="1">
        <v>69.599999999999994</v>
      </c>
      <c r="O37" s="1">
        <v>1.3149999999999999</v>
      </c>
      <c r="P37" s="23">
        <v>40.6971335</v>
      </c>
      <c r="Q37" s="1">
        <v>5722</v>
      </c>
      <c r="R37" s="1">
        <v>6802</v>
      </c>
      <c r="S37" s="1">
        <v>8155</v>
      </c>
      <c r="T37" s="1" t="s">
        <v>311</v>
      </c>
      <c r="U37" s="1" t="s">
        <v>80</v>
      </c>
      <c r="V37" s="1">
        <v>113.43300000000001</v>
      </c>
      <c r="W37" s="1">
        <v>115.254</v>
      </c>
      <c r="X37" s="1">
        <v>1.1774093999999999</v>
      </c>
      <c r="Y37" s="1">
        <v>-23.242000000000001</v>
      </c>
      <c r="Z37" s="4">
        <f t="shared" si="0"/>
        <v>0.23325000000000001</v>
      </c>
      <c r="AA37" s="4">
        <f t="shared" si="1"/>
        <v>-25.922000000000001</v>
      </c>
      <c r="AB37" s="14">
        <f t="shared" si="2"/>
        <v>-23.236565241489039</v>
      </c>
      <c r="AC37" s="9">
        <f t="shared" si="3"/>
        <v>-24.041646063577531</v>
      </c>
      <c r="AD37" s="10">
        <f t="shared" si="4"/>
        <v>41.089028721381744</v>
      </c>
    </row>
    <row r="38" spans="1:30" x14ac:dyDescent="0.2">
      <c r="A38" s="1" t="s">
        <v>713</v>
      </c>
      <c r="B38" s="1" t="s">
        <v>809</v>
      </c>
      <c r="C38" s="1" t="s">
        <v>810</v>
      </c>
      <c r="D38" s="1">
        <v>36</v>
      </c>
      <c r="E38" s="1" t="s">
        <v>33</v>
      </c>
      <c r="F38" s="1" t="s">
        <v>811</v>
      </c>
      <c r="G38" s="1" t="s">
        <v>145</v>
      </c>
      <c r="H38" s="1" t="s">
        <v>308</v>
      </c>
      <c r="I38" s="1" t="s">
        <v>36</v>
      </c>
      <c r="J38" s="1" t="s">
        <v>146</v>
      </c>
      <c r="K38" s="1">
        <v>4</v>
      </c>
      <c r="L38" s="1">
        <v>268.89999999999998</v>
      </c>
      <c r="M38" s="1">
        <v>285.89999999999998</v>
      </c>
      <c r="N38" s="1">
        <v>69.400000000000006</v>
      </c>
      <c r="O38" s="1">
        <v>1.2709999999999999</v>
      </c>
      <c r="P38" s="23">
        <v>44.4567707</v>
      </c>
      <c r="Q38" s="1">
        <v>6101</v>
      </c>
      <c r="R38" s="1">
        <v>7318</v>
      </c>
      <c r="S38" s="1">
        <v>8698</v>
      </c>
      <c r="T38" s="1" t="s">
        <v>311</v>
      </c>
      <c r="U38" s="1" t="s">
        <v>311</v>
      </c>
      <c r="V38" s="1">
        <v>119.745</v>
      </c>
      <c r="W38" s="1">
        <v>121.678</v>
      </c>
      <c r="X38" s="1">
        <v>1.1862689</v>
      </c>
      <c r="Y38" s="1">
        <v>-15.472</v>
      </c>
      <c r="Z38" s="4">
        <f t="shared" si="0"/>
        <v>0.23325000000000001</v>
      </c>
      <c r="AA38" s="4">
        <f t="shared" si="1"/>
        <v>-25.922000000000001</v>
      </c>
      <c r="AB38" s="14">
        <f t="shared" si="2"/>
        <v>-15.451929453516929</v>
      </c>
      <c r="AC38" s="9">
        <f t="shared" si="3"/>
        <v>-16.29765668359288</v>
      </c>
      <c r="AD38" s="10">
        <f t="shared" si="4"/>
        <v>44.773329278932628</v>
      </c>
    </row>
    <row r="39" spans="1:30" x14ac:dyDescent="0.2">
      <c r="A39" s="1" t="s">
        <v>713</v>
      </c>
      <c r="B39" s="1" t="s">
        <v>812</v>
      </c>
      <c r="C39" s="1" t="s">
        <v>813</v>
      </c>
      <c r="D39" s="1">
        <v>37</v>
      </c>
      <c r="E39" s="1" t="s">
        <v>33</v>
      </c>
      <c r="F39" s="1" t="s">
        <v>814</v>
      </c>
      <c r="G39" s="1" t="s">
        <v>147</v>
      </c>
      <c r="H39" s="1" t="s">
        <v>308</v>
      </c>
      <c r="I39" s="1" t="s">
        <v>36</v>
      </c>
      <c r="J39" s="1" t="s">
        <v>148</v>
      </c>
      <c r="K39" s="1">
        <v>4</v>
      </c>
      <c r="L39" s="1">
        <v>269.10000000000002</v>
      </c>
      <c r="M39" s="1">
        <v>288.39999999999998</v>
      </c>
      <c r="N39" s="1">
        <v>68.8</v>
      </c>
      <c r="O39" s="1">
        <v>1.252</v>
      </c>
      <c r="P39" s="23">
        <v>34.0261037</v>
      </c>
      <c r="Q39" s="1">
        <v>4561</v>
      </c>
      <c r="R39" s="1">
        <v>5465</v>
      </c>
      <c r="S39" s="1">
        <v>6508</v>
      </c>
      <c r="T39" s="1" t="s">
        <v>311</v>
      </c>
      <c r="U39" s="1" t="s">
        <v>80</v>
      </c>
      <c r="V39" s="1">
        <v>90.323999999999998</v>
      </c>
      <c r="W39" s="1">
        <v>91.784999999999997</v>
      </c>
      <c r="X39" s="1">
        <v>1.1890109</v>
      </c>
      <c r="Y39" s="1">
        <v>-12.968999999999999</v>
      </c>
      <c r="Z39" s="4">
        <f t="shared" si="0"/>
        <v>0.23325000000000001</v>
      </c>
      <c r="AA39" s="4">
        <f t="shared" si="1"/>
        <v>-25.922000000000001</v>
      </c>
      <c r="AB39" s="14">
        <f t="shared" si="2"/>
        <v>-12.935999131638663</v>
      </c>
      <c r="AC39" s="9">
        <f t="shared" si="3"/>
        <v>-13.592585160909966</v>
      </c>
      <c r="AD39" s="10">
        <f t="shared" si="4"/>
        <v>34.767868254054719</v>
      </c>
    </row>
    <row r="40" spans="1:30" x14ac:dyDescent="0.2">
      <c r="A40" s="1" t="s">
        <v>713</v>
      </c>
      <c r="B40" s="1" t="s">
        <v>815</v>
      </c>
      <c r="C40" s="1" t="s">
        <v>816</v>
      </c>
      <c r="D40" s="1">
        <v>38</v>
      </c>
      <c r="E40" s="1" t="s">
        <v>33</v>
      </c>
      <c r="F40" s="1" t="s">
        <v>817</v>
      </c>
      <c r="G40" s="1" t="s">
        <v>149</v>
      </c>
      <c r="H40" s="1" t="s">
        <v>308</v>
      </c>
      <c r="I40" s="1" t="s">
        <v>36</v>
      </c>
      <c r="J40" s="1" t="s">
        <v>150</v>
      </c>
      <c r="K40" s="1">
        <v>4</v>
      </c>
      <c r="L40" s="1">
        <v>269.10000000000002</v>
      </c>
      <c r="M40" s="1">
        <v>289</v>
      </c>
      <c r="N40" s="1">
        <v>68</v>
      </c>
      <c r="O40" s="1">
        <v>1.1279999999999999</v>
      </c>
      <c r="P40" s="23">
        <v>34.469899300000002</v>
      </c>
      <c r="Q40" s="1">
        <v>4200</v>
      </c>
      <c r="R40" s="1">
        <v>5027</v>
      </c>
      <c r="S40" s="1">
        <v>5996</v>
      </c>
      <c r="T40" s="1" t="s">
        <v>42</v>
      </c>
      <c r="U40" s="1" t="s">
        <v>80</v>
      </c>
      <c r="V40" s="1">
        <v>82.456000000000003</v>
      </c>
      <c r="W40" s="1">
        <v>83.79</v>
      </c>
      <c r="X40" s="1">
        <v>1.1891711</v>
      </c>
      <c r="Y40" s="1">
        <v>-12.77</v>
      </c>
      <c r="Z40" s="4">
        <f t="shared" si="0"/>
        <v>0.23325000000000001</v>
      </c>
      <c r="AA40" s="4">
        <f t="shared" si="1"/>
        <v>-25.922000000000001</v>
      </c>
      <c r="AB40" s="14">
        <f t="shared" si="2"/>
        <v>-12.733285982281503</v>
      </c>
      <c r="AC40" s="9">
        <f t="shared" si="3"/>
        <v>-13.339285456157457</v>
      </c>
      <c r="AD40" s="10">
        <f t="shared" si="4"/>
        <v>35.417994775225239</v>
      </c>
    </row>
    <row r="41" spans="1:30" x14ac:dyDescent="0.2">
      <c r="A41" s="1" t="s">
        <v>713</v>
      </c>
      <c r="B41" s="1" t="s">
        <v>818</v>
      </c>
      <c r="C41" s="1" t="s">
        <v>819</v>
      </c>
      <c r="D41" s="1">
        <v>39</v>
      </c>
      <c r="E41" s="1" t="s">
        <v>33</v>
      </c>
      <c r="F41" s="1" t="s">
        <v>820</v>
      </c>
      <c r="G41" s="1" t="s">
        <v>151</v>
      </c>
      <c r="H41" s="1" t="s">
        <v>308</v>
      </c>
      <c r="I41" s="1" t="s">
        <v>36</v>
      </c>
      <c r="J41" s="1" t="s">
        <v>152</v>
      </c>
      <c r="K41" s="1">
        <v>4</v>
      </c>
      <c r="L41" s="1">
        <v>269.3</v>
      </c>
      <c r="M41" s="1">
        <v>287.89999999999998</v>
      </c>
      <c r="N41" s="1">
        <v>69</v>
      </c>
      <c r="O41" s="1">
        <v>1.385</v>
      </c>
      <c r="P41" s="23">
        <v>33.658580399999998</v>
      </c>
      <c r="Q41" s="1">
        <v>4999</v>
      </c>
      <c r="R41" s="1">
        <v>5994</v>
      </c>
      <c r="S41" s="1">
        <v>7130</v>
      </c>
      <c r="T41" s="1" t="s">
        <v>42</v>
      </c>
      <c r="U41" s="1" t="s">
        <v>87</v>
      </c>
      <c r="V41" s="1">
        <v>98.820999999999998</v>
      </c>
      <c r="W41" s="1">
        <v>100.42</v>
      </c>
      <c r="X41" s="1">
        <v>1.1894018</v>
      </c>
      <c r="Y41" s="1">
        <v>-12.672000000000001</v>
      </c>
      <c r="Z41" s="4">
        <f t="shared" si="0"/>
        <v>0.23325000000000001</v>
      </c>
      <c r="AA41" s="4">
        <f t="shared" si="1"/>
        <v>-25.922000000000001</v>
      </c>
      <c r="AB41" s="14">
        <f t="shared" si="2"/>
        <v>-12.641151983670497</v>
      </c>
      <c r="AC41" s="9">
        <f t="shared" si="3"/>
        <v>-13.352374023678365</v>
      </c>
      <c r="AD41" s="10">
        <f t="shared" si="4"/>
        <v>34.21924392998887</v>
      </c>
    </row>
    <row r="42" spans="1:30" x14ac:dyDescent="0.2">
      <c r="A42" s="1" t="s">
        <v>713</v>
      </c>
      <c r="B42" s="1" t="s">
        <v>821</v>
      </c>
      <c r="C42" s="1" t="s">
        <v>822</v>
      </c>
      <c r="D42" s="1">
        <v>40</v>
      </c>
      <c r="E42" s="1" t="s">
        <v>33</v>
      </c>
      <c r="F42" s="1" t="s">
        <v>823</v>
      </c>
      <c r="G42" s="1" t="s">
        <v>153</v>
      </c>
      <c r="H42" s="1" t="s">
        <v>308</v>
      </c>
      <c r="I42" s="1" t="s">
        <v>36</v>
      </c>
      <c r="J42" s="1" t="s">
        <v>154</v>
      </c>
      <c r="K42" s="1">
        <v>4</v>
      </c>
      <c r="L42" s="1">
        <v>269.5</v>
      </c>
      <c r="M42" s="1">
        <v>289.10000000000002</v>
      </c>
      <c r="N42" s="1">
        <v>68</v>
      </c>
      <c r="O42" s="1">
        <v>1.1220000000000001</v>
      </c>
      <c r="P42" s="23">
        <v>35.0551064</v>
      </c>
      <c r="Q42" s="1">
        <v>4248</v>
      </c>
      <c r="R42" s="1">
        <v>5086</v>
      </c>
      <c r="S42" s="1">
        <v>6065</v>
      </c>
      <c r="T42" s="1" t="s">
        <v>42</v>
      </c>
      <c r="U42" s="1" t="s">
        <v>80</v>
      </c>
      <c r="V42" s="1">
        <v>83.408000000000001</v>
      </c>
      <c r="W42" s="1">
        <v>84.757000000000005</v>
      </c>
      <c r="X42" s="1">
        <v>1.1888901999999999</v>
      </c>
      <c r="Y42" s="1">
        <v>-13.138</v>
      </c>
      <c r="Z42" s="4">
        <f t="shared" si="0"/>
        <v>0.23325000000000001</v>
      </c>
      <c r="AA42" s="4">
        <f t="shared" si="1"/>
        <v>-25.922000000000001</v>
      </c>
      <c r="AB42" s="14">
        <f t="shared" si="2"/>
        <v>-13.102721536846152</v>
      </c>
      <c r="AC42" s="9">
        <f t="shared" si="3"/>
        <v>-13.714839484651725</v>
      </c>
      <c r="AD42" s="10">
        <f t="shared" si="4"/>
        <v>35.993087312976485</v>
      </c>
    </row>
    <row r="43" spans="1:30" x14ac:dyDescent="0.2">
      <c r="A43" s="1" t="s">
        <v>713</v>
      </c>
      <c r="B43" s="1" t="s">
        <v>824</v>
      </c>
      <c r="C43" s="1" t="s">
        <v>825</v>
      </c>
      <c r="D43" s="1">
        <v>41</v>
      </c>
      <c r="E43" s="1" t="s">
        <v>33</v>
      </c>
      <c r="F43" s="1" t="s">
        <v>826</v>
      </c>
      <c r="G43" s="1" t="s">
        <v>155</v>
      </c>
      <c r="H43" s="1" t="s">
        <v>308</v>
      </c>
      <c r="I43" s="1" t="s">
        <v>36</v>
      </c>
      <c r="J43" s="1" t="s">
        <v>156</v>
      </c>
      <c r="K43" s="1">
        <v>4</v>
      </c>
      <c r="L43" s="1">
        <v>269.3</v>
      </c>
      <c r="M43" s="1">
        <v>288.60000000000002</v>
      </c>
      <c r="N43" s="1">
        <v>68.599999999999994</v>
      </c>
      <c r="O43" s="1">
        <v>1.1870000000000001</v>
      </c>
      <c r="P43" s="23">
        <v>35.835853800000002</v>
      </c>
      <c r="Q43" s="1">
        <v>4578</v>
      </c>
      <c r="R43" s="1">
        <v>5485</v>
      </c>
      <c r="S43" s="1">
        <v>6534</v>
      </c>
      <c r="T43" s="1" t="s">
        <v>42</v>
      </c>
      <c r="U43" s="1" t="s">
        <v>87</v>
      </c>
      <c r="V43" s="1">
        <v>90.19</v>
      </c>
      <c r="W43" s="1">
        <v>91.647999999999996</v>
      </c>
      <c r="X43" s="1">
        <v>1.1887825999999999</v>
      </c>
      <c r="Y43" s="1">
        <v>-13.154</v>
      </c>
      <c r="Z43" s="4">
        <f t="shared" si="0"/>
        <v>0.23325000000000001</v>
      </c>
      <c r="AA43" s="4">
        <f t="shared" si="1"/>
        <v>-25.922000000000001</v>
      </c>
      <c r="AB43" s="14">
        <f t="shared" si="2"/>
        <v>-13.121421712579206</v>
      </c>
      <c r="AC43" s="9">
        <f t="shared" si="3"/>
        <v>-13.777140905316529</v>
      </c>
      <c r="AD43" s="10">
        <f t="shared" si="4"/>
        <v>36.62010249492679</v>
      </c>
    </row>
    <row r="44" spans="1:30" x14ac:dyDescent="0.2">
      <c r="A44" s="1" t="s">
        <v>713</v>
      </c>
      <c r="B44" s="1" t="s">
        <v>827</v>
      </c>
      <c r="C44" s="1" t="s">
        <v>828</v>
      </c>
      <c r="D44" s="1">
        <v>42</v>
      </c>
      <c r="E44" s="1" t="s">
        <v>33</v>
      </c>
      <c r="F44" s="1" t="s">
        <v>829</v>
      </c>
      <c r="G44" s="1" t="s">
        <v>157</v>
      </c>
      <c r="H44" s="1" t="s">
        <v>308</v>
      </c>
      <c r="I44" s="1" t="s">
        <v>36</v>
      </c>
      <c r="J44" s="1" t="s">
        <v>158</v>
      </c>
      <c r="K44" s="1">
        <v>4</v>
      </c>
      <c r="L44" s="1">
        <v>269.7</v>
      </c>
      <c r="M44" s="1">
        <v>292.5</v>
      </c>
      <c r="N44" s="1">
        <v>63.7</v>
      </c>
      <c r="O44" s="1">
        <v>0.48299999999999998</v>
      </c>
      <c r="P44" s="23">
        <v>35.1452186</v>
      </c>
      <c r="Q44" s="1">
        <v>1847</v>
      </c>
      <c r="R44" s="1">
        <v>2198</v>
      </c>
      <c r="S44" s="1">
        <v>2648</v>
      </c>
      <c r="T44" s="1" t="s">
        <v>42</v>
      </c>
      <c r="U44" s="1" t="s">
        <v>80</v>
      </c>
      <c r="V44" s="1">
        <v>36.106000000000002</v>
      </c>
      <c r="W44" s="1">
        <v>36.69</v>
      </c>
      <c r="X44" s="1">
        <v>1.1869548999999999</v>
      </c>
      <c r="Y44" s="1">
        <v>-15.13</v>
      </c>
      <c r="Z44" s="4">
        <f t="shared" si="0"/>
        <v>0.23325000000000001</v>
      </c>
      <c r="AA44" s="4">
        <f t="shared" si="1"/>
        <v>-25.922000000000001</v>
      </c>
      <c r="AB44" s="14">
        <f t="shared" si="2"/>
        <v>-15.060952868810302</v>
      </c>
      <c r="AC44" s="9">
        <f t="shared" si="3"/>
        <v>-15.368937738668629</v>
      </c>
      <c r="AD44" s="10">
        <f t="shared" si="4"/>
        <v>39.075771096086996</v>
      </c>
    </row>
    <row r="45" spans="1:30" x14ac:dyDescent="0.2">
      <c r="A45" s="1" t="s">
        <v>713</v>
      </c>
      <c r="B45" s="1" t="s">
        <v>830</v>
      </c>
      <c r="C45" s="1" t="s">
        <v>831</v>
      </c>
      <c r="D45" s="1">
        <v>43</v>
      </c>
      <c r="E45" s="1" t="s">
        <v>33</v>
      </c>
      <c r="F45" s="1" t="s">
        <v>832</v>
      </c>
      <c r="G45" s="1" t="s">
        <v>159</v>
      </c>
      <c r="H45" s="1" t="s">
        <v>308</v>
      </c>
      <c r="I45" s="1" t="s">
        <v>36</v>
      </c>
      <c r="J45" s="1" t="s">
        <v>160</v>
      </c>
      <c r="K45" s="1">
        <v>4</v>
      </c>
      <c r="L45" s="1">
        <v>269.39999999999998</v>
      </c>
      <c r="M45" s="1">
        <v>287.5</v>
      </c>
      <c r="N45" s="1">
        <v>68.900000000000006</v>
      </c>
      <c r="O45" s="1">
        <v>1.401</v>
      </c>
      <c r="P45" s="23">
        <v>34.917352200000003</v>
      </c>
      <c r="Q45" s="1">
        <v>5298</v>
      </c>
      <c r="R45" s="1">
        <v>6341</v>
      </c>
      <c r="S45" s="1">
        <v>7558</v>
      </c>
      <c r="T45" s="1" t="s">
        <v>42</v>
      </c>
      <c r="U45" s="1" t="s">
        <v>80</v>
      </c>
      <c r="V45" s="1">
        <v>103.69499999999999</v>
      </c>
      <c r="W45" s="1">
        <v>105.37</v>
      </c>
      <c r="X45" s="1">
        <v>1.1861311000000001</v>
      </c>
      <c r="Y45" s="1">
        <v>-15.507999999999999</v>
      </c>
      <c r="Z45" s="4">
        <f t="shared" si="0"/>
        <v>0.23325000000000001</v>
      </c>
      <c r="AA45" s="4">
        <f t="shared" si="1"/>
        <v>-25.922000000000001</v>
      </c>
      <c r="AB45" s="14">
        <f t="shared" si="2"/>
        <v>-15.484896132893589</v>
      </c>
      <c r="AC45" s="9">
        <f t="shared" si="3"/>
        <v>-16.227438179056175</v>
      </c>
      <c r="AD45" s="10">
        <f t="shared" si="4"/>
        <v>35.409597591177615</v>
      </c>
    </row>
    <row r="46" spans="1:30" x14ac:dyDescent="0.2">
      <c r="A46" s="1" t="s">
        <v>713</v>
      </c>
      <c r="B46" s="1" t="s">
        <v>833</v>
      </c>
      <c r="C46" s="1" t="s">
        <v>834</v>
      </c>
      <c r="D46" s="1">
        <v>44</v>
      </c>
      <c r="E46" s="1" t="s">
        <v>33</v>
      </c>
      <c r="F46" s="1" t="s">
        <v>60</v>
      </c>
      <c r="G46" s="1" t="s">
        <v>161</v>
      </c>
      <c r="H46" s="1" t="s">
        <v>308</v>
      </c>
      <c r="I46" s="1" t="s">
        <v>36</v>
      </c>
      <c r="J46" s="1" t="s">
        <v>162</v>
      </c>
      <c r="K46" s="1">
        <v>4</v>
      </c>
      <c r="L46" s="1">
        <v>269.60000000000002</v>
      </c>
      <c r="M46" s="1">
        <v>291.7</v>
      </c>
      <c r="N46" s="1">
        <v>65</v>
      </c>
      <c r="O46" s="1">
        <v>0.56399999999999995</v>
      </c>
      <c r="P46" s="23">
        <v>39.101100799999998</v>
      </c>
      <c r="Q46" s="1">
        <v>2411</v>
      </c>
      <c r="R46" s="1">
        <v>2842</v>
      </c>
      <c r="S46" s="1">
        <v>3452</v>
      </c>
      <c r="T46" s="1" t="s">
        <v>42</v>
      </c>
      <c r="U46" s="1" t="s">
        <v>80</v>
      </c>
      <c r="V46" s="1">
        <v>46.856000000000002</v>
      </c>
      <c r="W46" s="1">
        <v>47.607999999999997</v>
      </c>
      <c r="X46" s="1">
        <v>1.1746646000000001</v>
      </c>
      <c r="Y46" s="1">
        <v>-25.956</v>
      </c>
      <c r="Z46" s="4">
        <f t="shared" si="0"/>
        <v>0.23325000000000001</v>
      </c>
      <c r="AA46" s="4">
        <f t="shared" si="1"/>
        <v>-25.922000000000001</v>
      </c>
      <c r="AB46" s="14">
        <f t="shared" si="2"/>
        <v>-25.956167399300259</v>
      </c>
      <c r="AC46" s="9">
        <f t="shared" si="3"/>
        <v>-26.333233446370144</v>
      </c>
      <c r="AD46" s="10">
        <f t="shared" si="4"/>
        <v>42.12686749480504</v>
      </c>
    </row>
    <row r="47" spans="1:30" x14ac:dyDescent="0.2">
      <c r="A47" s="1" t="s">
        <v>713</v>
      </c>
      <c r="B47" s="1" t="s">
        <v>835</v>
      </c>
      <c r="C47" s="1" t="s">
        <v>836</v>
      </c>
      <c r="D47" s="1">
        <v>45</v>
      </c>
      <c r="E47" s="1" t="s">
        <v>33</v>
      </c>
      <c r="F47" s="1" t="s">
        <v>65</v>
      </c>
      <c r="G47" s="1" t="s">
        <v>164</v>
      </c>
      <c r="H47" s="1" t="s">
        <v>308</v>
      </c>
      <c r="I47" s="1" t="s">
        <v>36</v>
      </c>
      <c r="J47" s="1" t="s">
        <v>165</v>
      </c>
      <c r="K47" s="1">
        <v>4</v>
      </c>
      <c r="L47" s="1">
        <v>269.10000000000002</v>
      </c>
      <c r="M47" s="1">
        <v>285.39999999999998</v>
      </c>
      <c r="N47" s="1">
        <v>70.900000000000006</v>
      </c>
      <c r="O47" s="1">
        <v>1.514</v>
      </c>
      <c r="P47" s="23">
        <v>42.314346499999999</v>
      </c>
      <c r="Q47" s="1">
        <v>6791</v>
      </c>
      <c r="R47" s="1">
        <v>8575</v>
      </c>
      <c r="S47" s="1">
        <v>9675</v>
      </c>
      <c r="T47" s="1" t="s">
        <v>42</v>
      </c>
      <c r="U47" s="1" t="s">
        <v>80</v>
      </c>
      <c r="V47" s="1">
        <v>135.65899999999999</v>
      </c>
      <c r="W47" s="1">
        <v>137.93100000000001</v>
      </c>
      <c r="X47" s="1">
        <v>1.2462437</v>
      </c>
      <c r="Y47" s="1">
        <v>38.037999999999997</v>
      </c>
      <c r="Z47" s="4">
        <f t="shared" si="0"/>
        <v>0.23325000000000001</v>
      </c>
      <c r="AA47" s="4">
        <f t="shared" si="1"/>
        <v>-25.922000000000001</v>
      </c>
      <c r="AB47" s="14">
        <f t="shared" si="2"/>
        <v>38.146343600385627</v>
      </c>
      <c r="AC47" s="9">
        <f t="shared" si="3"/>
        <v>37.1977791864647</v>
      </c>
      <c r="AD47" s="10">
        <f t="shared" si="4"/>
        <v>42.391244083226312</v>
      </c>
    </row>
    <row r="48" spans="1:30" x14ac:dyDescent="0.2">
      <c r="A48" s="1" t="s">
        <v>713</v>
      </c>
      <c r="B48" s="1" t="s">
        <v>837</v>
      </c>
      <c r="C48" s="1" t="s">
        <v>838</v>
      </c>
      <c r="D48" s="1">
        <v>46</v>
      </c>
      <c r="E48" s="1" t="s">
        <v>33</v>
      </c>
      <c r="F48" s="1" t="s">
        <v>52</v>
      </c>
      <c r="G48" s="1" t="s">
        <v>167</v>
      </c>
      <c r="H48" s="1" t="s">
        <v>308</v>
      </c>
      <c r="I48" s="1" t="s">
        <v>36</v>
      </c>
      <c r="J48" s="1" t="s">
        <v>168</v>
      </c>
      <c r="K48" s="1">
        <v>4</v>
      </c>
      <c r="L48" s="1">
        <v>269</v>
      </c>
      <c r="M48" s="1">
        <v>285</v>
      </c>
      <c r="N48" s="1">
        <v>70.400000000000006</v>
      </c>
      <c r="O48" s="1">
        <v>1.579</v>
      </c>
      <c r="P48" s="23">
        <v>40.994091099999999</v>
      </c>
      <c r="Q48" s="1">
        <v>6927</v>
      </c>
      <c r="R48" s="1">
        <v>8259</v>
      </c>
      <c r="S48" s="1">
        <v>9871</v>
      </c>
      <c r="T48" s="1" t="s">
        <v>42</v>
      </c>
      <c r="U48" s="1" t="s">
        <v>87</v>
      </c>
      <c r="V48" s="1">
        <v>137.16</v>
      </c>
      <c r="W48" s="1">
        <v>139.36199999999999</v>
      </c>
      <c r="X48" s="1">
        <v>1.1775629000000001</v>
      </c>
      <c r="Y48" s="1">
        <v>-23.018000000000001</v>
      </c>
      <c r="Z48" s="4">
        <f t="shared" si="0"/>
        <v>0.23325000000000001</v>
      </c>
      <c r="AA48" s="4">
        <f t="shared" si="1"/>
        <v>-25.922000000000001</v>
      </c>
      <c r="AB48" s="14">
        <f t="shared" si="2"/>
        <v>-23.013131430419666</v>
      </c>
      <c r="AC48" s="9">
        <f t="shared" si="3"/>
        <v>-23.970750173392595</v>
      </c>
      <c r="AD48" s="10">
        <f t="shared" si="4"/>
        <v>41.051764287953461</v>
      </c>
    </row>
    <row r="49" spans="1:31" x14ac:dyDescent="0.2">
      <c r="A49" s="1" t="s">
        <v>713</v>
      </c>
      <c r="B49" s="1" t="s">
        <v>839</v>
      </c>
      <c r="C49" s="1" t="s">
        <v>840</v>
      </c>
      <c r="D49" s="1">
        <v>47</v>
      </c>
      <c r="E49" s="1" t="s">
        <v>33</v>
      </c>
      <c r="F49" s="1" t="s">
        <v>34</v>
      </c>
      <c r="G49" s="1" t="s">
        <v>169</v>
      </c>
      <c r="H49" s="1" t="s">
        <v>308</v>
      </c>
      <c r="I49" s="1" t="s">
        <v>36</v>
      </c>
      <c r="J49" s="1" t="s">
        <v>170</v>
      </c>
      <c r="K49" s="1">
        <v>3</v>
      </c>
      <c r="L49" s="1">
        <v>279.60000000000002</v>
      </c>
      <c r="M49" s="1">
        <v>296.5</v>
      </c>
      <c r="N49" s="1">
        <v>29.5</v>
      </c>
      <c r="O49" s="1">
        <v>1</v>
      </c>
      <c r="P49" s="23">
        <v>5.0434E-3</v>
      </c>
      <c r="Q49" s="1">
        <v>12</v>
      </c>
      <c r="R49" s="1">
        <v>14</v>
      </c>
      <c r="S49" s="1">
        <v>17</v>
      </c>
      <c r="T49" s="1" t="s">
        <v>311</v>
      </c>
      <c r="U49" s="1" t="s">
        <v>87</v>
      </c>
      <c r="V49" s="1">
        <v>0.20100000000000001</v>
      </c>
      <c r="W49" s="1">
        <v>0.20499999999999999</v>
      </c>
      <c r="X49" s="1">
        <v>1.1799527000000001</v>
      </c>
      <c r="Y49" s="1">
        <v>-21.945</v>
      </c>
      <c r="Z49" s="4">
        <f t="shared" si="0"/>
        <v>0.23325000000000001</v>
      </c>
      <c r="AA49" s="4">
        <f t="shared" si="1"/>
        <v>-25.922000000000001</v>
      </c>
      <c r="AB49" s="14">
        <f t="shared" si="2"/>
        <v>-54.781646017699117</v>
      </c>
      <c r="AC49" s="9">
        <f t="shared" si="3"/>
        <v>-54.858780296738274</v>
      </c>
      <c r="AD49" s="10"/>
    </row>
    <row r="50" spans="1:31" x14ac:dyDescent="0.2">
      <c r="A50" s="1" t="s">
        <v>713</v>
      </c>
      <c r="B50" s="1" t="s">
        <v>841</v>
      </c>
      <c r="C50" s="1" t="s">
        <v>842</v>
      </c>
      <c r="D50" s="1">
        <v>48</v>
      </c>
      <c r="E50" s="1" t="s">
        <v>33</v>
      </c>
      <c r="F50" s="1" t="s">
        <v>72</v>
      </c>
      <c r="G50" s="1" t="s">
        <v>171</v>
      </c>
      <c r="H50" s="1" t="s">
        <v>308</v>
      </c>
      <c r="I50" s="1" t="s">
        <v>36</v>
      </c>
      <c r="J50" s="1" t="s">
        <v>172</v>
      </c>
      <c r="K50" s="1">
        <v>4</v>
      </c>
      <c r="L50" s="1">
        <v>269.60000000000002</v>
      </c>
      <c r="M50" s="1">
        <v>291.5</v>
      </c>
      <c r="N50" s="1">
        <v>65.900000000000006</v>
      </c>
      <c r="O50" s="1">
        <v>0.55800000000000005</v>
      </c>
      <c r="P50" s="23">
        <v>47.780000999999999</v>
      </c>
      <c r="Q50" s="1">
        <v>2922</v>
      </c>
      <c r="R50" s="1">
        <v>3476</v>
      </c>
      <c r="S50" s="1">
        <v>4182</v>
      </c>
      <c r="T50" s="1" t="s">
        <v>42</v>
      </c>
      <c r="U50" s="1" t="s">
        <v>80</v>
      </c>
      <c r="V50" s="1">
        <v>56.600999999999999</v>
      </c>
      <c r="W50" s="1">
        <v>57.515000000000001</v>
      </c>
      <c r="X50" s="1">
        <v>1.1844710000000001</v>
      </c>
      <c r="Y50" s="1">
        <v>-17.026</v>
      </c>
      <c r="Z50" s="4">
        <f t="shared" si="0"/>
        <v>0.23325000000000001</v>
      </c>
      <c r="AA50" s="4">
        <f t="shared" si="1"/>
        <v>-25.922000000000001</v>
      </c>
      <c r="AB50" s="14">
        <f t="shared" si="2"/>
        <v>-16.989775687719039</v>
      </c>
      <c r="AC50" s="9">
        <f t="shared" si="3"/>
        <v>-17.429526038016157</v>
      </c>
      <c r="AD50" s="10">
        <f t="shared" si="4"/>
        <v>50.525219763768234</v>
      </c>
    </row>
    <row r="51" spans="1:31" x14ac:dyDescent="0.2">
      <c r="A51" s="1" t="s">
        <v>713</v>
      </c>
      <c r="B51" s="1" t="s">
        <v>843</v>
      </c>
      <c r="C51" s="1" t="s">
        <v>844</v>
      </c>
      <c r="D51" s="1">
        <v>49</v>
      </c>
      <c r="E51" s="1" t="s">
        <v>33</v>
      </c>
      <c r="F51" s="1" t="s">
        <v>845</v>
      </c>
      <c r="G51" s="1" t="s">
        <v>173</v>
      </c>
      <c r="H51" s="1" t="s">
        <v>308</v>
      </c>
      <c r="I51" s="1" t="s">
        <v>36</v>
      </c>
      <c r="J51" s="1" t="s">
        <v>174</v>
      </c>
      <c r="K51" s="1">
        <v>4</v>
      </c>
      <c r="L51" s="1">
        <v>269.39999999999998</v>
      </c>
      <c r="M51" s="1">
        <v>289.5</v>
      </c>
      <c r="N51" s="1">
        <v>68.400000000000006</v>
      </c>
      <c r="O51" s="1">
        <v>0.871</v>
      </c>
      <c r="P51" s="23">
        <v>42.783163199999997</v>
      </c>
      <c r="Q51" s="1">
        <v>4023</v>
      </c>
      <c r="R51" s="1">
        <v>4802</v>
      </c>
      <c r="S51" s="1">
        <v>5744</v>
      </c>
      <c r="T51" s="1" t="s">
        <v>42</v>
      </c>
      <c r="U51" s="1" t="s">
        <v>80</v>
      </c>
      <c r="V51" s="1">
        <v>79.034999999999997</v>
      </c>
      <c r="W51" s="1">
        <v>80.311000000000007</v>
      </c>
      <c r="X51" s="1">
        <v>1.1862082</v>
      </c>
      <c r="Y51" s="1">
        <v>-15.494</v>
      </c>
      <c r="Z51" s="4">
        <f t="shared" si="0"/>
        <v>0.23325000000000001</v>
      </c>
      <c r="AA51" s="4">
        <f t="shared" si="1"/>
        <v>-25.922000000000001</v>
      </c>
      <c r="AB51" s="14">
        <f t="shared" si="2"/>
        <v>-15.463625382831063</v>
      </c>
      <c r="AC51" s="9">
        <f t="shared" si="3"/>
        <v>-16.047612270563121</v>
      </c>
      <c r="AD51" s="10">
        <f t="shared" si="4"/>
        <v>44.081053439157479</v>
      </c>
    </row>
    <row r="52" spans="1:31" x14ac:dyDescent="0.2">
      <c r="A52" s="1" t="s">
        <v>713</v>
      </c>
      <c r="B52" s="1" t="s">
        <v>846</v>
      </c>
      <c r="C52" s="1" t="s">
        <v>847</v>
      </c>
      <c r="D52" s="1">
        <v>50</v>
      </c>
      <c r="E52" s="1" t="s">
        <v>33</v>
      </c>
      <c r="F52" s="1" t="s">
        <v>848</v>
      </c>
      <c r="G52" s="1" t="s">
        <v>175</v>
      </c>
      <c r="H52" s="1" t="s">
        <v>308</v>
      </c>
      <c r="I52" s="1" t="s">
        <v>36</v>
      </c>
      <c r="J52" s="1" t="s">
        <v>176</v>
      </c>
      <c r="K52" s="1">
        <v>4</v>
      </c>
      <c r="L52" s="1">
        <v>269.5</v>
      </c>
      <c r="M52" s="1">
        <v>285.3</v>
      </c>
      <c r="N52" s="1">
        <v>71.099999999999994</v>
      </c>
      <c r="O52" s="1">
        <v>1.504</v>
      </c>
      <c r="P52" s="23">
        <v>44.795499300000003</v>
      </c>
      <c r="Q52" s="1">
        <v>7170</v>
      </c>
      <c r="R52" s="1">
        <v>8616</v>
      </c>
      <c r="S52" s="1">
        <v>10218</v>
      </c>
      <c r="T52" s="1" t="s">
        <v>42</v>
      </c>
      <c r="U52" s="1" t="s">
        <v>80</v>
      </c>
      <c r="V52" s="1">
        <v>142.739</v>
      </c>
      <c r="W52" s="1">
        <v>145.04400000000001</v>
      </c>
      <c r="X52" s="1">
        <v>1.1863273999999999</v>
      </c>
      <c r="Y52" s="1">
        <v>-15.279</v>
      </c>
      <c r="Z52" s="4">
        <f t="shared" si="0"/>
        <v>0.23325000000000001</v>
      </c>
      <c r="AA52" s="4">
        <f t="shared" si="1"/>
        <v>-25.922000000000001</v>
      </c>
      <c r="AB52" s="14">
        <f t="shared" si="2"/>
        <v>-15.261857075527887</v>
      </c>
      <c r="AC52" s="9">
        <f t="shared" si="3"/>
        <v>-16.255427389202048</v>
      </c>
      <c r="AD52" s="10">
        <f t="shared" si="4"/>
        <v>44.7895673571552</v>
      </c>
    </row>
    <row r="53" spans="1:31" x14ac:dyDescent="0.2">
      <c r="A53" s="1" t="s">
        <v>713</v>
      </c>
      <c r="B53" s="1" t="s">
        <v>849</v>
      </c>
      <c r="C53" s="1" t="s">
        <v>850</v>
      </c>
      <c r="D53" s="1">
        <v>51</v>
      </c>
      <c r="E53" s="1" t="s">
        <v>33</v>
      </c>
      <c r="F53" s="1" t="s">
        <v>851</v>
      </c>
      <c r="G53" s="1" t="s">
        <v>177</v>
      </c>
      <c r="H53" s="1" t="s">
        <v>308</v>
      </c>
      <c r="I53" s="1" t="s">
        <v>36</v>
      </c>
      <c r="J53" s="1" t="s">
        <v>178</v>
      </c>
      <c r="K53" s="1">
        <v>4</v>
      </c>
      <c r="L53" s="1">
        <v>269.8</v>
      </c>
      <c r="M53" s="1">
        <v>286.89999999999998</v>
      </c>
      <c r="N53" s="1">
        <v>69.900000000000006</v>
      </c>
      <c r="O53" s="1">
        <v>1.724</v>
      </c>
      <c r="P53" s="23">
        <v>33.446342100000003</v>
      </c>
      <c r="Q53" s="1">
        <v>6218</v>
      </c>
      <c r="R53" s="1">
        <v>7474</v>
      </c>
      <c r="S53" s="1">
        <v>8868</v>
      </c>
      <c r="T53" s="1" t="s">
        <v>311</v>
      </c>
      <c r="U53" s="1" t="s">
        <v>87</v>
      </c>
      <c r="V53" s="1">
        <v>122.188</v>
      </c>
      <c r="W53" s="1">
        <v>124.166</v>
      </c>
      <c r="X53" s="1">
        <v>1.1898827000000001</v>
      </c>
      <c r="Y53" s="1">
        <v>-12.101000000000001</v>
      </c>
      <c r="Z53" s="4">
        <f t="shared" si="0"/>
        <v>0.23325000000000001</v>
      </c>
      <c r="AA53" s="4">
        <f t="shared" si="1"/>
        <v>-25.922000000000001</v>
      </c>
      <c r="AB53" s="14">
        <f t="shared" si="2"/>
        <v>-12.074987922885599</v>
      </c>
      <c r="AC53" s="9">
        <f t="shared" si="3"/>
        <v>-12.936457410600527</v>
      </c>
      <c r="AD53" s="10">
        <f t="shared" si="4"/>
        <v>33.654475570890739</v>
      </c>
    </row>
    <row r="54" spans="1:31" x14ac:dyDescent="0.2">
      <c r="A54" s="1" t="s">
        <v>713</v>
      </c>
      <c r="B54" s="1" t="s">
        <v>852</v>
      </c>
      <c r="C54" s="1" t="s">
        <v>853</v>
      </c>
      <c r="D54" s="1">
        <v>52</v>
      </c>
      <c r="E54" s="1" t="s">
        <v>33</v>
      </c>
      <c r="F54" s="1" t="s">
        <v>854</v>
      </c>
      <c r="G54" s="1" t="s">
        <v>179</v>
      </c>
      <c r="H54" s="1" t="s">
        <v>308</v>
      </c>
      <c r="I54" s="1" t="s">
        <v>36</v>
      </c>
      <c r="J54" s="1" t="s">
        <v>180</v>
      </c>
      <c r="K54" s="1">
        <v>4</v>
      </c>
      <c r="L54" s="1">
        <v>269.8</v>
      </c>
      <c r="M54" s="1">
        <v>287.60000000000002</v>
      </c>
      <c r="N54" s="1">
        <v>69.400000000000006</v>
      </c>
      <c r="O54" s="1">
        <v>1.3740000000000001</v>
      </c>
      <c r="P54" s="23">
        <v>136.531577</v>
      </c>
      <c r="Q54" s="1">
        <v>5514</v>
      </c>
      <c r="R54" s="1">
        <v>6598</v>
      </c>
      <c r="S54" s="1">
        <v>7866</v>
      </c>
      <c r="T54" s="1" t="s">
        <v>311</v>
      </c>
      <c r="U54" s="1" t="s">
        <v>87</v>
      </c>
      <c r="V54" s="1">
        <v>108.23099999999999</v>
      </c>
      <c r="W54" s="1">
        <v>109.97799999999999</v>
      </c>
      <c r="X54" s="1">
        <v>1.1856055999999999</v>
      </c>
      <c r="Y54" s="1">
        <v>-15.813000000000001</v>
      </c>
      <c r="Z54" s="4">
        <f t="shared" si="0"/>
        <v>0.23325000000000001</v>
      </c>
      <c r="AA54" s="4">
        <f t="shared" si="1"/>
        <v>-25.922000000000001</v>
      </c>
      <c r="AB54" s="14">
        <f t="shared" si="2"/>
        <v>-15.79151446880147</v>
      </c>
      <c r="AC54" s="9">
        <f t="shared" si="3"/>
        <v>-16.563212593420811</v>
      </c>
      <c r="AD54" s="10">
        <f t="shared" si="4"/>
        <v>37.606251734247728</v>
      </c>
    </row>
    <row r="55" spans="1:31" x14ac:dyDescent="0.2">
      <c r="A55" s="1" t="s">
        <v>713</v>
      </c>
      <c r="B55" s="1" t="s">
        <v>855</v>
      </c>
      <c r="C55" s="1" t="s">
        <v>856</v>
      </c>
      <c r="D55" s="1">
        <v>53</v>
      </c>
      <c r="E55" s="1" t="s">
        <v>33</v>
      </c>
      <c r="F55" s="1" t="s">
        <v>857</v>
      </c>
      <c r="G55" s="1" t="s">
        <v>181</v>
      </c>
      <c r="H55" s="1" t="s">
        <v>308</v>
      </c>
      <c r="I55" s="1" t="s">
        <v>36</v>
      </c>
      <c r="J55" s="1" t="s">
        <v>182</v>
      </c>
      <c r="K55" s="1">
        <v>4</v>
      </c>
      <c r="L55" s="1">
        <v>269.5</v>
      </c>
      <c r="M55" s="1">
        <v>286.5</v>
      </c>
      <c r="N55" s="1">
        <v>69.900000000000006</v>
      </c>
      <c r="O55" s="1">
        <v>1.294</v>
      </c>
      <c r="P55" s="23">
        <v>45.133950300000002</v>
      </c>
      <c r="Q55" s="1">
        <v>6306</v>
      </c>
      <c r="R55" s="1">
        <v>7560</v>
      </c>
      <c r="S55" s="1">
        <v>8996</v>
      </c>
      <c r="T55" s="1" t="s">
        <v>42</v>
      </c>
      <c r="U55" s="1" t="s">
        <v>80</v>
      </c>
      <c r="V55" s="1">
        <v>123.762</v>
      </c>
      <c r="W55" s="1">
        <v>125.761</v>
      </c>
      <c r="X55" s="1">
        <v>1.1860858000000001</v>
      </c>
      <c r="Y55" s="1">
        <v>-15.287000000000001</v>
      </c>
      <c r="Z55" s="4">
        <f t="shared" si="0"/>
        <v>0.23325000000000001</v>
      </c>
      <c r="AA55" s="4">
        <f t="shared" si="1"/>
        <v>-25.922000000000001</v>
      </c>
      <c r="AB55" s="14">
        <f t="shared" si="2"/>
        <v>-15.267238522956081</v>
      </c>
      <c r="AC55" s="9">
        <f t="shared" si="3"/>
        <v>-16.138800012654194</v>
      </c>
      <c r="AD55" s="10">
        <f t="shared" si="4"/>
        <v>45.389567556786538</v>
      </c>
    </row>
    <row r="56" spans="1:31" x14ac:dyDescent="0.2">
      <c r="A56" s="1" t="s">
        <v>713</v>
      </c>
      <c r="B56" s="1" t="s">
        <v>858</v>
      </c>
      <c r="C56" s="1" t="s">
        <v>859</v>
      </c>
      <c r="D56" s="1">
        <v>54</v>
      </c>
      <c r="E56" s="1" t="s">
        <v>33</v>
      </c>
      <c r="F56" s="1" t="s">
        <v>860</v>
      </c>
      <c r="G56" s="1" t="s">
        <v>183</v>
      </c>
      <c r="H56" s="1" t="s">
        <v>308</v>
      </c>
      <c r="I56" s="1" t="s">
        <v>36</v>
      </c>
      <c r="J56" s="1" t="s">
        <v>184</v>
      </c>
      <c r="K56" s="1">
        <v>4</v>
      </c>
      <c r="L56" s="1">
        <v>269.60000000000002</v>
      </c>
      <c r="M56" s="1">
        <v>286.39999999999998</v>
      </c>
      <c r="N56" s="1">
        <v>70.3</v>
      </c>
      <c r="O56" s="1">
        <v>1.337</v>
      </c>
      <c r="P56" s="23">
        <v>44.944227099999999</v>
      </c>
      <c r="Q56" s="1">
        <v>6446</v>
      </c>
      <c r="R56" s="1">
        <v>7732</v>
      </c>
      <c r="S56" s="1">
        <v>9193</v>
      </c>
      <c r="T56" s="1" t="s">
        <v>311</v>
      </c>
      <c r="U56" s="1" t="s">
        <v>80</v>
      </c>
      <c r="V56" s="1">
        <v>127.33199999999999</v>
      </c>
      <c r="W56" s="1">
        <v>129.38800000000001</v>
      </c>
      <c r="X56" s="1">
        <v>1.1862938999999999</v>
      </c>
      <c r="Y56" s="1">
        <v>-15.271000000000001</v>
      </c>
      <c r="Z56" s="4">
        <f t="shared" si="0"/>
        <v>0.23325000000000001</v>
      </c>
      <c r="AA56" s="4">
        <f t="shared" si="1"/>
        <v>-25.922000000000001</v>
      </c>
      <c r="AB56" s="14">
        <f t="shared" si="2"/>
        <v>-15.251764580861332</v>
      </c>
      <c r="AC56" s="9">
        <f t="shared" si="3"/>
        <v>-16.146275093250992</v>
      </c>
      <c r="AD56" s="10">
        <f t="shared" si="4"/>
        <v>45.143779374710967</v>
      </c>
    </row>
    <row r="57" spans="1:31" x14ac:dyDescent="0.2">
      <c r="A57" s="1" t="s">
        <v>713</v>
      </c>
      <c r="B57" s="1" t="s">
        <v>861</v>
      </c>
      <c r="C57" s="1" t="s">
        <v>862</v>
      </c>
      <c r="D57" s="1">
        <v>55</v>
      </c>
      <c r="E57" s="1" t="s">
        <v>33</v>
      </c>
      <c r="F57" s="1" t="s">
        <v>52</v>
      </c>
      <c r="G57" s="1" t="s">
        <v>185</v>
      </c>
      <c r="H57" s="1" t="s">
        <v>308</v>
      </c>
      <c r="I57" s="1" t="s">
        <v>36</v>
      </c>
      <c r="J57" s="1" t="s">
        <v>186</v>
      </c>
      <c r="K57" s="1">
        <v>4</v>
      </c>
      <c r="L57" s="1">
        <v>270.39999999999998</v>
      </c>
      <c r="M57" s="1">
        <v>293</v>
      </c>
      <c r="N57" s="1">
        <v>64.400000000000006</v>
      </c>
      <c r="O57" s="1">
        <v>0.50600000000000001</v>
      </c>
      <c r="P57" s="23">
        <v>39.531390700000003</v>
      </c>
      <c r="Q57" s="1">
        <v>2188</v>
      </c>
      <c r="R57" s="1">
        <v>2584</v>
      </c>
      <c r="S57" s="1">
        <v>3136</v>
      </c>
      <c r="T57" s="1" t="s">
        <v>311</v>
      </c>
      <c r="U57" s="1" t="s">
        <v>80</v>
      </c>
      <c r="V57" s="1">
        <v>42.515999999999998</v>
      </c>
      <c r="W57" s="1">
        <v>43.2</v>
      </c>
      <c r="X57" s="1">
        <v>1.1771898000000001</v>
      </c>
      <c r="Y57" s="1">
        <v>-23.486000000000001</v>
      </c>
      <c r="Z57" s="4">
        <f t="shared" si="0"/>
        <v>0.23325000000000001</v>
      </c>
      <c r="AA57" s="4">
        <f t="shared" si="1"/>
        <v>-25.922000000000001</v>
      </c>
      <c r="AB57" s="14">
        <f t="shared" si="2"/>
        <v>-23.472775890659637</v>
      </c>
      <c r="AC57" s="9">
        <f t="shared" si="3"/>
        <v>-23.821951314066897</v>
      </c>
      <c r="AD57" s="10">
        <f t="shared" si="4"/>
        <v>43.057139075831792</v>
      </c>
    </row>
    <row r="58" spans="1:31" x14ac:dyDescent="0.2">
      <c r="A58" s="1" t="s">
        <v>713</v>
      </c>
      <c r="B58" s="1" t="s">
        <v>863</v>
      </c>
      <c r="C58" s="1" t="s">
        <v>864</v>
      </c>
      <c r="D58" s="1">
        <v>56</v>
      </c>
      <c r="E58" s="1" t="s">
        <v>33</v>
      </c>
      <c r="F58" s="1" t="s">
        <v>865</v>
      </c>
      <c r="G58" s="1" t="s">
        <v>187</v>
      </c>
      <c r="H58" s="1" t="s">
        <v>308</v>
      </c>
      <c r="I58" s="1" t="s">
        <v>36</v>
      </c>
      <c r="J58" s="1" t="s">
        <v>188</v>
      </c>
      <c r="K58" s="1">
        <v>4</v>
      </c>
      <c r="L58" s="1">
        <v>269.7</v>
      </c>
      <c r="M58" s="1">
        <v>289</v>
      </c>
      <c r="N58" s="1">
        <v>68.400000000000006</v>
      </c>
      <c r="O58" s="1">
        <v>1.222</v>
      </c>
      <c r="P58" s="23">
        <v>34.5815439</v>
      </c>
      <c r="Q58" s="1">
        <v>4613</v>
      </c>
      <c r="R58" s="1">
        <v>5528</v>
      </c>
      <c r="S58" s="1">
        <v>6589</v>
      </c>
      <c r="T58" s="1" t="s">
        <v>42</v>
      </c>
      <c r="U58" s="1" t="s">
        <v>80</v>
      </c>
      <c r="V58" s="1">
        <v>89.6</v>
      </c>
      <c r="W58" s="1">
        <v>91.05</v>
      </c>
      <c r="X58" s="1">
        <v>1.1890639999999999</v>
      </c>
      <c r="Y58" s="1">
        <v>-12.917999999999999</v>
      </c>
      <c r="Z58" s="4">
        <f t="shared" si="0"/>
        <v>0.23325000000000001</v>
      </c>
      <c r="AA58" s="4">
        <f t="shared" si="1"/>
        <v>-25.922000000000001</v>
      </c>
      <c r="AB58" s="14">
        <f t="shared" si="2"/>
        <v>-12.884601062028757</v>
      </c>
      <c r="AC58" s="9">
        <f t="shared" si="3"/>
        <v>-13.536536544931632</v>
      </c>
      <c r="AD58" s="10">
        <f t="shared" si="4"/>
        <v>35.35224910012694</v>
      </c>
    </row>
    <row r="59" spans="1:31" x14ac:dyDescent="0.2">
      <c r="A59" s="1" t="s">
        <v>713</v>
      </c>
      <c r="B59" s="1" t="s">
        <v>866</v>
      </c>
      <c r="C59" s="1" t="s">
        <v>867</v>
      </c>
      <c r="D59" s="1">
        <v>57</v>
      </c>
      <c r="E59" s="1" t="s">
        <v>33</v>
      </c>
      <c r="F59" s="1" t="s">
        <v>868</v>
      </c>
      <c r="G59" s="1" t="s">
        <v>189</v>
      </c>
      <c r="H59" s="1" t="s">
        <v>308</v>
      </c>
      <c r="I59" s="1" t="s">
        <v>36</v>
      </c>
      <c r="J59" s="1" t="s">
        <v>190</v>
      </c>
      <c r="K59" s="1">
        <v>4</v>
      </c>
      <c r="L59" s="1">
        <v>269.7</v>
      </c>
      <c r="M59" s="1">
        <v>287.8</v>
      </c>
      <c r="N59" s="1">
        <v>69.8</v>
      </c>
      <c r="O59" s="1">
        <v>1.4790000000000001</v>
      </c>
      <c r="P59" s="23">
        <v>34.654297999999997</v>
      </c>
      <c r="Q59" s="1">
        <v>5495</v>
      </c>
      <c r="R59" s="1">
        <v>6575</v>
      </c>
      <c r="S59" s="1">
        <v>7840</v>
      </c>
      <c r="T59" s="1" t="s">
        <v>42</v>
      </c>
      <c r="U59" s="1" t="s">
        <v>311</v>
      </c>
      <c r="V59" s="1">
        <v>108.63500000000001</v>
      </c>
      <c r="W59" s="1">
        <v>110.389</v>
      </c>
      <c r="X59" s="1">
        <v>1.1860162000000001</v>
      </c>
      <c r="Y59" s="1">
        <v>-15.603</v>
      </c>
      <c r="Z59" s="4">
        <f t="shared" si="0"/>
        <v>0.23325000000000001</v>
      </c>
      <c r="AA59" s="4">
        <f t="shared" si="1"/>
        <v>-25.922000000000001</v>
      </c>
      <c r="AB59" s="14">
        <f t="shared" si="2"/>
        <v>-15.581149967205526</v>
      </c>
      <c r="AC59" s="9">
        <f t="shared" si="3"/>
        <v>-16.355448601426804</v>
      </c>
      <c r="AD59" s="10">
        <f t="shared" si="4"/>
        <v>35.060796525119407</v>
      </c>
    </row>
    <row r="60" spans="1:31" x14ac:dyDescent="0.2">
      <c r="A60" s="1" t="s">
        <v>713</v>
      </c>
      <c r="B60" s="1" t="s">
        <v>869</v>
      </c>
      <c r="C60" s="1" t="s">
        <v>870</v>
      </c>
      <c r="D60" s="1">
        <v>58</v>
      </c>
      <c r="E60" s="1" t="s">
        <v>33</v>
      </c>
      <c r="F60" s="1" t="s">
        <v>871</v>
      </c>
      <c r="G60" s="1" t="s">
        <v>191</v>
      </c>
      <c r="H60" s="1" t="s">
        <v>308</v>
      </c>
      <c r="I60" s="1" t="s">
        <v>36</v>
      </c>
      <c r="J60" s="1" t="s">
        <v>192</v>
      </c>
      <c r="K60" s="1">
        <v>4</v>
      </c>
      <c r="L60" s="1">
        <v>269.89999999999998</v>
      </c>
      <c r="M60" s="1">
        <v>283.60000000000002</v>
      </c>
      <c r="N60" s="1">
        <v>71.5</v>
      </c>
      <c r="O60" s="1">
        <v>1.835</v>
      </c>
      <c r="P60" s="23">
        <v>44.727504500000002</v>
      </c>
      <c r="Q60" s="1">
        <v>8641</v>
      </c>
      <c r="R60" s="1">
        <v>10427</v>
      </c>
      <c r="S60" s="1">
        <v>12314</v>
      </c>
      <c r="T60" s="1" t="s">
        <v>42</v>
      </c>
      <c r="U60" s="1" t="s">
        <v>87</v>
      </c>
      <c r="V60" s="1">
        <v>173.84700000000001</v>
      </c>
      <c r="W60" s="1">
        <v>176.654</v>
      </c>
      <c r="X60" s="1">
        <v>1.1869189</v>
      </c>
      <c r="Y60" s="1">
        <v>-14.683999999999999</v>
      </c>
      <c r="Z60" s="4">
        <f t="shared" si="0"/>
        <v>0.23325000000000001</v>
      </c>
      <c r="AA60" s="4">
        <f t="shared" si="1"/>
        <v>-25.922000000000001</v>
      </c>
      <c r="AB60" s="14">
        <f t="shared" si="2"/>
        <v>-14.669141977346769</v>
      </c>
      <c r="AC60" s="9">
        <f t="shared" si="3"/>
        <v>-15.862717421233185</v>
      </c>
      <c r="AD60" s="10">
        <f t="shared" si="4"/>
        <v>44.419302988694291</v>
      </c>
    </row>
    <row r="61" spans="1:31" x14ac:dyDescent="0.2">
      <c r="A61" s="1" t="s">
        <v>713</v>
      </c>
      <c r="B61" s="1" t="s">
        <v>872</v>
      </c>
      <c r="C61" s="1" t="s">
        <v>873</v>
      </c>
      <c r="D61" s="1">
        <v>59</v>
      </c>
      <c r="E61" s="1" t="s">
        <v>33</v>
      </c>
      <c r="F61" s="1" t="s">
        <v>874</v>
      </c>
      <c r="G61" s="1" t="s">
        <v>193</v>
      </c>
      <c r="H61" s="1" t="s">
        <v>308</v>
      </c>
      <c r="I61" s="1" t="s">
        <v>36</v>
      </c>
      <c r="J61" s="1" t="s">
        <v>194</v>
      </c>
      <c r="K61" s="1">
        <v>4</v>
      </c>
      <c r="L61" s="1">
        <v>269.89999999999998</v>
      </c>
      <c r="M61" s="1">
        <v>288.39999999999998</v>
      </c>
      <c r="N61" s="1">
        <v>69.3</v>
      </c>
      <c r="O61" s="1">
        <v>1.304</v>
      </c>
      <c r="P61" s="23">
        <v>36.385781100000003</v>
      </c>
      <c r="Q61" s="1">
        <v>5117</v>
      </c>
      <c r="R61" s="1">
        <v>6113</v>
      </c>
      <c r="S61" s="1">
        <v>7301</v>
      </c>
      <c r="T61" s="1" t="s">
        <v>42</v>
      </c>
      <c r="U61" s="1" t="s">
        <v>87</v>
      </c>
      <c r="V61" s="1">
        <v>100.581</v>
      </c>
      <c r="W61" s="1">
        <v>102.205</v>
      </c>
      <c r="X61" s="1">
        <v>1.1854593</v>
      </c>
      <c r="Y61" s="1">
        <v>-16.068000000000001</v>
      </c>
      <c r="Z61" s="4">
        <f t="shared" si="0"/>
        <v>0.23325000000000001</v>
      </c>
      <c r="AA61" s="4">
        <f t="shared" si="1"/>
        <v>-25.922000000000001</v>
      </c>
      <c r="AB61" s="14">
        <f t="shared" si="2"/>
        <v>-16.045459977886036</v>
      </c>
      <c r="AC61" s="9">
        <f t="shared" si="3"/>
        <v>-16.767976201931514</v>
      </c>
      <c r="AD61" s="10">
        <f t="shared" si="4"/>
        <v>36.957411811405088</v>
      </c>
    </row>
    <row r="62" spans="1:31" x14ac:dyDescent="0.2">
      <c r="A62" s="1" t="s">
        <v>713</v>
      </c>
      <c r="B62" s="1" t="s">
        <v>875</v>
      </c>
      <c r="C62" s="1" t="s">
        <v>876</v>
      </c>
      <c r="D62" s="1">
        <v>60</v>
      </c>
      <c r="E62" s="1" t="s">
        <v>33</v>
      </c>
      <c r="F62" s="1" t="s">
        <v>877</v>
      </c>
      <c r="G62" s="1" t="s">
        <v>195</v>
      </c>
      <c r="H62" s="1" t="s">
        <v>308</v>
      </c>
      <c r="I62" s="1" t="s">
        <v>36</v>
      </c>
      <c r="J62" s="1" t="s">
        <v>196</v>
      </c>
      <c r="K62" s="1">
        <v>4</v>
      </c>
      <c r="L62" s="1">
        <v>270.10000000000002</v>
      </c>
      <c r="M62" s="1">
        <v>291.2</v>
      </c>
      <c r="N62" s="1">
        <v>66.900000000000006</v>
      </c>
      <c r="O62" s="1">
        <v>0.88200000000000001</v>
      </c>
      <c r="P62" s="23">
        <v>34.232135100000001</v>
      </c>
      <c r="Q62" s="1">
        <v>3297</v>
      </c>
      <c r="R62" s="1">
        <v>3940</v>
      </c>
      <c r="S62" s="1">
        <v>4717</v>
      </c>
      <c r="T62" s="1" t="s">
        <v>42</v>
      </c>
      <c r="U62" s="1" t="s">
        <v>80</v>
      </c>
      <c r="V62" s="1">
        <v>64.070999999999998</v>
      </c>
      <c r="W62" s="1">
        <v>65.108000000000004</v>
      </c>
      <c r="X62" s="1">
        <v>1.1892807000000001</v>
      </c>
      <c r="Y62" s="1">
        <v>-12.711</v>
      </c>
      <c r="Z62" s="4">
        <f t="shared" si="0"/>
        <v>0.23325000000000001</v>
      </c>
      <c r="AA62" s="4">
        <f t="shared" si="1"/>
        <v>-25.922000000000001</v>
      </c>
      <c r="AB62" s="14">
        <f t="shared" si="2"/>
        <v>-12.663501308290204</v>
      </c>
      <c r="AC62" s="9">
        <f t="shared" si="3"/>
        <v>-13.15129464984647</v>
      </c>
      <c r="AD62" s="10">
        <f t="shared" si="4"/>
        <v>35.817511363198619</v>
      </c>
    </row>
    <row r="63" spans="1:31" x14ac:dyDescent="0.2">
      <c r="A63" s="1" t="s">
        <v>713</v>
      </c>
      <c r="B63" s="1" t="s">
        <v>878</v>
      </c>
      <c r="C63" s="1" t="s">
        <v>879</v>
      </c>
      <c r="D63" s="1">
        <v>61</v>
      </c>
      <c r="E63" s="1" t="s">
        <v>33</v>
      </c>
      <c r="F63" s="1" t="s">
        <v>880</v>
      </c>
      <c r="G63" s="1" t="s">
        <v>197</v>
      </c>
      <c r="H63" s="1" t="s">
        <v>308</v>
      </c>
      <c r="I63" s="1" t="s">
        <v>36</v>
      </c>
      <c r="J63" s="1" t="s">
        <v>198</v>
      </c>
      <c r="K63" s="1">
        <v>4</v>
      </c>
      <c r="L63" s="1">
        <v>269.5</v>
      </c>
      <c r="M63" s="1">
        <v>283.7</v>
      </c>
      <c r="N63" s="1">
        <v>71.3</v>
      </c>
      <c r="O63" s="1">
        <v>1.75</v>
      </c>
      <c r="P63" s="23">
        <v>44.348772099999998</v>
      </c>
      <c r="Q63" s="1">
        <v>8208</v>
      </c>
      <c r="R63" s="1">
        <v>9891</v>
      </c>
      <c r="S63" s="1">
        <v>11694</v>
      </c>
      <c r="T63" s="1" t="s">
        <v>42</v>
      </c>
      <c r="U63" s="1" t="s">
        <v>80</v>
      </c>
      <c r="V63" s="1">
        <v>164.40100000000001</v>
      </c>
      <c r="W63" s="1">
        <v>167.05500000000001</v>
      </c>
      <c r="X63" s="1">
        <v>1.1866938</v>
      </c>
      <c r="Y63" s="1">
        <v>-14.89</v>
      </c>
      <c r="Z63" s="4">
        <f t="shared" si="0"/>
        <v>0.23325000000000001</v>
      </c>
      <c r="AA63" s="4">
        <f t="shared" si="1"/>
        <v>-25.922000000000001</v>
      </c>
      <c r="AB63" s="14">
        <f t="shared" si="2"/>
        <v>-14.874575068898393</v>
      </c>
      <c r="AC63" s="9">
        <f t="shared" si="3"/>
        <v>-16.007415009940537</v>
      </c>
      <c r="AD63" s="10">
        <f t="shared" si="4"/>
        <v>44.122134787448083</v>
      </c>
      <c r="AE63" s="25"/>
    </row>
    <row r="64" spans="1:31" x14ac:dyDescent="0.2">
      <c r="A64" s="1" t="s">
        <v>713</v>
      </c>
      <c r="B64" s="1" t="s">
        <v>881</v>
      </c>
      <c r="C64" s="1" t="s">
        <v>882</v>
      </c>
      <c r="D64" s="1">
        <v>62</v>
      </c>
      <c r="E64" s="1" t="s">
        <v>33</v>
      </c>
      <c r="F64" s="1" t="s">
        <v>883</v>
      </c>
      <c r="G64" s="1" t="s">
        <v>199</v>
      </c>
      <c r="H64" s="1" t="s">
        <v>308</v>
      </c>
      <c r="I64" s="1" t="s">
        <v>36</v>
      </c>
      <c r="J64" s="1" t="s">
        <v>200</v>
      </c>
      <c r="K64" s="1">
        <v>4</v>
      </c>
      <c r="L64" s="1">
        <v>270</v>
      </c>
      <c r="M64" s="1">
        <v>287.10000000000002</v>
      </c>
      <c r="N64" s="1">
        <v>70.099999999999994</v>
      </c>
      <c r="O64" s="1">
        <v>1.57</v>
      </c>
      <c r="P64" s="23">
        <v>36.619576299999999</v>
      </c>
      <c r="Q64" s="1">
        <v>6161</v>
      </c>
      <c r="R64" s="1">
        <v>7381</v>
      </c>
      <c r="S64" s="1">
        <v>8788</v>
      </c>
      <c r="T64" s="1" t="s">
        <v>42</v>
      </c>
      <c r="U64" s="1" t="s">
        <v>87</v>
      </c>
      <c r="V64" s="1">
        <v>121.836</v>
      </c>
      <c r="W64" s="1">
        <v>123.803</v>
      </c>
      <c r="X64" s="1">
        <v>1.1857214</v>
      </c>
      <c r="Y64" s="1">
        <v>-15.707000000000001</v>
      </c>
      <c r="Z64" s="4">
        <f t="shared" si="0"/>
        <v>0.23325000000000001</v>
      </c>
      <c r="AA64" s="4">
        <f t="shared" si="1"/>
        <v>-25.922000000000001</v>
      </c>
      <c r="AB64" s="14">
        <f t="shared" si="2"/>
        <v>-15.687718187501392</v>
      </c>
      <c r="AC64" s="9">
        <f t="shared" si="3"/>
        <v>-16.546890874764973</v>
      </c>
      <c r="AD64" s="10">
        <f t="shared" si="4"/>
        <v>36.852145458293364</v>
      </c>
      <c r="AE64" s="25"/>
    </row>
    <row r="65" spans="1:31" x14ac:dyDescent="0.2">
      <c r="A65" s="1" t="s">
        <v>713</v>
      </c>
      <c r="B65" s="1" t="s">
        <v>884</v>
      </c>
      <c r="C65" s="1" t="s">
        <v>885</v>
      </c>
      <c r="D65" s="1">
        <v>63</v>
      </c>
      <c r="E65" s="1" t="s">
        <v>33</v>
      </c>
      <c r="F65" s="1" t="s">
        <v>886</v>
      </c>
      <c r="G65" s="1" t="s">
        <v>201</v>
      </c>
      <c r="H65" s="1" t="s">
        <v>308</v>
      </c>
      <c r="I65" s="1" t="s">
        <v>36</v>
      </c>
      <c r="J65" s="1" t="s">
        <v>202</v>
      </c>
      <c r="K65" s="1">
        <v>4</v>
      </c>
      <c r="L65" s="1">
        <v>269.8</v>
      </c>
      <c r="M65" s="1">
        <v>284.60000000000002</v>
      </c>
      <c r="N65" s="1">
        <v>71.3</v>
      </c>
      <c r="O65" s="1">
        <v>1.6739999999999999</v>
      </c>
      <c r="P65" s="23">
        <v>44.620328800000003</v>
      </c>
      <c r="Q65" s="1">
        <v>7901</v>
      </c>
      <c r="R65" s="1">
        <v>9507</v>
      </c>
      <c r="S65" s="1">
        <v>11257</v>
      </c>
      <c r="T65" s="1" t="s">
        <v>42</v>
      </c>
      <c r="U65" s="1" t="s">
        <v>80</v>
      </c>
      <c r="V65" s="1">
        <v>158.232</v>
      </c>
      <c r="W65" s="1">
        <v>160.786</v>
      </c>
      <c r="X65" s="1">
        <v>1.1861096</v>
      </c>
      <c r="Y65" s="1">
        <v>-15.478</v>
      </c>
      <c r="Z65" s="4">
        <f t="shared" si="0"/>
        <v>0.23325000000000001</v>
      </c>
      <c r="AA65" s="4">
        <f t="shared" si="1"/>
        <v>-25.922000000000001</v>
      </c>
      <c r="AB65" s="14">
        <f t="shared" si="2"/>
        <v>-15.462827024140042</v>
      </c>
      <c r="AC65" s="9">
        <f t="shared" si="3"/>
        <v>-16.556001284660184</v>
      </c>
      <c r="AD65" s="10">
        <f t="shared" si="4"/>
        <v>44.449385767257311</v>
      </c>
      <c r="AE65" s="25"/>
    </row>
    <row r="66" spans="1:31" x14ac:dyDescent="0.2">
      <c r="A66" s="1" t="s">
        <v>713</v>
      </c>
      <c r="B66" s="1" t="s">
        <v>888</v>
      </c>
      <c r="C66" s="1" t="s">
        <v>889</v>
      </c>
      <c r="D66" s="1">
        <v>64</v>
      </c>
      <c r="E66" s="1" t="s">
        <v>33</v>
      </c>
      <c r="F66" s="1" t="s">
        <v>890</v>
      </c>
      <c r="G66" s="1" t="s">
        <v>203</v>
      </c>
      <c r="H66" s="1" t="s">
        <v>308</v>
      </c>
      <c r="I66" s="1" t="s">
        <v>36</v>
      </c>
      <c r="J66" s="1" t="s">
        <v>204</v>
      </c>
      <c r="K66" s="1">
        <v>4</v>
      </c>
      <c r="L66" s="1">
        <v>269.8</v>
      </c>
      <c r="M66" s="1">
        <v>289.10000000000002</v>
      </c>
      <c r="N66" s="1">
        <v>68.900000000000006</v>
      </c>
      <c r="O66" s="1">
        <v>1.145</v>
      </c>
      <c r="P66" s="23">
        <v>36.2228128</v>
      </c>
      <c r="Q66" s="1">
        <v>4478</v>
      </c>
      <c r="R66" s="1">
        <v>5363</v>
      </c>
      <c r="S66" s="1">
        <v>6394</v>
      </c>
      <c r="T66" s="1" t="s">
        <v>42</v>
      </c>
      <c r="U66" s="1" t="s">
        <v>80</v>
      </c>
      <c r="V66" s="1">
        <v>87.941999999999993</v>
      </c>
      <c r="W66" s="1">
        <v>89.364999999999995</v>
      </c>
      <c r="X66" s="1">
        <v>1.1891031999999999</v>
      </c>
      <c r="Y66" s="1">
        <v>-12.834</v>
      </c>
      <c r="Z66" s="4">
        <f t="shared" si="0"/>
        <v>0.23325000000000001</v>
      </c>
      <c r="AA66" s="4">
        <f t="shared" si="1"/>
        <v>-25.922000000000001</v>
      </c>
      <c r="AB66" s="14">
        <f t="shared" si="2"/>
        <v>-12.799749847837612</v>
      </c>
      <c r="AC66" s="9">
        <f t="shared" si="3"/>
        <v>-13.441023874099939</v>
      </c>
      <c r="AD66" s="10">
        <f t="shared" si="4"/>
        <v>37.071080893254283</v>
      </c>
      <c r="AE66" s="25"/>
    </row>
    <row r="67" spans="1:31" x14ac:dyDescent="0.2">
      <c r="A67" s="1" t="s">
        <v>713</v>
      </c>
      <c r="B67" s="1" t="s">
        <v>891</v>
      </c>
      <c r="C67" s="1" t="s">
        <v>892</v>
      </c>
      <c r="D67" s="1">
        <v>65</v>
      </c>
      <c r="E67" s="1" t="s">
        <v>33</v>
      </c>
      <c r="F67" s="1" t="s">
        <v>52</v>
      </c>
      <c r="G67" s="1" t="s">
        <v>205</v>
      </c>
      <c r="H67" s="1" t="s">
        <v>308</v>
      </c>
      <c r="I67" s="1" t="s">
        <v>36</v>
      </c>
      <c r="J67" s="1" t="s">
        <v>206</v>
      </c>
      <c r="K67" s="1">
        <v>4</v>
      </c>
      <c r="L67" s="1">
        <v>269.60000000000002</v>
      </c>
      <c r="M67" s="1">
        <v>283.3</v>
      </c>
      <c r="N67" s="1">
        <v>72.099999999999994</v>
      </c>
      <c r="O67" s="1">
        <v>1.9810000000000001</v>
      </c>
      <c r="P67" s="23">
        <v>41.258060700000001</v>
      </c>
      <c r="Q67" s="1">
        <v>8518</v>
      </c>
      <c r="R67" s="1">
        <v>10201</v>
      </c>
      <c r="S67" s="1">
        <v>12134</v>
      </c>
      <c r="T67" s="1" t="s">
        <v>42</v>
      </c>
      <c r="U67" s="1" t="s">
        <v>80</v>
      </c>
      <c r="V67" s="1">
        <v>173.13800000000001</v>
      </c>
      <c r="W67" s="1">
        <v>175.917</v>
      </c>
      <c r="X67" s="1">
        <v>1.1776027</v>
      </c>
      <c r="Y67" s="1">
        <v>-22.922000000000001</v>
      </c>
      <c r="Z67" s="4">
        <f t="shared" si="0"/>
        <v>0.23325000000000001</v>
      </c>
      <c r="AA67" s="4">
        <f t="shared" si="1"/>
        <v>-25.922000000000001</v>
      </c>
      <c r="AB67" s="14">
        <f t="shared" si="2"/>
        <v>-22.91801699075754</v>
      </c>
      <c r="AC67" s="9">
        <f t="shared" si="3"/>
        <v>-24.106929233727588</v>
      </c>
      <c r="AD67" s="10">
        <f t="shared" si="4"/>
        <v>40.979103131198109</v>
      </c>
      <c r="AE67" s="25"/>
    </row>
    <row r="68" spans="1:31" x14ac:dyDescent="0.2">
      <c r="A68" s="1" t="s">
        <v>713</v>
      </c>
      <c r="B68" s="1" t="s">
        <v>893</v>
      </c>
      <c r="C68" s="1" t="s">
        <v>894</v>
      </c>
      <c r="D68" s="1">
        <v>66</v>
      </c>
      <c r="E68" s="1" t="s">
        <v>33</v>
      </c>
      <c r="F68" s="1" t="s">
        <v>895</v>
      </c>
      <c r="G68" s="1" t="s">
        <v>207</v>
      </c>
      <c r="H68" s="1" t="s">
        <v>308</v>
      </c>
      <c r="I68" s="1" t="s">
        <v>36</v>
      </c>
      <c r="J68" s="1" t="s">
        <v>208</v>
      </c>
      <c r="K68" s="1">
        <v>4</v>
      </c>
      <c r="L68" s="1">
        <v>270.2</v>
      </c>
      <c r="M68" s="1">
        <v>292.3</v>
      </c>
      <c r="N68" s="1">
        <v>65.400000000000006</v>
      </c>
      <c r="O68" s="1">
        <v>0.59</v>
      </c>
      <c r="P68" s="23">
        <v>37.606364399999997</v>
      </c>
      <c r="Q68" s="1">
        <v>2413</v>
      </c>
      <c r="R68" s="1">
        <v>3089</v>
      </c>
      <c r="S68" s="1">
        <v>3457</v>
      </c>
      <c r="T68" s="1" t="s">
        <v>311</v>
      </c>
      <c r="U68" s="1" t="s">
        <v>87</v>
      </c>
      <c r="V68" s="1">
        <v>47.094000000000001</v>
      </c>
      <c r="W68" s="1">
        <v>47.896999999999998</v>
      </c>
      <c r="X68" s="1">
        <v>1.2750195</v>
      </c>
      <c r="Y68" s="1">
        <v>63.720999999999997</v>
      </c>
      <c r="Z68" s="4">
        <f t="shared" ref="Z68:Z101" si="5">AVERAGE($W$3,$W$4,$W$49,$W$98)</f>
        <v>0.23325000000000001</v>
      </c>
      <c r="AA68" s="4">
        <f t="shared" ref="AA68:AA101" si="6">AVERAGE($Y$3,$Y$4,$Y$49,$Y$98)</f>
        <v>-25.922000000000001</v>
      </c>
      <c r="AB68" s="14">
        <f t="shared" si="2"/>
        <v>64.159682012011217</v>
      </c>
      <c r="AC68" s="9">
        <f t="shared" si="3"/>
        <v>63.780787382763812</v>
      </c>
      <c r="AD68" s="10">
        <f t="shared" si="4"/>
        <v>40.489635185568915</v>
      </c>
      <c r="AE68" s="25"/>
    </row>
    <row r="69" spans="1:31" x14ac:dyDescent="0.2">
      <c r="A69" s="1" t="s">
        <v>713</v>
      </c>
      <c r="B69" s="1" t="s">
        <v>896</v>
      </c>
      <c r="C69" s="1" t="s">
        <v>897</v>
      </c>
      <c r="D69" s="1">
        <v>67</v>
      </c>
      <c r="E69" s="1" t="s">
        <v>33</v>
      </c>
      <c r="F69" s="1" t="s">
        <v>898</v>
      </c>
      <c r="G69" s="1" t="s">
        <v>209</v>
      </c>
      <c r="H69" s="1" t="s">
        <v>308</v>
      </c>
      <c r="I69" s="1" t="s">
        <v>36</v>
      </c>
      <c r="J69" s="1" t="s">
        <v>210</v>
      </c>
      <c r="K69" s="1">
        <v>4</v>
      </c>
      <c r="L69" s="1">
        <v>269.89999999999998</v>
      </c>
      <c r="M69" s="1">
        <v>286.5</v>
      </c>
      <c r="N69" s="1">
        <v>70.400000000000006</v>
      </c>
      <c r="O69" s="1">
        <v>1.782</v>
      </c>
      <c r="P69" s="23">
        <v>33.657570300000003</v>
      </c>
      <c r="Q69" s="1">
        <v>6416</v>
      </c>
      <c r="R69" s="1">
        <v>7708</v>
      </c>
      <c r="S69" s="1">
        <v>9150</v>
      </c>
      <c r="T69" s="1" t="s">
        <v>42</v>
      </c>
      <c r="U69" s="1" t="s">
        <v>311</v>
      </c>
      <c r="V69" s="1">
        <v>127.09</v>
      </c>
      <c r="W69" s="1">
        <v>129.14599999999999</v>
      </c>
      <c r="X69" s="1">
        <v>1.1885265</v>
      </c>
      <c r="Y69" s="1">
        <v>-13.301</v>
      </c>
      <c r="Z69" s="4">
        <f t="shared" si="5"/>
        <v>0.23325000000000001</v>
      </c>
      <c r="AA69" s="4">
        <f t="shared" si="6"/>
        <v>-25.922000000000001</v>
      </c>
      <c r="AB69" s="14">
        <f t="shared" si="2"/>
        <v>-13.278164025668525</v>
      </c>
      <c r="AC69" s="9">
        <f t="shared" si="3"/>
        <v>-14.171143337757291</v>
      </c>
      <c r="AD69" s="10">
        <f t="shared" si="4"/>
        <v>33.809727654802757</v>
      </c>
      <c r="AE69" s="25"/>
    </row>
    <row r="70" spans="1:31" x14ac:dyDescent="0.2">
      <c r="A70" s="1" t="s">
        <v>713</v>
      </c>
      <c r="B70" s="1" t="s">
        <v>899</v>
      </c>
      <c r="C70" s="1" t="s">
        <v>900</v>
      </c>
      <c r="D70" s="1">
        <v>68</v>
      </c>
      <c r="E70" s="1" t="s">
        <v>33</v>
      </c>
      <c r="F70" s="1" t="s">
        <v>901</v>
      </c>
      <c r="G70" s="1" t="s">
        <v>211</v>
      </c>
      <c r="H70" s="1" t="s">
        <v>308</v>
      </c>
      <c r="I70" s="1" t="s">
        <v>36</v>
      </c>
      <c r="J70" s="1" t="s">
        <v>212</v>
      </c>
      <c r="K70" s="1">
        <v>4</v>
      </c>
      <c r="L70" s="1">
        <v>269.7</v>
      </c>
      <c r="M70" s="1">
        <v>284.7</v>
      </c>
      <c r="N70" s="1">
        <v>71.099999999999994</v>
      </c>
      <c r="O70" s="1">
        <v>1.591</v>
      </c>
      <c r="P70" s="23">
        <v>44.646965899999998</v>
      </c>
      <c r="Q70" s="1">
        <v>7523</v>
      </c>
      <c r="R70" s="1">
        <v>9060</v>
      </c>
      <c r="S70" s="1">
        <v>10723</v>
      </c>
      <c r="T70" s="1" t="s">
        <v>42</v>
      </c>
      <c r="U70" s="1" t="s">
        <v>87</v>
      </c>
      <c r="V70" s="1">
        <v>150.48400000000001</v>
      </c>
      <c r="W70" s="1">
        <v>152.91499999999999</v>
      </c>
      <c r="X70" s="1">
        <v>1.1871385000000001</v>
      </c>
      <c r="Y70" s="1">
        <v>-14.538</v>
      </c>
      <c r="Z70" s="4">
        <f t="shared" si="5"/>
        <v>0.23325000000000001</v>
      </c>
      <c r="AA70" s="4">
        <f t="shared" si="6"/>
        <v>-25.922000000000001</v>
      </c>
      <c r="AB70" s="14">
        <f t="shared" ref="AB70:AB99" si="7">(W70*Y70-(Z70*AA70))/(W70-Z70)</f>
        <v>-14.520608805571067</v>
      </c>
      <c r="AC70" s="9">
        <f t="shared" ref="AC70:AC99" si="8">AB70+(-24.08-((W70*$AB$219+$AB$220)))</f>
        <v>-15.563981092668216</v>
      </c>
      <c r="AD70" s="10">
        <f t="shared" ref="AD70:AD99" si="9">(($AE$219*W70)+$AE$220)/O70/10</f>
        <v>44.554299522171632</v>
      </c>
      <c r="AE70" s="25"/>
    </row>
    <row r="71" spans="1:31" x14ac:dyDescent="0.2">
      <c r="A71" s="1" t="s">
        <v>713</v>
      </c>
      <c r="B71" s="1" t="s">
        <v>902</v>
      </c>
      <c r="C71" s="1" t="s">
        <v>903</v>
      </c>
      <c r="D71" s="1">
        <v>69</v>
      </c>
      <c r="E71" s="1" t="s">
        <v>33</v>
      </c>
      <c r="F71" s="1" t="s">
        <v>904</v>
      </c>
      <c r="G71" s="1" t="s">
        <v>213</v>
      </c>
      <c r="H71" s="1" t="s">
        <v>308</v>
      </c>
      <c r="I71" s="1" t="s">
        <v>36</v>
      </c>
      <c r="J71" s="1" t="s">
        <v>214</v>
      </c>
      <c r="K71" s="1">
        <v>4</v>
      </c>
      <c r="L71" s="1">
        <v>269.60000000000002</v>
      </c>
      <c r="M71" s="1">
        <v>289</v>
      </c>
      <c r="N71" s="1">
        <v>69.400000000000006</v>
      </c>
      <c r="O71" s="1">
        <v>1.2729999999999999</v>
      </c>
      <c r="P71" s="23">
        <v>34.304433699999997</v>
      </c>
      <c r="Q71" s="1">
        <v>4691</v>
      </c>
      <c r="R71" s="1">
        <v>5622</v>
      </c>
      <c r="S71" s="1">
        <v>6697</v>
      </c>
      <c r="T71" s="1" t="s">
        <v>311</v>
      </c>
      <c r="U71" s="1" t="s">
        <v>87</v>
      </c>
      <c r="V71" s="1">
        <v>92.584999999999994</v>
      </c>
      <c r="W71" s="1">
        <v>94.082999999999998</v>
      </c>
      <c r="X71" s="1">
        <v>1.1893285</v>
      </c>
      <c r="Y71" s="1">
        <v>-12.53</v>
      </c>
      <c r="Z71" s="4">
        <f t="shared" si="5"/>
        <v>0.23325000000000001</v>
      </c>
      <c r="AA71" s="4">
        <f t="shared" si="6"/>
        <v>-25.922000000000001</v>
      </c>
      <c r="AB71" s="14">
        <f t="shared" si="7"/>
        <v>-12.496716118050395</v>
      </c>
      <c r="AC71" s="9">
        <f t="shared" si="8"/>
        <v>-13.16784222290625</v>
      </c>
      <c r="AD71" s="10">
        <f t="shared" si="9"/>
        <v>35.002166378630996</v>
      </c>
      <c r="AE71" s="25"/>
    </row>
    <row r="72" spans="1:31" x14ac:dyDescent="0.2">
      <c r="A72" s="1" t="s">
        <v>713</v>
      </c>
      <c r="B72" s="1" t="s">
        <v>905</v>
      </c>
      <c r="C72" s="1" t="s">
        <v>906</v>
      </c>
      <c r="D72" s="1">
        <v>70</v>
      </c>
      <c r="E72" s="1" t="s">
        <v>33</v>
      </c>
      <c r="F72" s="1" t="s">
        <v>907</v>
      </c>
      <c r="G72" s="1" t="s">
        <v>215</v>
      </c>
      <c r="H72" s="1" t="s">
        <v>308</v>
      </c>
      <c r="I72" s="1" t="s">
        <v>36</v>
      </c>
      <c r="J72" s="1" t="s">
        <v>216</v>
      </c>
      <c r="K72" s="1">
        <v>4</v>
      </c>
      <c r="L72" s="1">
        <v>269.60000000000002</v>
      </c>
      <c r="M72" s="1">
        <v>289.39999999999998</v>
      </c>
      <c r="N72" s="1">
        <v>68.099999999999994</v>
      </c>
      <c r="O72" s="1">
        <v>1.1639999999999999</v>
      </c>
      <c r="P72" s="23">
        <v>32.500837199999999</v>
      </c>
      <c r="Q72" s="1">
        <v>4122</v>
      </c>
      <c r="R72" s="1">
        <v>4948</v>
      </c>
      <c r="S72" s="1">
        <v>5888</v>
      </c>
      <c r="T72" s="1" t="s">
        <v>42</v>
      </c>
      <c r="U72" s="1" t="s">
        <v>87</v>
      </c>
      <c r="V72" s="1">
        <v>80.228999999999999</v>
      </c>
      <c r="W72" s="1">
        <v>81.53</v>
      </c>
      <c r="X72" s="1">
        <v>1.1927528999999999</v>
      </c>
      <c r="Y72" s="1">
        <v>-9.67</v>
      </c>
      <c r="Z72" s="4">
        <f t="shared" si="5"/>
        <v>0.23325000000000001</v>
      </c>
      <c r="AA72" s="4">
        <f t="shared" si="6"/>
        <v>-25.922000000000001</v>
      </c>
      <c r="AB72" s="14">
        <f t="shared" si="7"/>
        <v>-9.6233710880201233</v>
      </c>
      <c r="AC72" s="9">
        <f t="shared" si="8"/>
        <v>-10.215070922722406</v>
      </c>
      <c r="AD72" s="10">
        <f t="shared" si="9"/>
        <v>33.453708664508262</v>
      </c>
      <c r="AE72" s="25"/>
    </row>
    <row r="73" spans="1:31" x14ac:dyDescent="0.2">
      <c r="A73" s="1" t="s">
        <v>713</v>
      </c>
      <c r="B73" s="1" t="s">
        <v>908</v>
      </c>
      <c r="C73" s="1" t="s">
        <v>909</v>
      </c>
      <c r="D73" s="1">
        <v>71</v>
      </c>
      <c r="E73" s="1" t="s">
        <v>33</v>
      </c>
      <c r="F73" s="1" t="s">
        <v>910</v>
      </c>
      <c r="G73" s="1" t="s">
        <v>217</v>
      </c>
      <c r="H73" s="1" t="s">
        <v>308</v>
      </c>
      <c r="I73" s="1" t="s">
        <v>36</v>
      </c>
      <c r="J73" s="1" t="s">
        <v>218</v>
      </c>
      <c r="K73" s="1">
        <v>4</v>
      </c>
      <c r="L73" s="1">
        <v>269.7</v>
      </c>
      <c r="M73" s="1">
        <v>285.5</v>
      </c>
      <c r="N73" s="1">
        <v>70.8</v>
      </c>
      <c r="O73" s="1">
        <v>1.6719999999999999</v>
      </c>
      <c r="P73" s="23">
        <v>38.767280999999997</v>
      </c>
      <c r="Q73" s="1">
        <v>6901</v>
      </c>
      <c r="R73" s="1">
        <v>8290</v>
      </c>
      <c r="S73" s="1">
        <v>9837</v>
      </c>
      <c r="T73" s="1" t="s">
        <v>42</v>
      </c>
      <c r="U73" s="1" t="s">
        <v>80</v>
      </c>
      <c r="V73" s="1">
        <v>137.33600000000001</v>
      </c>
      <c r="W73" s="1">
        <v>139.554</v>
      </c>
      <c r="X73" s="1">
        <v>1.1864855000000001</v>
      </c>
      <c r="Y73" s="1">
        <v>-15.047000000000001</v>
      </c>
      <c r="Z73" s="4">
        <f t="shared" si="5"/>
        <v>0.23325000000000001</v>
      </c>
      <c r="AA73" s="4">
        <f t="shared" si="6"/>
        <v>-25.922000000000001</v>
      </c>
      <c r="AB73" s="14">
        <f t="shared" si="7"/>
        <v>-15.028793137418512</v>
      </c>
      <c r="AC73" s="9">
        <f t="shared" si="8"/>
        <v>-15.987626716993807</v>
      </c>
      <c r="AD73" s="10">
        <f t="shared" si="9"/>
        <v>38.819771808061731</v>
      </c>
      <c r="AE73" s="25"/>
    </row>
    <row r="74" spans="1:31" x14ac:dyDescent="0.2">
      <c r="A74" s="1" t="s">
        <v>713</v>
      </c>
      <c r="B74" s="1" t="s">
        <v>911</v>
      </c>
      <c r="C74" s="1" t="s">
        <v>912</v>
      </c>
      <c r="D74" s="1">
        <v>72</v>
      </c>
      <c r="E74" s="1" t="s">
        <v>33</v>
      </c>
      <c r="F74" s="1" t="s">
        <v>913</v>
      </c>
      <c r="G74" s="1" t="s">
        <v>219</v>
      </c>
      <c r="H74" s="1" t="s">
        <v>308</v>
      </c>
      <c r="I74" s="1" t="s">
        <v>36</v>
      </c>
      <c r="J74" s="1" t="s">
        <v>220</v>
      </c>
      <c r="K74" s="1">
        <v>4</v>
      </c>
      <c r="L74" s="1">
        <v>270</v>
      </c>
      <c r="M74" s="1">
        <v>285.2</v>
      </c>
      <c r="N74" s="1">
        <v>70.3</v>
      </c>
      <c r="O74" s="1">
        <v>1.5549999999999999</v>
      </c>
      <c r="P74" s="23">
        <v>43.446942300000003</v>
      </c>
      <c r="Q74" s="1">
        <v>7238</v>
      </c>
      <c r="R74" s="1">
        <v>8703</v>
      </c>
      <c r="S74" s="1">
        <v>10322</v>
      </c>
      <c r="T74" s="1" t="s">
        <v>311</v>
      </c>
      <c r="U74" s="1" t="s">
        <v>80</v>
      </c>
      <c r="V74" s="1">
        <v>143.136</v>
      </c>
      <c r="W74" s="1">
        <v>145.447</v>
      </c>
      <c r="X74" s="1">
        <v>1.1864376999999999</v>
      </c>
      <c r="Y74" s="1">
        <v>-15.132999999999999</v>
      </c>
      <c r="Z74" s="4">
        <f t="shared" si="5"/>
        <v>0.23325000000000001</v>
      </c>
      <c r="AA74" s="4">
        <f t="shared" si="6"/>
        <v>-25.922000000000001</v>
      </c>
      <c r="AB74" s="14">
        <f t="shared" si="7"/>
        <v>-15.115670137986244</v>
      </c>
      <c r="AC74" s="9">
        <f t="shared" si="8"/>
        <v>-16.111790343070581</v>
      </c>
      <c r="AD74" s="10">
        <f t="shared" si="9"/>
        <v>43.43656422664948</v>
      </c>
      <c r="AE74" s="25"/>
    </row>
    <row r="75" spans="1:31" x14ac:dyDescent="0.2">
      <c r="A75" s="1" t="s">
        <v>713</v>
      </c>
      <c r="B75" s="1" t="s">
        <v>914</v>
      </c>
      <c r="C75" s="1" t="s">
        <v>915</v>
      </c>
      <c r="D75" s="1">
        <v>73</v>
      </c>
      <c r="E75" s="1" t="s">
        <v>33</v>
      </c>
      <c r="F75" s="1" t="s">
        <v>916</v>
      </c>
      <c r="G75" s="1" t="s">
        <v>221</v>
      </c>
      <c r="H75" s="1" t="s">
        <v>308</v>
      </c>
      <c r="I75" s="1" t="s">
        <v>36</v>
      </c>
      <c r="J75" s="1" t="s">
        <v>222</v>
      </c>
      <c r="K75" s="1">
        <v>4</v>
      </c>
      <c r="L75" s="1">
        <v>269.8</v>
      </c>
      <c r="M75" s="1">
        <v>287.3</v>
      </c>
      <c r="N75" s="1">
        <v>70.099999999999994</v>
      </c>
      <c r="O75" s="1">
        <v>1.478</v>
      </c>
      <c r="P75" s="23">
        <v>36.172894499999998</v>
      </c>
      <c r="Q75" s="1">
        <v>5731</v>
      </c>
      <c r="R75" s="1">
        <v>7461</v>
      </c>
      <c r="S75" s="1">
        <v>8177</v>
      </c>
      <c r="T75" s="1" t="s">
        <v>311</v>
      </c>
      <c r="U75" s="1" t="s">
        <v>87</v>
      </c>
      <c r="V75" s="1">
        <v>113.196</v>
      </c>
      <c r="W75" s="1">
        <v>115.14</v>
      </c>
      <c r="X75" s="1">
        <v>1.2889189999999999</v>
      </c>
      <c r="Y75" s="1">
        <v>76.290999999999997</v>
      </c>
      <c r="Z75" s="4">
        <f t="shared" si="5"/>
        <v>0.23325000000000001</v>
      </c>
      <c r="AA75" s="4">
        <f t="shared" si="6"/>
        <v>-25.922000000000001</v>
      </c>
      <c r="AB75" s="14">
        <f t="shared" si="7"/>
        <v>76.498482869805301</v>
      </c>
      <c r="AC75" s="9">
        <f t="shared" si="8"/>
        <v>75.694123356949461</v>
      </c>
      <c r="AD75" s="10">
        <f t="shared" si="9"/>
        <v>36.523042079671235</v>
      </c>
      <c r="AE75" s="25">
        <f t="shared" ref="AE75:AE101" si="10">AC75+(($AH$175*AC75)+$AH$176)</f>
        <v>75.116411477614861</v>
      </c>
    </row>
    <row r="76" spans="1:31" x14ac:dyDescent="0.2">
      <c r="A76" s="1" t="s">
        <v>713</v>
      </c>
      <c r="B76" s="1" t="s">
        <v>917</v>
      </c>
      <c r="C76" s="1" t="s">
        <v>918</v>
      </c>
      <c r="D76" s="1">
        <v>74</v>
      </c>
      <c r="E76" s="1" t="s">
        <v>33</v>
      </c>
      <c r="F76" s="1" t="s">
        <v>919</v>
      </c>
      <c r="G76" s="1" t="s">
        <v>223</v>
      </c>
      <c r="H76" s="1" t="s">
        <v>308</v>
      </c>
      <c r="I76" s="1" t="s">
        <v>36</v>
      </c>
      <c r="J76" s="1" t="s">
        <v>224</v>
      </c>
      <c r="K76" s="1">
        <v>4</v>
      </c>
      <c r="L76" s="1">
        <v>270</v>
      </c>
      <c r="M76" s="1">
        <v>287.5</v>
      </c>
      <c r="N76" s="1">
        <v>70.099999999999994</v>
      </c>
      <c r="O76" s="1">
        <v>1.5669999999999999</v>
      </c>
      <c r="P76" s="23">
        <v>34.1823397</v>
      </c>
      <c r="Q76" s="1">
        <v>5728</v>
      </c>
      <c r="R76" s="1">
        <v>6863</v>
      </c>
      <c r="S76" s="1">
        <v>8171</v>
      </c>
      <c r="T76" s="1" t="s">
        <v>42</v>
      </c>
      <c r="U76" s="1" t="s">
        <v>87</v>
      </c>
      <c r="V76" s="1">
        <v>113.521</v>
      </c>
      <c r="W76" s="1">
        <v>115.355</v>
      </c>
      <c r="X76" s="1">
        <v>1.1872</v>
      </c>
      <c r="Y76" s="1">
        <v>-14.387</v>
      </c>
      <c r="Z76" s="4">
        <f t="shared" si="5"/>
        <v>0.23325000000000001</v>
      </c>
      <c r="AA76" s="4">
        <f t="shared" si="6"/>
        <v>-25.922000000000001</v>
      </c>
      <c r="AB76" s="14">
        <f t="shared" si="7"/>
        <v>-14.363628753906191</v>
      </c>
      <c r="AC76" s="9">
        <f t="shared" si="8"/>
        <v>-15.16934863066572</v>
      </c>
      <c r="AD76" s="10">
        <f t="shared" si="9"/>
        <v>34.510064878041014</v>
      </c>
      <c r="AE76" s="25"/>
    </row>
    <row r="77" spans="1:31" x14ac:dyDescent="0.2">
      <c r="A77" s="1" t="s">
        <v>713</v>
      </c>
      <c r="B77" s="1" t="s">
        <v>920</v>
      </c>
      <c r="C77" s="1" t="s">
        <v>921</v>
      </c>
      <c r="D77" s="1">
        <v>75</v>
      </c>
      <c r="E77" s="1" t="s">
        <v>33</v>
      </c>
      <c r="F77" s="1" t="s">
        <v>52</v>
      </c>
      <c r="G77" s="1" t="s">
        <v>225</v>
      </c>
      <c r="H77" s="1" t="s">
        <v>308</v>
      </c>
      <c r="I77" s="1" t="s">
        <v>36</v>
      </c>
      <c r="J77" s="1" t="s">
        <v>226</v>
      </c>
      <c r="K77" s="1">
        <v>4</v>
      </c>
      <c r="L77" s="1">
        <v>269.60000000000002</v>
      </c>
      <c r="M77" s="1">
        <v>290.2</v>
      </c>
      <c r="N77" s="1">
        <v>67.400000000000006</v>
      </c>
      <c r="O77" s="1">
        <v>0.82399999999999995</v>
      </c>
      <c r="P77" s="23">
        <v>39.026509099999998</v>
      </c>
      <c r="Q77" s="1">
        <v>3510</v>
      </c>
      <c r="R77" s="1">
        <v>4155</v>
      </c>
      <c r="S77" s="1">
        <v>5019</v>
      </c>
      <c r="T77" s="1" t="s">
        <v>42</v>
      </c>
      <c r="U77" s="1" t="s">
        <v>80</v>
      </c>
      <c r="V77" s="1">
        <v>68.236000000000004</v>
      </c>
      <c r="W77" s="1">
        <v>69.332999999999998</v>
      </c>
      <c r="X77" s="1">
        <v>1.1770912</v>
      </c>
      <c r="Y77" s="1">
        <v>-23.651</v>
      </c>
      <c r="Z77" s="4">
        <f t="shared" si="5"/>
        <v>0.23325000000000001</v>
      </c>
      <c r="AA77" s="4">
        <f t="shared" si="6"/>
        <v>-25.922000000000001</v>
      </c>
      <c r="AB77" s="14">
        <f t="shared" si="7"/>
        <v>-23.643334114812284</v>
      </c>
      <c r="AC77" s="9">
        <f t="shared" si="8"/>
        <v>-24.157860188894546</v>
      </c>
      <c r="AD77" s="10">
        <f t="shared" si="9"/>
        <v>40.633241370110355</v>
      </c>
      <c r="AE77" s="25"/>
    </row>
    <row r="78" spans="1:31" x14ac:dyDescent="0.2">
      <c r="A78" s="1" t="s">
        <v>713</v>
      </c>
      <c r="B78" s="1" t="s">
        <v>922</v>
      </c>
      <c r="C78" s="1" t="s">
        <v>923</v>
      </c>
      <c r="D78" s="1">
        <v>76</v>
      </c>
      <c r="E78" s="1" t="s">
        <v>33</v>
      </c>
      <c r="F78" s="1" t="s">
        <v>924</v>
      </c>
      <c r="G78" s="1" t="s">
        <v>227</v>
      </c>
      <c r="H78" s="1" t="s">
        <v>308</v>
      </c>
      <c r="I78" s="1" t="s">
        <v>36</v>
      </c>
      <c r="J78" s="1" t="s">
        <v>228</v>
      </c>
      <c r="K78" s="1">
        <v>4</v>
      </c>
      <c r="L78" s="1">
        <v>269.7</v>
      </c>
      <c r="M78" s="1">
        <v>284.7</v>
      </c>
      <c r="N78" s="1">
        <v>70.8</v>
      </c>
      <c r="O78" s="1">
        <v>1.5760000000000001</v>
      </c>
      <c r="P78" s="23">
        <v>43.583019299999997</v>
      </c>
      <c r="Q78" s="1">
        <v>7342</v>
      </c>
      <c r="R78" s="1">
        <v>8831</v>
      </c>
      <c r="S78" s="1">
        <v>10469</v>
      </c>
      <c r="T78" s="1" t="s">
        <v>42</v>
      </c>
      <c r="U78" s="1" t="s">
        <v>80</v>
      </c>
      <c r="V78" s="1">
        <v>145.52000000000001</v>
      </c>
      <c r="W78" s="1">
        <v>147.87</v>
      </c>
      <c r="X78" s="1">
        <v>1.1864671</v>
      </c>
      <c r="Y78" s="1">
        <v>-15.051</v>
      </c>
      <c r="Z78" s="4">
        <f t="shared" si="5"/>
        <v>0.23325000000000001</v>
      </c>
      <c r="AA78" s="4">
        <f t="shared" si="6"/>
        <v>-25.922000000000001</v>
      </c>
      <c r="AB78" s="14">
        <f t="shared" si="7"/>
        <v>-15.033825002921022</v>
      </c>
      <c r="AC78" s="9">
        <f t="shared" si="8"/>
        <v>-16.045276192836241</v>
      </c>
      <c r="AD78" s="10">
        <f t="shared" si="9"/>
        <v>43.545801614964496</v>
      </c>
      <c r="AE78" s="25"/>
    </row>
    <row r="79" spans="1:31" x14ac:dyDescent="0.2">
      <c r="A79" s="1" t="s">
        <v>713</v>
      </c>
      <c r="B79" s="1" t="s">
        <v>925</v>
      </c>
      <c r="C79" s="1" t="s">
        <v>926</v>
      </c>
      <c r="D79" s="1">
        <v>77</v>
      </c>
      <c r="E79" s="1" t="s">
        <v>33</v>
      </c>
      <c r="F79" s="1" t="s">
        <v>927</v>
      </c>
      <c r="G79" s="1" t="s">
        <v>229</v>
      </c>
      <c r="H79" s="1" t="s">
        <v>308</v>
      </c>
      <c r="I79" s="1" t="s">
        <v>36</v>
      </c>
      <c r="J79" s="1" t="s">
        <v>230</v>
      </c>
      <c r="K79" s="1">
        <v>4</v>
      </c>
      <c r="L79" s="1">
        <v>269.89999999999998</v>
      </c>
      <c r="M79" s="1">
        <v>287.89999999999998</v>
      </c>
      <c r="N79" s="1">
        <v>69.599999999999994</v>
      </c>
      <c r="O79" s="1">
        <v>1.4259999999999999</v>
      </c>
      <c r="P79" s="23">
        <v>35.300164100000003</v>
      </c>
      <c r="Q79" s="1">
        <v>5414</v>
      </c>
      <c r="R79" s="1">
        <v>7451</v>
      </c>
      <c r="S79" s="1">
        <v>7730</v>
      </c>
      <c r="T79" s="1" t="s">
        <v>42</v>
      </c>
      <c r="U79" s="1" t="s">
        <v>80</v>
      </c>
      <c r="V79" s="1">
        <v>106.511</v>
      </c>
      <c r="W79" s="1">
        <v>108.42</v>
      </c>
      <c r="X79" s="1">
        <v>1.3636716</v>
      </c>
      <c r="Y79" s="1">
        <v>142.94</v>
      </c>
      <c r="Z79" s="4">
        <f t="shared" si="5"/>
        <v>0.23325000000000001</v>
      </c>
      <c r="AA79" s="4">
        <f t="shared" si="6"/>
        <v>-25.922000000000001</v>
      </c>
      <c r="AB79" s="14">
        <f t="shared" si="7"/>
        <v>143.30406548398949</v>
      </c>
      <c r="AC79" s="9">
        <f t="shared" si="8"/>
        <v>142.54222525221641</v>
      </c>
      <c r="AD79" s="10">
        <f t="shared" si="9"/>
        <v>35.74597711061007</v>
      </c>
      <c r="AE79" s="25">
        <f t="shared" si="10"/>
        <v>140.55780292278578</v>
      </c>
    </row>
    <row r="80" spans="1:31" x14ac:dyDescent="0.2">
      <c r="A80" s="1" t="s">
        <v>713</v>
      </c>
      <c r="B80" s="1" t="s">
        <v>928</v>
      </c>
      <c r="C80" s="1" t="s">
        <v>929</v>
      </c>
      <c r="D80" s="1">
        <v>78</v>
      </c>
      <c r="E80" s="1" t="s">
        <v>33</v>
      </c>
      <c r="F80" s="1" t="s">
        <v>930</v>
      </c>
      <c r="G80" s="1" t="s">
        <v>231</v>
      </c>
      <c r="H80" s="1" t="s">
        <v>308</v>
      </c>
      <c r="I80" s="1" t="s">
        <v>36</v>
      </c>
      <c r="J80" s="1" t="s">
        <v>232</v>
      </c>
      <c r="K80" s="1">
        <v>4</v>
      </c>
      <c r="L80" s="1">
        <v>270.10000000000002</v>
      </c>
      <c r="M80" s="1">
        <v>286.7</v>
      </c>
      <c r="N80" s="1">
        <v>70.8</v>
      </c>
      <c r="O80" s="1">
        <v>1.7110000000000001</v>
      </c>
      <c r="P80" s="23">
        <v>35.464297999999999</v>
      </c>
      <c r="Q80" s="1">
        <v>6424</v>
      </c>
      <c r="R80" s="1">
        <v>7768</v>
      </c>
      <c r="S80" s="1">
        <v>9159</v>
      </c>
      <c r="T80" s="1" t="s">
        <v>42</v>
      </c>
      <c r="U80" s="1" t="s">
        <v>87</v>
      </c>
      <c r="V80" s="1">
        <v>128.56700000000001</v>
      </c>
      <c r="W80" s="1">
        <v>130.654</v>
      </c>
      <c r="X80" s="1">
        <v>1.1954526999999999</v>
      </c>
      <c r="Y80" s="1">
        <v>-7.0129999999999999</v>
      </c>
      <c r="Z80" s="4">
        <f t="shared" si="5"/>
        <v>0.23325000000000001</v>
      </c>
      <c r="AA80" s="4">
        <f t="shared" si="6"/>
        <v>-25.922000000000001</v>
      </c>
      <c r="AB80" s="14">
        <f t="shared" si="7"/>
        <v>-6.9791823425336839</v>
      </c>
      <c r="AC80" s="9">
        <f t="shared" si="8"/>
        <v>-7.8817031837701892</v>
      </c>
      <c r="AD80" s="10">
        <f t="shared" si="9"/>
        <v>35.607121866309519</v>
      </c>
      <c r="AE80" s="25"/>
    </row>
    <row r="81" spans="1:31" x14ac:dyDescent="0.2">
      <c r="A81" s="1" t="s">
        <v>713</v>
      </c>
      <c r="B81" s="1" t="s">
        <v>931</v>
      </c>
      <c r="C81" s="1" t="s">
        <v>932</v>
      </c>
      <c r="D81" s="1">
        <v>79</v>
      </c>
      <c r="E81" s="1" t="s">
        <v>33</v>
      </c>
      <c r="F81" s="1" t="s">
        <v>933</v>
      </c>
      <c r="G81" s="1" t="s">
        <v>233</v>
      </c>
      <c r="H81" s="1" t="s">
        <v>308</v>
      </c>
      <c r="I81" s="1" t="s">
        <v>36</v>
      </c>
      <c r="J81" s="1" t="s">
        <v>234</v>
      </c>
      <c r="K81" s="1">
        <v>4</v>
      </c>
      <c r="L81" s="1">
        <v>269.7</v>
      </c>
      <c r="M81" s="1">
        <v>283.2</v>
      </c>
      <c r="N81" s="1">
        <v>72.3</v>
      </c>
      <c r="O81" s="1">
        <v>1.847</v>
      </c>
      <c r="P81" s="23">
        <v>44.8199367</v>
      </c>
      <c r="Q81" s="1">
        <v>8595</v>
      </c>
      <c r="R81" s="1">
        <v>10372</v>
      </c>
      <c r="S81" s="1">
        <v>12238</v>
      </c>
      <c r="T81" s="1" t="s">
        <v>311</v>
      </c>
      <c r="U81" s="1" t="s">
        <v>80</v>
      </c>
      <c r="V81" s="1">
        <v>175.34399999999999</v>
      </c>
      <c r="W81" s="1">
        <v>178.17500000000001</v>
      </c>
      <c r="X81" s="1">
        <v>1.1871015</v>
      </c>
      <c r="Y81" s="1">
        <v>-14.551</v>
      </c>
      <c r="Z81" s="4">
        <f t="shared" si="5"/>
        <v>0.23325000000000001</v>
      </c>
      <c r="AA81" s="4">
        <f t="shared" si="6"/>
        <v>-25.922000000000001</v>
      </c>
      <c r="AB81" s="14">
        <f t="shared" si="7"/>
        <v>-14.536094640521405</v>
      </c>
      <c r="AC81" s="9">
        <f t="shared" si="8"/>
        <v>-15.73929386811718</v>
      </c>
      <c r="AD81" s="10">
        <f t="shared" si="9"/>
        <v>44.499236327147131</v>
      </c>
      <c r="AE81" s="25"/>
    </row>
    <row r="82" spans="1:31" x14ac:dyDescent="0.2">
      <c r="A82" s="1" t="s">
        <v>713</v>
      </c>
      <c r="B82" s="1" t="s">
        <v>934</v>
      </c>
      <c r="C82" s="1" t="s">
        <v>935</v>
      </c>
      <c r="D82" s="1">
        <v>80</v>
      </c>
      <c r="E82" s="1" t="s">
        <v>33</v>
      </c>
      <c r="F82" s="1" t="s">
        <v>936</v>
      </c>
      <c r="G82" s="1" t="s">
        <v>235</v>
      </c>
      <c r="H82" s="1" t="s">
        <v>308</v>
      </c>
      <c r="I82" s="1" t="s">
        <v>36</v>
      </c>
      <c r="J82" s="1" t="s">
        <v>236</v>
      </c>
      <c r="K82" s="1">
        <v>4</v>
      </c>
      <c r="L82" s="1">
        <v>270.10000000000002</v>
      </c>
      <c r="M82" s="1">
        <v>292</v>
      </c>
      <c r="N82" s="1">
        <v>66.400000000000006</v>
      </c>
      <c r="O82" s="1">
        <v>0.746</v>
      </c>
      <c r="P82" s="23">
        <v>34.019599300000003</v>
      </c>
      <c r="Q82" s="1">
        <v>2746</v>
      </c>
      <c r="R82" s="1">
        <v>3670</v>
      </c>
      <c r="S82" s="1">
        <v>3931</v>
      </c>
      <c r="T82" s="1" t="s">
        <v>311</v>
      </c>
      <c r="U82" s="1" t="s">
        <v>87</v>
      </c>
      <c r="V82" s="1">
        <v>53.81</v>
      </c>
      <c r="W82" s="1">
        <v>54.758000000000003</v>
      </c>
      <c r="X82" s="1">
        <v>1.3308385</v>
      </c>
      <c r="Y82" s="1">
        <v>113.441</v>
      </c>
      <c r="Z82" s="4">
        <f t="shared" si="5"/>
        <v>0.23325000000000001</v>
      </c>
      <c r="AA82" s="4">
        <f t="shared" si="6"/>
        <v>-25.922000000000001</v>
      </c>
      <c r="AB82" s="14">
        <f t="shared" si="7"/>
        <v>114.03717732772732</v>
      </c>
      <c r="AC82" s="9">
        <f t="shared" si="8"/>
        <v>113.61487127176729</v>
      </c>
      <c r="AD82" s="10">
        <f t="shared" si="9"/>
        <v>36.138441074217873</v>
      </c>
      <c r="AE82" s="25">
        <f t="shared" si="10"/>
        <v>112.23917843478624</v>
      </c>
    </row>
    <row r="83" spans="1:31" x14ac:dyDescent="0.2">
      <c r="A83" s="1" t="s">
        <v>713</v>
      </c>
      <c r="B83" s="1" t="s">
        <v>937</v>
      </c>
      <c r="C83" s="1" t="s">
        <v>938</v>
      </c>
      <c r="D83" s="1">
        <v>81</v>
      </c>
      <c r="E83" s="1" t="s">
        <v>33</v>
      </c>
      <c r="F83" s="1" t="s">
        <v>939</v>
      </c>
      <c r="G83" s="1" t="s">
        <v>237</v>
      </c>
      <c r="H83" s="1" t="s">
        <v>308</v>
      </c>
      <c r="I83" s="1" t="s">
        <v>36</v>
      </c>
      <c r="J83" s="1" t="s">
        <v>238</v>
      </c>
      <c r="K83" s="1">
        <v>4</v>
      </c>
      <c r="L83" s="1">
        <v>269.89999999999998</v>
      </c>
      <c r="M83" s="1">
        <v>286.89999999999998</v>
      </c>
      <c r="N83" s="1">
        <v>69.599999999999994</v>
      </c>
      <c r="O83" s="1">
        <v>1.5349999999999999</v>
      </c>
      <c r="P83" s="23">
        <v>35.825466599999999</v>
      </c>
      <c r="Q83" s="1">
        <v>5955</v>
      </c>
      <c r="R83" s="1">
        <v>7148</v>
      </c>
      <c r="S83" s="1">
        <v>8499</v>
      </c>
      <c r="T83" s="1" t="s">
        <v>42</v>
      </c>
      <c r="U83" s="1" t="s">
        <v>80</v>
      </c>
      <c r="V83" s="1">
        <v>116.54300000000001</v>
      </c>
      <c r="W83" s="1">
        <v>118.426</v>
      </c>
      <c r="X83" s="1">
        <v>1.1870366000000001</v>
      </c>
      <c r="Y83" s="1">
        <v>-14.510999999999999</v>
      </c>
      <c r="Z83" s="4">
        <f t="shared" si="5"/>
        <v>0.23325000000000001</v>
      </c>
      <c r="AA83" s="4">
        <f t="shared" si="6"/>
        <v>-25.922000000000001</v>
      </c>
      <c r="AB83" s="14">
        <f t="shared" si="7"/>
        <v>-14.488480718995032</v>
      </c>
      <c r="AC83" s="9">
        <f t="shared" si="8"/>
        <v>-15.313631654118428</v>
      </c>
      <c r="AD83" s="10">
        <f t="shared" si="9"/>
        <v>36.124812109763326</v>
      </c>
      <c r="AE83" s="25"/>
    </row>
    <row r="84" spans="1:31" x14ac:dyDescent="0.2">
      <c r="A84" s="1" t="s">
        <v>713</v>
      </c>
      <c r="B84" s="1" t="s">
        <v>940</v>
      </c>
      <c r="C84" s="1" t="s">
        <v>941</v>
      </c>
      <c r="D84" s="1">
        <v>82</v>
      </c>
      <c r="E84" s="1" t="s">
        <v>33</v>
      </c>
      <c r="F84" s="1" t="s">
        <v>942</v>
      </c>
      <c r="G84" s="1" t="s">
        <v>239</v>
      </c>
      <c r="H84" s="1" t="s">
        <v>308</v>
      </c>
      <c r="I84" s="1" t="s">
        <v>36</v>
      </c>
      <c r="J84" s="1" t="s">
        <v>240</v>
      </c>
      <c r="K84" s="1">
        <v>4</v>
      </c>
      <c r="L84" s="1">
        <v>269.5</v>
      </c>
      <c r="M84" s="1">
        <v>284.8</v>
      </c>
      <c r="N84" s="1">
        <v>72.099999999999994</v>
      </c>
      <c r="O84" s="1">
        <v>1.6220000000000001</v>
      </c>
      <c r="P84" s="23">
        <v>43.702681900000002</v>
      </c>
      <c r="Q84" s="1">
        <v>7395</v>
      </c>
      <c r="R84" s="1">
        <v>8896</v>
      </c>
      <c r="S84" s="1">
        <v>10533</v>
      </c>
      <c r="T84" s="1" t="s">
        <v>42</v>
      </c>
      <c r="U84" s="1" t="s">
        <v>80</v>
      </c>
      <c r="V84" s="1">
        <v>150.173</v>
      </c>
      <c r="W84" s="1">
        <v>152.59800000000001</v>
      </c>
      <c r="X84" s="1">
        <v>1.1867987</v>
      </c>
      <c r="Y84" s="1">
        <v>-14.629</v>
      </c>
      <c r="Z84" s="4">
        <f t="shared" si="5"/>
        <v>0.23325000000000001</v>
      </c>
      <c r="AA84" s="4">
        <f t="shared" si="6"/>
        <v>-25.922000000000001</v>
      </c>
      <c r="AB84" s="14">
        <f t="shared" ref="AB84" si="11">(W84*Y84-(Z84*AA84))/(W84-Z84)</f>
        <v>-14.611711931401455</v>
      </c>
      <c r="AC84" s="9">
        <f t="shared" ref="AC84" si="12">AB84+(-24.08-((W84*$AB$219+$AB$220)))</f>
        <v>-15.653078472649909</v>
      </c>
      <c r="AD84" s="10">
        <f t="shared" ref="AD84" si="13">(($AE$219*W84)+$AE$220)/O84/10</f>
        <v>43.615307435604819</v>
      </c>
      <c r="AE84" s="25"/>
    </row>
    <row r="85" spans="1:31" x14ac:dyDescent="0.2">
      <c r="A85" s="1" t="s">
        <v>713</v>
      </c>
      <c r="B85" s="1" t="s">
        <v>943</v>
      </c>
      <c r="C85" s="1" t="s">
        <v>944</v>
      </c>
      <c r="D85" s="1">
        <v>83</v>
      </c>
      <c r="E85" s="1" t="s">
        <v>33</v>
      </c>
      <c r="F85" s="1" t="s">
        <v>945</v>
      </c>
      <c r="G85" s="1" t="s">
        <v>241</v>
      </c>
      <c r="H85" s="1" t="s">
        <v>308</v>
      </c>
      <c r="I85" s="1" t="s">
        <v>36</v>
      </c>
      <c r="J85" s="1" t="s">
        <v>242</v>
      </c>
      <c r="K85" s="1">
        <v>4</v>
      </c>
      <c r="L85" s="1">
        <v>269.89999999999998</v>
      </c>
      <c r="M85" s="1">
        <v>284.60000000000002</v>
      </c>
      <c r="N85" s="1">
        <v>71.3</v>
      </c>
      <c r="O85" s="1">
        <v>1.6319999999999999</v>
      </c>
      <c r="P85" s="23">
        <v>44.011806399999998</v>
      </c>
      <c r="Q85" s="1">
        <v>7578</v>
      </c>
      <c r="R85" s="1">
        <v>9122</v>
      </c>
      <c r="S85" s="1">
        <v>10799</v>
      </c>
      <c r="T85" s="1" t="s">
        <v>311</v>
      </c>
      <c r="U85" s="1" t="s">
        <v>80</v>
      </c>
      <c r="V85" s="1">
        <v>152.16399999999999</v>
      </c>
      <c r="W85" s="1">
        <v>154.62200000000001</v>
      </c>
      <c r="X85" s="1">
        <v>1.1868603</v>
      </c>
      <c r="Y85" s="1">
        <v>-14.558999999999999</v>
      </c>
      <c r="Z85" s="4">
        <f t="shared" si="5"/>
        <v>0.23325000000000001</v>
      </c>
      <c r="AA85" s="4">
        <f t="shared" si="6"/>
        <v>-25.922000000000001</v>
      </c>
      <c r="AB85" s="14">
        <f t="shared" si="7"/>
        <v>-14.541832818129558</v>
      </c>
      <c r="AC85" s="9">
        <f t="shared" si="8"/>
        <v>-15.596005761894608</v>
      </c>
      <c r="AD85" s="10">
        <f t="shared" si="9"/>
        <v>43.903061655192992</v>
      </c>
      <c r="AE85" s="25"/>
    </row>
    <row r="86" spans="1:31" x14ac:dyDescent="0.2">
      <c r="A86" s="1" t="s">
        <v>713</v>
      </c>
      <c r="B86" s="1" t="s">
        <v>946</v>
      </c>
      <c r="C86" s="1" t="s">
        <v>947</v>
      </c>
      <c r="D86" s="1">
        <v>84</v>
      </c>
      <c r="E86" s="1" t="s">
        <v>33</v>
      </c>
      <c r="F86" s="1" t="s">
        <v>948</v>
      </c>
      <c r="G86" s="1" t="s">
        <v>243</v>
      </c>
      <c r="H86" s="1" t="s">
        <v>308</v>
      </c>
      <c r="I86" s="1" t="s">
        <v>36</v>
      </c>
      <c r="J86" s="1" t="s">
        <v>244</v>
      </c>
      <c r="K86" s="1">
        <v>4</v>
      </c>
      <c r="L86" s="1">
        <v>271.2</v>
      </c>
      <c r="M86" s="1">
        <v>294.5</v>
      </c>
      <c r="N86" s="1">
        <v>61.2</v>
      </c>
      <c r="O86" s="1">
        <v>0.35499999999999998</v>
      </c>
      <c r="P86" s="23">
        <v>31.305524699999999</v>
      </c>
      <c r="Q86" s="1">
        <v>1223</v>
      </c>
      <c r="R86" s="1">
        <v>1648</v>
      </c>
      <c r="S86" s="1">
        <v>1758</v>
      </c>
      <c r="T86" s="1" t="s">
        <v>311</v>
      </c>
      <c r="U86" s="1" t="s">
        <v>87</v>
      </c>
      <c r="V86" s="1">
        <v>23.667000000000002</v>
      </c>
      <c r="W86" s="1">
        <v>24.088000000000001</v>
      </c>
      <c r="X86" s="1">
        <v>1.3460738000000001</v>
      </c>
      <c r="Y86" s="1">
        <v>126.807</v>
      </c>
      <c r="Z86" s="4">
        <f t="shared" si="5"/>
        <v>0.23325000000000001</v>
      </c>
      <c r="AA86" s="4">
        <f t="shared" si="6"/>
        <v>-25.922000000000001</v>
      </c>
      <c r="AB86" s="14">
        <f t="shared" si="7"/>
        <v>128.30037298651212</v>
      </c>
      <c r="AC86" s="9">
        <f t="shared" si="8"/>
        <v>128.07212442323191</v>
      </c>
      <c r="AD86" s="10">
        <f t="shared" si="9"/>
        <v>37.278953092917249</v>
      </c>
      <c r="AE86" s="25">
        <f t="shared" si="10"/>
        <v>126.3922020193484</v>
      </c>
    </row>
    <row r="87" spans="1:31" x14ac:dyDescent="0.2">
      <c r="A87" s="1" t="s">
        <v>713</v>
      </c>
      <c r="B87" s="1" t="s">
        <v>949</v>
      </c>
      <c r="C87" s="1" t="s">
        <v>950</v>
      </c>
      <c r="D87" s="1">
        <v>85</v>
      </c>
      <c r="E87" s="1" t="s">
        <v>33</v>
      </c>
      <c r="F87" s="1" t="s">
        <v>52</v>
      </c>
      <c r="G87" s="1" t="s">
        <v>245</v>
      </c>
      <c r="H87" s="1" t="s">
        <v>308</v>
      </c>
      <c r="I87" s="1" t="s">
        <v>36</v>
      </c>
      <c r="J87" s="1" t="s">
        <v>246</v>
      </c>
      <c r="K87" s="1">
        <v>4</v>
      </c>
      <c r="L87" s="1">
        <v>269.7</v>
      </c>
      <c r="M87" s="1">
        <v>286.5</v>
      </c>
      <c r="N87" s="1">
        <v>69.8</v>
      </c>
      <c r="O87" s="1">
        <v>1.423</v>
      </c>
      <c r="P87" s="23">
        <v>39.948237900000002</v>
      </c>
      <c r="Q87" s="1">
        <v>6136</v>
      </c>
      <c r="R87" s="1">
        <v>7305</v>
      </c>
      <c r="S87" s="1">
        <v>8753</v>
      </c>
      <c r="T87" s="1" t="s">
        <v>42</v>
      </c>
      <c r="U87" s="1" t="s">
        <v>80</v>
      </c>
      <c r="V87" s="1">
        <v>120.47799999999999</v>
      </c>
      <c r="W87" s="1">
        <v>122.413</v>
      </c>
      <c r="X87" s="1">
        <v>1.1772468</v>
      </c>
      <c r="Y87" s="1">
        <v>-23.242000000000001</v>
      </c>
      <c r="Z87" s="4">
        <f t="shared" si="5"/>
        <v>0.23325000000000001</v>
      </c>
      <c r="AA87" s="4">
        <f t="shared" si="6"/>
        <v>-25.922000000000001</v>
      </c>
      <c r="AB87" s="14">
        <f t="shared" si="7"/>
        <v>-23.236883685717149</v>
      </c>
      <c r="AC87" s="9">
        <f t="shared" si="8"/>
        <v>-24.087261462161528</v>
      </c>
      <c r="AD87" s="10">
        <f t="shared" si="9"/>
        <v>40.221942492793225</v>
      </c>
      <c r="AE87" s="25"/>
    </row>
    <row r="88" spans="1:31" x14ac:dyDescent="0.2">
      <c r="A88" s="1" t="s">
        <v>713</v>
      </c>
      <c r="B88" s="1" t="s">
        <v>951</v>
      </c>
      <c r="C88" s="1" t="s">
        <v>952</v>
      </c>
      <c r="D88" s="1">
        <v>86</v>
      </c>
      <c r="E88" s="1" t="s">
        <v>33</v>
      </c>
      <c r="F88" s="1" t="s">
        <v>953</v>
      </c>
      <c r="G88" s="1" t="s">
        <v>247</v>
      </c>
      <c r="H88" s="1" t="s">
        <v>308</v>
      </c>
      <c r="I88" s="1" t="s">
        <v>36</v>
      </c>
      <c r="J88" s="1" t="s">
        <v>248</v>
      </c>
      <c r="K88" s="1">
        <v>4</v>
      </c>
      <c r="L88" s="1">
        <v>269.89999999999998</v>
      </c>
      <c r="M88" s="1">
        <v>285.39999999999998</v>
      </c>
      <c r="N88" s="1">
        <v>71.3</v>
      </c>
      <c r="O88" s="1">
        <v>1.5660000000000001</v>
      </c>
      <c r="P88" s="23">
        <v>43.7677032</v>
      </c>
      <c r="Q88" s="1">
        <v>7266</v>
      </c>
      <c r="R88" s="1">
        <v>8781</v>
      </c>
      <c r="S88" s="1">
        <v>10359</v>
      </c>
      <c r="T88" s="1" t="s">
        <v>42</v>
      </c>
      <c r="U88" s="1" t="s">
        <v>80</v>
      </c>
      <c r="V88" s="1">
        <v>145.20099999999999</v>
      </c>
      <c r="W88" s="1">
        <v>147.55500000000001</v>
      </c>
      <c r="X88" s="1">
        <v>1.1924399999999999</v>
      </c>
      <c r="Y88" s="1">
        <v>-9.5909999999999993</v>
      </c>
      <c r="Z88" s="4">
        <f t="shared" si="5"/>
        <v>0.23325000000000001</v>
      </c>
      <c r="AA88" s="4">
        <f t="shared" si="6"/>
        <v>-25.922000000000001</v>
      </c>
      <c r="AB88" s="14">
        <f t="shared" si="7"/>
        <v>-9.5651436295048082</v>
      </c>
      <c r="AC88" s="9">
        <f t="shared" si="8"/>
        <v>-10.574601728119275</v>
      </c>
      <c r="AD88" s="10">
        <f t="shared" si="9"/>
        <v>43.733854721321315</v>
      </c>
      <c r="AE88" s="25"/>
    </row>
    <row r="89" spans="1:31" x14ac:dyDescent="0.2">
      <c r="A89" s="1" t="s">
        <v>713</v>
      </c>
      <c r="B89" s="1" t="s">
        <v>954</v>
      </c>
      <c r="C89" s="1" t="s">
        <v>955</v>
      </c>
      <c r="D89" s="1">
        <v>87</v>
      </c>
      <c r="E89" s="1" t="s">
        <v>33</v>
      </c>
      <c r="F89" s="1" t="s">
        <v>956</v>
      </c>
      <c r="G89" s="1" t="s">
        <v>249</v>
      </c>
      <c r="H89" s="1" t="s">
        <v>308</v>
      </c>
      <c r="I89" s="1" t="s">
        <v>36</v>
      </c>
      <c r="J89" s="1" t="s">
        <v>250</v>
      </c>
      <c r="K89" s="1">
        <v>4</v>
      </c>
      <c r="L89" s="1">
        <v>270</v>
      </c>
      <c r="M89" s="1">
        <v>287.3</v>
      </c>
      <c r="N89" s="1">
        <v>70.099999999999994</v>
      </c>
      <c r="O89" s="1">
        <v>1.43</v>
      </c>
      <c r="P89" s="23">
        <v>37.5063709</v>
      </c>
      <c r="Q89" s="1">
        <v>5732</v>
      </c>
      <c r="R89" s="1">
        <v>7068</v>
      </c>
      <c r="S89" s="1">
        <v>8175</v>
      </c>
      <c r="T89" s="1" t="s">
        <v>42</v>
      </c>
      <c r="U89" s="1" t="s">
        <v>80</v>
      </c>
      <c r="V89" s="1">
        <v>113.63200000000001</v>
      </c>
      <c r="W89" s="1">
        <v>115.50700000000001</v>
      </c>
      <c r="X89" s="1">
        <v>1.2208984000000001</v>
      </c>
      <c r="Y89" s="1">
        <v>15.718</v>
      </c>
      <c r="Z89" s="4">
        <f t="shared" si="5"/>
        <v>0.23325000000000001</v>
      </c>
      <c r="AA89" s="4">
        <f t="shared" si="6"/>
        <v>-25.922000000000001</v>
      </c>
      <c r="AB89" s="14">
        <f t="shared" si="7"/>
        <v>15.802256216181046</v>
      </c>
      <c r="AC89" s="9">
        <f t="shared" si="8"/>
        <v>14.995574593777981</v>
      </c>
      <c r="AD89" s="10">
        <f t="shared" si="9"/>
        <v>37.863841792802432</v>
      </c>
      <c r="AE89" s="25"/>
    </row>
    <row r="90" spans="1:31" x14ac:dyDescent="0.2">
      <c r="A90" s="1" t="s">
        <v>713</v>
      </c>
      <c r="B90" s="1" t="s">
        <v>957</v>
      </c>
      <c r="C90" s="1" t="s">
        <v>958</v>
      </c>
      <c r="D90" s="1">
        <v>88</v>
      </c>
      <c r="E90" s="1" t="s">
        <v>33</v>
      </c>
      <c r="F90" s="1" t="s">
        <v>959</v>
      </c>
      <c r="G90" s="1" t="s">
        <v>251</v>
      </c>
      <c r="H90" s="1" t="s">
        <v>308</v>
      </c>
      <c r="I90" s="1" t="s">
        <v>36</v>
      </c>
      <c r="J90" s="1" t="s">
        <v>252</v>
      </c>
      <c r="K90" s="1">
        <v>4</v>
      </c>
      <c r="L90" s="1">
        <v>269.8</v>
      </c>
      <c r="M90" s="1">
        <v>286.10000000000002</v>
      </c>
      <c r="N90" s="1">
        <v>70.599999999999994</v>
      </c>
      <c r="O90" s="1">
        <v>1.76</v>
      </c>
      <c r="P90" s="23">
        <v>35.145185900000001</v>
      </c>
      <c r="Q90" s="1">
        <v>6601</v>
      </c>
      <c r="R90" s="1">
        <v>8209</v>
      </c>
      <c r="S90" s="1">
        <v>9415</v>
      </c>
      <c r="T90" s="1" t="s">
        <v>42</v>
      </c>
      <c r="U90" s="1" t="s">
        <v>80</v>
      </c>
      <c r="V90" s="1">
        <v>131.012</v>
      </c>
      <c r="W90" s="1">
        <v>133.18299999999999</v>
      </c>
      <c r="X90" s="1">
        <v>1.2282998000000001</v>
      </c>
      <c r="Y90" s="1">
        <v>22.335999999999999</v>
      </c>
      <c r="Z90" s="4">
        <f t="shared" si="5"/>
        <v>0.23325000000000001</v>
      </c>
      <c r="AA90" s="4">
        <f t="shared" si="6"/>
        <v>-25.922000000000001</v>
      </c>
      <c r="AB90" s="14">
        <f t="shared" si="7"/>
        <v>22.420664909110396</v>
      </c>
      <c r="AC90" s="9">
        <f t="shared" si="8"/>
        <v>21.502142392002117</v>
      </c>
      <c r="AD90" s="10">
        <f t="shared" si="9"/>
        <v>35.25883406269655</v>
      </c>
      <c r="AE90" s="25"/>
    </row>
    <row r="91" spans="1:31" x14ac:dyDescent="0.2">
      <c r="A91" s="1" t="s">
        <v>713</v>
      </c>
      <c r="B91" s="1" t="s">
        <v>960</v>
      </c>
      <c r="C91" s="1" t="s">
        <v>961</v>
      </c>
      <c r="D91" s="1">
        <v>89</v>
      </c>
      <c r="E91" s="1" t="s">
        <v>33</v>
      </c>
      <c r="F91" s="1" t="s">
        <v>962</v>
      </c>
      <c r="G91" s="1" t="s">
        <v>253</v>
      </c>
      <c r="H91" s="1" t="s">
        <v>308</v>
      </c>
      <c r="I91" s="1" t="s">
        <v>36</v>
      </c>
      <c r="J91" s="1" t="s">
        <v>254</v>
      </c>
      <c r="K91" s="1">
        <v>4</v>
      </c>
      <c r="L91" s="1">
        <v>270.2</v>
      </c>
      <c r="M91" s="1">
        <v>290.5</v>
      </c>
      <c r="N91" s="1">
        <v>66.900000000000006</v>
      </c>
      <c r="O91" s="1">
        <v>0.97699999999999998</v>
      </c>
      <c r="P91" s="23">
        <v>32.887544200000001</v>
      </c>
      <c r="Q91" s="1">
        <v>3513</v>
      </c>
      <c r="R91" s="1">
        <v>5252</v>
      </c>
      <c r="S91" s="1">
        <v>5029</v>
      </c>
      <c r="T91" s="1" t="s">
        <v>42</v>
      </c>
      <c r="U91" s="1" t="s">
        <v>80</v>
      </c>
      <c r="V91" s="1">
        <v>67.972999999999999</v>
      </c>
      <c r="W91" s="1">
        <v>69.275999999999996</v>
      </c>
      <c r="X91" s="1">
        <v>1.4853862</v>
      </c>
      <c r="Y91" s="1">
        <v>251.357</v>
      </c>
      <c r="Z91" s="4">
        <f t="shared" si="5"/>
        <v>0.23325000000000001</v>
      </c>
      <c r="AA91" s="4">
        <f t="shared" si="6"/>
        <v>-25.922000000000001</v>
      </c>
      <c r="AB91" s="14">
        <f t="shared" si="7"/>
        <v>252.29374320258103</v>
      </c>
      <c r="AC91" s="9">
        <f t="shared" si="8"/>
        <v>251.77957778311509</v>
      </c>
      <c r="AD91" s="10">
        <f t="shared" si="9"/>
        <v>34.243892120306519</v>
      </c>
      <c r="AE91" s="25">
        <f t="shared" si="10"/>
        <v>247.49643161576918</v>
      </c>
    </row>
    <row r="92" spans="1:31" x14ac:dyDescent="0.2">
      <c r="A92" s="1" t="s">
        <v>713</v>
      </c>
      <c r="B92" s="1" t="s">
        <v>963</v>
      </c>
      <c r="C92" s="1" t="s">
        <v>964</v>
      </c>
      <c r="D92" s="1">
        <v>90</v>
      </c>
      <c r="E92" s="1" t="s">
        <v>33</v>
      </c>
      <c r="F92" s="1" t="s">
        <v>965</v>
      </c>
      <c r="G92" s="1" t="s">
        <v>255</v>
      </c>
      <c r="H92" s="1" t="s">
        <v>308</v>
      </c>
      <c r="I92" s="1" t="s">
        <v>36</v>
      </c>
      <c r="J92" s="1" t="s">
        <v>256</v>
      </c>
      <c r="K92" s="1">
        <v>4</v>
      </c>
      <c r="L92" s="1">
        <v>269.7</v>
      </c>
      <c r="M92" s="1">
        <v>283.60000000000002</v>
      </c>
      <c r="N92" s="1">
        <v>72.5</v>
      </c>
      <c r="O92" s="1">
        <v>1.837</v>
      </c>
      <c r="P92" s="23">
        <v>44.064012300000002</v>
      </c>
      <c r="Q92" s="1">
        <v>8379</v>
      </c>
      <c r="R92" s="1">
        <v>10191</v>
      </c>
      <c r="S92" s="1">
        <v>11935</v>
      </c>
      <c r="T92" s="1" t="s">
        <v>42</v>
      </c>
      <c r="U92" s="1" t="s">
        <v>80</v>
      </c>
      <c r="V92" s="1">
        <v>171.44200000000001</v>
      </c>
      <c r="W92" s="1">
        <v>174.226</v>
      </c>
      <c r="X92" s="1">
        <v>1.1964522</v>
      </c>
      <c r="Y92" s="1">
        <v>-6.0309999999999997</v>
      </c>
      <c r="Z92" s="4">
        <f t="shared" si="5"/>
        <v>0.23325000000000001</v>
      </c>
      <c r="AA92" s="4">
        <f t="shared" si="6"/>
        <v>-25.922000000000001</v>
      </c>
      <c r="AB92" s="14">
        <f t="shared" si="7"/>
        <v>-6.0043346604959122</v>
      </c>
      <c r="AC92" s="9">
        <f t="shared" si="8"/>
        <v>-7.1825474831815921</v>
      </c>
      <c r="AD92" s="10">
        <f t="shared" si="9"/>
        <v>43.7794542419363</v>
      </c>
      <c r="AE92" s="25"/>
    </row>
    <row r="93" spans="1:31" x14ac:dyDescent="0.2">
      <c r="A93" s="1" t="s">
        <v>713</v>
      </c>
      <c r="B93" s="1" t="s">
        <v>966</v>
      </c>
      <c r="C93" s="1" t="s">
        <v>967</v>
      </c>
      <c r="D93" s="1">
        <v>91</v>
      </c>
      <c r="E93" s="1" t="s">
        <v>33</v>
      </c>
      <c r="F93" s="1" t="s">
        <v>968</v>
      </c>
      <c r="G93" s="1" t="s">
        <v>257</v>
      </c>
      <c r="H93" s="1" t="s">
        <v>308</v>
      </c>
      <c r="I93" s="1" t="s">
        <v>36</v>
      </c>
      <c r="J93" s="1" t="s">
        <v>258</v>
      </c>
      <c r="K93" s="1">
        <v>4</v>
      </c>
      <c r="L93" s="1">
        <v>269.8</v>
      </c>
      <c r="M93" s="1">
        <v>286</v>
      </c>
      <c r="N93" s="1">
        <v>70.8</v>
      </c>
      <c r="O93" s="1">
        <v>1.45</v>
      </c>
      <c r="P93" s="23">
        <v>42.208091899999999</v>
      </c>
      <c r="Q93" s="1">
        <v>6494</v>
      </c>
      <c r="R93" s="1">
        <v>7930</v>
      </c>
      <c r="S93" s="1">
        <v>9256</v>
      </c>
      <c r="T93" s="1" t="s">
        <v>42</v>
      </c>
      <c r="U93" s="1" t="s">
        <v>87</v>
      </c>
      <c r="V93" s="1">
        <v>129.65700000000001</v>
      </c>
      <c r="W93" s="1">
        <v>131.77699999999999</v>
      </c>
      <c r="X93" s="1">
        <v>1.2067749999999999</v>
      </c>
      <c r="Y93" s="1">
        <v>3.2109999999999999</v>
      </c>
      <c r="Z93" s="4">
        <f t="shared" si="5"/>
        <v>0.23325000000000001</v>
      </c>
      <c r="AA93" s="4">
        <f t="shared" si="6"/>
        <v>-25.922000000000001</v>
      </c>
      <c r="AB93" s="14">
        <f t="shared" si="7"/>
        <v>3.262657887584929</v>
      </c>
      <c r="AC93" s="9">
        <f t="shared" si="8"/>
        <v>2.3530315176793835</v>
      </c>
      <c r="AD93" s="10">
        <f t="shared" si="9"/>
        <v>42.362995535887379</v>
      </c>
      <c r="AE93" s="25"/>
    </row>
    <row r="94" spans="1:31" x14ac:dyDescent="0.2">
      <c r="A94" s="1" t="s">
        <v>713</v>
      </c>
      <c r="B94" s="1" t="s">
        <v>969</v>
      </c>
      <c r="C94" s="1" t="s">
        <v>970</v>
      </c>
      <c r="D94" s="1">
        <v>92</v>
      </c>
      <c r="E94" s="1" t="s">
        <v>33</v>
      </c>
      <c r="F94" s="1" t="s">
        <v>72</v>
      </c>
      <c r="G94" s="1" t="s">
        <v>259</v>
      </c>
      <c r="H94" s="1" t="s">
        <v>308</v>
      </c>
      <c r="I94" s="1" t="s">
        <v>36</v>
      </c>
      <c r="J94" s="1" t="s">
        <v>260</v>
      </c>
      <c r="K94" s="1">
        <v>4</v>
      </c>
      <c r="L94" s="1">
        <v>270</v>
      </c>
      <c r="M94" s="1">
        <v>287.3</v>
      </c>
      <c r="N94" s="1">
        <v>69.8</v>
      </c>
      <c r="O94" s="1">
        <v>1.1120000000000001</v>
      </c>
      <c r="P94" s="23">
        <v>47.804419799999998</v>
      </c>
      <c r="Q94" s="1">
        <v>5700</v>
      </c>
      <c r="R94" s="1">
        <v>6819</v>
      </c>
      <c r="S94" s="1">
        <v>8130</v>
      </c>
      <c r="T94" s="1" t="s">
        <v>42</v>
      </c>
      <c r="U94" s="1" t="s">
        <v>87</v>
      </c>
      <c r="V94" s="1">
        <v>112.667</v>
      </c>
      <c r="W94" s="1">
        <v>114.48399999999999</v>
      </c>
      <c r="X94" s="1">
        <v>1.1844657999999999</v>
      </c>
      <c r="Y94" s="1">
        <v>-16.664000000000001</v>
      </c>
      <c r="Z94" s="4">
        <f t="shared" si="5"/>
        <v>0.23325000000000001</v>
      </c>
      <c r="AA94" s="4">
        <f t="shared" si="6"/>
        <v>-25.922000000000001</v>
      </c>
      <c r="AB94" s="14">
        <f t="shared" si="7"/>
        <v>-16.645099218167061</v>
      </c>
      <c r="AC94" s="9">
        <f t="shared" si="8"/>
        <v>-17.445308039298155</v>
      </c>
      <c r="AD94" s="10">
        <f t="shared" si="9"/>
        <v>48.280114326785124</v>
      </c>
      <c r="AE94" s="25"/>
    </row>
    <row r="95" spans="1:31" x14ac:dyDescent="0.2">
      <c r="A95" s="1" t="s">
        <v>713</v>
      </c>
      <c r="B95" s="1" t="s">
        <v>971</v>
      </c>
      <c r="C95" s="1" t="s">
        <v>972</v>
      </c>
      <c r="D95" s="1">
        <v>93</v>
      </c>
      <c r="E95" s="1" t="s">
        <v>33</v>
      </c>
      <c r="F95" s="1" t="s">
        <v>60</v>
      </c>
      <c r="G95" s="1" t="s">
        <v>261</v>
      </c>
      <c r="H95" s="1" t="s">
        <v>308</v>
      </c>
      <c r="I95" s="1" t="s">
        <v>36</v>
      </c>
      <c r="J95" s="1" t="s">
        <v>262</v>
      </c>
      <c r="K95" s="1">
        <v>4</v>
      </c>
      <c r="L95" s="1">
        <v>269.89999999999998</v>
      </c>
      <c r="M95" s="1">
        <v>287.7</v>
      </c>
      <c r="N95" s="1">
        <v>69.099999999999994</v>
      </c>
      <c r="O95" s="1">
        <v>1.242</v>
      </c>
      <c r="P95" s="23">
        <v>39.641675900000003</v>
      </c>
      <c r="Q95" s="1">
        <v>5348</v>
      </c>
      <c r="R95" s="1">
        <v>6340</v>
      </c>
      <c r="S95" s="1">
        <v>7634</v>
      </c>
      <c r="T95" s="1" t="s">
        <v>42</v>
      </c>
      <c r="U95" s="1" t="s">
        <v>80</v>
      </c>
      <c r="V95" s="1">
        <v>104.375</v>
      </c>
      <c r="W95" s="1">
        <v>106.04900000000001</v>
      </c>
      <c r="X95" s="1">
        <v>1.1746262000000001</v>
      </c>
      <c r="Y95" s="1">
        <v>-25.553999999999998</v>
      </c>
      <c r="Z95" s="4">
        <f t="shared" si="5"/>
        <v>0.23325000000000001</v>
      </c>
      <c r="AA95" s="4">
        <f t="shared" si="6"/>
        <v>-25.922000000000001</v>
      </c>
      <c r="AB95" s="14">
        <f t="shared" si="7"/>
        <v>-25.553188816409655</v>
      </c>
      <c r="AC95" s="9">
        <f t="shared" si="8"/>
        <v>-26.300027081598312</v>
      </c>
      <c r="AD95" s="10">
        <f t="shared" si="9"/>
        <v>40.187365624270832</v>
      </c>
      <c r="AE95" s="25"/>
    </row>
    <row r="96" spans="1:31" x14ac:dyDescent="0.2">
      <c r="A96" s="1" t="s">
        <v>713</v>
      </c>
      <c r="B96" s="1" t="s">
        <v>973</v>
      </c>
      <c r="C96" s="1" t="s">
        <v>974</v>
      </c>
      <c r="D96" s="1">
        <v>94</v>
      </c>
      <c r="E96" s="1" t="s">
        <v>33</v>
      </c>
      <c r="F96" s="1" t="s">
        <v>65</v>
      </c>
      <c r="G96" s="1" t="s">
        <v>263</v>
      </c>
      <c r="H96" s="1" t="s">
        <v>308</v>
      </c>
      <c r="I96" s="1" t="s">
        <v>36</v>
      </c>
      <c r="J96" s="1" t="s">
        <v>264</v>
      </c>
      <c r="K96" s="1">
        <v>4</v>
      </c>
      <c r="L96" s="1">
        <v>270.3</v>
      </c>
      <c r="M96" s="1">
        <v>292.10000000000002</v>
      </c>
      <c r="N96" s="1">
        <v>65.599999999999994</v>
      </c>
      <c r="O96" s="1">
        <v>0.59599999999999997</v>
      </c>
      <c r="P96" s="23">
        <v>40.116910599999997</v>
      </c>
      <c r="Q96" s="1">
        <v>2612</v>
      </c>
      <c r="R96" s="1">
        <v>3267</v>
      </c>
      <c r="S96" s="1">
        <v>3742</v>
      </c>
      <c r="T96" s="1" t="s">
        <v>42</v>
      </c>
      <c r="U96" s="1" t="s">
        <v>80</v>
      </c>
      <c r="V96" s="1">
        <v>50.749000000000002</v>
      </c>
      <c r="W96" s="1">
        <v>51.598999999999997</v>
      </c>
      <c r="X96" s="1">
        <v>1.2455394</v>
      </c>
      <c r="Y96" s="1">
        <v>37.411999999999999</v>
      </c>
      <c r="Z96" s="4">
        <f t="shared" si="5"/>
        <v>0.23325000000000001</v>
      </c>
      <c r="AA96" s="4">
        <f t="shared" si="6"/>
        <v>-25.922000000000001</v>
      </c>
      <c r="AB96" s="14">
        <f t="shared" si="7"/>
        <v>37.699597387364143</v>
      </c>
      <c r="AC96" s="9">
        <f t="shared" si="8"/>
        <v>37.297279189877393</v>
      </c>
      <c r="AD96" s="10">
        <f t="shared" si="9"/>
        <v>42.861712921285985</v>
      </c>
      <c r="AE96" s="25"/>
    </row>
    <row r="97" spans="1:31" x14ac:dyDescent="0.2">
      <c r="A97" s="1" t="s">
        <v>713</v>
      </c>
      <c r="B97" s="1" t="s">
        <v>975</v>
      </c>
      <c r="C97" s="1" t="s">
        <v>976</v>
      </c>
      <c r="D97" s="1">
        <v>95</v>
      </c>
      <c r="E97" s="1" t="s">
        <v>33</v>
      </c>
      <c r="F97" s="1" t="s">
        <v>52</v>
      </c>
      <c r="G97" s="1" t="s">
        <v>265</v>
      </c>
      <c r="H97" s="1" t="s">
        <v>308</v>
      </c>
      <c r="I97" s="1" t="s">
        <v>36</v>
      </c>
      <c r="J97" s="1" t="s">
        <v>266</v>
      </c>
      <c r="K97" s="1">
        <v>4</v>
      </c>
      <c r="L97" s="1">
        <v>269.89999999999998</v>
      </c>
      <c r="M97" s="1">
        <v>282.89999999999998</v>
      </c>
      <c r="N97" s="1">
        <v>72.099999999999994</v>
      </c>
      <c r="O97" s="1">
        <v>2.1040000000000001</v>
      </c>
      <c r="P97" s="23">
        <v>41.154793900000001</v>
      </c>
      <c r="Q97" s="1">
        <v>9030</v>
      </c>
      <c r="R97" s="1">
        <v>10829</v>
      </c>
      <c r="S97" s="1">
        <v>12866</v>
      </c>
      <c r="T97" s="1" t="s">
        <v>42</v>
      </c>
      <c r="U97" s="1" t="s">
        <v>80</v>
      </c>
      <c r="V97" s="1">
        <v>183.416</v>
      </c>
      <c r="W97" s="1">
        <v>186.36099999999999</v>
      </c>
      <c r="X97" s="1">
        <v>1.1775788</v>
      </c>
      <c r="Y97" s="1">
        <v>-22.931999999999999</v>
      </c>
      <c r="Z97" s="4">
        <f t="shared" si="5"/>
        <v>0.23325000000000001</v>
      </c>
      <c r="AA97" s="4">
        <f t="shared" si="6"/>
        <v>-25.922000000000001</v>
      </c>
      <c r="AB97" s="14">
        <f t="shared" si="7"/>
        <v>-22.928253017081005</v>
      </c>
      <c r="AC97" s="9">
        <f t="shared" si="8"/>
        <v>-24.183247309400524</v>
      </c>
      <c r="AD97" s="10">
        <f t="shared" si="9"/>
        <v>40.804865771126074</v>
      </c>
      <c r="AE97" s="25"/>
    </row>
    <row r="98" spans="1:31" x14ac:dyDescent="0.2">
      <c r="A98" s="1" t="s">
        <v>713</v>
      </c>
      <c r="B98" s="1" t="s">
        <v>977</v>
      </c>
      <c r="C98" s="1" t="s">
        <v>978</v>
      </c>
      <c r="D98" s="1">
        <v>96</v>
      </c>
      <c r="E98" s="1" t="s">
        <v>33</v>
      </c>
      <c r="F98" s="1" t="s">
        <v>34</v>
      </c>
      <c r="G98" s="1" t="s">
        <v>267</v>
      </c>
      <c r="H98" s="1" t="s">
        <v>308</v>
      </c>
      <c r="I98" s="1" t="s">
        <v>36</v>
      </c>
      <c r="J98" s="1" t="s">
        <v>268</v>
      </c>
      <c r="K98" s="1">
        <v>3</v>
      </c>
      <c r="L98" s="1">
        <v>279.3</v>
      </c>
      <c r="M98" s="1">
        <v>297.2</v>
      </c>
      <c r="N98" s="1">
        <v>33.299999999999997</v>
      </c>
      <c r="O98" s="1">
        <v>1</v>
      </c>
      <c r="P98" s="23">
        <v>5.2898100000000003E-2</v>
      </c>
      <c r="Q98" s="1">
        <v>16</v>
      </c>
      <c r="R98" s="1">
        <v>19</v>
      </c>
      <c r="S98" s="1">
        <v>24</v>
      </c>
      <c r="T98" s="1" t="s">
        <v>311</v>
      </c>
      <c r="U98" s="1" t="s">
        <v>59</v>
      </c>
      <c r="V98" s="1">
        <v>0.30299999999999999</v>
      </c>
      <c r="W98" s="1">
        <v>0.308</v>
      </c>
      <c r="X98" s="1">
        <v>1.1763901000000001</v>
      </c>
      <c r="Y98" s="1">
        <v>-24.896000000000001</v>
      </c>
      <c r="Z98" s="4">
        <f t="shared" si="5"/>
        <v>0.23325000000000001</v>
      </c>
      <c r="AA98" s="4">
        <f t="shared" si="6"/>
        <v>-25.922000000000001</v>
      </c>
      <c r="AB98" s="14">
        <f t="shared" si="7"/>
        <v>-21.694468227424743</v>
      </c>
      <c r="AC98" s="9">
        <f t="shared" si="8"/>
        <v>-21.772254215682871</v>
      </c>
      <c r="AD98" s="10">
        <f t="shared" si="9"/>
        <v>2.59214983710861</v>
      </c>
      <c r="AE98" s="25"/>
    </row>
    <row r="99" spans="1:31" x14ac:dyDescent="0.2">
      <c r="A99" s="1" t="s">
        <v>713</v>
      </c>
      <c r="B99" s="1" t="s">
        <v>979</v>
      </c>
      <c r="C99" s="1" t="s">
        <v>980</v>
      </c>
      <c r="D99" s="1">
        <v>97</v>
      </c>
      <c r="E99" s="1" t="s">
        <v>33</v>
      </c>
      <c r="F99" s="1" t="s">
        <v>52</v>
      </c>
      <c r="G99" s="1" t="s">
        <v>35</v>
      </c>
      <c r="H99" s="1" t="s">
        <v>308</v>
      </c>
      <c r="I99" s="1" t="s">
        <v>36</v>
      </c>
      <c r="J99" s="1" t="s">
        <v>269</v>
      </c>
      <c r="K99" s="1">
        <v>4</v>
      </c>
      <c r="L99" s="1">
        <v>271</v>
      </c>
      <c r="M99" s="1">
        <v>293.8</v>
      </c>
      <c r="N99" s="1">
        <v>62.4</v>
      </c>
      <c r="O99" s="1">
        <v>0.36599999999999999</v>
      </c>
      <c r="P99" s="23">
        <v>38.333242200000001</v>
      </c>
      <c r="Q99" s="1">
        <v>1558</v>
      </c>
      <c r="R99" s="1">
        <v>1839</v>
      </c>
      <c r="S99" s="1">
        <v>2240</v>
      </c>
      <c r="T99" s="1" t="s">
        <v>42</v>
      </c>
      <c r="U99" s="1" t="s">
        <v>311</v>
      </c>
      <c r="V99" s="1">
        <v>29.876999999999999</v>
      </c>
      <c r="W99" s="1">
        <v>30.358000000000001</v>
      </c>
      <c r="X99" s="1">
        <v>1.1771240000000001</v>
      </c>
      <c r="Y99" s="1">
        <v>-23.733000000000001</v>
      </c>
      <c r="Z99" s="4">
        <f t="shared" si="5"/>
        <v>0.23325000000000001</v>
      </c>
      <c r="AA99" s="4">
        <f t="shared" si="6"/>
        <v>-25.922000000000001</v>
      </c>
      <c r="AB99" s="14">
        <f t="shared" si="7"/>
        <v>-23.716051004572655</v>
      </c>
      <c r="AC99" s="9">
        <f t="shared" si="8"/>
        <v>-23.983971575648823</v>
      </c>
      <c r="AD99" s="10">
        <f t="shared" si="9"/>
        <v>43.824972583184781</v>
      </c>
      <c r="AE99" s="25"/>
    </row>
    <row r="100" spans="1:31" x14ac:dyDescent="0.2">
      <c r="A100" s="1" t="s">
        <v>984</v>
      </c>
      <c r="B100" s="1" t="s">
        <v>985</v>
      </c>
      <c r="C100" s="1" t="s">
        <v>986</v>
      </c>
      <c r="D100" s="1">
        <v>98</v>
      </c>
      <c r="E100" s="1" t="s">
        <v>33</v>
      </c>
      <c r="F100" s="1" t="s">
        <v>648</v>
      </c>
      <c r="G100" s="1" t="s">
        <v>44</v>
      </c>
      <c r="H100" s="1" t="s">
        <v>308</v>
      </c>
      <c r="I100" s="1" t="s">
        <v>36</v>
      </c>
      <c r="J100" s="1" t="s">
        <v>270</v>
      </c>
      <c r="K100" s="1">
        <v>3</v>
      </c>
      <c r="L100" s="1">
        <v>270.39999999999998</v>
      </c>
      <c r="M100" s="1">
        <v>290.2</v>
      </c>
      <c r="N100" s="1">
        <v>70.900000000000006</v>
      </c>
      <c r="O100" s="1">
        <v>1.02</v>
      </c>
      <c r="P100" s="23">
        <v>37.604436200000002</v>
      </c>
      <c r="Q100" s="1">
        <v>3999</v>
      </c>
      <c r="R100" s="1">
        <v>5275</v>
      </c>
      <c r="S100" s="1">
        <v>5687</v>
      </c>
      <c r="T100" s="1" t="s">
        <v>987</v>
      </c>
      <c r="U100" s="1" t="s">
        <v>42</v>
      </c>
      <c r="V100" s="1">
        <v>81.247</v>
      </c>
      <c r="W100" s="1">
        <v>82.66</v>
      </c>
      <c r="X100" s="1">
        <v>1.3110991000000001</v>
      </c>
      <c r="Y100" s="1">
        <v>95.563000000000002</v>
      </c>
      <c r="Z100" s="4">
        <f t="shared" si="5"/>
        <v>0.23325000000000001</v>
      </c>
      <c r="AA100" s="4">
        <f t="shared" si="6"/>
        <v>-25.922000000000001</v>
      </c>
      <c r="AB100" s="14">
        <f t="shared" ref="AB100:AB101" si="14">(W100*Y100-(Z100*AA100))/(W100-Z100)</f>
        <v>95.906776459098538</v>
      </c>
      <c r="AC100" s="9">
        <f t="shared" ref="AC100:AC101" si="15">AB100+(-24.08-((W100*$AB$219+$AB$220)))</f>
        <v>95.307926804809426</v>
      </c>
      <c r="AD100" s="10">
        <f t="shared" ref="AD100:AD101" si="16">(($AE$219*W100)+$AE$220)/O100/10</f>
        <v>38.672360290167482</v>
      </c>
      <c r="AE100" s="25"/>
    </row>
    <row r="101" spans="1:31" x14ac:dyDescent="0.2">
      <c r="A101" s="1" t="s">
        <v>984</v>
      </c>
      <c r="B101" s="1" t="s">
        <v>988</v>
      </c>
      <c r="C101" s="1" t="s">
        <v>989</v>
      </c>
      <c r="D101" s="1">
        <v>99</v>
      </c>
      <c r="E101" s="1" t="s">
        <v>33</v>
      </c>
      <c r="F101" s="1" t="s">
        <v>572</v>
      </c>
      <c r="G101" s="1" t="s">
        <v>53</v>
      </c>
      <c r="H101" s="1" t="s">
        <v>308</v>
      </c>
      <c r="I101" s="1" t="s">
        <v>36</v>
      </c>
      <c r="J101" s="1" t="s">
        <v>271</v>
      </c>
      <c r="K101" s="1">
        <v>3</v>
      </c>
      <c r="L101" s="1">
        <v>270</v>
      </c>
      <c r="M101" s="1">
        <v>290.8</v>
      </c>
      <c r="N101" s="1">
        <v>70.099999999999994</v>
      </c>
      <c r="O101" s="1">
        <v>0.89500000000000002</v>
      </c>
      <c r="P101" s="23">
        <v>38.145673799999997</v>
      </c>
      <c r="Q101" s="1">
        <v>3543</v>
      </c>
      <c r="R101" s="1">
        <v>6466</v>
      </c>
      <c r="S101" s="1">
        <v>5052</v>
      </c>
      <c r="T101" s="1" t="s">
        <v>990</v>
      </c>
      <c r="U101" s="1" t="s">
        <v>42</v>
      </c>
      <c r="V101" s="1">
        <v>71.980999999999995</v>
      </c>
      <c r="W101" s="1">
        <v>73.594999999999999</v>
      </c>
      <c r="X101" s="1">
        <v>1.8149348000000001</v>
      </c>
      <c r="Y101" s="1">
        <v>544.44899999999996</v>
      </c>
      <c r="Z101" s="4">
        <f t="shared" si="5"/>
        <v>0.23325000000000001</v>
      </c>
      <c r="AA101" s="4">
        <f t="shared" si="6"/>
        <v>-25.922000000000001</v>
      </c>
      <c r="AB101" s="14">
        <f t="shared" si="14"/>
        <v>546.26246595126202</v>
      </c>
      <c r="AC101" s="9">
        <f t="shared" si="15"/>
        <v>545.72097303551686</v>
      </c>
      <c r="AD101" s="10">
        <f t="shared" si="16"/>
        <v>39.540888007531166</v>
      </c>
      <c r="AE101" s="25">
        <f t="shared" si="10"/>
        <v>535.25230445700083</v>
      </c>
    </row>
    <row r="102" spans="1:3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4"/>
      <c r="AA102" s="4"/>
      <c r="AB102" s="14"/>
      <c r="AC102" s="9"/>
      <c r="AD102" s="10"/>
      <c r="AE102" s="25"/>
    </row>
    <row r="103" spans="1:3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4"/>
      <c r="AA103" s="4"/>
      <c r="AB103" s="14"/>
      <c r="AC103" s="9"/>
      <c r="AD103" s="10"/>
      <c r="AE103" s="25"/>
    </row>
    <row r="104" spans="1:3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4"/>
      <c r="AA104" s="4"/>
      <c r="AB104" s="14"/>
      <c r="AC104" s="9"/>
      <c r="AD104" s="10"/>
      <c r="AE104" s="25"/>
    </row>
    <row r="105" spans="1:3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4"/>
      <c r="AA105" s="4"/>
      <c r="AB105" s="14"/>
      <c r="AC105" s="9"/>
      <c r="AD105" s="10"/>
      <c r="AE105" s="25"/>
    </row>
    <row r="106" spans="1:3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4"/>
      <c r="AA106" s="4"/>
      <c r="AB106" s="14"/>
      <c r="AC106" s="9"/>
      <c r="AD106" s="10"/>
      <c r="AE106" s="25"/>
    </row>
    <row r="107" spans="1:3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4"/>
      <c r="AA107" s="4"/>
      <c r="AB107" s="14"/>
      <c r="AC107" s="9"/>
      <c r="AD107" s="10"/>
      <c r="AE107" s="25"/>
    </row>
    <row r="108" spans="1:3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4"/>
      <c r="AA108" s="4"/>
      <c r="AB108" s="14"/>
      <c r="AC108" s="9"/>
      <c r="AD108" s="10"/>
      <c r="AE108" s="25"/>
    </row>
    <row r="109" spans="1:3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4"/>
      <c r="AA109" s="4"/>
      <c r="AB109" s="14"/>
      <c r="AC109" s="9"/>
      <c r="AD109" s="10"/>
      <c r="AE109" s="25"/>
    </row>
    <row r="110" spans="1:3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4"/>
      <c r="AA110" s="4"/>
      <c r="AB110" s="14"/>
      <c r="AC110" s="9"/>
      <c r="AD110" s="10"/>
      <c r="AE110" s="25"/>
    </row>
    <row r="111" spans="1:3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4"/>
      <c r="AA111" s="4"/>
      <c r="AB111" s="14"/>
      <c r="AC111" s="9"/>
      <c r="AD111" s="10"/>
      <c r="AE111" s="25"/>
    </row>
    <row r="112" spans="1:3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4"/>
      <c r="AA112" s="4"/>
      <c r="AB112" s="14"/>
      <c r="AC112" s="9"/>
      <c r="AD112" s="10"/>
      <c r="AE112" s="25"/>
    </row>
    <row r="172" spans="26:34" x14ac:dyDescent="0.2">
      <c r="AA172" s="1" t="s">
        <v>30</v>
      </c>
      <c r="AB172" s="11" t="s">
        <v>32</v>
      </c>
      <c r="AC172" s="11" t="s">
        <v>32</v>
      </c>
      <c r="AE172" s="13" t="s">
        <v>296</v>
      </c>
      <c r="AF172" s="13" t="s">
        <v>710</v>
      </c>
    </row>
    <row r="173" spans="26:34" x14ac:dyDescent="0.2">
      <c r="AA173" s="7" t="s">
        <v>292</v>
      </c>
      <c r="AB173" s="7" t="s">
        <v>292</v>
      </c>
      <c r="AC173" s="7" t="s">
        <v>293</v>
      </c>
    </row>
    <row r="175" spans="26:34" x14ac:dyDescent="0.2">
      <c r="Z175" t="s">
        <v>65</v>
      </c>
      <c r="AA175">
        <f>W7</f>
        <v>100.907</v>
      </c>
      <c r="AB175" s="4">
        <f>AB7</f>
        <v>37.9426252771949</v>
      </c>
      <c r="AC175" s="4">
        <f>AC7</f>
        <v>37.228321854763323</v>
      </c>
      <c r="AE175">
        <v>37.630000000000003</v>
      </c>
      <c r="AF175" s="4">
        <f>AE175-AC175</f>
        <v>0.40167814523668</v>
      </c>
      <c r="AH175">
        <f>SLOPE(AF175:AF191,AC175:AC191)</f>
        <v>-2.1043386576629606E-2</v>
      </c>
    </row>
    <row r="176" spans="26:34" x14ac:dyDescent="0.2">
      <c r="AA176">
        <f>W47</f>
        <v>137.93100000000001</v>
      </c>
      <c r="AB176" s="4">
        <f>AB47</f>
        <v>38.146343600385627</v>
      </c>
      <c r="AC176" s="4">
        <f>AC47</f>
        <v>37.1977791864647</v>
      </c>
      <c r="AE176">
        <v>37.630000000000003</v>
      </c>
      <c r="AF176" s="4">
        <f t="shared" ref="AF176" si="17">AE176-AC176</f>
        <v>0.43222081353530228</v>
      </c>
      <c r="AH176" s="24">
        <f>INTERCEPT(AF175:AF191,AC175:AC191)</f>
        <v>1.0151488200447689</v>
      </c>
    </row>
    <row r="177" spans="26:32" x14ac:dyDescent="0.2">
      <c r="AB177" s="4"/>
      <c r="AC177" s="4"/>
      <c r="AF177" s="4"/>
    </row>
    <row r="178" spans="26:32" x14ac:dyDescent="0.2">
      <c r="AB178" s="4"/>
      <c r="AC178" s="4"/>
      <c r="AF178" s="4"/>
    </row>
    <row r="181" spans="26:32" x14ac:dyDescent="0.2">
      <c r="Z181" t="s">
        <v>606</v>
      </c>
    </row>
    <row r="183" spans="26:32" x14ac:dyDescent="0.2">
      <c r="AA183">
        <f>W100</f>
        <v>82.66</v>
      </c>
      <c r="AB183" s="4">
        <f>AB100</f>
        <v>95.906776459098538</v>
      </c>
      <c r="AC183" s="4">
        <f>AC100</f>
        <v>95.307926804809426</v>
      </c>
      <c r="AE183">
        <v>93.9</v>
      </c>
      <c r="AF183" s="4">
        <f>AE183-AC183</f>
        <v>-1.4079268048094207</v>
      </c>
    </row>
    <row r="184" spans="26:32" x14ac:dyDescent="0.2">
      <c r="AB184" s="4"/>
      <c r="AC184" s="4"/>
      <c r="AF184" s="4"/>
    </row>
    <row r="185" spans="26:32" x14ac:dyDescent="0.2">
      <c r="AB185" s="4"/>
      <c r="AC185" s="4"/>
      <c r="AF185" s="4"/>
    </row>
    <row r="186" spans="26:32" x14ac:dyDescent="0.2">
      <c r="AB186" s="4"/>
      <c r="AC186" s="4"/>
      <c r="AF186" s="4"/>
    </row>
    <row r="187" spans="26:32" x14ac:dyDescent="0.2">
      <c r="AB187" s="4"/>
    </row>
    <row r="188" spans="26:32" x14ac:dyDescent="0.2">
      <c r="Z188" t="s">
        <v>572</v>
      </c>
      <c r="AA188">
        <f>W101</f>
        <v>73.594999999999999</v>
      </c>
      <c r="AB188" s="4">
        <f>AB101</f>
        <v>546.26246595126202</v>
      </c>
      <c r="AC188" s="4">
        <f>AC101</f>
        <v>545.72097303551686</v>
      </c>
      <c r="AE188">
        <v>535.29999999999995</v>
      </c>
      <c r="AF188" s="4">
        <f t="shared" ref="AF188" si="18">AE188-AC188</f>
        <v>-10.420973035516909</v>
      </c>
    </row>
    <row r="189" spans="26:32" x14ac:dyDescent="0.2">
      <c r="AB189" s="4"/>
      <c r="AC189" s="4"/>
      <c r="AF189" s="4"/>
    </row>
    <row r="190" spans="26:32" x14ac:dyDescent="0.2">
      <c r="AB190" s="4"/>
      <c r="AC190" s="4"/>
      <c r="AF190" s="4"/>
    </row>
    <row r="191" spans="26:32" x14ac:dyDescent="0.2">
      <c r="AB191" s="4"/>
      <c r="AC191" s="4"/>
      <c r="AF191" s="4"/>
    </row>
    <row r="193" spans="27:35" x14ac:dyDescent="0.2">
      <c r="AA193" s="1" t="s">
        <v>30</v>
      </c>
      <c r="AB193" s="11" t="s">
        <v>32</v>
      </c>
      <c r="AC193" s="11" t="s">
        <v>32</v>
      </c>
      <c r="AD193" s="13" t="s">
        <v>294</v>
      </c>
    </row>
    <row r="194" spans="27:35" x14ac:dyDescent="0.2">
      <c r="AA194" s="7" t="s">
        <v>292</v>
      </c>
      <c r="AB194" s="7" t="s">
        <v>292</v>
      </c>
      <c r="AC194" s="7" t="s">
        <v>293</v>
      </c>
    </row>
    <row r="195" spans="27:35" x14ac:dyDescent="0.2">
      <c r="AA195" s="4">
        <f>W5</f>
        <v>159.70699999999999</v>
      </c>
      <c r="AB195" s="4">
        <f>AB5</f>
        <v>-22.865536074118783</v>
      </c>
      <c r="AC195" s="4">
        <f>AC5</f>
        <v>-23.95188320602459</v>
      </c>
      <c r="AD195" s="5">
        <f>O5*40.81*10</f>
        <v>741.92580000000009</v>
      </c>
    </row>
    <row r="196" spans="27:35" x14ac:dyDescent="0.2">
      <c r="AA196" s="4">
        <f>W8</f>
        <v>65.147999999999996</v>
      </c>
      <c r="AB196" s="4">
        <f>AB8</f>
        <v>-23.648861460607954</v>
      </c>
      <c r="AC196" s="4">
        <f>AC8</f>
        <v>-24.136907893123045</v>
      </c>
      <c r="AD196" s="5">
        <f>O8*40.81*10</f>
        <v>310.15600000000001</v>
      </c>
    </row>
    <row r="197" spans="27:35" x14ac:dyDescent="0.2">
      <c r="AA197" s="4">
        <f>W17</f>
        <v>87.816000000000003</v>
      </c>
      <c r="AB197" s="4">
        <f>AB17</f>
        <v>-23.526637625559829</v>
      </c>
      <c r="AC197" s="4">
        <f>AC17</f>
        <v>-24.158110704441619</v>
      </c>
      <c r="AD197" s="5">
        <f>O17*40.81*10</f>
        <v>421.56729999999993</v>
      </c>
    </row>
    <row r="198" spans="27:35" x14ac:dyDescent="0.2">
      <c r="AA198" s="4">
        <f>W27</f>
        <v>102.161</v>
      </c>
      <c r="AB198" s="4">
        <f>AB27</f>
        <v>-23.379194365616826</v>
      </c>
      <c r="AC198" s="4">
        <f>AC27</f>
        <v>-24.101432189607593</v>
      </c>
      <c r="AD198" s="5">
        <f>O27*40.81*10</f>
        <v>481.9661000000001</v>
      </c>
    </row>
    <row r="199" spans="27:35" x14ac:dyDescent="0.2">
      <c r="AA199" s="4">
        <f>W37</f>
        <v>115.254</v>
      </c>
      <c r="AB199" s="4">
        <f>AB37</f>
        <v>-23.236565241489039</v>
      </c>
      <c r="AC199" s="4">
        <f>AC37</f>
        <v>-24.041646063577531</v>
      </c>
      <c r="AD199" s="5">
        <f>O37*40.81*10</f>
        <v>536.65150000000006</v>
      </c>
      <c r="AF199" s="11" t="s">
        <v>32</v>
      </c>
      <c r="AG199" t="s">
        <v>283</v>
      </c>
      <c r="AH199" t="s">
        <v>295</v>
      </c>
    </row>
    <row r="200" spans="27:35" x14ac:dyDescent="0.2">
      <c r="AA200" s="4">
        <f>W48</f>
        <v>139.36199999999999</v>
      </c>
      <c r="AB200" s="4">
        <f>AB48</f>
        <v>-23.013131430419666</v>
      </c>
      <c r="AC200" s="4">
        <f>AC48</f>
        <v>-23.970750173392595</v>
      </c>
      <c r="AD200" s="5">
        <f>O48*40.81*10</f>
        <v>644.38990000000001</v>
      </c>
      <c r="AF200" t="s">
        <v>296</v>
      </c>
      <c r="AG200" t="s">
        <v>284</v>
      </c>
      <c r="AH200" t="s">
        <v>284</v>
      </c>
      <c r="AI200" s="4"/>
    </row>
    <row r="201" spans="27:35" x14ac:dyDescent="0.2">
      <c r="AA201" s="4"/>
      <c r="AB201" s="4"/>
      <c r="AC201" s="4"/>
      <c r="AD201" s="5"/>
      <c r="AE201" s="1" t="s">
        <v>60</v>
      </c>
      <c r="AF201">
        <v>-26.39</v>
      </c>
      <c r="AG201" s="4">
        <f>AVERAGE(AC6,AC46)</f>
        <v>-26.387955140487385</v>
      </c>
      <c r="AH201" s="4">
        <f>STDEV(AC6,AC46)</f>
        <v>7.7388161976633965E-2</v>
      </c>
      <c r="AI201" s="4"/>
    </row>
    <row r="202" spans="27:35" x14ac:dyDescent="0.2">
      <c r="AA202" s="4">
        <f>W67</f>
        <v>175.917</v>
      </c>
      <c r="AB202" s="4">
        <f>AB67</f>
        <v>-22.91801699075754</v>
      </c>
      <c r="AC202" s="4">
        <f>AC67</f>
        <v>-24.106929233727588</v>
      </c>
      <c r="AD202" s="5">
        <f>O67*40.81*10</f>
        <v>808.4461</v>
      </c>
      <c r="AE202" s="1" t="s">
        <v>65</v>
      </c>
      <c r="AF202">
        <v>37.630000000000003</v>
      </c>
      <c r="AG202" s="4">
        <f>AVERAGE(AC7,AC47,AC107,AC109)</f>
        <v>37.213050520614011</v>
      </c>
      <c r="AH202" s="4">
        <f>STDEV(AC7,AC47,AC107,AC109)</f>
        <v>2.1596927869487213E-2</v>
      </c>
      <c r="AI202" s="4"/>
    </row>
    <row r="203" spans="27:35" x14ac:dyDescent="0.2">
      <c r="AA203" s="4">
        <f>W77</f>
        <v>69.332999999999998</v>
      </c>
      <c r="AB203" s="4">
        <f>AB77</f>
        <v>-23.643334114812284</v>
      </c>
      <c r="AC203" s="4">
        <f>AC77</f>
        <v>-24.157860188894546</v>
      </c>
      <c r="AD203" s="5">
        <f>O77*40.81*10</f>
        <v>336.27440000000001</v>
      </c>
      <c r="AE203" t="s">
        <v>72</v>
      </c>
      <c r="AG203" s="4">
        <f>AVERAGE(AC9,AC50,AC108)</f>
        <v>-17.510449159365393</v>
      </c>
      <c r="AH203" s="4">
        <f>STDEV(AC9,AC50,AC108)</f>
        <v>0.11444257572165435</v>
      </c>
      <c r="AI203" s="4"/>
    </row>
    <row r="204" spans="27:35" x14ac:dyDescent="0.2">
      <c r="AA204" s="4">
        <f>W87</f>
        <v>122.413</v>
      </c>
      <c r="AB204" s="4">
        <f>AB87</f>
        <v>-23.236883685717149</v>
      </c>
      <c r="AC204" s="4">
        <f>AC87</f>
        <v>-24.087261462161528</v>
      </c>
      <c r="AD204" s="5">
        <f>O87*40.81*10</f>
        <v>580.72630000000004</v>
      </c>
    </row>
    <row r="205" spans="27:35" x14ac:dyDescent="0.2">
      <c r="AA205" s="4">
        <f>W97</f>
        <v>186.36099999999999</v>
      </c>
      <c r="AB205" s="4">
        <f>AB97</f>
        <v>-22.928253017081005</v>
      </c>
      <c r="AC205" s="4">
        <f>AC97</f>
        <v>-24.183247309400524</v>
      </c>
      <c r="AD205" s="5">
        <f>O97*40.81*10</f>
        <v>858.64240000000007</v>
      </c>
    </row>
    <row r="206" spans="27:35" x14ac:dyDescent="0.2">
      <c r="AA206" s="4">
        <f>W99</f>
        <v>30.358000000000001</v>
      </c>
      <c r="AB206" s="4">
        <f>AB99</f>
        <v>-23.716051004572655</v>
      </c>
      <c r="AC206" s="4">
        <f>AC99</f>
        <v>-23.983971575648823</v>
      </c>
      <c r="AD206" s="5">
        <f>O99*40.81*10</f>
        <v>149.3646</v>
      </c>
      <c r="AF206" s="6"/>
      <c r="AG206" s="6"/>
    </row>
    <row r="207" spans="27:35" x14ac:dyDescent="0.2">
      <c r="AA207" s="4"/>
      <c r="AB207" s="4"/>
      <c r="AC207" s="4"/>
      <c r="AD207" s="4"/>
      <c r="AF207" s="6"/>
      <c r="AG207" s="6"/>
    </row>
    <row r="208" spans="27:35" x14ac:dyDescent="0.2">
      <c r="AA208" s="4"/>
      <c r="AB208" s="4"/>
      <c r="AC208" s="4"/>
      <c r="AD208" s="4"/>
      <c r="AF208" s="6"/>
      <c r="AG208" s="6"/>
    </row>
    <row r="209" spans="27:35" x14ac:dyDescent="0.2">
      <c r="AA209" s="4"/>
      <c r="AB209" s="4"/>
      <c r="AC209" s="4"/>
      <c r="AD209" s="4"/>
      <c r="AF209" s="6"/>
      <c r="AG209" s="6"/>
    </row>
    <row r="210" spans="27:35" x14ac:dyDescent="0.2">
      <c r="AA210" s="4"/>
      <c r="AB210" s="4"/>
      <c r="AC210" s="4"/>
      <c r="AD210" s="4"/>
      <c r="AF210" s="6"/>
      <c r="AG210" s="6"/>
    </row>
    <row r="211" spans="27:35" x14ac:dyDescent="0.2">
      <c r="AA211" s="4"/>
      <c r="AB211" s="4"/>
      <c r="AC211" s="4"/>
      <c r="AD211" s="4"/>
      <c r="AF211" s="6"/>
      <c r="AG211" s="6"/>
    </row>
    <row r="212" spans="27:35" x14ac:dyDescent="0.2">
      <c r="AB212" s="7"/>
      <c r="AE212" t="s">
        <v>52</v>
      </c>
      <c r="AF212">
        <v>9.52</v>
      </c>
      <c r="AG212" s="4">
        <v>40.81</v>
      </c>
      <c r="AH212" s="4">
        <v>3.2</v>
      </c>
      <c r="AI212">
        <v>-24.08</v>
      </c>
    </row>
    <row r="213" spans="27:35" x14ac:dyDescent="0.2">
      <c r="AB213" s="7"/>
    </row>
    <row r="214" spans="27:35" x14ac:dyDescent="0.2">
      <c r="AB214" s="7"/>
    </row>
    <row r="215" spans="27:35" x14ac:dyDescent="0.2">
      <c r="AB215" s="4">
        <f>AVERAGE(AB195:AB206)</f>
        <v>-23.282951364613883</v>
      </c>
      <c r="AC215" s="4">
        <f>AVERAGE(AC195:AC203)</f>
        <v>-24.078189956598639</v>
      </c>
    </row>
    <row r="216" spans="27:35" x14ac:dyDescent="0.2">
      <c r="AB216" s="4">
        <f>STDEV(AB195:AB206)</f>
        <v>0.32098086737201043</v>
      </c>
      <c r="AC216" s="4">
        <f>STDEV(AC195:AC206)</f>
        <v>8.1450093805483167E-2</v>
      </c>
    </row>
    <row r="218" spans="27:35" x14ac:dyDescent="0.2">
      <c r="AA218" s="7" t="s">
        <v>299</v>
      </c>
      <c r="AB218" s="7"/>
      <c r="AD218" t="s">
        <v>300</v>
      </c>
      <c r="AE218" s="7"/>
    </row>
    <row r="219" spans="27:35" x14ac:dyDescent="0.2">
      <c r="AA219" s="8" t="s">
        <v>289</v>
      </c>
      <c r="AB219" s="8">
        <f>SLOPE(AB195:AB206,AA195:AA206)</f>
        <v>6.3272739706502403E-3</v>
      </c>
      <c r="AD219" s="8" t="s">
        <v>289</v>
      </c>
      <c r="AE219" s="8">
        <f>SLOPE(AD195:AD204,AA195:AA204)</f>
        <v>4.4751381458692236</v>
      </c>
    </row>
    <row r="220" spans="27:35" x14ac:dyDescent="0.2">
      <c r="AA220" s="8" t="s">
        <v>290</v>
      </c>
      <c r="AB220" s="8">
        <f>INTERCEPT(AB195:AB206,AA195:AA206)</f>
        <v>-24.004162812124829</v>
      </c>
      <c r="AD220" s="8" t="s">
        <v>290</v>
      </c>
      <c r="AE220" s="8">
        <f>INTERCEPT(AD195:AD204,AA195:AA204)</f>
        <v>24.543155822158383</v>
      </c>
    </row>
    <row r="221" spans="27:35" x14ac:dyDescent="0.2">
      <c r="AA221" s="8" t="s">
        <v>291</v>
      </c>
      <c r="AB221" s="8">
        <f>RSQ(AB195:AB206,AA195:AA206)</f>
        <v>0.93560904221657359</v>
      </c>
      <c r="AD221" s="8" t="s">
        <v>291</v>
      </c>
      <c r="AE221" s="8">
        <f>CORREL(AA195:AA213,AD195:AD213)</f>
        <v>0.99975033839782379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workbookViewId="0">
      <selection activeCell="L58" sqref="L58"/>
    </sheetView>
  </sheetViews>
  <sheetFormatPr defaultRowHeight="12.75" x14ac:dyDescent="0.2"/>
  <cols>
    <col min="1" max="1" width="24.5703125" customWidth="1"/>
    <col min="7" max="7" width="14.5703125" customWidth="1"/>
    <col min="8" max="8" width="13.42578125" customWidth="1"/>
    <col min="9" max="9" width="12.140625" customWidth="1"/>
    <col min="10" max="10" width="11.42578125" bestFit="1" customWidth="1"/>
    <col min="12" max="12" width="10.42578125" customWidth="1"/>
    <col min="15" max="15" width="12" customWidth="1"/>
  </cols>
  <sheetData>
    <row r="1" spans="1:17" x14ac:dyDescent="0.2">
      <c r="A1" t="str">
        <f>'15N'!A6</f>
        <v>08/21/14</v>
      </c>
    </row>
    <row r="2" spans="1:17" x14ac:dyDescent="0.2">
      <c r="A2" t="s">
        <v>709</v>
      </c>
      <c r="B2" t="s">
        <v>983</v>
      </c>
    </row>
    <row r="3" spans="1:17" x14ac:dyDescent="0.2">
      <c r="A3" t="s">
        <v>982</v>
      </c>
      <c r="L3" s="15" t="s">
        <v>298</v>
      </c>
      <c r="O3" s="15" t="s">
        <v>286</v>
      </c>
    </row>
    <row r="4" spans="1:17" x14ac:dyDescent="0.2">
      <c r="A4" t="s">
        <v>33</v>
      </c>
      <c r="B4" t="s">
        <v>301</v>
      </c>
      <c r="C4" s="16" t="s">
        <v>302</v>
      </c>
      <c r="D4" t="s">
        <v>297</v>
      </c>
      <c r="E4" s="16" t="s">
        <v>303</v>
      </c>
      <c r="F4" t="s">
        <v>304</v>
      </c>
      <c r="G4" s="16" t="s">
        <v>991</v>
      </c>
      <c r="H4" s="16" t="s">
        <v>303</v>
      </c>
      <c r="J4" s="11"/>
      <c r="L4" s="15" t="s">
        <v>347</v>
      </c>
      <c r="M4" s="15" t="s">
        <v>284</v>
      </c>
      <c r="O4" s="15" t="s">
        <v>347</v>
      </c>
      <c r="P4" s="15" t="s">
        <v>284</v>
      </c>
    </row>
    <row r="5" spans="1:17" x14ac:dyDescent="0.2">
      <c r="B5" s="6" t="s">
        <v>305</v>
      </c>
      <c r="C5" s="17" t="s">
        <v>306</v>
      </c>
      <c r="E5" s="17" t="s">
        <v>307</v>
      </c>
      <c r="H5" s="17" t="s">
        <v>307</v>
      </c>
      <c r="J5" s="15" t="s">
        <v>297</v>
      </c>
      <c r="K5" s="15" t="s">
        <v>285</v>
      </c>
      <c r="M5" s="15" t="s">
        <v>283</v>
      </c>
      <c r="N5" s="15" t="s">
        <v>295</v>
      </c>
      <c r="P5" s="15" t="s">
        <v>283</v>
      </c>
      <c r="Q5" s="15" t="s">
        <v>295</v>
      </c>
    </row>
    <row r="6" spans="1:17" x14ac:dyDescent="0.2">
      <c r="H6" t="s">
        <v>711</v>
      </c>
      <c r="I6" t="s">
        <v>52</v>
      </c>
      <c r="J6">
        <v>9.52</v>
      </c>
      <c r="K6" s="4">
        <v>40.81</v>
      </c>
      <c r="L6" s="4">
        <v>3.2</v>
      </c>
      <c r="M6" s="4"/>
      <c r="N6" s="4"/>
      <c r="O6">
        <v>-24.08</v>
      </c>
    </row>
    <row r="7" spans="1:17" x14ac:dyDescent="0.2">
      <c r="H7" t="s">
        <v>712</v>
      </c>
      <c r="I7" t="s">
        <v>60</v>
      </c>
      <c r="J7">
        <v>9.52</v>
      </c>
      <c r="K7" s="4">
        <v>40.81</v>
      </c>
      <c r="L7" s="4">
        <v>-4.5199999999999996</v>
      </c>
      <c r="M7" s="4">
        <f>'15N'!AD197</f>
        <v>-4.5853651253428538</v>
      </c>
      <c r="N7" s="4">
        <f>'15N'!AE197</f>
        <v>3.747091721456635E-2</v>
      </c>
      <c r="O7">
        <v>-26.39</v>
      </c>
      <c r="P7" s="4">
        <f>'13C'!AG201</f>
        <v>-26.387955140487385</v>
      </c>
      <c r="Q7" s="4">
        <f>'13C'!AH201</f>
        <v>7.7388161976633965E-2</v>
      </c>
    </row>
    <row r="8" spans="1:17" x14ac:dyDescent="0.2">
      <c r="A8" t="str">
        <f>'15N'!F10</f>
        <v>V1080</v>
      </c>
      <c r="B8">
        <f>'15N'!AB10</f>
        <v>0.93899999999999995</v>
      </c>
      <c r="C8" s="4">
        <f>'15N'!AA10</f>
        <v>13.099885790977133</v>
      </c>
      <c r="D8" s="4">
        <f>'15N'!AC10</f>
        <v>15.098242415748814</v>
      </c>
      <c r="E8" s="4">
        <f>'13C'!AC10</f>
        <v>-20.181591052977776</v>
      </c>
      <c r="F8" s="4">
        <f>'13C'!AD10</f>
        <v>42.200378661607424</v>
      </c>
      <c r="G8" s="19">
        <f>F8/D8*(14/12)</f>
        <v>3.260894463706149</v>
      </c>
      <c r="H8" s="19"/>
      <c r="I8" t="s">
        <v>65</v>
      </c>
      <c r="J8">
        <v>9.52</v>
      </c>
      <c r="K8" s="4">
        <v>40.81</v>
      </c>
      <c r="L8" s="4">
        <v>47.6</v>
      </c>
      <c r="M8" s="4">
        <f>'15N'!AD198</f>
        <v>47.501741083555459</v>
      </c>
      <c r="N8" s="4">
        <f>'15N'!AE198</f>
        <v>4.1413269162135016E-2</v>
      </c>
      <c r="O8">
        <v>37.630000000000003</v>
      </c>
      <c r="P8" s="4">
        <f>'13C'!AG202</f>
        <v>37.213050520614011</v>
      </c>
      <c r="Q8" s="4">
        <f>'13C'!AH202</f>
        <v>2.1596927869487213E-2</v>
      </c>
    </row>
    <row r="9" spans="1:17" x14ac:dyDescent="0.2">
      <c r="A9" t="str">
        <f>'15N'!F11</f>
        <v>MR29 costa</v>
      </c>
      <c r="B9">
        <f>'15N'!AB11</f>
        <v>0.93700000000000006</v>
      </c>
      <c r="C9" s="4">
        <f>'15N'!AA11</f>
        <v>16.483798854724405</v>
      </c>
      <c r="D9" s="4">
        <f>'15N'!AC11</f>
        <v>14.035884441911772</v>
      </c>
      <c r="E9" s="4">
        <f>'13C'!AC11</f>
        <v>-14.920577447182948</v>
      </c>
      <c r="F9" s="4">
        <f>'13C'!AD11</f>
        <v>40.354730066946182</v>
      </c>
      <c r="G9" s="19">
        <f t="shared" ref="G9:G23" si="0">F9/D9*(14/12)</f>
        <v>3.3542965251874475</v>
      </c>
      <c r="H9" s="19"/>
      <c r="I9" t="s">
        <v>72</v>
      </c>
      <c r="L9" s="4">
        <v>8.07</v>
      </c>
      <c r="M9" s="4">
        <f>'15N'!AD199</f>
        <v>8.1336752343156498</v>
      </c>
      <c r="N9" s="4">
        <f>'15N'!AE199</f>
        <v>3.1265857997048653E-2</v>
      </c>
      <c r="O9">
        <v>-17.66</v>
      </c>
      <c r="P9" s="4">
        <f>'13C'!AG203</f>
        <v>-17.510449159365393</v>
      </c>
      <c r="Q9" s="4">
        <f>'13C'!AH203</f>
        <v>0.11444257572165435</v>
      </c>
    </row>
    <row r="10" spans="1:17" x14ac:dyDescent="0.2">
      <c r="A10" t="str">
        <f>'15N'!F12</f>
        <v>MR46 costa</v>
      </c>
      <c r="B10">
        <f>'15N'!AB12</f>
        <v>1.075</v>
      </c>
      <c r="C10" s="4">
        <f>'15N'!AA12</f>
        <v>16.362348463061196</v>
      </c>
      <c r="D10" s="4">
        <f>'15N'!AC12</f>
        <v>13.966680600814229</v>
      </c>
      <c r="E10" s="4">
        <f>'13C'!AC12</f>
        <v>-14.944513680629893</v>
      </c>
      <c r="F10" s="4">
        <f>'13C'!AD12</f>
        <v>39.33264889919753</v>
      </c>
      <c r="G10" s="19">
        <f t="shared" si="0"/>
        <v>3.2855401862431037</v>
      </c>
      <c r="H10" s="19"/>
    </row>
    <row r="11" spans="1:17" x14ac:dyDescent="0.2">
      <c r="A11" t="str">
        <f>'15N'!F13</f>
        <v>MR58 costa</v>
      </c>
      <c r="B11">
        <f>'15N'!AB13</f>
        <v>0.91400000000000003</v>
      </c>
      <c r="C11" s="4">
        <f>'15N'!AA13</f>
        <v>15.184436141720653</v>
      </c>
      <c r="D11" s="4">
        <f>'15N'!AC13</f>
        <v>14.594401823799572</v>
      </c>
      <c r="E11" s="4">
        <f>'13C'!AC13</f>
        <v>-15.245447446649475</v>
      </c>
      <c r="F11" s="4">
        <f>'13C'!AD13</f>
        <v>41.800598157276234</v>
      </c>
      <c r="G11" s="19">
        <f t="shared" si="0"/>
        <v>3.3415117046658072</v>
      </c>
    </row>
    <row r="12" spans="1:17" x14ac:dyDescent="0.2">
      <c r="A12" t="str">
        <f>'15N'!F14</f>
        <v>MR49 4.6</v>
      </c>
      <c r="B12">
        <f>'15N'!AB14</f>
        <v>0.97899999999999998</v>
      </c>
      <c r="C12" s="4">
        <f>'15N'!AA14</f>
        <v>14.874836720448622</v>
      </c>
      <c r="D12" s="4">
        <f>'15N'!AC14</f>
        <v>15.053243341356559</v>
      </c>
      <c r="E12" s="4">
        <f>'13C'!AC14</f>
        <v>-15.865533669159149</v>
      </c>
      <c r="F12" s="4">
        <f>'13C'!AD14</f>
        <v>42.197643093956813</v>
      </c>
      <c r="G12" s="19">
        <f t="shared" si="0"/>
        <v>3.2704303314065575</v>
      </c>
      <c r="K12" s="4"/>
      <c r="L12" s="4"/>
      <c r="M12" s="4"/>
      <c r="N12" s="4"/>
      <c r="O12" s="4"/>
    </row>
    <row r="13" spans="1:17" x14ac:dyDescent="0.2">
      <c r="A13" t="str">
        <f>'15N'!F15</f>
        <v>MR28 costa</v>
      </c>
      <c r="B13">
        <f>'15N'!AB15</f>
        <v>0.93600000000000005</v>
      </c>
      <c r="C13" s="4">
        <f>'15N'!AA15</f>
        <v>14.780776858699832</v>
      </c>
      <c r="D13" s="4">
        <f>'15N'!AC15</f>
        <v>14.901309051170264</v>
      </c>
      <c r="E13" s="4">
        <f>'13C'!AC15</f>
        <v>-15.495440993338343</v>
      </c>
      <c r="F13" s="4">
        <f>'13C'!AD15</f>
        <v>41.550096544746857</v>
      </c>
      <c r="G13" s="19">
        <f t="shared" si="0"/>
        <v>3.2530774624616647</v>
      </c>
      <c r="K13" s="4"/>
      <c r="L13" s="4"/>
      <c r="M13" s="4"/>
      <c r="N13" s="4"/>
      <c r="O13" s="4"/>
    </row>
    <row r="14" spans="1:17" x14ac:dyDescent="0.2">
      <c r="A14" t="str">
        <f>'15N'!F16</f>
        <v>MR51 costa</v>
      </c>
      <c r="B14">
        <f>'15N'!AB16</f>
        <v>1.0069999999999999</v>
      </c>
      <c r="C14" s="4">
        <f>'15N'!AA16</f>
        <v>14.961516336383696</v>
      </c>
      <c r="D14" s="4">
        <f>'15N'!AC16</f>
        <v>13.713472167929165</v>
      </c>
      <c r="E14" s="4">
        <f>'13C'!AC16</f>
        <v>-15.662867310491244</v>
      </c>
      <c r="F14" s="4">
        <f>'13C'!AD16</f>
        <v>38.749867811249111</v>
      </c>
      <c r="G14" s="19">
        <f t="shared" si="0"/>
        <v>3.2966252863989829</v>
      </c>
      <c r="K14" s="4"/>
      <c r="L14" s="4"/>
      <c r="M14" s="4"/>
      <c r="N14" s="4"/>
      <c r="O14" s="4"/>
    </row>
    <row r="15" spans="1:17" x14ac:dyDescent="0.2">
      <c r="A15" t="str">
        <f>'15N'!F18</f>
        <v>MR31 costa</v>
      </c>
      <c r="B15">
        <f>'15N'!AB18</f>
        <v>1.032</v>
      </c>
      <c r="C15" s="4">
        <f>'15N'!AA18</f>
        <v>11.199879575503783</v>
      </c>
      <c r="D15" s="4">
        <f>'15N'!AC18</f>
        <v>14.430787161100048</v>
      </c>
      <c r="E15" s="4">
        <f>'13C'!AC18</f>
        <v>-8.0311714317655216</v>
      </c>
      <c r="F15" s="4">
        <f>'13C'!AD18</f>
        <v>40.57820013256493</v>
      </c>
      <c r="G15" s="19">
        <f t="shared" si="0"/>
        <v>3.2805718052308688</v>
      </c>
      <c r="K15" s="4"/>
      <c r="L15" s="4"/>
      <c r="M15" s="4"/>
      <c r="N15" s="4"/>
      <c r="O15" s="4"/>
    </row>
    <row r="16" spans="1:17" x14ac:dyDescent="0.2">
      <c r="A16" t="str">
        <f>'15N'!F19</f>
        <v>MR32 costa</v>
      </c>
      <c r="B16">
        <f>'15N'!AB19</f>
        <v>0.94299999999999995</v>
      </c>
      <c r="C16" s="4">
        <f>'15N'!AA19</f>
        <v>12.903463018930971</v>
      </c>
      <c r="D16" s="4">
        <f>'15N'!AC19</f>
        <v>13.890638579761273</v>
      </c>
      <c r="E16" s="4">
        <f>'13C'!AC19</f>
        <v>-14.35956438107673</v>
      </c>
      <c r="F16" s="4">
        <f>'13C'!AD19</f>
        <v>38.952368742646598</v>
      </c>
      <c r="G16" s="19">
        <f t="shared" si="0"/>
        <v>3.2715868272584041</v>
      </c>
      <c r="K16" s="4"/>
      <c r="L16" s="4"/>
      <c r="M16" s="4"/>
      <c r="N16" s="4"/>
      <c r="O16" s="4"/>
    </row>
    <row r="17" spans="1:16" x14ac:dyDescent="0.2">
      <c r="A17" t="str">
        <f>'15N'!F20</f>
        <v>MR8 4.6</v>
      </c>
      <c r="B17">
        <f>'15N'!AB20</f>
        <v>1.101</v>
      </c>
      <c r="C17" s="4">
        <f>'15N'!AA20</f>
        <v>12.011116372920492</v>
      </c>
      <c r="D17" s="4">
        <f>'15N'!AC20</f>
        <v>14.663552968028304</v>
      </c>
      <c r="E17" s="4">
        <f>'13C'!AC20</f>
        <v>-7.0489654809707369</v>
      </c>
      <c r="F17" s="4">
        <f>'13C'!AD20</f>
        <v>40.606832372114859</v>
      </c>
      <c r="G17" s="19">
        <f t="shared" si="0"/>
        <v>3.2307748245435941</v>
      </c>
      <c r="K17" s="4"/>
      <c r="L17" s="4"/>
      <c r="M17" s="4"/>
      <c r="N17" s="4"/>
      <c r="O17" s="4"/>
    </row>
    <row r="18" spans="1:16" x14ac:dyDescent="0.2">
      <c r="A18" t="str">
        <f>'15N'!F21</f>
        <v>MR34 3.7</v>
      </c>
      <c r="B18">
        <f>'15N'!AB21</f>
        <v>0.94299999999999995</v>
      </c>
      <c r="C18" s="4">
        <f>'15N'!AA21</f>
        <v>11.789072728690831</v>
      </c>
      <c r="D18" s="4">
        <f>'15N'!AC21</f>
        <v>14.934227535189711</v>
      </c>
      <c r="E18" s="4">
        <f>'13C'!AC21</f>
        <v>-18.841229207561465</v>
      </c>
      <c r="F18" s="4">
        <f>'13C'!AD21</f>
        <v>41.472777935935191</v>
      </c>
      <c r="G18" s="19">
        <f t="shared" si="0"/>
        <v>3.2398667743553804</v>
      </c>
      <c r="K18" s="4"/>
      <c r="L18" s="4"/>
      <c r="M18" s="4"/>
      <c r="N18" s="4"/>
      <c r="O18" s="4"/>
    </row>
    <row r="19" spans="1:16" x14ac:dyDescent="0.2">
      <c r="A19" t="str">
        <f>'15N'!F22</f>
        <v>MR45 costa</v>
      </c>
      <c r="B19">
        <f>'15N'!AB22</f>
        <v>0.90900000000000003</v>
      </c>
      <c r="C19" s="4">
        <f>'15N'!AA22</f>
        <v>14.817115889184812</v>
      </c>
      <c r="D19" s="4">
        <f>'15N'!AC22</f>
        <v>14.003647815596725</v>
      </c>
      <c r="E19" s="4">
        <f>'13C'!AC22</f>
        <v>-15.493672823568318</v>
      </c>
      <c r="F19" s="4">
        <f>'13C'!AD22</f>
        <v>39.800832397674711</v>
      </c>
      <c r="G19" s="19">
        <f t="shared" si="0"/>
        <v>3.315872055296698</v>
      </c>
      <c r="K19" s="4"/>
      <c r="L19" s="4"/>
      <c r="M19" s="4"/>
      <c r="N19" s="4"/>
      <c r="O19" s="4"/>
    </row>
    <row r="20" spans="1:16" x14ac:dyDescent="0.2">
      <c r="A20" t="str">
        <f>'15N'!F23</f>
        <v>MR51</v>
      </c>
      <c r="B20">
        <f>'15N'!AB23</f>
        <v>0.96</v>
      </c>
      <c r="C20" s="4">
        <f>'15N'!AA23</f>
        <v>7.8971806978838881</v>
      </c>
      <c r="D20" s="4">
        <f>'15N'!AC23</f>
        <v>14.826304130219009</v>
      </c>
      <c r="E20" s="4">
        <f>'13C'!AC23</f>
        <v>-12.017263074464514</v>
      </c>
      <c r="F20" s="4">
        <f>'13C'!AD23</f>
        <v>41.318267478055233</v>
      </c>
      <c r="G20" s="19">
        <f t="shared" si="0"/>
        <v>3.2512920932745208</v>
      </c>
      <c r="K20" s="4"/>
      <c r="L20" s="4"/>
      <c r="M20" s="4"/>
      <c r="N20" s="4"/>
      <c r="O20" s="4"/>
    </row>
    <row r="21" spans="1:16" x14ac:dyDescent="0.2">
      <c r="A21" t="str">
        <f>'15N'!F24</f>
        <v>MR39 4.6</v>
      </c>
      <c r="B21">
        <f>'15N'!AB24</f>
        <v>1.038</v>
      </c>
      <c r="C21" s="4">
        <f>'15N'!AA24</f>
        <v>10.793113220609603</v>
      </c>
      <c r="D21" s="4">
        <f>'15N'!AC24</f>
        <v>14.712083078308163</v>
      </c>
      <c r="E21" s="4">
        <f>'13C'!AC24</f>
        <v>-20.267008227649846</v>
      </c>
      <c r="F21" s="4">
        <f>'13C'!AD24</f>
        <v>40.704500577664987</v>
      </c>
      <c r="G21" s="19">
        <f t="shared" si="0"/>
        <v>3.2278626863719992</v>
      </c>
      <c r="K21" s="4"/>
      <c r="L21" s="4"/>
      <c r="M21" s="4"/>
      <c r="N21" s="4"/>
      <c r="O21" s="4"/>
    </row>
    <row r="22" spans="1:16" x14ac:dyDescent="0.2">
      <c r="A22" t="str">
        <f>'15N'!F25</f>
        <v>MR43 costa</v>
      </c>
      <c r="B22">
        <f>'15N'!AB25</f>
        <v>1.087</v>
      </c>
      <c r="C22" s="4">
        <f>'15N'!AA25</f>
        <v>15.544686488081277</v>
      </c>
      <c r="D22" s="4">
        <f>'15N'!AC25</f>
        <v>14.591549045612343</v>
      </c>
      <c r="E22" s="4">
        <f>'13C'!AC25</f>
        <v>-15.394483055613385</v>
      </c>
      <c r="F22" s="4">
        <f>'13C'!AD25</f>
        <v>40.500755596145027</v>
      </c>
      <c r="G22" s="19">
        <f t="shared" si="0"/>
        <v>3.2382361448487975</v>
      </c>
      <c r="K22" s="4"/>
      <c r="L22" s="4"/>
      <c r="M22" s="4"/>
      <c r="N22" s="4"/>
      <c r="O22" s="4"/>
      <c r="P22" s="4"/>
    </row>
    <row r="23" spans="1:16" x14ac:dyDescent="0.2">
      <c r="A23" t="str">
        <f>'15N'!F26</f>
        <v>MR45 4.7</v>
      </c>
      <c r="B23">
        <f>'15N'!AB26</f>
        <v>1.0109999999999999</v>
      </c>
      <c r="C23" s="4">
        <f>'15N'!AA26</f>
        <v>11.052274944223296</v>
      </c>
      <c r="D23" s="4">
        <f>'15N'!AC26</f>
        <v>14.778037054534488</v>
      </c>
      <c r="E23" s="4">
        <f>'13C'!AC26</f>
        <v>-11.133850027334979</v>
      </c>
      <c r="F23" s="4">
        <f>'13C'!AD26</f>
        <v>40.86378105266278</v>
      </c>
      <c r="G23" s="19">
        <f t="shared" si="0"/>
        <v>3.226031376980353</v>
      </c>
      <c r="K23" s="4"/>
      <c r="L23" s="4"/>
      <c r="M23" s="4"/>
      <c r="N23" s="4"/>
      <c r="O23" s="4"/>
      <c r="P23" s="4"/>
    </row>
    <row r="24" spans="1:16" x14ac:dyDescent="0.2">
      <c r="A24" t="str">
        <f>'15N'!F28</f>
        <v>h1 t=0    2b</v>
      </c>
      <c r="B24">
        <f>'15N'!AB28</f>
        <v>1.2729999999999999</v>
      </c>
      <c r="C24" s="4">
        <f>'15N'!AA28</f>
        <v>11.849547545279538</v>
      </c>
      <c r="D24" s="4">
        <f>'15N'!AC28</f>
        <v>8.2879373285758895</v>
      </c>
      <c r="E24" s="4">
        <f>'13C'!AC28</f>
        <v>-17.169031282614874</v>
      </c>
      <c r="F24" s="4">
        <f>'13C'!AD28</f>
        <v>37.972701911434996</v>
      </c>
      <c r="G24" s="4"/>
      <c r="H24" s="19"/>
      <c r="K24" s="4"/>
      <c r="L24" s="4"/>
      <c r="M24" s="4"/>
      <c r="N24" s="4"/>
      <c r="O24" s="4"/>
      <c r="P24" s="4"/>
    </row>
    <row r="25" spans="1:16" x14ac:dyDescent="0.2">
      <c r="A25" t="str">
        <f>'15N'!F29</f>
        <v>h2 t=0    2b</v>
      </c>
      <c r="B25">
        <f>'15N'!AB29</f>
        <v>1.379</v>
      </c>
      <c r="C25" s="4">
        <f>'15N'!AA29</f>
        <v>12.042909689786299</v>
      </c>
      <c r="D25" s="4">
        <f>'15N'!AC29</f>
        <v>8.1483754777035919</v>
      </c>
      <c r="E25" s="4">
        <f>'13C'!AC29</f>
        <v>-16.565473597638807</v>
      </c>
      <c r="F25" s="4">
        <f>'13C'!AD29</f>
        <v>37.532530855019338</v>
      </c>
      <c r="G25" s="4"/>
      <c r="H25" s="19"/>
      <c r="P25" s="4"/>
    </row>
    <row r="26" spans="1:16" x14ac:dyDescent="0.2">
      <c r="A26" t="str">
        <f>'15N'!F30</f>
        <v>h3 t=0    2b</v>
      </c>
      <c r="B26">
        <f>'15N'!AB30</f>
        <v>1.385</v>
      </c>
      <c r="C26" s="4">
        <f>'15N'!AA30</f>
        <v>12.247486415007685</v>
      </c>
      <c r="D26" s="4">
        <f>'15N'!AC30</f>
        <v>8.0800022550120083</v>
      </c>
      <c r="E26" s="4">
        <f>'13C'!AC30</f>
        <v>-16.29460162202351</v>
      </c>
      <c r="F26" s="4">
        <f>'13C'!AD30</f>
        <v>36.066813599164341</v>
      </c>
      <c r="G26" s="4"/>
      <c r="H26" s="19"/>
      <c r="P26" s="4"/>
    </row>
    <row r="27" spans="1:16" x14ac:dyDescent="0.2">
      <c r="A27" t="str">
        <f>'15N'!F31</f>
        <v>h4 t=0    2b</v>
      </c>
      <c r="B27">
        <f>'15N'!AB31</f>
        <v>1.1719999999999999</v>
      </c>
      <c r="C27" s="4">
        <f>'15N'!AA31</f>
        <v>12.061979793255141</v>
      </c>
      <c r="D27" s="4">
        <f>'15N'!AC31</f>
        <v>8.3629553532106318</v>
      </c>
      <c r="E27" s="4">
        <f>'13C'!AC31</f>
        <v>-16.829418317389955</v>
      </c>
      <c r="F27" s="4">
        <f>'13C'!AD31</f>
        <v>38.978504718318064</v>
      </c>
      <c r="G27" s="4"/>
      <c r="H27" s="19"/>
      <c r="P27" s="4"/>
    </row>
    <row r="28" spans="1:16" x14ac:dyDescent="0.2">
      <c r="A28" t="str">
        <f>'15N'!F32</f>
        <v>h5 t=0    2b</v>
      </c>
      <c r="B28">
        <f>'15N'!AB32</f>
        <v>1.2190000000000001</v>
      </c>
      <c r="C28" s="4">
        <f>'15N'!AA32</f>
        <v>12.200377153907677</v>
      </c>
      <c r="D28" s="4">
        <f>'15N'!AC32</f>
        <v>8.3404022788587575</v>
      </c>
      <c r="E28" s="4">
        <f>'13C'!AC32</f>
        <v>-16.649430217434649</v>
      </c>
      <c r="F28" s="4">
        <f>'13C'!AD32</f>
        <v>40.249566786618182</v>
      </c>
      <c r="G28" s="4"/>
      <c r="H28" s="19"/>
      <c r="P28" s="4"/>
    </row>
    <row r="29" spans="1:16" x14ac:dyDescent="0.2">
      <c r="A29" t="str">
        <f>'15N'!F33</f>
        <v>s1 t=0    2b</v>
      </c>
      <c r="B29">
        <f>'15N'!AB33</f>
        <v>1.323</v>
      </c>
      <c r="C29" s="4">
        <f>'15N'!AA33</f>
        <v>12.37847304436063</v>
      </c>
      <c r="D29" s="4">
        <f>'15N'!AC33</f>
        <v>11.221039923585135</v>
      </c>
      <c r="E29" s="4">
        <f>'13C'!AC33</f>
        <v>-16.417676849339031</v>
      </c>
      <c r="F29" s="4">
        <f>'13C'!AD33</f>
        <v>44.361146296929469</v>
      </c>
      <c r="G29" s="4"/>
      <c r="H29" s="19"/>
      <c r="P29" s="4"/>
    </row>
    <row r="30" spans="1:16" x14ac:dyDescent="0.2">
      <c r="A30" t="str">
        <f>'15N'!F34</f>
        <v>s2 t=0    2b</v>
      </c>
      <c r="B30">
        <f>'15N'!AB34</f>
        <v>1.1890000000000001</v>
      </c>
      <c r="C30" s="4">
        <f>'15N'!AA34</f>
        <v>12.726947950097767</v>
      </c>
      <c r="D30" s="4">
        <f>'15N'!AC34</f>
        <v>11.585521748859577</v>
      </c>
      <c r="E30" s="4">
        <f>'13C'!AC34</f>
        <v>-16.402635321841593</v>
      </c>
      <c r="F30" s="4">
        <f>'13C'!AD34</f>
        <v>44.947976945854165</v>
      </c>
      <c r="G30" s="4"/>
      <c r="H30" s="19"/>
      <c r="P30" s="4"/>
    </row>
    <row r="31" spans="1:16" x14ac:dyDescent="0.2">
      <c r="A31" t="str">
        <f>'15N'!F35</f>
        <v>s3 t=0    2b</v>
      </c>
      <c r="B31">
        <f>'15N'!AB35</f>
        <v>1.2789999999999999</v>
      </c>
      <c r="C31" s="4">
        <f>'15N'!AA35</f>
        <v>12.580839478172262</v>
      </c>
      <c r="D31" s="4">
        <f>'15N'!AC35</f>
        <v>11.460110044706269</v>
      </c>
      <c r="E31" s="4">
        <f>'13C'!AC35</f>
        <v>-16.309604429692506</v>
      </c>
      <c r="F31" s="4">
        <f>'13C'!AD35</f>
        <v>43.787541946443746</v>
      </c>
      <c r="G31" s="4"/>
      <c r="H31" s="19"/>
      <c r="P31" s="4"/>
    </row>
    <row r="32" spans="1:16" x14ac:dyDescent="0.2">
      <c r="A32" t="str">
        <f>'15N'!F36</f>
        <v>s4 t=0    2b</v>
      </c>
      <c r="B32">
        <f>'15N'!AB36</f>
        <v>1.244</v>
      </c>
      <c r="C32" s="4">
        <f>'15N'!AA36</f>
        <v>12.619529753798528</v>
      </c>
      <c r="D32" s="4">
        <f>'15N'!AC36</f>
        <v>11.866162536720699</v>
      </c>
      <c r="E32" s="4">
        <f>'13C'!AC36</f>
        <v>-15.968655591294873</v>
      </c>
      <c r="F32" s="4">
        <f>'13C'!AD36</f>
        <v>44.615880747214653</v>
      </c>
      <c r="G32" s="4"/>
      <c r="H32" s="19"/>
      <c r="P32" s="4"/>
    </row>
    <row r="33" spans="1:16" x14ac:dyDescent="0.2">
      <c r="A33" t="str">
        <f>'15N'!F38</f>
        <v>s5 t=0    2b</v>
      </c>
      <c r="B33">
        <f>'15N'!AB38</f>
        <v>1.2709999999999999</v>
      </c>
      <c r="C33" s="4">
        <f>'15N'!AA38</f>
        <v>12.695232154932679</v>
      </c>
      <c r="D33" s="4">
        <f>'15N'!AC38</f>
        <v>11.757666420787729</v>
      </c>
      <c r="E33" s="4">
        <f>'13C'!AC38</f>
        <v>-16.29765668359288</v>
      </c>
      <c r="F33" s="4">
        <f>'13C'!AD38</f>
        <v>44.773329278932628</v>
      </c>
      <c r="G33" s="4"/>
      <c r="H33" s="19"/>
    </row>
    <row r="34" spans="1:16" x14ac:dyDescent="0.2">
      <c r="A34" t="str">
        <f>'15N'!F39</f>
        <v>b1 t=0    2b</v>
      </c>
      <c r="B34">
        <f>'15N'!AB39</f>
        <v>1.252</v>
      </c>
      <c r="C34" s="4">
        <f>'15N'!AA39</f>
        <v>14.519576019835627</v>
      </c>
      <c r="D34" s="4">
        <f>'15N'!AC39</f>
        <v>7.727318417413727</v>
      </c>
      <c r="E34" s="4">
        <f>'13C'!AC39</f>
        <v>-13.592585160909966</v>
      </c>
      <c r="F34" s="4">
        <f>'13C'!AD39</f>
        <v>34.767868254054719</v>
      </c>
      <c r="G34" s="4"/>
      <c r="H34" s="19"/>
    </row>
    <row r="35" spans="1:16" x14ac:dyDescent="0.2">
      <c r="A35" t="str">
        <f>'15N'!F40</f>
        <v>b2 t=0    2b</v>
      </c>
      <c r="B35">
        <f>'15N'!AB40</f>
        <v>1.1279999999999999</v>
      </c>
      <c r="C35" s="4">
        <f>'15N'!AA40</f>
        <v>14.591968302008793</v>
      </c>
      <c r="D35" s="4">
        <f>'15N'!AC40</f>
        <v>7.9858527178367229</v>
      </c>
      <c r="E35" s="4">
        <f>'13C'!AC40</f>
        <v>-13.339285456157457</v>
      </c>
      <c r="F35" s="4">
        <f>'13C'!AD40</f>
        <v>35.417994775225239</v>
      </c>
      <c r="G35" s="4"/>
      <c r="H35" s="19"/>
    </row>
    <row r="36" spans="1:16" x14ac:dyDescent="0.2">
      <c r="A36" t="str">
        <f>'15N'!F41</f>
        <v>b3 t=0    2b</v>
      </c>
      <c r="B36">
        <f>'15N'!AB41</f>
        <v>1.385</v>
      </c>
      <c r="C36" s="4">
        <f>'15N'!AA41</f>
        <v>14.672039786533013</v>
      </c>
      <c r="D36" s="4">
        <f>'15N'!AC41</f>
        <v>7.8762274287101679</v>
      </c>
      <c r="E36" s="4">
        <f>'13C'!AC41</f>
        <v>-13.352374023678365</v>
      </c>
      <c r="F36" s="4">
        <f>'13C'!AD41</f>
        <v>34.21924392998887</v>
      </c>
      <c r="G36" s="4"/>
      <c r="H36" s="19"/>
      <c r="P36" s="4"/>
    </row>
    <row r="37" spans="1:16" x14ac:dyDescent="0.2">
      <c r="A37" t="str">
        <f>'15N'!F42</f>
        <v>b4 t=0    2b</v>
      </c>
      <c r="B37">
        <f>'15N'!AB42</f>
        <v>1.1220000000000001</v>
      </c>
      <c r="C37" s="4">
        <f>'15N'!AA42</f>
        <v>14.267039894678209</v>
      </c>
      <c r="D37" s="4">
        <f>'15N'!AC42</f>
        <v>7.9527006551942119</v>
      </c>
      <c r="E37" s="4">
        <f>'13C'!AC42</f>
        <v>-13.714839484651725</v>
      </c>
      <c r="F37" s="4">
        <f>'13C'!AD42</f>
        <v>35.993087312976485</v>
      </c>
      <c r="G37" s="4"/>
      <c r="H37" s="19"/>
      <c r="P37" s="4"/>
    </row>
    <row r="38" spans="1:16" x14ac:dyDescent="0.2">
      <c r="A38" t="str">
        <f>'15N'!F43</f>
        <v>b5 t=0    2b</v>
      </c>
      <c r="B38">
        <f>'15N'!AB43</f>
        <v>1.1870000000000001</v>
      </c>
      <c r="C38" s="4">
        <f>'15N'!AA43</f>
        <v>14.492375862000726</v>
      </c>
      <c r="D38" s="4">
        <f>'15N'!AC43</f>
        <v>7.8292948879463919</v>
      </c>
      <c r="E38" s="4">
        <f>'13C'!AC43</f>
        <v>-13.777140905316529</v>
      </c>
      <c r="F38" s="4">
        <f>'13C'!AD43</f>
        <v>36.62010249492679</v>
      </c>
      <c r="G38" s="4"/>
      <c r="H38" s="19"/>
    </row>
    <row r="39" spans="1:16" x14ac:dyDescent="0.2">
      <c r="A39" t="str">
        <f>'15N'!F44</f>
        <v>61b  2b</v>
      </c>
      <c r="B39">
        <f>'15N'!AB44</f>
        <v>0.48299999999999998</v>
      </c>
      <c r="C39" s="4">
        <f>'15N'!AA44</f>
        <v>15.301459204587543</v>
      </c>
      <c r="D39" s="4">
        <f>'15N'!AC44</f>
        <v>8.0451819274999217</v>
      </c>
      <c r="E39" s="4">
        <f>'13C'!AC44</f>
        <v>-15.368937738668629</v>
      </c>
      <c r="F39" s="4">
        <f>'13C'!AD44</f>
        <v>39.075771096086996</v>
      </c>
      <c r="G39" s="4"/>
      <c r="H39" s="19"/>
    </row>
    <row r="40" spans="1:16" x14ac:dyDescent="0.2">
      <c r="A40" t="str">
        <f>'15N'!F45</f>
        <v>61h  2b</v>
      </c>
      <c r="B40">
        <f>'15N'!AB45</f>
        <v>1.401</v>
      </c>
      <c r="C40" s="4">
        <f>'15N'!AA45</f>
        <v>12.200076163056654</v>
      </c>
      <c r="D40" s="4">
        <f>'15N'!AC45</f>
        <v>7.954291305268983</v>
      </c>
      <c r="E40" s="4">
        <f>'13C'!AC45</f>
        <v>-16.227438179056175</v>
      </c>
      <c r="F40" s="4">
        <f>'13C'!AD45</f>
        <v>35.409597591177615</v>
      </c>
      <c r="G40" s="4"/>
      <c r="H40" s="19"/>
      <c r="K40" s="4"/>
      <c r="L40" s="4"/>
      <c r="M40" s="4"/>
      <c r="N40" s="4"/>
      <c r="O40" s="4"/>
    </row>
    <row r="41" spans="1:16" x14ac:dyDescent="0.2">
      <c r="A41" t="str">
        <f>'15N'!F51</f>
        <v>61s 2b</v>
      </c>
      <c r="B41">
        <f>'15N'!AB51</f>
        <v>0.871</v>
      </c>
      <c r="C41" s="4">
        <f>'15N'!AA51</f>
        <v>13.84211882081819</v>
      </c>
      <c r="D41" s="4">
        <f>'15N'!AC51</f>
        <v>12.425800464393802</v>
      </c>
      <c r="E41" s="4">
        <f>'13C'!AC51</f>
        <v>-16.047612270563121</v>
      </c>
      <c r="F41" s="4">
        <f>'13C'!AD51</f>
        <v>44.081053439157479</v>
      </c>
      <c r="G41" s="4"/>
      <c r="H41" s="19"/>
      <c r="K41" s="4"/>
      <c r="L41" s="4"/>
      <c r="M41" s="4"/>
      <c r="N41" s="4"/>
      <c r="O41" s="4"/>
    </row>
    <row r="42" spans="1:16" x14ac:dyDescent="0.2">
      <c r="A42" t="str">
        <f>'15N'!F52</f>
        <v>61s duplo 2b</v>
      </c>
      <c r="B42">
        <f>'15N'!AB52</f>
        <v>1.504</v>
      </c>
      <c r="C42" s="4">
        <f>'15N'!AA52</f>
        <v>12.686048392913758</v>
      </c>
      <c r="D42" s="4">
        <f>'15N'!AC52</f>
        <v>12.111059092542833</v>
      </c>
      <c r="E42" s="4">
        <f>'13C'!AC52</f>
        <v>-16.255427389202048</v>
      </c>
      <c r="F42" s="4">
        <f>'13C'!AD52</f>
        <v>44.7895673571552</v>
      </c>
      <c r="G42" s="4"/>
      <c r="H42" s="19"/>
    </row>
    <row r="43" spans="1:16" x14ac:dyDescent="0.2">
      <c r="A43" t="str">
        <f>'15N'!F53</f>
        <v>62 b  2b</v>
      </c>
      <c r="B43">
        <f>'15N'!AB53</f>
        <v>1.724</v>
      </c>
      <c r="C43" s="4">
        <f>'15N'!AA53</f>
        <v>13.976095185067191</v>
      </c>
      <c r="D43" s="4">
        <f>'15N'!AC53</f>
        <v>8.3520271230498313</v>
      </c>
      <c r="E43" s="4">
        <f>'13C'!AC53</f>
        <v>-12.936457410600527</v>
      </c>
      <c r="F43" s="4">
        <f>'13C'!AD53</f>
        <v>33.654475570890739</v>
      </c>
      <c r="G43" s="4"/>
      <c r="H43" s="19"/>
    </row>
    <row r="44" spans="1:16" x14ac:dyDescent="0.2">
      <c r="A44" t="str">
        <f>'15N'!F54</f>
        <v>62 h 2b</v>
      </c>
      <c r="B44">
        <f>'15N'!AB54</f>
        <v>1.3740000000000001</v>
      </c>
      <c r="C44" s="4">
        <f>'15N'!AA54</f>
        <v>12.264619137948955</v>
      </c>
      <c r="D44" s="4">
        <f>'15N'!AC54</f>
        <v>7.616763092201742</v>
      </c>
      <c r="E44" s="4">
        <f>'13C'!AC54</f>
        <v>-16.563212593420811</v>
      </c>
      <c r="F44" s="4">
        <f>'13C'!AD54</f>
        <v>37.606251734247728</v>
      </c>
      <c r="G44" s="4"/>
      <c r="H44" s="19"/>
    </row>
    <row r="45" spans="1:16" x14ac:dyDescent="0.2">
      <c r="A45" t="str">
        <f>'15N'!F55</f>
        <v>62s   2b</v>
      </c>
      <c r="B45">
        <f>'15N'!AB55</f>
        <v>1.294</v>
      </c>
      <c r="C45" s="4">
        <f>'15N'!AA55</f>
        <v>12.788441483258193</v>
      </c>
      <c r="D45" s="4">
        <f>'15N'!AC55</f>
        <v>11.597212886257319</v>
      </c>
      <c r="E45" s="4">
        <f>'13C'!AC55</f>
        <v>-16.138800012654194</v>
      </c>
      <c r="F45" s="4">
        <f>'13C'!AD55</f>
        <v>45.389567556786538</v>
      </c>
      <c r="G45" s="4"/>
      <c r="H45" s="19"/>
    </row>
    <row r="46" spans="1:16" x14ac:dyDescent="0.2">
      <c r="A46" t="str">
        <f>'15N'!F56</f>
        <v>62s  duplo 2b</v>
      </c>
      <c r="B46">
        <f>'15N'!AB56</f>
        <v>1.337</v>
      </c>
      <c r="C46" s="4">
        <f>'15N'!AA56</f>
        <v>12.844323643548442</v>
      </c>
      <c r="D46" s="4">
        <f>'15N'!AC56</f>
        <v>11.765880330556529</v>
      </c>
      <c r="E46" s="4">
        <f>'13C'!AC56</f>
        <v>-16.146275093250992</v>
      </c>
      <c r="F46" s="4">
        <f>'13C'!AD56</f>
        <v>45.143779374710967</v>
      </c>
      <c r="G46" s="4"/>
      <c r="H46" s="19"/>
    </row>
    <row r="47" spans="1:16" x14ac:dyDescent="0.2">
      <c r="A47" t="str">
        <f>'15N'!F58</f>
        <v>63b  2b</v>
      </c>
      <c r="B47">
        <f>'15N'!AB58</f>
        <v>1.222</v>
      </c>
      <c r="C47" s="4">
        <f>'15N'!AA58</f>
        <v>14.860652427926249</v>
      </c>
      <c r="D47" s="4">
        <f>'15N'!AC58</f>
        <v>8.1720423190197824</v>
      </c>
      <c r="E47" s="4">
        <f>'13C'!AC58</f>
        <v>-13.536536544931632</v>
      </c>
      <c r="F47" s="4">
        <f>'13C'!AD58</f>
        <v>35.35224910012694</v>
      </c>
      <c r="G47" s="4"/>
      <c r="H47" s="19"/>
    </row>
    <row r="48" spans="1:16" x14ac:dyDescent="0.2">
      <c r="A48" t="str">
        <f>'15N'!F59</f>
        <v>63h  2b</v>
      </c>
      <c r="B48">
        <f>'15N'!AB59</f>
        <v>1.4790000000000001</v>
      </c>
      <c r="C48" s="4">
        <f>'15N'!AA59</f>
        <v>12.254547108311632</v>
      </c>
      <c r="D48" s="4">
        <f>'15N'!AC59</f>
        <v>7.9391214902925924</v>
      </c>
      <c r="E48" s="4">
        <f>'13C'!AC59</f>
        <v>-16.355448601426804</v>
      </c>
      <c r="F48" s="4">
        <f>'13C'!AD59</f>
        <v>35.060796525119407</v>
      </c>
      <c r="G48" s="4"/>
      <c r="H48" s="19"/>
    </row>
    <row r="49" spans="1:8" x14ac:dyDescent="0.2">
      <c r="A49" t="str">
        <f>'15N'!F60</f>
        <v>63s  2b</v>
      </c>
      <c r="B49">
        <f>'15N'!AB60</f>
        <v>1.835</v>
      </c>
      <c r="C49" s="4">
        <f>'15N'!AA60</f>
        <v>12.320949640979089</v>
      </c>
      <c r="D49" s="4">
        <f>'15N'!AC60</f>
        <v>12.181471237891879</v>
      </c>
      <c r="E49" s="4">
        <f>'13C'!AC60</f>
        <v>-15.862717421233185</v>
      </c>
      <c r="F49" s="4">
        <f>'13C'!AD60</f>
        <v>44.419302988694291</v>
      </c>
      <c r="G49" s="4"/>
      <c r="H49" s="19"/>
    </row>
    <row r="50" spans="1:8" x14ac:dyDescent="0.2">
      <c r="A50" t="str">
        <f>'15N'!F61</f>
        <v>64h  2b</v>
      </c>
      <c r="B50">
        <f>'15N'!AB61</f>
        <v>1.304</v>
      </c>
      <c r="C50" s="4">
        <f>'15N'!AA61</f>
        <v>12.212248588742195</v>
      </c>
      <c r="D50" s="4">
        <f>'15N'!AC61</f>
        <v>7.4391173471835073</v>
      </c>
      <c r="E50" s="4">
        <f>'13C'!AC61</f>
        <v>-16.767976201931514</v>
      </c>
      <c r="F50" s="4">
        <f>'13C'!AD61</f>
        <v>36.957411811405088</v>
      </c>
      <c r="G50" s="4"/>
      <c r="H50" s="19"/>
    </row>
    <row r="51" spans="1:8" x14ac:dyDescent="0.2">
      <c r="A51" t="str">
        <f>'15N'!F62</f>
        <v>64b  2b</v>
      </c>
      <c r="B51">
        <f>'15N'!AB62</f>
        <v>0.88200000000000001</v>
      </c>
      <c r="C51" s="4">
        <f>'15N'!AA62</f>
        <v>15.208445899705028</v>
      </c>
      <c r="D51" s="4">
        <f>'15N'!AC62</f>
        <v>8.7293664903038195</v>
      </c>
      <c r="E51" s="4">
        <f>'13C'!AC62</f>
        <v>-13.15129464984647</v>
      </c>
      <c r="F51" s="4">
        <f>'13C'!AD62</f>
        <v>35.817511363198619</v>
      </c>
      <c r="G51" s="4"/>
      <c r="H51" s="19"/>
    </row>
    <row r="52" spans="1:8" x14ac:dyDescent="0.2">
      <c r="A52" t="str">
        <f>'15N'!F63</f>
        <v>64s  2b</v>
      </c>
      <c r="B52">
        <f>'15N'!AB63</f>
        <v>1.75</v>
      </c>
      <c r="C52" s="4">
        <f>'15N'!AA63</f>
        <v>12.161939178581521</v>
      </c>
      <c r="D52" s="4">
        <f>'15N'!AC63</f>
        <v>12.455915741833708</v>
      </c>
      <c r="E52" s="4">
        <f>'13C'!AC63</f>
        <v>-16.007415009940537</v>
      </c>
      <c r="F52" s="4">
        <f>'13C'!AD63</f>
        <v>44.122134787448083</v>
      </c>
      <c r="G52" s="4"/>
      <c r="H52" s="4"/>
    </row>
    <row r="53" spans="1:8" x14ac:dyDescent="0.2">
      <c r="A53" t="str">
        <f>'15N'!F64</f>
        <v>65h  2b</v>
      </c>
      <c r="B53">
        <f>'15N'!AB64</f>
        <v>1.57</v>
      </c>
      <c r="C53" s="4">
        <f>'15N'!AA64</f>
        <v>11.892179842944843</v>
      </c>
      <c r="D53" s="4">
        <f>'15N'!AC64</f>
        <v>7.7504829007695237</v>
      </c>
      <c r="E53" s="4">
        <f>'13C'!AC64</f>
        <v>-16.546890874764973</v>
      </c>
      <c r="F53" s="4">
        <f>'13C'!AD64</f>
        <v>36.852145458293364</v>
      </c>
      <c r="G53" s="4"/>
      <c r="H53" s="4"/>
    </row>
    <row r="54" spans="1:8" x14ac:dyDescent="0.2">
      <c r="A54" t="str">
        <f>'15N'!F65</f>
        <v>65s  2b</v>
      </c>
      <c r="B54">
        <f>'15N'!AB65</f>
        <v>1.6739999999999999</v>
      </c>
      <c r="C54" s="4">
        <f>'15N'!AA65</f>
        <v>14.018115498984681</v>
      </c>
      <c r="D54" s="4">
        <f>'15N'!AC65</f>
        <v>11.067744771523559</v>
      </c>
      <c r="E54" s="4">
        <f>'13C'!AC65</f>
        <v>-16.556001284660184</v>
      </c>
      <c r="F54" s="4">
        <f>'13C'!AD65</f>
        <v>44.449385767257311</v>
      </c>
      <c r="G54" s="4"/>
      <c r="H54" s="4"/>
    </row>
    <row r="55" spans="1:8" x14ac:dyDescent="0.2">
      <c r="A55" t="str">
        <f>'15N'!F66</f>
        <v>65b  2b</v>
      </c>
      <c r="B55">
        <f>'15N'!AB66</f>
        <v>1.145</v>
      </c>
      <c r="C55" s="4">
        <f>'15N'!AA66</f>
        <v>15.173718702442015</v>
      </c>
      <c r="D55" s="4">
        <f>'15N'!AC66</f>
        <v>9.2025764057028709</v>
      </c>
      <c r="E55" s="4">
        <f>'13C'!AC66</f>
        <v>-13.441023874099939</v>
      </c>
      <c r="F55" s="4">
        <f>'13C'!AD66</f>
        <v>37.071080893254283</v>
      </c>
      <c r="G55" s="4"/>
      <c r="H55" s="4"/>
    </row>
    <row r="56" spans="1:8" x14ac:dyDescent="0.2">
      <c r="A56" t="str">
        <f>'15N'!F68</f>
        <v>66b  2b</v>
      </c>
      <c r="B56">
        <f>'15N'!AB68</f>
        <v>0.59</v>
      </c>
      <c r="C56" s="4">
        <f>'15N'!AA68</f>
        <v>44.60550431463389</v>
      </c>
      <c r="D56" s="4">
        <f>'15N'!AC68</f>
        <v>8.464739479919519</v>
      </c>
      <c r="E56" s="4">
        <f>'13C'!AC68</f>
        <v>63.780787382763812</v>
      </c>
      <c r="F56" s="4">
        <f>'13C'!AD68</f>
        <v>40.489635185568915</v>
      </c>
      <c r="G56" s="4"/>
      <c r="H56" s="4"/>
    </row>
    <row r="57" spans="1:8" x14ac:dyDescent="0.2">
      <c r="A57" t="str">
        <f>'15N'!F69</f>
        <v>66h 2b</v>
      </c>
      <c r="B57">
        <f>'15N'!AB69</f>
        <v>1.782</v>
      </c>
      <c r="C57" s="4">
        <f>'15N'!AA69</f>
        <v>13.254107550249355</v>
      </c>
      <c r="D57" s="4">
        <f>'15N'!AC69</f>
        <v>7.1882175301064395</v>
      </c>
      <c r="E57" s="4">
        <f>'13C'!AC69</f>
        <v>-14.171143337757291</v>
      </c>
      <c r="F57" s="4">
        <f>'13C'!AD69</f>
        <v>33.809727654802757</v>
      </c>
      <c r="G57" s="4"/>
      <c r="H57" s="4"/>
    </row>
    <row r="58" spans="1:8" x14ac:dyDescent="0.2">
      <c r="A58" t="str">
        <f>'15N'!F70</f>
        <v>66s  2b</v>
      </c>
      <c r="B58">
        <f>'15N'!AB70</f>
        <v>1.591</v>
      </c>
      <c r="C58" s="4">
        <f>'15N'!AA70</f>
        <v>13.405479940863287</v>
      </c>
      <c r="D58" s="4">
        <f>'15N'!AC70</f>
        <v>11.327407972168308</v>
      </c>
      <c r="E58" s="4">
        <f>'13C'!AC70</f>
        <v>-15.563981092668216</v>
      </c>
      <c r="F58" s="4">
        <f>'13C'!AD70</f>
        <v>44.554299522171632</v>
      </c>
      <c r="G58" s="4"/>
      <c r="H58" s="4"/>
    </row>
    <row r="59" spans="1:8" x14ac:dyDescent="0.2">
      <c r="A59" t="str">
        <f>'15N'!F71</f>
        <v>67b  1e beest  2b</v>
      </c>
      <c r="B59">
        <f>'15N'!AB71</f>
        <v>1.2729999999999999</v>
      </c>
      <c r="C59" s="4">
        <f>'15N'!AA71</f>
        <v>14.834646343981982</v>
      </c>
      <c r="D59" s="4">
        <f>'15N'!AC71</f>
        <v>8.6561270944362185</v>
      </c>
      <c r="E59" s="4">
        <f>'13C'!AC71</f>
        <v>-13.16784222290625</v>
      </c>
      <c r="F59" s="4">
        <f>'13C'!AD71</f>
        <v>35.002166378630996</v>
      </c>
      <c r="G59" s="4"/>
      <c r="H59" s="4"/>
    </row>
    <row r="60" spans="1:8" x14ac:dyDescent="0.2">
      <c r="A60" t="str">
        <f>'15N'!F72</f>
        <v>67b  2e beest  2b</v>
      </c>
      <c r="B60">
        <f>'15N'!AB72</f>
        <v>1.1639999999999999</v>
      </c>
      <c r="C60" s="4">
        <f>'15N'!AA72</f>
        <v>15.640060687944258</v>
      </c>
      <c r="D60" s="4">
        <f>'15N'!AC72</f>
        <v>8.3466779435267302</v>
      </c>
      <c r="E60" s="4">
        <f>'13C'!AC72</f>
        <v>-10.215070922722406</v>
      </c>
      <c r="F60" s="4">
        <f>'13C'!AD72</f>
        <v>33.453708664508262</v>
      </c>
      <c r="G60" s="4"/>
      <c r="H60" s="4"/>
    </row>
    <row r="61" spans="1:8" x14ac:dyDescent="0.2">
      <c r="A61" t="str">
        <f>'15N'!F73</f>
        <v>67h  2b</v>
      </c>
      <c r="B61">
        <f>'15N'!AB73</f>
        <v>1.6719999999999999</v>
      </c>
      <c r="C61" s="4">
        <f>'15N'!AA73</f>
        <v>11.91042395044823</v>
      </c>
      <c r="D61" s="4">
        <f>'15N'!AC73</f>
        <v>7.8361095768895819</v>
      </c>
      <c r="E61" s="4">
        <f>'13C'!AC73</f>
        <v>-15.987626716993807</v>
      </c>
      <c r="F61" s="4">
        <f>'13C'!AD73</f>
        <v>38.819771808061731</v>
      </c>
      <c r="G61" s="4"/>
      <c r="H61" s="4"/>
    </row>
    <row r="62" spans="1:8" x14ac:dyDescent="0.2">
      <c r="A62" t="str">
        <f>'15N'!F74</f>
        <v>67s  2b</v>
      </c>
      <c r="B62">
        <f>'15N'!AB74</f>
        <v>1.5549999999999999</v>
      </c>
      <c r="C62" s="4">
        <f>'15N'!AA74</f>
        <v>12.611104707764405</v>
      </c>
      <c r="D62" s="4">
        <f>'15N'!AC74</f>
        <v>11.046964106390863</v>
      </c>
      <c r="E62" s="4">
        <f>'13C'!AC74</f>
        <v>-16.111790343070581</v>
      </c>
      <c r="F62" s="4">
        <f>'13C'!AD74</f>
        <v>43.43656422664948</v>
      </c>
      <c r="G62" s="4"/>
      <c r="H62" s="4"/>
    </row>
    <row r="63" spans="1:8" x14ac:dyDescent="0.2">
      <c r="A63" t="str">
        <f>'15N'!F75</f>
        <v>68b  2b</v>
      </c>
      <c r="B63">
        <f>'15N'!AB75</f>
        <v>1.478</v>
      </c>
      <c r="C63" s="4">
        <f>'15N'!AA75</f>
        <v>45.692823805766238</v>
      </c>
      <c r="D63" s="4">
        <f>'15N'!AC75</f>
        <v>8.6282237628555922</v>
      </c>
      <c r="E63" s="4">
        <f>'13C'!AC75</f>
        <v>75.694123356949461</v>
      </c>
      <c r="F63" s="4">
        <f>'13C'!AD75</f>
        <v>36.523042079671235</v>
      </c>
      <c r="G63" s="4"/>
      <c r="H63" s="4">
        <f>'13C'!AE75</f>
        <v>75.116411477614861</v>
      </c>
    </row>
    <row r="64" spans="1:8" x14ac:dyDescent="0.2">
      <c r="A64" t="str">
        <f>'15N'!F76</f>
        <v>68h  2b</v>
      </c>
      <c r="B64">
        <f>'15N'!AB76</f>
        <v>1.5669999999999999</v>
      </c>
      <c r="C64" s="4">
        <f>'15N'!AA76</f>
        <v>12.69747943374372</v>
      </c>
      <c r="D64" s="4">
        <f>'15N'!AC76</f>
        <v>7.8515085648719518</v>
      </c>
      <c r="E64" s="4">
        <f>'13C'!AC76</f>
        <v>-15.16934863066572</v>
      </c>
      <c r="F64" s="4">
        <f>'13C'!AD76</f>
        <v>34.510064878041014</v>
      </c>
      <c r="G64" s="4"/>
      <c r="H64" s="4"/>
    </row>
    <row r="65" spans="1:10" x14ac:dyDescent="0.2">
      <c r="A65" t="str">
        <f>'15N'!F78</f>
        <v>68s  2b</v>
      </c>
      <c r="B65">
        <f>'15N'!AB78</f>
        <v>1.5760000000000001</v>
      </c>
      <c r="C65" s="4">
        <f>'15N'!AA78</f>
        <v>13.69515213856649</v>
      </c>
      <c r="D65" s="4">
        <f>'15N'!AC78</f>
        <v>12.308486414000463</v>
      </c>
      <c r="E65" s="4">
        <f>'13C'!AC78</f>
        <v>-16.045276192836241</v>
      </c>
      <c r="F65" s="4">
        <f>'13C'!AD78</f>
        <v>43.545801614964496</v>
      </c>
      <c r="G65" s="4"/>
      <c r="H65" s="4"/>
    </row>
    <row r="66" spans="1:10" x14ac:dyDescent="0.2">
      <c r="A66" t="str">
        <f>'15N'!F79</f>
        <v>69b  2b</v>
      </c>
      <c r="B66">
        <f>'15N'!AB79</f>
        <v>1.4259999999999999</v>
      </c>
      <c r="C66" s="4">
        <f>'15N'!AA79</f>
        <v>70.358257214119718</v>
      </c>
      <c r="D66" s="4">
        <f>'15N'!AC79</f>
        <v>8.8073212949612607</v>
      </c>
      <c r="E66" s="4">
        <f>'13C'!AC79</f>
        <v>142.54222525221641</v>
      </c>
      <c r="F66" s="4">
        <f>'13C'!AD79</f>
        <v>35.74597711061007</v>
      </c>
      <c r="G66" s="4"/>
      <c r="H66" s="4">
        <f>'13C'!AE79</f>
        <v>140.55780292278578</v>
      </c>
    </row>
    <row r="67" spans="1:10" x14ac:dyDescent="0.2">
      <c r="A67" t="str">
        <f>'15N'!F80</f>
        <v>69h  2b</v>
      </c>
      <c r="B67">
        <f>'15N'!AB80</f>
        <v>1.7110000000000001</v>
      </c>
      <c r="C67" s="4">
        <f>'15N'!AA80</f>
        <v>15.287675433802834</v>
      </c>
      <c r="D67" s="4">
        <f>'15N'!AC80</f>
        <v>8.1100266157053973</v>
      </c>
      <c r="E67" s="4">
        <f>'13C'!AC80</f>
        <v>-7.8817031837701892</v>
      </c>
      <c r="F67" s="4">
        <f>'13C'!AD80</f>
        <v>35.607121866309519</v>
      </c>
      <c r="G67" s="4"/>
      <c r="H67" s="4"/>
    </row>
    <row r="68" spans="1:10" x14ac:dyDescent="0.2">
      <c r="A68" t="str">
        <f>'15N'!F81</f>
        <v>69s  2b</v>
      </c>
      <c r="B68">
        <f>'15N'!AB81</f>
        <v>1.847</v>
      </c>
      <c r="C68" s="4">
        <f>'15N'!AA81</f>
        <v>12.915452847362577</v>
      </c>
      <c r="D68" s="4">
        <f>'15N'!AC81</f>
        <v>12.037686452208472</v>
      </c>
      <c r="E68" s="4">
        <f>'13C'!AC81</f>
        <v>-15.73929386811718</v>
      </c>
      <c r="F68" s="4">
        <f>'13C'!AD81</f>
        <v>44.499236327147131</v>
      </c>
      <c r="G68" s="4"/>
      <c r="H68" s="4"/>
      <c r="I68" s="24"/>
      <c r="J68" s="4"/>
    </row>
    <row r="69" spans="1:10" x14ac:dyDescent="0.2">
      <c r="A69" t="str">
        <f>'15N'!F82</f>
        <v>70b  2b</v>
      </c>
      <c r="B69">
        <f>'15N'!AB82</f>
        <v>0.746</v>
      </c>
      <c r="C69" s="4">
        <f>'15N'!AA82</f>
        <v>59.11751055349113</v>
      </c>
      <c r="D69" s="4">
        <f>'15N'!AC82</f>
        <v>8.8233375072775999</v>
      </c>
      <c r="E69" s="4">
        <f>'13C'!AC82</f>
        <v>113.61487127176729</v>
      </c>
      <c r="F69" s="4">
        <f>'13C'!AD82</f>
        <v>36.138441074217873</v>
      </c>
      <c r="G69" s="4"/>
      <c r="H69" s="4">
        <f>'13C'!AE82</f>
        <v>112.23917843478624</v>
      </c>
      <c r="I69" s="24"/>
      <c r="J69" s="4"/>
    </row>
    <row r="70" spans="1:10" x14ac:dyDescent="0.2">
      <c r="A70" t="str">
        <f>'15N'!F83</f>
        <v>70h  2b</v>
      </c>
      <c r="B70">
        <f>'15N'!AB83</f>
        <v>1.5349999999999999</v>
      </c>
      <c r="C70" s="4">
        <f>'15N'!AA83</f>
        <v>12.789667203012572</v>
      </c>
      <c r="D70" s="4">
        <f>'15N'!AC83</f>
        <v>7.7985006254778613</v>
      </c>
      <c r="E70" s="4">
        <f>'13C'!AC83</f>
        <v>-15.313631654118428</v>
      </c>
      <c r="F70" s="4">
        <f>'13C'!AD83</f>
        <v>36.124812109763326</v>
      </c>
      <c r="G70" s="4"/>
      <c r="H70" s="4"/>
      <c r="I70" s="24"/>
      <c r="J70" s="4"/>
    </row>
    <row r="71" spans="1:10" x14ac:dyDescent="0.2">
      <c r="A71" t="str">
        <f>'15N'!F84</f>
        <v>70s  2b</v>
      </c>
      <c r="B71">
        <f>'15N'!AB84</f>
        <v>1.6220000000000001</v>
      </c>
      <c r="C71" s="4">
        <f>'15N'!AA84</f>
        <v>12.43088476651547</v>
      </c>
      <c r="D71" s="4">
        <f>'15N'!AC84</f>
        <v>12.755991333628092</v>
      </c>
      <c r="E71" s="4">
        <f>'13C'!AC84</f>
        <v>-15.653078472649909</v>
      </c>
      <c r="F71" s="4">
        <f>'13C'!AD84</f>
        <v>43.615307435604819</v>
      </c>
      <c r="G71" s="4"/>
      <c r="H71" s="4"/>
      <c r="I71" s="24"/>
      <c r="J71" s="4"/>
    </row>
    <row r="72" spans="1:10" x14ac:dyDescent="0.2">
      <c r="A72" t="str">
        <f>'15N'!F85</f>
        <v>70s duplo 2b</v>
      </c>
      <c r="B72">
        <f>'15N'!AB85</f>
        <v>1.6319999999999999</v>
      </c>
      <c r="C72" s="4">
        <f>'15N'!AA85</f>
        <v>12.590557335422037</v>
      </c>
      <c r="D72" s="4">
        <f>'15N'!AC85</f>
        <v>12.693764892935096</v>
      </c>
      <c r="E72" s="4">
        <f>'13C'!AC85</f>
        <v>-15.596005761894608</v>
      </c>
      <c r="F72" s="4">
        <f>'13C'!AD85</f>
        <v>43.903061655192992</v>
      </c>
      <c r="G72" s="4"/>
      <c r="H72" s="4"/>
      <c r="I72" s="24"/>
      <c r="J72" s="4"/>
    </row>
    <row r="73" spans="1:10" x14ac:dyDescent="0.2">
      <c r="A73" t="str">
        <f>'15N'!F86</f>
        <v>71b  2b</v>
      </c>
      <c r="B73">
        <f>'15N'!AB86</f>
        <v>0.35499999999999998</v>
      </c>
      <c r="C73" s="4">
        <f>'15N'!AA86</f>
        <v>62.940481134847573</v>
      </c>
      <c r="D73" s="4">
        <f>'15N'!AC86</f>
        <v>8.2562694180406204</v>
      </c>
      <c r="E73" s="4">
        <f>'13C'!AC86</f>
        <v>128.07212442323191</v>
      </c>
      <c r="F73" s="4">
        <f>'13C'!AD86</f>
        <v>37.278953092917249</v>
      </c>
      <c r="G73" s="4"/>
      <c r="H73" s="4">
        <f>'13C'!AE86</f>
        <v>126.3922020193484</v>
      </c>
    </row>
    <row r="74" spans="1:10" x14ac:dyDescent="0.2">
      <c r="A74" t="str">
        <f>'15N'!F88</f>
        <v>71s  2b</v>
      </c>
      <c r="B74">
        <f>'15N'!AB88</f>
        <v>1.5660000000000001</v>
      </c>
      <c r="C74" s="4">
        <f>'15N'!AA88</f>
        <v>14.753085864050723</v>
      </c>
      <c r="D74" s="4">
        <f>'15N'!AC88</f>
        <v>12.035415273165462</v>
      </c>
      <c r="E74" s="4">
        <f>'13C'!AC88</f>
        <v>-10.574601728119275</v>
      </c>
      <c r="F74" s="4">
        <f>'13C'!AD88</f>
        <v>43.733854721321315</v>
      </c>
      <c r="G74" s="4"/>
      <c r="H74" s="4"/>
      <c r="I74" s="24"/>
      <c r="J74" s="24"/>
    </row>
    <row r="75" spans="1:10" x14ac:dyDescent="0.2">
      <c r="A75" t="str">
        <f>'15N'!F89</f>
        <v>71h  2b</v>
      </c>
      <c r="B75">
        <f>'15N'!AB89</f>
        <v>1.43</v>
      </c>
      <c r="C75" s="4">
        <f>'15N'!AA89</f>
        <v>23.110566149318938</v>
      </c>
      <c r="D75" s="4">
        <f>'15N'!AC89</f>
        <v>7.3769696399059033</v>
      </c>
      <c r="E75" s="4">
        <f>'13C'!AC89</f>
        <v>14.995574593777981</v>
      </c>
      <c r="F75" s="4">
        <f>'13C'!AD89</f>
        <v>37.863841792802432</v>
      </c>
      <c r="G75" s="4"/>
      <c r="H75" s="4"/>
      <c r="I75" s="24"/>
      <c r="J75" s="24"/>
    </row>
    <row r="76" spans="1:10" x14ac:dyDescent="0.2">
      <c r="A76" t="str">
        <f>'15N'!F90</f>
        <v>72h  2b</v>
      </c>
      <c r="B76">
        <f>'15N'!AB90</f>
        <v>1.76</v>
      </c>
      <c r="C76" s="4">
        <f>'15N'!AA90</f>
        <v>30.08195738364655</v>
      </c>
      <c r="D76" s="4">
        <f>'15N'!AC90</f>
        <v>8.0068965328387627</v>
      </c>
      <c r="E76" s="4">
        <f>'13C'!AC90</f>
        <v>21.502142392002117</v>
      </c>
      <c r="F76" s="4">
        <f>'13C'!AD90</f>
        <v>35.25883406269655</v>
      </c>
      <c r="G76" s="4"/>
      <c r="H76" s="4"/>
      <c r="I76" s="24"/>
      <c r="J76" s="24"/>
    </row>
    <row r="77" spans="1:10" x14ac:dyDescent="0.2">
      <c r="A77" t="str">
        <f>'15N'!F91</f>
        <v>72b  2b</v>
      </c>
      <c r="B77">
        <f>'15N'!AB91</f>
        <v>0.97699999999999998</v>
      </c>
      <c r="C77" s="4">
        <f>'15N'!AA91</f>
        <v>110.96261147565569</v>
      </c>
      <c r="D77" s="4">
        <f>'15N'!AC91</f>
        <v>7.867093449298002</v>
      </c>
      <c r="E77" s="4">
        <f>'13C'!AC91</f>
        <v>251.77957778311509</v>
      </c>
      <c r="F77" s="4">
        <f>'13C'!AD91</f>
        <v>34.243892120306519</v>
      </c>
      <c r="G77" s="4"/>
      <c r="H77" s="4">
        <f>'13C'!AE91</f>
        <v>247.49643161576918</v>
      </c>
      <c r="I77" s="24"/>
      <c r="J77" s="24"/>
    </row>
    <row r="78" spans="1:10" x14ac:dyDescent="0.2">
      <c r="A78" t="str">
        <f>'15N'!F92</f>
        <v>72s  2b</v>
      </c>
      <c r="B78">
        <f>'15N'!AB92</f>
        <v>1.837</v>
      </c>
      <c r="C78" s="4">
        <f>'15N'!AA92</f>
        <v>15.448353217104977</v>
      </c>
      <c r="D78" s="4">
        <f>'15N'!AC92</f>
        <v>11.977813665558219</v>
      </c>
      <c r="E78" s="4">
        <f>'13C'!AC92</f>
        <v>-7.1825474831815921</v>
      </c>
      <c r="F78" s="4">
        <f>'13C'!AD92</f>
        <v>43.7794542419363</v>
      </c>
      <c r="G78" s="4"/>
      <c r="H78" s="4"/>
      <c r="I78" s="24"/>
      <c r="J78" s="24"/>
    </row>
    <row r="79" spans="1:10" x14ac:dyDescent="0.2">
      <c r="A79" t="str">
        <f>'15N'!F93</f>
        <v>72s duplo 2b</v>
      </c>
      <c r="B79">
        <f>'15N'!AB93</f>
        <v>1.45</v>
      </c>
      <c r="C79" s="4">
        <f>'15N'!AA93</f>
        <v>19.019560243671528</v>
      </c>
      <c r="D79" s="4">
        <f>'15N'!AC93</f>
        <v>11.383754783611012</v>
      </c>
      <c r="E79" s="4">
        <f>'13C'!AC93</f>
        <v>2.3530315176793835</v>
      </c>
      <c r="F79" s="4">
        <f>'13C'!AD93</f>
        <v>42.362995535887379</v>
      </c>
    </row>
  </sheetData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Info</vt:lpstr>
      <vt:lpstr>N2CO2_He.wke</vt:lpstr>
      <vt:lpstr>15N</vt:lpstr>
      <vt:lpstr>13C</vt:lpstr>
      <vt:lpstr>end results</vt:lpstr>
      <vt:lpstr>15N lin</vt:lpstr>
      <vt:lpstr>13C lin</vt:lpstr>
      <vt:lpstr>N2CO2_He.wke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Logtestijn, R.S.P. van</dc:creator>
  <cp:lastModifiedBy>Egmond, E.M. van</cp:lastModifiedBy>
  <cp:lastPrinted>2014-08-26T09:31:58Z</cp:lastPrinted>
  <dcterms:created xsi:type="dcterms:W3CDTF">2012-11-13T10:28:49Z</dcterms:created>
  <dcterms:modified xsi:type="dcterms:W3CDTF">2015-02-06T11:31:03Z</dcterms:modified>
</cp:coreProperties>
</file>