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07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archanasiddam/Desktop/CFP/Revisisons/Graphs Raw Data/untitled folder/"/>
    </mc:Choice>
  </mc:AlternateContent>
  <bookViews>
    <workbookView xWindow="980" yWindow="460" windowWidth="23560" windowHeight="15120"/>
  </bookViews>
  <sheets>
    <sheet name="Data Input" sheetId="2" r:id="rId1"/>
    <sheet name="WT vs KO JMcD Stats Table (2)" sheetId="4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2" l="1"/>
  <c r="C24" i="2"/>
  <c r="D20" i="2"/>
  <c r="D24" i="2"/>
  <c r="C25" i="2"/>
  <c r="D25" i="2"/>
  <c r="C26" i="2"/>
  <c r="D26" i="2"/>
  <c r="E27" i="2"/>
  <c r="C40" i="2"/>
  <c r="C56" i="2"/>
  <c r="C71" i="2"/>
  <c r="D40" i="2"/>
  <c r="D56" i="2"/>
  <c r="D71" i="2"/>
  <c r="C41" i="2"/>
  <c r="C57" i="2"/>
  <c r="C72" i="2"/>
  <c r="D41" i="2"/>
  <c r="D57" i="2"/>
  <c r="D72" i="2"/>
  <c r="C42" i="2"/>
  <c r="C58" i="2"/>
  <c r="C73" i="2"/>
  <c r="D42" i="2"/>
  <c r="D58" i="2"/>
  <c r="D73" i="2"/>
  <c r="F20" i="2"/>
  <c r="F25" i="2"/>
  <c r="G20" i="2"/>
  <c r="G25" i="2"/>
  <c r="H20" i="2"/>
  <c r="H25" i="2"/>
  <c r="F26" i="2"/>
  <c r="G26" i="2"/>
  <c r="H26" i="2"/>
  <c r="F24" i="2"/>
  <c r="G24" i="2"/>
  <c r="H24" i="2"/>
  <c r="AY66" i="4"/>
  <c r="AX66" i="4"/>
  <c r="AW66" i="4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D66" i="4"/>
  <c r="C66" i="4"/>
  <c r="B66" i="4"/>
  <c r="AY65" i="4"/>
  <c r="AX65" i="4"/>
  <c r="AW65" i="4"/>
  <c r="AV65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D65" i="4"/>
  <c r="C65" i="4"/>
  <c r="B65" i="4"/>
  <c r="AY64" i="4"/>
  <c r="AX64" i="4"/>
  <c r="AW64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H64" i="4"/>
  <c r="I64" i="4"/>
  <c r="J64" i="4"/>
  <c r="B64" i="4"/>
  <c r="C64" i="4"/>
  <c r="D64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F63" i="4"/>
  <c r="E63" i="4"/>
  <c r="D63" i="4"/>
  <c r="C63" i="4"/>
  <c r="B63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F62" i="4"/>
  <c r="E62" i="4"/>
  <c r="D62" i="4"/>
  <c r="C62" i="4"/>
  <c r="B62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D61" i="4"/>
  <c r="C61" i="4"/>
  <c r="B61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H60" i="4"/>
  <c r="I60" i="4"/>
  <c r="J60" i="4"/>
  <c r="B60" i="4"/>
  <c r="C60" i="4"/>
  <c r="D60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F59" i="4"/>
  <c r="E59" i="4"/>
  <c r="D59" i="4"/>
  <c r="C59" i="4"/>
  <c r="B59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F58" i="4"/>
  <c r="E58" i="4"/>
  <c r="D58" i="4"/>
  <c r="C58" i="4"/>
  <c r="B58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F57" i="4"/>
  <c r="E57" i="4"/>
  <c r="C57" i="4"/>
  <c r="B57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3" i="4"/>
  <c r="J52" i="4"/>
  <c r="J56" i="4"/>
  <c r="I53" i="4"/>
  <c r="I52" i="4"/>
  <c r="I56" i="4"/>
  <c r="H53" i="4"/>
  <c r="H52" i="4"/>
  <c r="H56" i="4"/>
  <c r="D53" i="4"/>
  <c r="D52" i="4"/>
  <c r="C53" i="4"/>
  <c r="C52" i="4"/>
  <c r="B53" i="4"/>
  <c r="B52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D55" i="4"/>
  <c r="C55" i="4"/>
  <c r="B55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H51" i="4"/>
  <c r="I51" i="4"/>
  <c r="J51" i="4"/>
  <c r="B51" i="4"/>
  <c r="C51" i="4"/>
  <c r="D51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F50" i="4"/>
  <c r="E50" i="4"/>
  <c r="D50" i="4"/>
  <c r="C50" i="4"/>
  <c r="B50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F49" i="4"/>
  <c r="E49" i="4"/>
  <c r="D49" i="4"/>
  <c r="C49" i="4"/>
  <c r="B49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D25" i="4"/>
  <c r="C25" i="4"/>
  <c r="B25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F24" i="4"/>
  <c r="E24" i="4"/>
  <c r="D24" i="4"/>
  <c r="C24" i="4"/>
  <c r="B24" i="4"/>
  <c r="F40" i="2"/>
  <c r="F56" i="2"/>
  <c r="F71" i="2"/>
  <c r="G40" i="2"/>
  <c r="G56" i="2"/>
  <c r="G71" i="2"/>
  <c r="H40" i="2"/>
  <c r="H56" i="2"/>
  <c r="H71" i="2"/>
  <c r="F41" i="2"/>
  <c r="F57" i="2"/>
  <c r="F72" i="2"/>
  <c r="G41" i="2"/>
  <c r="G57" i="2"/>
  <c r="G72" i="2"/>
  <c r="H41" i="2"/>
  <c r="H57" i="2"/>
  <c r="H72" i="2"/>
  <c r="F42" i="2"/>
  <c r="F58" i="2"/>
  <c r="F73" i="2"/>
  <c r="G42" i="2"/>
  <c r="G58" i="2"/>
  <c r="G73" i="2"/>
  <c r="H42" i="2"/>
  <c r="H58" i="2"/>
  <c r="H73" i="2"/>
  <c r="B101" i="2"/>
  <c r="D101" i="2"/>
  <c r="E101" i="2"/>
  <c r="C28" i="2"/>
  <c r="D28" i="2"/>
  <c r="C29" i="2"/>
  <c r="D29" i="2"/>
  <c r="C30" i="2"/>
  <c r="D30" i="2"/>
  <c r="E31" i="2"/>
  <c r="C32" i="2"/>
  <c r="D32" i="2"/>
  <c r="C33" i="2"/>
  <c r="D33" i="2"/>
  <c r="C34" i="2"/>
  <c r="D34" i="2"/>
  <c r="E35" i="2"/>
  <c r="C87" i="2"/>
  <c r="D87" i="2"/>
  <c r="F87" i="2"/>
  <c r="G87" i="2"/>
  <c r="H87" i="2"/>
  <c r="C88" i="2"/>
  <c r="D88" i="2"/>
  <c r="F88" i="2"/>
  <c r="G88" i="2"/>
  <c r="H88" i="2"/>
  <c r="C44" i="2"/>
  <c r="C60" i="2"/>
  <c r="C75" i="2"/>
  <c r="C90" i="2"/>
  <c r="D44" i="2"/>
  <c r="D60" i="2"/>
  <c r="D75" i="2"/>
  <c r="D90" i="2"/>
  <c r="E90" i="2"/>
  <c r="F28" i="2"/>
  <c r="F44" i="2"/>
  <c r="F60" i="2"/>
  <c r="F75" i="2"/>
  <c r="F90" i="2"/>
  <c r="G28" i="2"/>
  <c r="G44" i="2"/>
  <c r="G60" i="2"/>
  <c r="G75" i="2"/>
  <c r="G90" i="2"/>
  <c r="H28" i="2"/>
  <c r="H44" i="2"/>
  <c r="H60" i="2"/>
  <c r="H75" i="2"/>
  <c r="H90" i="2"/>
  <c r="C45" i="2"/>
  <c r="C61" i="2"/>
  <c r="C76" i="2"/>
  <c r="C91" i="2"/>
  <c r="D45" i="2"/>
  <c r="D61" i="2"/>
  <c r="D76" i="2"/>
  <c r="D91" i="2"/>
  <c r="E91" i="2"/>
  <c r="F29" i="2"/>
  <c r="F45" i="2"/>
  <c r="F61" i="2"/>
  <c r="F76" i="2"/>
  <c r="F91" i="2"/>
  <c r="G29" i="2"/>
  <c r="G45" i="2"/>
  <c r="G61" i="2"/>
  <c r="G76" i="2"/>
  <c r="G91" i="2"/>
  <c r="H29" i="2"/>
  <c r="H45" i="2"/>
  <c r="H61" i="2"/>
  <c r="H76" i="2"/>
  <c r="H91" i="2"/>
  <c r="C46" i="2"/>
  <c r="C62" i="2"/>
  <c r="C77" i="2"/>
  <c r="C92" i="2"/>
  <c r="D46" i="2"/>
  <c r="D62" i="2"/>
  <c r="D77" i="2"/>
  <c r="D92" i="2"/>
  <c r="E92" i="2"/>
  <c r="F30" i="2"/>
  <c r="F46" i="2"/>
  <c r="F62" i="2"/>
  <c r="F77" i="2"/>
  <c r="F92" i="2"/>
  <c r="G30" i="2"/>
  <c r="G46" i="2"/>
  <c r="G62" i="2"/>
  <c r="G77" i="2"/>
  <c r="G92" i="2"/>
  <c r="H30" i="2"/>
  <c r="H46" i="2"/>
  <c r="H62" i="2"/>
  <c r="H77" i="2"/>
  <c r="H92" i="2"/>
  <c r="C48" i="2"/>
  <c r="C64" i="2"/>
  <c r="C79" i="2"/>
  <c r="C94" i="2"/>
  <c r="D48" i="2"/>
  <c r="D64" i="2"/>
  <c r="D79" i="2"/>
  <c r="D94" i="2"/>
  <c r="E94" i="2"/>
  <c r="F32" i="2"/>
  <c r="F48" i="2"/>
  <c r="F64" i="2"/>
  <c r="F79" i="2"/>
  <c r="F94" i="2"/>
  <c r="G32" i="2"/>
  <c r="G48" i="2"/>
  <c r="G64" i="2"/>
  <c r="G79" i="2"/>
  <c r="G94" i="2"/>
  <c r="H32" i="2"/>
  <c r="H48" i="2"/>
  <c r="H64" i="2"/>
  <c r="H79" i="2"/>
  <c r="H94" i="2"/>
  <c r="C49" i="2"/>
  <c r="C65" i="2"/>
  <c r="C80" i="2"/>
  <c r="C95" i="2"/>
  <c r="D49" i="2"/>
  <c r="D65" i="2"/>
  <c r="D80" i="2"/>
  <c r="D95" i="2"/>
  <c r="E95" i="2"/>
  <c r="F33" i="2"/>
  <c r="F49" i="2"/>
  <c r="F65" i="2"/>
  <c r="F80" i="2"/>
  <c r="F95" i="2"/>
  <c r="G33" i="2"/>
  <c r="G49" i="2"/>
  <c r="G65" i="2"/>
  <c r="G80" i="2"/>
  <c r="G95" i="2"/>
  <c r="H33" i="2"/>
  <c r="H49" i="2"/>
  <c r="H65" i="2"/>
  <c r="H80" i="2"/>
  <c r="H95" i="2"/>
  <c r="C50" i="2"/>
  <c r="C66" i="2"/>
  <c r="C81" i="2"/>
  <c r="C96" i="2"/>
  <c r="D50" i="2"/>
  <c r="D66" i="2"/>
  <c r="D81" i="2"/>
  <c r="D96" i="2"/>
  <c r="E96" i="2"/>
  <c r="F34" i="2"/>
  <c r="F50" i="2"/>
  <c r="F66" i="2"/>
  <c r="F81" i="2"/>
  <c r="F96" i="2"/>
  <c r="G34" i="2"/>
  <c r="G50" i="2"/>
  <c r="G66" i="2"/>
  <c r="G81" i="2"/>
  <c r="G96" i="2"/>
  <c r="H34" i="2"/>
  <c r="H50" i="2"/>
  <c r="H66" i="2"/>
  <c r="H81" i="2"/>
  <c r="H96" i="2"/>
  <c r="D86" i="2"/>
  <c r="F86" i="2"/>
  <c r="G86" i="2"/>
  <c r="H86" i="2"/>
  <c r="C86" i="2"/>
  <c r="E43" i="2"/>
  <c r="E47" i="2"/>
  <c r="E51" i="2"/>
  <c r="A75" i="2"/>
  <c r="A76" i="2"/>
  <c r="A77" i="2"/>
  <c r="A79" i="2"/>
  <c r="A28" i="2"/>
  <c r="A29" i="2"/>
  <c r="A30" i="2"/>
  <c r="A32" i="2"/>
  <c r="A96" i="2"/>
  <c r="A95" i="2"/>
  <c r="A94" i="2"/>
  <c r="A92" i="2"/>
  <c r="A91" i="2"/>
  <c r="A90" i="2"/>
  <c r="A88" i="2"/>
  <c r="A87" i="2"/>
  <c r="A86" i="2"/>
  <c r="A81" i="2"/>
  <c r="A80" i="2"/>
  <c r="A73" i="2"/>
  <c r="A72" i="2"/>
  <c r="A71" i="2"/>
  <c r="A66" i="2"/>
  <c r="A65" i="2"/>
  <c r="A64" i="2"/>
  <c r="A62" i="2"/>
  <c r="A61" i="2"/>
  <c r="A60" i="2"/>
  <c r="A58" i="2"/>
  <c r="A57" i="2"/>
  <c r="A56" i="2"/>
  <c r="A50" i="2"/>
  <c r="A49" i="2"/>
  <c r="A48" i="2"/>
  <c r="A46" i="2"/>
  <c r="A45" i="2"/>
  <c r="A44" i="2"/>
  <c r="A42" i="2"/>
  <c r="A41" i="2"/>
  <c r="A40" i="2"/>
  <c r="A34" i="2"/>
  <c r="A33" i="2"/>
  <c r="A26" i="2"/>
  <c r="A25" i="2"/>
  <c r="A24" i="2"/>
  <c r="E66" i="4"/>
  <c r="E65" i="4"/>
  <c r="F66" i="4"/>
  <c r="F65" i="4"/>
  <c r="G66" i="4"/>
  <c r="G65" i="4"/>
  <c r="C31" i="4"/>
  <c r="C30" i="4"/>
  <c r="E64" i="4"/>
  <c r="F64" i="4"/>
  <c r="G64" i="4"/>
  <c r="G63" i="4"/>
  <c r="G62" i="4"/>
  <c r="C28" i="4"/>
  <c r="C29" i="4"/>
  <c r="E51" i="4"/>
  <c r="F51" i="4"/>
  <c r="G51" i="4"/>
  <c r="G50" i="4"/>
  <c r="G49" i="4"/>
  <c r="B45" i="4"/>
  <c r="B46" i="4"/>
  <c r="B31" i="4"/>
  <c r="B30" i="4"/>
  <c r="B48" i="4"/>
  <c r="D57" i="4"/>
  <c r="E60" i="4"/>
  <c r="F60" i="4"/>
  <c r="G60" i="4"/>
  <c r="G59" i="4"/>
  <c r="G58" i="4"/>
  <c r="G57" i="4"/>
  <c r="B28" i="4"/>
  <c r="B29" i="4"/>
  <c r="D29" i="4"/>
  <c r="D30" i="4"/>
  <c r="B36" i="4"/>
  <c r="B37" i="4"/>
  <c r="H35" i="4"/>
  <c r="A15" i="4"/>
  <c r="E61" i="4"/>
  <c r="F61" i="4"/>
  <c r="G61" i="4"/>
  <c r="B19" i="4"/>
  <c r="C19" i="4"/>
  <c r="D28" i="4"/>
  <c r="D19" i="4"/>
  <c r="E55" i="4"/>
  <c r="F55" i="4"/>
  <c r="G55" i="4"/>
  <c r="E28" i="4"/>
  <c r="E19" i="4"/>
  <c r="F28" i="4"/>
  <c r="F19" i="4"/>
  <c r="O29" i="4"/>
  <c r="B47" i="4"/>
  <c r="O28" i="4"/>
  <c r="P28" i="4"/>
  <c r="P29" i="4"/>
  <c r="O30" i="4"/>
  <c r="P30" i="4"/>
  <c r="P31" i="4"/>
  <c r="Q28" i="4"/>
  <c r="G19" i="4"/>
  <c r="B20" i="4"/>
  <c r="C20" i="4"/>
  <c r="D20" i="4"/>
  <c r="E29" i="4"/>
  <c r="E20" i="4"/>
  <c r="F29" i="4"/>
  <c r="F20" i="4"/>
  <c r="Q29" i="4"/>
  <c r="G20" i="4"/>
  <c r="B21" i="4"/>
  <c r="C21" i="4"/>
  <c r="D21" i="4"/>
  <c r="Q30" i="4"/>
  <c r="G21" i="4"/>
  <c r="B22" i="4"/>
  <c r="C22" i="4"/>
  <c r="Q31" i="4"/>
  <c r="G22" i="4"/>
  <c r="G24" i="4"/>
  <c r="E52" i="4"/>
  <c r="E25" i="4"/>
  <c r="F52" i="4"/>
  <c r="F25" i="4"/>
  <c r="G52" i="4"/>
  <c r="G25" i="4"/>
  <c r="G29" i="4"/>
  <c r="I28" i="4"/>
  <c r="H29" i="4"/>
  <c r="J28" i="4"/>
  <c r="B43" i="4"/>
  <c r="B44" i="4"/>
  <c r="K29" i="4"/>
  <c r="M28" i="4"/>
  <c r="L29" i="4"/>
  <c r="N28" i="4"/>
  <c r="O31" i="4"/>
  <c r="H33" i="4"/>
  <c r="B34" i="4"/>
  <c r="B35" i="4"/>
  <c r="B56" i="4"/>
  <c r="C56" i="4"/>
  <c r="D56" i="4"/>
  <c r="E53" i="4"/>
  <c r="F53" i="4"/>
  <c r="G53" i="4"/>
  <c r="E56" i="4"/>
  <c r="F56" i="4"/>
  <c r="G56" i="4"/>
</calcChain>
</file>

<file path=xl/sharedStrings.xml><?xml version="1.0" encoding="utf-8"?>
<sst xmlns="http://schemas.openxmlformats.org/spreadsheetml/2006/main" count="183" uniqueCount="83">
  <si>
    <t>It is important that the exact same group name be used for each subgroup in that group, so the computer knows they're all in one group.</t>
  </si>
  <si>
    <t>For more information, see http://udel.edu/~mcdonald/statnested.html.</t>
  </si>
  <si>
    <t>w2</t>
  </si>
  <si>
    <t>w1</t>
  </si>
  <si>
    <t>no prime</t>
  </si>
  <si>
    <t>no</t>
  </si>
  <si>
    <t>nbo</t>
  </si>
  <si>
    <t>grand mean</t>
  </si>
  <si>
    <t>nij^2/nij</t>
  </si>
  <si>
    <t>nij^2</t>
  </si>
  <si>
    <t>subgroup mean</t>
  </si>
  <si>
    <t>subgroup n</t>
  </si>
  <si>
    <t>n X subgroup deviate</t>
  </si>
  <si>
    <t>n X group deviate</t>
  </si>
  <si>
    <t>group mean</t>
  </si>
  <si>
    <t>group sum</t>
  </si>
  <si>
    <t>subgroup sum</t>
  </si>
  <si>
    <t>1 for each group</t>
  </si>
  <si>
    <t>group sample size</t>
  </si>
  <si>
    <t>subgroup sample size</t>
  </si>
  <si>
    <t>1 if data present</t>
  </si>
  <si>
    <t>sum of squares</t>
  </si>
  <si>
    <t>d.f.</t>
  </si>
  <si>
    <t>mean square</t>
  </si>
  <si>
    <t>Fs</t>
  </si>
  <si>
    <t>p</t>
  </si>
  <si>
    <t>pooled MS</t>
  </si>
  <si>
    <t>pooled d.f.</t>
  </si>
  <si>
    <t>pooled Fs</t>
  </si>
  <si>
    <t>pooled P</t>
  </si>
  <si>
    <t>Satter-thwaite MS</t>
  </si>
  <si>
    <t>Satter-thwaite df</t>
  </si>
  <si>
    <t>Satter-thwaite Fs</t>
  </si>
  <si>
    <t>Satter-thwaite P</t>
  </si>
  <si>
    <t>variance components (raw)</t>
  </si>
  <si>
    <t>variance components (as percents of total)</t>
  </si>
  <si>
    <t>among groups</t>
  </si>
  <si>
    <t>subgroups within groups</t>
  </si>
  <si>
    <t>total</t>
  </si>
  <si>
    <t>data for Satter-thwaite criteria</t>
  </si>
  <si>
    <t>d.f. subgroup</t>
  </si>
  <si>
    <t>d.f. within</t>
  </si>
  <si>
    <t>R</t>
  </si>
  <si>
    <t>C</t>
  </si>
  <si>
    <t>enter group names here--&gt;</t>
  </si>
  <si>
    <t>enter subgroup names here--&gt;</t>
  </si>
  <si>
    <t>enter data starting here--&gt;</t>
  </si>
  <si>
    <t>cumulative sample size of subgroups in group</t>
  </si>
  <si>
    <t>cumulative sum of subgroups in group</t>
  </si>
  <si>
    <t>subgroup SS</t>
  </si>
  <si>
    <t>cumulative subgroup n^2</t>
  </si>
  <si>
    <t>within subgroups</t>
  </si>
  <si>
    <t xml:space="preserve">rounded P(subgroups/within) </t>
  </si>
  <si>
    <t>Satterthwaite</t>
  </si>
  <si>
    <t>If the sample sizes of the subgroups are unequal, you may want to use the Satterthwaite approximation.</t>
  </si>
  <si>
    <t>variance component (percentage)</t>
  </si>
  <si>
    <t>group means</t>
  </si>
  <si>
    <t>subgroup means</t>
  </si>
  <si>
    <t xml:space="preserve">The observations from each subgroup should be entered in one column, with all the subgroups from each group in adjacent columns. </t>
  </si>
  <si>
    <t xml:space="preserve">       Start at the left, and do not skip columns.</t>
  </si>
  <si>
    <r>
      <t xml:space="preserve">This spreadsheet performs a two-level </t>
    </r>
    <r>
      <rPr>
        <b/>
        <sz val="12"/>
        <rFont val="Geneva"/>
      </rPr>
      <t>nested analysis of variance</t>
    </r>
    <r>
      <rPr>
        <sz val="12"/>
        <rFont val="Geneva"/>
      </rPr>
      <t>, with equal or unequal sample sizes.</t>
    </r>
  </si>
  <si>
    <t>It comes with the codon bias data from that web page entered as an example.</t>
  </si>
  <si>
    <t>To use it, replace the codon bias data with your numbers.</t>
  </si>
  <si>
    <t>Then enter the group names and the subgroup names.</t>
  </si>
  <si>
    <t>It works for up to 50 subgroups, with up to 1000 observations per group.</t>
  </si>
  <si>
    <t>P</t>
  </si>
  <si>
    <t>wt</t>
  </si>
  <si>
    <t>Primer Set</t>
  </si>
  <si>
    <t>mean:</t>
  </si>
  <si>
    <t>Average:</t>
  </si>
  <si>
    <t>Average fold change</t>
  </si>
  <si>
    <t>Inverse for less than 1</t>
  </si>
  <si>
    <t>tech rep</t>
  </si>
  <si>
    <t>Bio Rep Sample #</t>
  </si>
  <si>
    <t>Gene 2</t>
  </si>
  <si>
    <t>Gene 3</t>
  </si>
  <si>
    <t>wild type</t>
  </si>
  <si>
    <t>Compound conditional KO</t>
  </si>
  <si>
    <t>KO</t>
  </si>
  <si>
    <t>p27</t>
  </si>
  <si>
    <t>GAPDH</t>
  </si>
  <si>
    <t>GAPDH avg</t>
  </si>
  <si>
    <t xml:space="preserve">p27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</si>
</sst>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gt;0.01]0.0000;[&gt;0.00001]0.000000;0.00E-####"/>
    <numFmt numFmtId="165" formatCode="[&gt;0.01]0.00;[&gt;0.00001]0.000000;0"/>
    <numFmt numFmtId="166" formatCode="[&gt;0.00001]0.######;[&lt;-0.00001]\-0.######;0.00E-####"/>
  </numFmts>
  <fonts count="18" x14ac:knownFonts="1">
    <font>
      <sz val="9"/>
      <name val="Geneva"/>
    </font>
    <font>
      <sz val="10"/>
      <name val="Geneva"/>
    </font>
    <font>
      <sz val="12"/>
      <name val="Geneva"/>
    </font>
    <font>
      <b/>
      <sz val="12"/>
      <name val="Geneva"/>
    </font>
    <font>
      <b/>
      <sz val="10"/>
      <name val="Geneva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2"/>
      <color theme="3" tint="0.39997558519241921"/>
      <name val="Arial"/>
      <family val="2"/>
    </font>
    <font>
      <sz val="12"/>
      <color theme="7" tint="-0.249977111117893"/>
      <name val="Arial"/>
      <family val="2"/>
    </font>
    <font>
      <sz val="12"/>
      <color theme="9" tint="-0.249977111117893"/>
      <name val="Arial"/>
      <family val="2"/>
    </font>
    <font>
      <sz val="12"/>
      <color rgb="FFC00000"/>
      <name val="Arial"/>
      <family val="2"/>
    </font>
    <font>
      <sz val="12"/>
      <color rgb="FF00B050"/>
      <name val="Arial"/>
      <family val="2"/>
    </font>
    <font>
      <sz val="12"/>
      <color theme="1" tint="0.499984740745262"/>
      <name val="Arial"/>
      <family val="2"/>
    </font>
    <font>
      <sz val="12"/>
      <color theme="0" tint="-0.499984740745262"/>
      <name val="Arial"/>
      <family val="2"/>
    </font>
    <font>
      <u/>
      <sz val="9"/>
      <color theme="11"/>
      <name val="Geneva"/>
    </font>
    <font>
      <u/>
      <sz val="9"/>
      <color theme="10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46">
    <xf numFmtId="0" fontId="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0" xfId="0" applyNumberFormat="1" applyFont="1"/>
    <xf numFmtId="0" fontId="4" fillId="0" borderId="0" xfId="0" applyFont="1" applyAlignment="1">
      <alignment horizontal="right"/>
    </xf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2" fillId="0" borderId="3" xfId="0" applyNumberFormat="1" applyFont="1" applyBorder="1"/>
    <xf numFmtId="1" fontId="2" fillId="0" borderId="0" xfId="0" applyNumberFormat="1" applyFont="1" applyBorder="1"/>
    <xf numFmtId="1" fontId="2" fillId="0" borderId="3" xfId="0" applyNumberFormat="1" applyFont="1" applyBorder="1"/>
    <xf numFmtId="165" fontId="2" fillId="0" borderId="7" xfId="0" applyNumberFormat="1" applyFont="1" applyBorder="1"/>
    <xf numFmtId="165" fontId="2" fillId="0" borderId="8" xfId="0" applyNumberFormat="1" applyFont="1" applyBorder="1"/>
    <xf numFmtId="165" fontId="2" fillId="0" borderId="9" xfId="0" applyNumberFormat="1" applyFont="1" applyBorder="1"/>
    <xf numFmtId="0" fontId="2" fillId="2" borderId="0" xfId="0" applyFont="1" applyFill="1"/>
    <xf numFmtId="0" fontId="0" fillId="2" borderId="0" xfId="0" applyFill="1"/>
    <xf numFmtId="0" fontId="2" fillId="0" borderId="10" xfId="0" applyFont="1" applyBorder="1"/>
    <xf numFmtId="0" fontId="1" fillId="0" borderId="11" xfId="0" applyFont="1" applyBorder="1" applyAlignment="1">
      <alignment horizontal="center"/>
    </xf>
    <xf numFmtId="0" fontId="0" fillId="0" borderId="10" xfId="0" applyBorder="1"/>
    <xf numFmtId="0" fontId="1" fillId="0" borderId="10" xfId="0" applyFont="1" applyBorder="1"/>
    <xf numFmtId="0" fontId="2" fillId="0" borderId="0" xfId="0" applyFont="1" applyBorder="1"/>
    <xf numFmtId="0" fontId="3" fillId="0" borderId="3" xfId="0" applyFont="1" applyBorder="1" applyAlignment="1">
      <alignment horizontal="center" wrapText="1"/>
    </xf>
    <xf numFmtId="0" fontId="2" fillId="2" borderId="0" xfId="0" applyFont="1" applyFill="1" applyBorder="1"/>
    <xf numFmtId="0" fontId="1" fillId="0" borderId="0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0" fillId="0" borderId="5" xfId="0" applyBorder="1"/>
    <xf numFmtId="166" fontId="2" fillId="0" borderId="10" xfId="0" applyNumberFormat="1" applyFont="1" applyBorder="1"/>
    <xf numFmtId="166" fontId="2" fillId="0" borderId="4" xfId="0" applyNumberFormat="1" applyFont="1" applyBorder="1"/>
    <xf numFmtId="166" fontId="2" fillId="0" borderId="14" xfId="0" applyNumberFormat="1" applyFont="1" applyBorder="1"/>
    <xf numFmtId="166" fontId="2" fillId="0" borderId="3" xfId="0" applyNumberFormat="1" applyFont="1" applyBorder="1"/>
    <xf numFmtId="0" fontId="5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10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3" xfId="0" applyFont="1" applyBorder="1"/>
    <xf numFmtId="0" fontId="11" fillId="0" borderId="0" xfId="0" applyFont="1"/>
    <xf numFmtId="0" fontId="12" fillId="0" borderId="0" xfId="0" applyFont="1"/>
    <xf numFmtId="0" fontId="12" fillId="0" borderId="0" xfId="0" applyFont="1" applyBorder="1"/>
    <xf numFmtId="0" fontId="11" fillId="0" borderId="3" xfId="0" applyFont="1" applyBorder="1"/>
    <xf numFmtId="0" fontId="13" fillId="0" borderId="0" xfId="0" applyFont="1"/>
    <xf numFmtId="0" fontId="14" fillId="0" borderId="0" xfId="0" applyFont="1"/>
    <xf numFmtId="0" fontId="14" fillId="0" borderId="3" xfId="0" applyFont="1" applyBorder="1"/>
    <xf numFmtId="0" fontId="14" fillId="0" borderId="0" xfId="0" applyFont="1" applyFill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3" borderId="0" xfId="0" applyFont="1" applyFill="1"/>
    <xf numFmtId="0" fontId="6" fillId="3" borderId="0" xfId="0" applyFont="1" applyFill="1" applyAlignment="1">
      <alignment horizontal="center"/>
    </xf>
    <xf numFmtId="0" fontId="8" fillId="3" borderId="3" xfId="0" applyFont="1" applyFill="1" applyBorder="1"/>
    <xf numFmtId="0" fontId="9" fillId="3" borderId="0" xfId="0" applyFont="1" applyFill="1"/>
    <xf numFmtId="0" fontId="11" fillId="3" borderId="0" xfId="0" applyFont="1" applyFill="1"/>
    <xf numFmtId="0" fontId="13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</cellXfs>
  <cellStyles count="46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Normal" xfId="0" builtinId="0"/>
  </cellStyles>
  <dxfs count="0"/>
  <tableStyles count="0" defaultTableStyle="TableStyleMedium2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zoomScale="140" workbookViewId="0">
      <selection activeCell="G86" sqref="G86"/>
    </sheetView>
  </sheetViews>
  <sheetFormatPr baseColWidth="10" defaultColWidth="8.83203125" defaultRowHeight="15" customHeight="1" x14ac:dyDescent="0.2"/>
  <cols>
    <col min="1" max="1" width="17.6640625" style="42" customWidth="1"/>
    <col min="2" max="2" width="21.5" style="42" customWidth="1"/>
    <col min="3" max="8" width="11.6640625" style="42" customWidth="1"/>
    <col min="9" max="9" width="2.5" style="70" customWidth="1"/>
    <col min="10" max="15" width="11.6640625" style="42" customWidth="1"/>
    <col min="16" max="16384" width="8.83203125" style="42"/>
  </cols>
  <sheetData>
    <row r="1" spans="1:15" ht="15" customHeight="1" x14ac:dyDescent="0.2">
      <c r="B1" s="79"/>
      <c r="C1" s="79"/>
      <c r="D1" s="79"/>
      <c r="E1" s="79"/>
      <c r="F1" s="79"/>
      <c r="G1" s="79"/>
      <c r="H1" s="79"/>
      <c r="J1" s="79"/>
      <c r="K1" s="79"/>
      <c r="L1" s="79"/>
      <c r="M1" s="79"/>
      <c r="N1" s="79"/>
      <c r="O1" s="79"/>
    </row>
    <row r="2" spans="1:15" ht="15" customHeight="1" x14ac:dyDescent="0.2">
      <c r="C2" s="78" t="s">
        <v>76</v>
      </c>
      <c r="D2" s="78"/>
      <c r="E2" s="78"/>
      <c r="F2" s="78" t="s">
        <v>77</v>
      </c>
      <c r="G2" s="78"/>
      <c r="H2" s="78"/>
      <c r="I2" s="71"/>
      <c r="J2" s="78"/>
      <c r="K2" s="78"/>
      <c r="L2" s="78"/>
      <c r="M2" s="78"/>
      <c r="N2" s="78"/>
      <c r="O2" s="78"/>
    </row>
    <row r="3" spans="1:15" ht="15" customHeight="1" x14ac:dyDescent="0.2">
      <c r="A3" s="43" t="s">
        <v>67</v>
      </c>
      <c r="B3" s="43" t="s">
        <v>73</v>
      </c>
      <c r="C3" s="44">
        <v>1</v>
      </c>
      <c r="D3" s="44">
        <v>2</v>
      </c>
      <c r="E3" s="44">
        <v>3</v>
      </c>
      <c r="F3" s="68">
        <v>1</v>
      </c>
      <c r="G3" s="68">
        <v>2</v>
      </c>
      <c r="H3" s="68">
        <v>3</v>
      </c>
      <c r="I3" s="71"/>
      <c r="J3" s="69"/>
      <c r="K3" s="69"/>
      <c r="L3" s="69"/>
      <c r="M3" s="69"/>
      <c r="N3" s="69"/>
      <c r="O3" s="69"/>
    </row>
    <row r="4" spans="1:15" ht="15" customHeight="1" x14ac:dyDescent="0.2">
      <c r="A4" s="42" t="s">
        <v>79</v>
      </c>
      <c r="B4" s="45" t="s">
        <v>72</v>
      </c>
      <c r="C4">
        <v>24.3653564453125</v>
      </c>
      <c r="D4">
        <v>24.638734817504883</v>
      </c>
      <c r="E4"/>
      <c r="F4">
        <v>24.401693344116211</v>
      </c>
      <c r="G4">
        <v>25.150627136230469</v>
      </c>
      <c r="H4">
        <v>24.3480224609375</v>
      </c>
      <c r="J4"/>
      <c r="K4"/>
      <c r="L4"/>
      <c r="M4"/>
      <c r="N4"/>
      <c r="O4"/>
    </row>
    <row r="5" spans="1:15" ht="15" customHeight="1" x14ac:dyDescent="0.2">
      <c r="A5" s="42" t="s">
        <v>79</v>
      </c>
      <c r="B5" s="45" t="s">
        <v>72</v>
      </c>
      <c r="C5">
        <v>24.443759918212891</v>
      </c>
      <c r="D5">
        <v>24.495391845703125</v>
      </c>
      <c r="E5"/>
      <c r="F5">
        <v>24.334342956542969</v>
      </c>
      <c r="G5">
        <v>25.068016052246094</v>
      </c>
      <c r="H5">
        <v>24.274520874023438</v>
      </c>
      <c r="J5"/>
      <c r="K5"/>
      <c r="L5"/>
      <c r="M5"/>
      <c r="N5"/>
      <c r="O5"/>
    </row>
    <row r="6" spans="1:15" ht="15" customHeight="1" x14ac:dyDescent="0.2">
      <c r="A6" s="42" t="s">
        <v>79</v>
      </c>
      <c r="B6" s="45" t="s">
        <v>72</v>
      </c>
      <c r="C6">
        <v>23.916591644287109</v>
      </c>
      <c r="D6">
        <v>24.203395843505859</v>
      </c>
      <c r="E6"/>
      <c r="F6">
        <v>23.872817993164062</v>
      </c>
      <c r="G6">
        <v>24.938756942749023</v>
      </c>
      <c r="H6">
        <v>24.250101089477539</v>
      </c>
      <c r="J6"/>
      <c r="K6"/>
      <c r="L6"/>
      <c r="M6"/>
      <c r="N6"/>
      <c r="O6"/>
    </row>
    <row r="7" spans="1:15" ht="15" customHeight="1" x14ac:dyDescent="0.2">
      <c r="B7" s="66"/>
      <c r="C7"/>
      <c r="D7"/>
      <c r="E7"/>
      <c r="F7"/>
      <c r="G7"/>
      <c r="H7"/>
      <c r="J7"/>
      <c r="K7"/>
      <c r="L7"/>
      <c r="M7"/>
      <c r="N7"/>
      <c r="O7"/>
    </row>
    <row r="8" spans="1:15" ht="15" hidden="1" customHeight="1" x14ac:dyDescent="0.2">
      <c r="A8" s="42" t="s">
        <v>74</v>
      </c>
      <c r="B8" s="45" t="s">
        <v>72</v>
      </c>
    </row>
    <row r="9" spans="1:15" ht="15" hidden="1" customHeight="1" x14ac:dyDescent="0.2">
      <c r="A9" s="42" t="s">
        <v>74</v>
      </c>
      <c r="B9" s="45" t="s">
        <v>72</v>
      </c>
    </row>
    <row r="10" spans="1:15" ht="15" hidden="1" customHeight="1" x14ac:dyDescent="0.2">
      <c r="A10" s="42" t="s">
        <v>74</v>
      </c>
      <c r="B10" s="45" t="s">
        <v>72</v>
      </c>
    </row>
    <row r="11" spans="1:15" ht="15" hidden="1" customHeight="1" x14ac:dyDescent="0.2">
      <c r="B11" s="45"/>
    </row>
    <row r="12" spans="1:15" ht="15" hidden="1" customHeight="1" x14ac:dyDescent="0.2">
      <c r="A12" s="42" t="s">
        <v>75</v>
      </c>
      <c r="B12" s="45" t="s">
        <v>72</v>
      </c>
    </row>
    <row r="13" spans="1:15" ht="15" hidden="1" customHeight="1" x14ac:dyDescent="0.2">
      <c r="A13" s="42" t="s">
        <v>75</v>
      </c>
      <c r="B13" s="45" t="s">
        <v>72</v>
      </c>
    </row>
    <row r="14" spans="1:15" ht="15" hidden="1" customHeight="1" x14ac:dyDescent="0.2">
      <c r="A14" s="42" t="s">
        <v>75</v>
      </c>
      <c r="B14" s="45" t="s">
        <v>72</v>
      </c>
    </row>
    <row r="15" spans="1:15" ht="15" customHeight="1" x14ac:dyDescent="0.2">
      <c r="B15" s="45"/>
      <c r="D15" s="46"/>
      <c r="E15" s="46"/>
      <c r="F15" s="46"/>
      <c r="G15" s="46"/>
      <c r="H15" s="46"/>
      <c r="J15" s="46"/>
      <c r="K15" s="46"/>
      <c r="L15" s="46"/>
      <c r="M15" s="46"/>
      <c r="N15" s="46"/>
      <c r="O15" s="46"/>
    </row>
    <row r="16" spans="1:15" ht="15" customHeight="1" x14ac:dyDescent="0.2">
      <c r="A16" s="46" t="s">
        <v>80</v>
      </c>
      <c r="B16" s="47" t="s">
        <v>72</v>
      </c>
      <c r="C16">
        <v>26.277290344238281</v>
      </c>
      <c r="D16">
        <v>26.104265213012695</v>
      </c>
      <c r="E16"/>
      <c r="F16">
        <v>26.835321426391602</v>
      </c>
      <c r="G16">
        <v>27.174575805664062</v>
      </c>
      <c r="H16">
        <v>26.576322555541992</v>
      </c>
      <c r="J16"/>
      <c r="K16"/>
      <c r="L16"/>
      <c r="M16"/>
      <c r="N16"/>
      <c r="O16"/>
    </row>
    <row r="17" spans="1:15" ht="15" customHeight="1" x14ac:dyDescent="0.2">
      <c r="A17" s="46" t="s">
        <v>80</v>
      </c>
      <c r="B17" s="47" t="s">
        <v>72</v>
      </c>
      <c r="C17">
        <v>26.483211517333984</v>
      </c>
      <c r="D17">
        <v>26.019180297851562</v>
      </c>
      <c r="E17"/>
      <c r="F17">
        <v>26.44795036315918</v>
      </c>
      <c r="G17">
        <v>27.091228485107422</v>
      </c>
      <c r="H17">
        <v>27.000116348266602</v>
      </c>
      <c r="J17"/>
      <c r="K17"/>
      <c r="L17"/>
      <c r="M17"/>
      <c r="N17"/>
      <c r="O17"/>
    </row>
    <row r="18" spans="1:15" ht="15" customHeight="1" x14ac:dyDescent="0.2">
      <c r="A18" s="46" t="s">
        <v>80</v>
      </c>
      <c r="B18" s="47" t="s">
        <v>72</v>
      </c>
      <c r="C18">
        <v>26.733358383178711</v>
      </c>
      <c r="D18">
        <v>26.200483322143555</v>
      </c>
      <c r="E18"/>
      <c r="F18">
        <v>26.397703170776367</v>
      </c>
      <c r="G18">
        <v>27.648645401000977</v>
      </c>
      <c r="H18">
        <v>28.00120735168457</v>
      </c>
      <c r="J18"/>
      <c r="K18"/>
      <c r="L18"/>
      <c r="M18"/>
      <c r="N18"/>
      <c r="O18"/>
    </row>
    <row r="19" spans="1:15" ht="15" customHeight="1" x14ac:dyDescent="0.2">
      <c r="A19" s="46"/>
      <c r="B19" s="47"/>
      <c r="C19"/>
      <c r="D19"/>
      <c r="E19"/>
      <c r="F19"/>
      <c r="G19"/>
      <c r="H19"/>
      <c r="J19"/>
      <c r="K19"/>
      <c r="L19"/>
      <c r="M19"/>
      <c r="N19"/>
      <c r="O19"/>
    </row>
    <row r="20" spans="1:15" ht="15" customHeight="1" thickBot="1" x14ac:dyDescent="0.25">
      <c r="A20" s="48"/>
      <c r="B20" s="49" t="s">
        <v>81</v>
      </c>
      <c r="C20" s="50">
        <f t="shared" ref="C20:D20" si="0">AVERAGE(C16:C18)</f>
        <v>26.497953414916992</v>
      </c>
      <c r="D20" s="50">
        <f t="shared" si="0"/>
        <v>26.10797627766927</v>
      </c>
      <c r="E20" s="50"/>
      <c r="F20" s="50">
        <f t="shared" ref="F20:H20" si="1">AVERAGE(F16:F18)</f>
        <v>26.560324986775715</v>
      </c>
      <c r="G20" s="50">
        <f t="shared" si="1"/>
        <v>27.304816563924152</v>
      </c>
      <c r="H20" s="50">
        <f t="shared" si="1"/>
        <v>27.192548751831055</v>
      </c>
      <c r="I20" s="72"/>
      <c r="J20" s="50"/>
      <c r="K20" s="50"/>
      <c r="L20" s="50"/>
      <c r="M20" s="50"/>
      <c r="N20" s="50"/>
      <c r="O20" s="50"/>
    </row>
    <row r="22" spans="1:15" ht="15" customHeight="1" x14ac:dyDescent="0.2">
      <c r="C22" s="78" t="s">
        <v>76</v>
      </c>
      <c r="D22" s="78"/>
      <c r="E22" s="78"/>
      <c r="F22" s="78" t="s">
        <v>77</v>
      </c>
      <c r="G22" s="78"/>
      <c r="H22" s="78"/>
      <c r="I22" s="71"/>
      <c r="J22" s="78"/>
      <c r="K22" s="78"/>
      <c r="L22" s="78"/>
      <c r="M22" s="78"/>
      <c r="N22" s="78"/>
      <c r="O22" s="78"/>
    </row>
    <row r="23" spans="1:15" ht="15" customHeight="1" x14ac:dyDescent="0.2">
      <c r="A23" s="43" t="s">
        <v>67</v>
      </c>
      <c r="B23" s="43" t="s">
        <v>73</v>
      </c>
      <c r="C23" s="44">
        <v>1</v>
      </c>
      <c r="D23" s="44">
        <v>2</v>
      </c>
      <c r="E23" s="44">
        <v>3</v>
      </c>
      <c r="F23" s="68">
        <v>1</v>
      </c>
      <c r="G23" s="68">
        <v>2</v>
      </c>
      <c r="H23" s="68">
        <v>3</v>
      </c>
      <c r="I23" s="71"/>
      <c r="J23" s="69"/>
      <c r="K23" s="69"/>
      <c r="L23" s="69"/>
      <c r="M23" s="69"/>
      <c r="N23" s="69"/>
      <c r="O23" s="69"/>
    </row>
    <row r="24" spans="1:15" ht="15" customHeight="1" x14ac:dyDescent="0.2">
      <c r="A24" s="42" t="str">
        <f>$A$4</f>
        <v>p27</v>
      </c>
      <c r="B24" s="45" t="s">
        <v>72</v>
      </c>
      <c r="C24" s="51">
        <f>C4-C$20</f>
        <v>-2.1325969696044922</v>
      </c>
      <c r="D24" s="51">
        <f>D4-D$20</f>
        <v>-1.4692414601643868</v>
      </c>
      <c r="E24" s="51"/>
      <c r="F24" s="51">
        <f t="shared" ref="F24:H24" si="2">F4-F$20</f>
        <v>-2.158631642659504</v>
      </c>
      <c r="G24" s="51">
        <f t="shared" si="2"/>
        <v>-2.1541894276936837</v>
      </c>
      <c r="H24" s="51">
        <f t="shared" si="2"/>
        <v>-2.8445262908935547</v>
      </c>
      <c r="I24" s="73"/>
      <c r="J24" s="51"/>
      <c r="K24" s="51"/>
      <c r="L24" s="51"/>
      <c r="M24" s="51"/>
      <c r="N24" s="51"/>
      <c r="O24" s="51"/>
    </row>
    <row r="25" spans="1:15" ht="15" customHeight="1" x14ac:dyDescent="0.2">
      <c r="A25" s="42" t="str">
        <f>$A$5</f>
        <v>p27</v>
      </c>
      <c r="B25" s="45" t="s">
        <v>72</v>
      </c>
      <c r="C25" s="51">
        <f t="shared" ref="C25:H25" si="3">C5-C$20</f>
        <v>-2.0541934967041016</v>
      </c>
      <c r="D25" s="51">
        <f t="shared" si="3"/>
        <v>-1.6125844319661446</v>
      </c>
      <c r="E25" s="51"/>
      <c r="F25" s="51">
        <f t="shared" si="3"/>
        <v>-2.2259820302327462</v>
      </c>
      <c r="G25" s="51">
        <f t="shared" si="3"/>
        <v>-2.2368005116780587</v>
      </c>
      <c r="H25" s="51">
        <f t="shared" si="3"/>
        <v>-2.9180278778076172</v>
      </c>
      <c r="I25" s="73"/>
      <c r="J25" s="51"/>
      <c r="K25" s="51"/>
      <c r="L25" s="51"/>
      <c r="M25" s="51"/>
      <c r="N25" s="51"/>
      <c r="O25" s="51"/>
    </row>
    <row r="26" spans="1:15" ht="15" customHeight="1" x14ac:dyDescent="0.2">
      <c r="A26" s="42" t="str">
        <f>$A$6</f>
        <v>p27</v>
      </c>
      <c r="B26" s="45" t="s">
        <v>72</v>
      </c>
      <c r="C26" s="51">
        <f t="shared" ref="C26:H26" si="4">C6-C$20</f>
        <v>-2.5813617706298828</v>
      </c>
      <c r="D26" s="51">
        <f t="shared" si="4"/>
        <v>-1.9045804341634103</v>
      </c>
      <c r="E26" s="51"/>
      <c r="F26" s="51">
        <f t="shared" si="4"/>
        <v>-2.6875069936116525</v>
      </c>
      <c r="G26" s="51">
        <f t="shared" si="4"/>
        <v>-2.366059621175129</v>
      </c>
      <c r="H26" s="51">
        <f t="shared" si="4"/>
        <v>-2.9424476623535156</v>
      </c>
      <c r="I26" s="73"/>
      <c r="J26" s="51"/>
      <c r="K26" s="51"/>
      <c r="L26" s="51"/>
      <c r="M26" s="51"/>
      <c r="N26" s="51"/>
      <c r="O26" s="51"/>
    </row>
    <row r="27" spans="1:15" ht="15" customHeight="1" x14ac:dyDescent="0.2">
      <c r="B27" s="67"/>
      <c r="C27" s="51"/>
      <c r="D27" s="52" t="s">
        <v>68</v>
      </c>
      <c r="E27" s="53">
        <f>AVERAGE(C24:E26)</f>
        <v>-1.9590930938720696</v>
      </c>
      <c r="F27" s="51"/>
      <c r="G27" s="51"/>
      <c r="H27" s="51"/>
      <c r="I27" s="73"/>
      <c r="J27" s="51"/>
      <c r="K27" s="52"/>
      <c r="L27" s="53"/>
      <c r="M27" s="51"/>
      <c r="N27" s="51"/>
      <c r="O27" s="51"/>
    </row>
    <row r="28" spans="1:15" ht="15" hidden="1" customHeight="1" x14ac:dyDescent="0.2">
      <c r="A28" s="42" t="str">
        <f>$A$8</f>
        <v>Gene 2</v>
      </c>
      <c r="B28" s="67" t="s">
        <v>72</v>
      </c>
      <c r="C28" s="51">
        <f>C8-$C$20</f>
        <v>-26.497953414916992</v>
      </c>
      <c r="D28" s="51">
        <f>D8-$D$20</f>
        <v>-26.10797627766927</v>
      </c>
      <c r="E28" s="51"/>
      <c r="F28" s="51" t="e">
        <f>F8-#REF!</f>
        <v>#REF!</v>
      </c>
      <c r="G28" s="51" t="e">
        <f>G8-#REF!</f>
        <v>#REF!</v>
      </c>
      <c r="H28" s="51" t="e">
        <f>H8-#REF!</f>
        <v>#REF!</v>
      </c>
      <c r="I28" s="73"/>
      <c r="J28" s="51"/>
      <c r="K28" s="51"/>
      <c r="L28" s="51"/>
      <c r="M28" s="51"/>
      <c r="N28" s="51"/>
      <c r="O28" s="51"/>
    </row>
    <row r="29" spans="1:15" ht="15" hidden="1" customHeight="1" x14ac:dyDescent="0.2">
      <c r="A29" s="42" t="str">
        <f>$A$9</f>
        <v>Gene 2</v>
      </c>
      <c r="B29" s="67" t="s">
        <v>72</v>
      </c>
      <c r="C29" s="51">
        <f>C9-$C$20</f>
        <v>-26.497953414916992</v>
      </c>
      <c r="D29" s="51">
        <f>D9-$D$20</f>
        <v>-26.10797627766927</v>
      </c>
      <c r="E29" s="51"/>
      <c r="F29" s="51" t="e">
        <f>F9-#REF!</f>
        <v>#REF!</v>
      </c>
      <c r="G29" s="51" t="e">
        <f>G9-#REF!</f>
        <v>#REF!</v>
      </c>
      <c r="H29" s="51" t="e">
        <f>H9-#REF!</f>
        <v>#REF!</v>
      </c>
      <c r="I29" s="73"/>
      <c r="J29" s="51"/>
      <c r="K29" s="51"/>
      <c r="L29" s="51"/>
      <c r="M29" s="51"/>
      <c r="N29" s="51"/>
      <c r="O29" s="51"/>
    </row>
    <row r="30" spans="1:15" ht="15" hidden="1" customHeight="1" x14ac:dyDescent="0.2">
      <c r="A30" s="42" t="str">
        <f>$A$10</f>
        <v>Gene 2</v>
      </c>
      <c r="B30" s="67" t="s">
        <v>72</v>
      </c>
      <c r="C30" s="51">
        <f>C10-$C$20</f>
        <v>-26.497953414916992</v>
      </c>
      <c r="D30" s="51">
        <f>D10-$D$20</f>
        <v>-26.10797627766927</v>
      </c>
      <c r="E30" s="51"/>
      <c r="F30" s="51" t="e">
        <f>F10-#REF!</f>
        <v>#REF!</v>
      </c>
      <c r="G30" s="51" t="e">
        <f>G10-#REF!</f>
        <v>#REF!</v>
      </c>
      <c r="H30" s="51" t="e">
        <f>H10-#REF!</f>
        <v>#REF!</v>
      </c>
      <c r="I30" s="73"/>
      <c r="J30" s="51"/>
      <c r="K30" s="51"/>
      <c r="L30" s="51"/>
      <c r="M30" s="51"/>
      <c r="N30" s="51"/>
      <c r="O30" s="51"/>
    </row>
    <row r="31" spans="1:15" ht="15" hidden="1" customHeight="1" x14ac:dyDescent="0.2">
      <c r="B31" s="67"/>
      <c r="C31" s="51"/>
      <c r="D31" s="52" t="s">
        <v>68</v>
      </c>
      <c r="E31" s="53">
        <f>AVERAGE(C28:E30)</f>
        <v>-26.302964846293133</v>
      </c>
      <c r="F31" s="51"/>
      <c r="G31" s="51"/>
      <c r="H31" s="51"/>
      <c r="I31" s="73"/>
      <c r="J31" s="51"/>
      <c r="K31" s="52"/>
      <c r="L31" s="53"/>
      <c r="M31" s="51"/>
      <c r="N31" s="51"/>
      <c r="O31" s="51"/>
    </row>
    <row r="32" spans="1:15" ht="15" hidden="1" customHeight="1" x14ac:dyDescent="0.2">
      <c r="A32" s="42" t="str">
        <f>$A$12</f>
        <v>Gene 3</v>
      </c>
      <c r="B32" s="67" t="s">
        <v>72</v>
      </c>
      <c r="C32" s="51">
        <f>C12-$C$20</f>
        <v>-26.497953414916992</v>
      </c>
      <c r="D32" s="51">
        <f>D12-$D$20</f>
        <v>-26.10797627766927</v>
      </c>
      <c r="E32" s="51"/>
      <c r="F32" s="51" t="e">
        <f>F12-#REF!</f>
        <v>#REF!</v>
      </c>
      <c r="G32" s="51" t="e">
        <f>G12-#REF!</f>
        <v>#REF!</v>
      </c>
      <c r="H32" s="51" t="e">
        <f>H12-#REF!</f>
        <v>#REF!</v>
      </c>
      <c r="I32" s="73"/>
      <c r="J32" s="51"/>
      <c r="K32" s="51"/>
      <c r="L32" s="51"/>
      <c r="M32" s="51"/>
      <c r="N32" s="51"/>
      <c r="O32" s="51"/>
    </row>
    <row r="33" spans="1:15" ht="15" hidden="1" customHeight="1" x14ac:dyDescent="0.2">
      <c r="A33" s="42" t="str">
        <f>$A$13</f>
        <v>Gene 3</v>
      </c>
      <c r="B33" s="45" t="s">
        <v>72</v>
      </c>
      <c r="C33" s="51">
        <f>C13-$C$20</f>
        <v>-26.497953414916992</v>
      </c>
      <c r="D33" s="51">
        <f>D13-$D$20</f>
        <v>-26.10797627766927</v>
      </c>
      <c r="E33" s="51"/>
      <c r="F33" s="51" t="e">
        <f>F13-#REF!</f>
        <v>#REF!</v>
      </c>
      <c r="G33" s="51" t="e">
        <f>G13-#REF!</f>
        <v>#REF!</v>
      </c>
      <c r="H33" s="51" t="e">
        <f>H13-#REF!</f>
        <v>#REF!</v>
      </c>
      <c r="I33" s="73"/>
      <c r="J33" s="51"/>
      <c r="K33" s="51"/>
      <c r="L33" s="51"/>
      <c r="M33" s="51"/>
      <c r="N33" s="51"/>
      <c r="O33" s="51"/>
    </row>
    <row r="34" spans="1:15" ht="15" hidden="1" customHeight="1" x14ac:dyDescent="0.2">
      <c r="A34" s="42" t="str">
        <f>$A$14</f>
        <v>Gene 3</v>
      </c>
      <c r="B34" s="45" t="s">
        <v>72</v>
      </c>
      <c r="C34" s="51">
        <f>C14-$C$20</f>
        <v>-26.497953414916992</v>
      </c>
      <c r="D34" s="51">
        <f>D14-$D$20</f>
        <v>-26.10797627766927</v>
      </c>
      <c r="E34" s="51"/>
      <c r="F34" s="51" t="e">
        <f>F14-#REF!</f>
        <v>#REF!</v>
      </c>
      <c r="G34" s="51" t="e">
        <f>G14-#REF!</f>
        <v>#REF!</v>
      </c>
      <c r="H34" s="51" t="e">
        <f>H14-#REF!</f>
        <v>#REF!</v>
      </c>
      <c r="I34" s="73"/>
      <c r="J34" s="51"/>
      <c r="K34" s="51"/>
      <c r="L34" s="51"/>
      <c r="M34" s="51"/>
      <c r="N34" s="51"/>
      <c r="O34" s="51"/>
    </row>
    <row r="35" spans="1:15" ht="15" hidden="1" customHeight="1" x14ac:dyDescent="0.2">
      <c r="B35" s="45"/>
      <c r="C35" s="51"/>
      <c r="D35" s="52" t="s">
        <v>68</v>
      </c>
      <c r="E35" s="53">
        <f>AVERAGE(C32:E34)</f>
        <v>-26.302964846293133</v>
      </c>
      <c r="F35" s="51"/>
      <c r="G35" s="51"/>
      <c r="H35" s="51"/>
      <c r="I35" s="73"/>
      <c r="J35" s="51"/>
      <c r="K35" s="52"/>
      <c r="L35" s="53"/>
      <c r="M35" s="51"/>
      <c r="N35" s="51"/>
      <c r="O35" s="51"/>
    </row>
    <row r="36" spans="1:15" ht="15" customHeight="1" thickBot="1" x14ac:dyDescent="0.25">
      <c r="A36" s="54"/>
      <c r="B36" s="55"/>
      <c r="C36" s="56"/>
      <c r="D36" s="56"/>
      <c r="E36" s="56"/>
      <c r="F36" s="56"/>
      <c r="G36" s="56"/>
      <c r="H36" s="56"/>
      <c r="I36" s="72"/>
      <c r="J36" s="56"/>
      <c r="K36" s="56"/>
      <c r="L36" s="56"/>
      <c r="M36" s="56"/>
      <c r="N36" s="56"/>
      <c r="O36" s="56"/>
    </row>
    <row r="38" spans="1:15" ht="15" customHeight="1" x14ac:dyDescent="0.2">
      <c r="C38" s="78" t="s">
        <v>76</v>
      </c>
      <c r="D38" s="78"/>
      <c r="E38" s="78"/>
      <c r="F38" s="78" t="s">
        <v>77</v>
      </c>
      <c r="G38" s="78"/>
      <c r="H38" s="78"/>
      <c r="I38" s="71"/>
      <c r="J38" s="78"/>
      <c r="K38" s="78"/>
      <c r="L38" s="78"/>
      <c r="M38" s="78"/>
      <c r="N38" s="78"/>
      <c r="O38" s="78"/>
    </row>
    <row r="39" spans="1:15" ht="15" customHeight="1" x14ac:dyDescent="0.2">
      <c r="A39" s="43" t="s">
        <v>67</v>
      </c>
      <c r="B39" s="43" t="s">
        <v>73</v>
      </c>
      <c r="C39" s="44">
        <v>1</v>
      </c>
      <c r="D39" s="44">
        <v>2</v>
      </c>
      <c r="E39" s="44">
        <v>3</v>
      </c>
      <c r="F39" s="68">
        <v>1</v>
      </c>
      <c r="G39" s="68">
        <v>2</v>
      </c>
      <c r="H39" s="68">
        <v>3</v>
      </c>
      <c r="I39" s="71"/>
      <c r="J39" s="69"/>
      <c r="K39" s="69"/>
      <c r="L39" s="69"/>
      <c r="M39" s="69"/>
      <c r="N39" s="69"/>
      <c r="O39" s="69"/>
    </row>
    <row r="40" spans="1:15" ht="15" customHeight="1" x14ac:dyDescent="0.2">
      <c r="A40" s="42" t="str">
        <f>$A$4</f>
        <v>p27</v>
      </c>
      <c r="B40" s="45" t="s">
        <v>72</v>
      </c>
      <c r="C40" s="57">
        <f t="shared" ref="C40:D42" si="5">C24-$E$27</f>
        <v>-0.17350387573242254</v>
      </c>
      <c r="D40" s="57">
        <f t="shared" si="5"/>
        <v>0.48985163370768281</v>
      </c>
      <c r="E40" s="57"/>
      <c r="F40" s="57">
        <f t="shared" ref="F40:H40" si="6">F24-$E$27</f>
        <v>-0.19953854878743438</v>
      </c>
      <c r="G40" s="57">
        <f t="shared" si="6"/>
        <v>-0.19509633382161407</v>
      </c>
      <c r="H40" s="57">
        <f t="shared" si="6"/>
        <v>-0.88543319702148504</v>
      </c>
      <c r="I40" s="74"/>
      <c r="J40" s="57"/>
      <c r="K40" s="57"/>
      <c r="L40" s="57"/>
      <c r="M40" s="57"/>
      <c r="N40" s="57"/>
      <c r="O40" s="57"/>
    </row>
    <row r="41" spans="1:15" ht="15" customHeight="1" x14ac:dyDescent="0.2">
      <c r="A41" s="42" t="str">
        <f>$A$5</f>
        <v>p27</v>
      </c>
      <c r="B41" s="45" t="s">
        <v>72</v>
      </c>
      <c r="C41" s="57">
        <f t="shared" si="5"/>
        <v>-9.5100402832031916E-2</v>
      </c>
      <c r="D41" s="57">
        <f t="shared" si="5"/>
        <v>0.346508661905925</v>
      </c>
      <c r="E41" s="57"/>
      <c r="F41" s="57">
        <f t="shared" ref="F41:H41" si="7">F25-$E$27</f>
        <v>-0.26688893636067657</v>
      </c>
      <c r="G41" s="57">
        <f t="shared" si="7"/>
        <v>-0.27770741780598907</v>
      </c>
      <c r="H41" s="57">
        <f t="shared" si="7"/>
        <v>-0.95893478393554754</v>
      </c>
      <c r="I41" s="74"/>
      <c r="J41" s="57"/>
      <c r="K41" s="57"/>
      <c r="L41" s="57"/>
      <c r="M41" s="57"/>
      <c r="N41" s="57"/>
      <c r="O41" s="57"/>
    </row>
    <row r="42" spans="1:15" ht="15" customHeight="1" x14ac:dyDescent="0.2">
      <c r="A42" s="42" t="str">
        <f>$A$6</f>
        <v>p27</v>
      </c>
      <c r="B42" s="45" t="s">
        <v>72</v>
      </c>
      <c r="C42" s="57">
        <f t="shared" si="5"/>
        <v>-0.62226867675781317</v>
      </c>
      <c r="D42" s="57">
        <f t="shared" si="5"/>
        <v>5.4512659708659372E-2</v>
      </c>
      <c r="E42" s="57"/>
      <c r="F42" s="57">
        <f t="shared" ref="F42:H42" si="8">F26-$E$27</f>
        <v>-0.72841389973958282</v>
      </c>
      <c r="G42" s="57">
        <f t="shared" si="8"/>
        <v>-0.40696652730305938</v>
      </c>
      <c r="H42" s="57">
        <f t="shared" si="8"/>
        <v>-0.98335456848144598</v>
      </c>
      <c r="I42" s="74"/>
      <c r="J42" s="57"/>
      <c r="K42" s="57"/>
      <c r="L42" s="57"/>
      <c r="M42" s="57"/>
      <c r="N42" s="57"/>
      <c r="O42" s="57"/>
    </row>
    <row r="43" spans="1:15" ht="15" customHeight="1" x14ac:dyDescent="0.2">
      <c r="B43" s="45"/>
      <c r="C43" s="57"/>
      <c r="D43" s="58" t="s">
        <v>69</v>
      </c>
      <c r="E43" s="58">
        <f>AVERAGE(C40:E42)</f>
        <v>-7.4014868308343765E-17</v>
      </c>
      <c r="F43" s="57"/>
      <c r="G43" s="57"/>
      <c r="H43" s="57"/>
      <c r="I43" s="74"/>
      <c r="J43" s="57"/>
      <c r="K43" s="57"/>
      <c r="L43" s="57"/>
      <c r="M43" s="57"/>
      <c r="N43" s="57"/>
      <c r="O43" s="57"/>
    </row>
    <row r="44" spans="1:15" ht="15" hidden="1" customHeight="1" x14ac:dyDescent="0.2">
      <c r="A44" s="42" t="str">
        <f>$A$8</f>
        <v>Gene 2</v>
      </c>
      <c r="B44" s="45" t="s">
        <v>72</v>
      </c>
      <c r="C44" s="57">
        <f t="shared" ref="C44:D46" si="9">C28-$E$31</f>
        <v>-0.19498856862385949</v>
      </c>
      <c r="D44" s="57">
        <f t="shared" si="9"/>
        <v>0.19498856862386305</v>
      </c>
      <c r="E44" s="57"/>
      <c r="F44" s="57" t="e">
        <f t="shared" ref="F44:H44" si="10">F28-$E$31</f>
        <v>#REF!</v>
      </c>
      <c r="G44" s="57" t="e">
        <f t="shared" si="10"/>
        <v>#REF!</v>
      </c>
      <c r="H44" s="57" t="e">
        <f t="shared" si="10"/>
        <v>#REF!</v>
      </c>
      <c r="I44" s="74"/>
      <c r="J44" s="57"/>
      <c r="K44" s="57"/>
      <c r="L44" s="57"/>
      <c r="M44" s="57"/>
      <c r="N44" s="57"/>
      <c r="O44" s="57"/>
    </row>
    <row r="45" spans="1:15" ht="15" hidden="1" customHeight="1" x14ac:dyDescent="0.2">
      <c r="A45" s="42" t="str">
        <f>$A$9</f>
        <v>Gene 2</v>
      </c>
      <c r="B45" s="45" t="s">
        <v>72</v>
      </c>
      <c r="C45" s="57">
        <f t="shared" si="9"/>
        <v>-0.19498856862385949</v>
      </c>
      <c r="D45" s="57">
        <f t="shared" si="9"/>
        <v>0.19498856862386305</v>
      </c>
      <c r="E45" s="57"/>
      <c r="F45" s="57" t="e">
        <f t="shared" ref="F45:H45" si="11">F29-$E$31</f>
        <v>#REF!</v>
      </c>
      <c r="G45" s="57" t="e">
        <f t="shared" si="11"/>
        <v>#REF!</v>
      </c>
      <c r="H45" s="57" t="e">
        <f t="shared" si="11"/>
        <v>#REF!</v>
      </c>
      <c r="I45" s="74"/>
      <c r="J45" s="57"/>
      <c r="K45" s="57"/>
      <c r="L45" s="57"/>
      <c r="M45" s="57"/>
      <c r="N45" s="57"/>
      <c r="O45" s="57"/>
    </row>
    <row r="46" spans="1:15" ht="15" hidden="1" customHeight="1" x14ac:dyDescent="0.2">
      <c r="A46" s="42" t="str">
        <f>$A$10</f>
        <v>Gene 2</v>
      </c>
      <c r="B46" s="45" t="s">
        <v>72</v>
      </c>
      <c r="C46" s="57">
        <f t="shared" si="9"/>
        <v>-0.19498856862385949</v>
      </c>
      <c r="D46" s="57">
        <f t="shared" si="9"/>
        <v>0.19498856862386305</v>
      </c>
      <c r="E46" s="57"/>
      <c r="F46" s="57" t="e">
        <f t="shared" ref="F46:H46" si="12">F30-$E$31</f>
        <v>#REF!</v>
      </c>
      <c r="G46" s="57" t="e">
        <f t="shared" si="12"/>
        <v>#REF!</v>
      </c>
      <c r="H46" s="57" t="e">
        <f t="shared" si="12"/>
        <v>#REF!</v>
      </c>
      <c r="I46" s="74"/>
      <c r="J46" s="57"/>
      <c r="K46" s="57"/>
      <c r="L46" s="57"/>
      <c r="M46" s="57"/>
      <c r="N46" s="57"/>
      <c r="O46" s="57"/>
    </row>
    <row r="47" spans="1:15" ht="15" hidden="1" customHeight="1" x14ac:dyDescent="0.2">
      <c r="B47" s="45"/>
      <c r="C47" s="57"/>
      <c r="D47" s="58" t="s">
        <v>69</v>
      </c>
      <c r="E47" s="58">
        <f>AVERAGE(C44:E46)</f>
        <v>1.7763568394002505E-15</v>
      </c>
      <c r="F47" s="57"/>
      <c r="G47" s="57"/>
      <c r="H47" s="57"/>
      <c r="I47" s="74"/>
      <c r="J47" s="57"/>
      <c r="K47" s="57"/>
      <c r="L47" s="57"/>
      <c r="M47" s="57"/>
      <c r="N47" s="57"/>
      <c r="O47" s="57"/>
    </row>
    <row r="48" spans="1:15" ht="15" hidden="1" customHeight="1" x14ac:dyDescent="0.2">
      <c r="A48" s="42" t="str">
        <f>$A$12</f>
        <v>Gene 3</v>
      </c>
      <c r="B48" s="45" t="s">
        <v>72</v>
      </c>
      <c r="C48" s="57">
        <f t="shared" ref="C48:D50" si="13">C32-$E$35</f>
        <v>-0.19498856862385949</v>
      </c>
      <c r="D48" s="57">
        <f t="shared" si="13"/>
        <v>0.19498856862386305</v>
      </c>
      <c r="E48" s="57"/>
      <c r="F48" s="57" t="e">
        <f t="shared" ref="F48:H48" si="14">F32-$E$35</f>
        <v>#REF!</v>
      </c>
      <c r="G48" s="57" t="e">
        <f t="shared" si="14"/>
        <v>#REF!</v>
      </c>
      <c r="H48" s="57" t="e">
        <f t="shared" si="14"/>
        <v>#REF!</v>
      </c>
      <c r="I48" s="74"/>
      <c r="J48" s="57"/>
      <c r="K48" s="57"/>
      <c r="L48" s="57"/>
      <c r="M48" s="57"/>
      <c r="N48" s="57"/>
      <c r="O48" s="57"/>
    </row>
    <row r="49" spans="1:15" ht="15" hidden="1" customHeight="1" x14ac:dyDescent="0.2">
      <c r="A49" s="42" t="str">
        <f>$A$13</f>
        <v>Gene 3</v>
      </c>
      <c r="B49" s="45" t="s">
        <v>72</v>
      </c>
      <c r="C49" s="57">
        <f t="shared" si="13"/>
        <v>-0.19498856862385949</v>
      </c>
      <c r="D49" s="57">
        <f t="shared" si="13"/>
        <v>0.19498856862386305</v>
      </c>
      <c r="E49" s="57"/>
      <c r="F49" s="57" t="e">
        <f t="shared" ref="F49:H49" si="15">F33-$E$35</f>
        <v>#REF!</v>
      </c>
      <c r="G49" s="57" t="e">
        <f t="shared" si="15"/>
        <v>#REF!</v>
      </c>
      <c r="H49" s="57" t="e">
        <f t="shared" si="15"/>
        <v>#REF!</v>
      </c>
      <c r="I49" s="74"/>
      <c r="J49" s="57"/>
      <c r="K49" s="57"/>
      <c r="L49" s="57"/>
      <c r="M49" s="57"/>
      <c r="N49" s="57"/>
      <c r="O49" s="57"/>
    </row>
    <row r="50" spans="1:15" ht="15" hidden="1" customHeight="1" x14ac:dyDescent="0.2">
      <c r="A50" s="42" t="str">
        <f>$A$14</f>
        <v>Gene 3</v>
      </c>
      <c r="B50" s="45" t="s">
        <v>72</v>
      </c>
      <c r="C50" s="57">
        <f t="shared" si="13"/>
        <v>-0.19498856862385949</v>
      </c>
      <c r="D50" s="57">
        <f t="shared" si="13"/>
        <v>0.19498856862386305</v>
      </c>
      <c r="E50" s="57"/>
      <c r="F50" s="57" t="e">
        <f t="shared" ref="F50:H50" si="16">F34-$E$35</f>
        <v>#REF!</v>
      </c>
      <c r="G50" s="57" t="e">
        <f t="shared" si="16"/>
        <v>#REF!</v>
      </c>
      <c r="H50" s="57" t="e">
        <f t="shared" si="16"/>
        <v>#REF!</v>
      </c>
      <c r="I50" s="74"/>
      <c r="J50" s="57"/>
      <c r="K50" s="57"/>
      <c r="L50" s="57"/>
      <c r="M50" s="57"/>
      <c r="N50" s="57"/>
      <c r="O50" s="57"/>
    </row>
    <row r="51" spans="1:15" ht="15" hidden="1" customHeight="1" x14ac:dyDescent="0.2">
      <c r="B51" s="45"/>
      <c r="C51" s="57"/>
      <c r="D51" s="59" t="s">
        <v>69</v>
      </c>
      <c r="E51" s="59">
        <f>AVERAGE(C48:E50)</f>
        <v>1.7763568394002505E-15</v>
      </c>
      <c r="F51" s="57"/>
      <c r="G51" s="57"/>
      <c r="H51" s="57"/>
      <c r="I51" s="74"/>
      <c r="J51" s="57"/>
      <c r="K51" s="57"/>
      <c r="L51" s="57"/>
      <c r="M51" s="57"/>
      <c r="N51" s="57"/>
      <c r="O51" s="57"/>
    </row>
    <row r="52" spans="1:15" ht="15" customHeight="1" thickBot="1" x14ac:dyDescent="0.25">
      <c r="A52" s="54"/>
      <c r="B52" s="55"/>
      <c r="C52" s="60"/>
      <c r="D52" s="54"/>
      <c r="E52" s="54"/>
      <c r="F52" s="60"/>
      <c r="G52" s="60"/>
      <c r="H52" s="60"/>
      <c r="I52" s="72"/>
      <c r="J52" s="60"/>
      <c r="K52" s="60"/>
      <c r="L52" s="60"/>
      <c r="M52" s="60"/>
      <c r="N52" s="60"/>
      <c r="O52" s="60"/>
    </row>
    <row r="54" spans="1:15" ht="15" customHeight="1" x14ac:dyDescent="0.2">
      <c r="C54" s="78" t="s">
        <v>76</v>
      </c>
      <c r="D54" s="78"/>
      <c r="E54" s="78"/>
      <c r="F54" s="78" t="s">
        <v>77</v>
      </c>
      <c r="G54" s="78"/>
      <c r="H54" s="78"/>
      <c r="I54" s="71"/>
      <c r="J54" s="78"/>
      <c r="K54" s="78"/>
      <c r="L54" s="78"/>
      <c r="M54" s="78"/>
      <c r="N54" s="78"/>
      <c r="O54" s="78"/>
    </row>
    <row r="55" spans="1:15" ht="15" customHeight="1" x14ac:dyDescent="0.2">
      <c r="A55" s="43" t="s">
        <v>67</v>
      </c>
      <c r="B55" s="43" t="s">
        <v>73</v>
      </c>
      <c r="C55" s="44">
        <v>1</v>
      </c>
      <c r="D55" s="44">
        <v>2</v>
      </c>
      <c r="E55" s="44">
        <v>3</v>
      </c>
      <c r="F55" s="68">
        <v>1</v>
      </c>
      <c r="G55" s="68">
        <v>2</v>
      </c>
      <c r="H55" s="68">
        <v>3</v>
      </c>
      <c r="I55" s="71"/>
      <c r="J55" s="69"/>
      <c r="K55" s="69"/>
      <c r="L55" s="69"/>
      <c r="M55" s="69"/>
      <c r="N55" s="69"/>
      <c r="O55" s="69"/>
    </row>
    <row r="56" spans="1:15" ht="15" customHeight="1" x14ac:dyDescent="0.2">
      <c r="A56" s="42" t="str">
        <f>$A$4</f>
        <v>p27</v>
      </c>
      <c r="B56" s="45" t="s">
        <v>72</v>
      </c>
      <c r="C56" s="61">
        <f t="shared" ref="C56:D58" si="17">-1*C40</f>
        <v>0.17350387573242254</v>
      </c>
      <c r="D56" s="61">
        <f t="shared" si="17"/>
        <v>-0.48985163370768281</v>
      </c>
      <c r="E56" s="61"/>
      <c r="F56" s="61">
        <f t="shared" ref="F56:H56" si="18">-1*F40</f>
        <v>0.19953854878743438</v>
      </c>
      <c r="G56" s="61">
        <f t="shared" si="18"/>
        <v>0.19509633382161407</v>
      </c>
      <c r="H56" s="61">
        <f t="shared" si="18"/>
        <v>0.88543319702148504</v>
      </c>
      <c r="I56" s="75"/>
      <c r="J56" s="61"/>
      <c r="K56" s="61"/>
      <c r="L56" s="61"/>
      <c r="M56" s="61"/>
      <c r="N56" s="61"/>
      <c r="O56" s="61"/>
    </row>
    <row r="57" spans="1:15" ht="15" customHeight="1" x14ac:dyDescent="0.2">
      <c r="A57" s="42" t="str">
        <f>$A$5</f>
        <v>p27</v>
      </c>
      <c r="B57" s="45" t="s">
        <v>72</v>
      </c>
      <c r="C57" s="61">
        <f t="shared" si="17"/>
        <v>9.5100402832031916E-2</v>
      </c>
      <c r="D57" s="61">
        <f t="shared" si="17"/>
        <v>-0.346508661905925</v>
      </c>
      <c r="E57" s="61"/>
      <c r="F57" s="61">
        <f t="shared" ref="F57:H57" si="19">-1*F41</f>
        <v>0.26688893636067657</v>
      </c>
      <c r="G57" s="61">
        <f t="shared" si="19"/>
        <v>0.27770741780598907</v>
      </c>
      <c r="H57" s="61">
        <f t="shared" si="19"/>
        <v>0.95893478393554754</v>
      </c>
      <c r="I57" s="75"/>
      <c r="J57" s="61"/>
      <c r="K57" s="61"/>
      <c r="L57" s="61"/>
      <c r="M57" s="61"/>
      <c r="N57" s="61"/>
      <c r="O57" s="61"/>
    </row>
    <row r="58" spans="1:15" ht="15" customHeight="1" x14ac:dyDescent="0.2">
      <c r="A58" s="42" t="str">
        <f>$A$6</f>
        <v>p27</v>
      </c>
      <c r="B58" s="45" t="s">
        <v>72</v>
      </c>
      <c r="C58" s="61">
        <f t="shared" si="17"/>
        <v>0.62226867675781317</v>
      </c>
      <c r="D58" s="61">
        <f t="shared" si="17"/>
        <v>-5.4512659708659372E-2</v>
      </c>
      <c r="E58" s="61"/>
      <c r="F58" s="61">
        <f t="shared" ref="F58:H58" si="20">-1*F42</f>
        <v>0.72841389973958282</v>
      </c>
      <c r="G58" s="61">
        <f t="shared" si="20"/>
        <v>0.40696652730305938</v>
      </c>
      <c r="H58" s="61">
        <f t="shared" si="20"/>
        <v>0.98335456848144598</v>
      </c>
      <c r="I58" s="75"/>
      <c r="J58" s="61"/>
      <c r="K58" s="61"/>
      <c r="L58" s="61"/>
      <c r="M58" s="61"/>
      <c r="N58" s="61"/>
      <c r="O58" s="61"/>
    </row>
    <row r="59" spans="1:15" ht="15" customHeight="1" x14ac:dyDescent="0.2">
      <c r="B59" s="45"/>
      <c r="C59" s="61"/>
      <c r="D59" s="61"/>
      <c r="E59" s="61"/>
      <c r="F59" s="61"/>
      <c r="G59" s="61"/>
      <c r="H59" s="61"/>
      <c r="I59" s="75"/>
      <c r="J59" s="61"/>
      <c r="K59" s="61"/>
      <c r="L59" s="61"/>
      <c r="M59" s="61"/>
      <c r="N59" s="61"/>
      <c r="O59" s="61"/>
    </row>
    <row r="60" spans="1:15" ht="15" hidden="1" customHeight="1" x14ac:dyDescent="0.2">
      <c r="A60" s="42" t="str">
        <f>$A$8</f>
        <v>Gene 2</v>
      </c>
      <c r="B60" s="45" t="s">
        <v>72</v>
      </c>
      <c r="C60" s="61">
        <f t="shared" ref="C60:D62" si="21">-1*C44</f>
        <v>0.19498856862385949</v>
      </c>
      <c r="D60" s="61">
        <f t="shared" si="21"/>
        <v>-0.19498856862386305</v>
      </c>
      <c r="E60" s="61"/>
      <c r="F60" s="61" t="e">
        <f t="shared" ref="F60:H60" si="22">-1*F44</f>
        <v>#REF!</v>
      </c>
      <c r="G60" s="61" t="e">
        <f t="shared" si="22"/>
        <v>#REF!</v>
      </c>
      <c r="H60" s="61" t="e">
        <f t="shared" si="22"/>
        <v>#REF!</v>
      </c>
      <c r="I60" s="75"/>
      <c r="J60" s="61"/>
      <c r="K60" s="61"/>
      <c r="L60" s="61"/>
      <c r="M60" s="61"/>
      <c r="N60" s="61"/>
      <c r="O60" s="61"/>
    </row>
    <row r="61" spans="1:15" ht="15" hidden="1" customHeight="1" x14ac:dyDescent="0.2">
      <c r="A61" s="42" t="str">
        <f>$A$9</f>
        <v>Gene 2</v>
      </c>
      <c r="B61" s="45" t="s">
        <v>72</v>
      </c>
      <c r="C61" s="61">
        <f t="shared" si="21"/>
        <v>0.19498856862385949</v>
      </c>
      <c r="D61" s="61">
        <f t="shared" si="21"/>
        <v>-0.19498856862386305</v>
      </c>
      <c r="E61" s="61"/>
      <c r="F61" s="61" t="e">
        <f t="shared" ref="F61:H61" si="23">-1*F45</f>
        <v>#REF!</v>
      </c>
      <c r="G61" s="61" t="e">
        <f t="shared" si="23"/>
        <v>#REF!</v>
      </c>
      <c r="H61" s="61" t="e">
        <f t="shared" si="23"/>
        <v>#REF!</v>
      </c>
      <c r="I61" s="75"/>
      <c r="J61" s="61"/>
      <c r="K61" s="61"/>
      <c r="L61" s="61"/>
      <c r="M61" s="61"/>
      <c r="N61" s="61"/>
      <c r="O61" s="61"/>
    </row>
    <row r="62" spans="1:15" ht="15" hidden="1" customHeight="1" x14ac:dyDescent="0.2">
      <c r="A62" s="42" t="str">
        <f>$A$10</f>
        <v>Gene 2</v>
      </c>
      <c r="B62" s="45" t="s">
        <v>72</v>
      </c>
      <c r="C62" s="61">
        <f t="shared" si="21"/>
        <v>0.19498856862385949</v>
      </c>
      <c r="D62" s="61">
        <f t="shared" si="21"/>
        <v>-0.19498856862386305</v>
      </c>
      <c r="E62" s="61"/>
      <c r="F62" s="61" t="e">
        <f t="shared" ref="F62:H62" si="24">-1*F46</f>
        <v>#REF!</v>
      </c>
      <c r="G62" s="61" t="e">
        <f t="shared" si="24"/>
        <v>#REF!</v>
      </c>
      <c r="H62" s="61" t="e">
        <f t="shared" si="24"/>
        <v>#REF!</v>
      </c>
      <c r="I62" s="75"/>
      <c r="J62" s="61"/>
      <c r="K62" s="61"/>
      <c r="L62" s="61"/>
      <c r="M62" s="61"/>
      <c r="N62" s="61"/>
      <c r="O62" s="61"/>
    </row>
    <row r="63" spans="1:15" ht="15" hidden="1" customHeight="1" x14ac:dyDescent="0.2">
      <c r="B63" s="45"/>
      <c r="C63" s="61"/>
      <c r="D63" s="61"/>
      <c r="E63" s="61"/>
      <c r="F63" s="61"/>
      <c r="G63" s="61"/>
      <c r="H63" s="61"/>
      <c r="I63" s="75"/>
      <c r="J63" s="61"/>
      <c r="K63" s="61"/>
      <c r="L63" s="61"/>
      <c r="M63" s="61"/>
      <c r="N63" s="61"/>
      <c r="O63" s="61"/>
    </row>
    <row r="64" spans="1:15" ht="15" hidden="1" customHeight="1" x14ac:dyDescent="0.2">
      <c r="A64" s="42" t="str">
        <f>$A$12</f>
        <v>Gene 3</v>
      </c>
      <c r="B64" s="45" t="s">
        <v>72</v>
      </c>
      <c r="C64" s="61">
        <f t="shared" ref="C64:D66" si="25">-1*C48</f>
        <v>0.19498856862385949</v>
      </c>
      <c r="D64" s="61">
        <f t="shared" si="25"/>
        <v>-0.19498856862386305</v>
      </c>
      <c r="E64" s="61"/>
      <c r="F64" s="61" t="e">
        <f t="shared" ref="F64:H64" si="26">-1*F48</f>
        <v>#REF!</v>
      </c>
      <c r="G64" s="61" t="e">
        <f t="shared" si="26"/>
        <v>#REF!</v>
      </c>
      <c r="H64" s="61" t="e">
        <f t="shared" si="26"/>
        <v>#REF!</v>
      </c>
      <c r="I64" s="75"/>
      <c r="J64" s="61"/>
      <c r="K64" s="61"/>
      <c r="L64" s="61"/>
      <c r="M64" s="61"/>
      <c r="N64" s="61"/>
      <c r="O64" s="61"/>
    </row>
    <row r="65" spans="1:15" ht="15" hidden="1" customHeight="1" x14ac:dyDescent="0.2">
      <c r="A65" s="42" t="str">
        <f>$A$13</f>
        <v>Gene 3</v>
      </c>
      <c r="B65" s="45" t="s">
        <v>72</v>
      </c>
      <c r="C65" s="61">
        <f t="shared" si="25"/>
        <v>0.19498856862385949</v>
      </c>
      <c r="D65" s="61">
        <f t="shared" si="25"/>
        <v>-0.19498856862386305</v>
      </c>
      <c r="E65" s="61"/>
      <c r="F65" s="61" t="e">
        <f t="shared" ref="F65:H65" si="27">-1*F49</f>
        <v>#REF!</v>
      </c>
      <c r="G65" s="61" t="e">
        <f t="shared" si="27"/>
        <v>#REF!</v>
      </c>
      <c r="H65" s="61" t="e">
        <f t="shared" si="27"/>
        <v>#REF!</v>
      </c>
      <c r="I65" s="75"/>
      <c r="J65" s="61"/>
      <c r="K65" s="61"/>
      <c r="L65" s="61"/>
      <c r="M65" s="61"/>
      <c r="N65" s="61"/>
      <c r="O65" s="61"/>
    </row>
    <row r="66" spans="1:15" ht="15" hidden="1" customHeight="1" x14ac:dyDescent="0.2">
      <c r="A66" s="42" t="str">
        <f>$A$14</f>
        <v>Gene 3</v>
      </c>
      <c r="B66" s="45" t="s">
        <v>72</v>
      </c>
      <c r="C66" s="61">
        <f t="shared" si="25"/>
        <v>0.19498856862385949</v>
      </c>
      <c r="D66" s="61">
        <f t="shared" si="25"/>
        <v>-0.19498856862386305</v>
      </c>
      <c r="E66" s="61"/>
      <c r="F66" s="61" t="e">
        <f t="shared" ref="F66:H66" si="28">-1*F50</f>
        <v>#REF!</v>
      </c>
      <c r="G66" s="61" t="e">
        <f t="shared" si="28"/>
        <v>#REF!</v>
      </c>
      <c r="H66" s="61" t="e">
        <f t="shared" si="28"/>
        <v>#REF!</v>
      </c>
      <c r="I66" s="75"/>
      <c r="J66" s="61"/>
      <c r="K66" s="61"/>
      <c r="L66" s="61"/>
      <c r="M66" s="61"/>
      <c r="N66" s="61"/>
      <c r="O66" s="61"/>
    </row>
    <row r="67" spans="1:15" ht="15" customHeight="1" thickBot="1" x14ac:dyDescent="0.25">
      <c r="A67" s="54"/>
      <c r="B67" s="55"/>
      <c r="C67" s="60"/>
      <c r="D67" s="60"/>
      <c r="E67" s="60"/>
      <c r="F67" s="60"/>
      <c r="G67" s="60"/>
      <c r="H67" s="60"/>
      <c r="I67" s="72"/>
      <c r="J67" s="60"/>
      <c r="K67" s="60"/>
      <c r="L67" s="60"/>
      <c r="M67" s="60"/>
      <c r="N67" s="60"/>
      <c r="O67" s="60"/>
    </row>
    <row r="68" spans="1:15" ht="15" customHeight="1" x14ac:dyDescent="0.2">
      <c r="B68" s="45"/>
      <c r="C68" s="57"/>
      <c r="D68" s="57"/>
      <c r="E68" s="57"/>
      <c r="F68" s="57"/>
      <c r="G68" s="57"/>
      <c r="H68" s="57"/>
      <c r="I68" s="74"/>
      <c r="J68" s="57"/>
      <c r="K68" s="57"/>
      <c r="L68" s="57"/>
      <c r="M68" s="57"/>
      <c r="N68" s="57"/>
      <c r="O68" s="57"/>
    </row>
    <row r="69" spans="1:15" ht="15" customHeight="1" x14ac:dyDescent="0.2">
      <c r="C69" s="78" t="s">
        <v>76</v>
      </c>
      <c r="D69" s="78"/>
      <c r="E69" s="78"/>
      <c r="F69" s="78" t="s">
        <v>77</v>
      </c>
      <c r="G69" s="78"/>
      <c r="H69" s="78"/>
      <c r="I69" s="71"/>
      <c r="J69" s="78"/>
      <c r="K69" s="78"/>
      <c r="L69" s="78"/>
      <c r="M69" s="78"/>
      <c r="N69" s="78"/>
      <c r="O69" s="78"/>
    </row>
    <row r="70" spans="1:15" ht="15" customHeight="1" x14ac:dyDescent="0.2">
      <c r="A70" s="43" t="s">
        <v>67</v>
      </c>
      <c r="B70" s="43" t="s">
        <v>73</v>
      </c>
      <c r="C70" s="44">
        <v>1</v>
      </c>
      <c r="D70" s="44">
        <v>2</v>
      </c>
      <c r="E70" s="44">
        <v>3</v>
      </c>
      <c r="F70" s="68">
        <v>1</v>
      </c>
      <c r="G70" s="68">
        <v>2</v>
      </c>
      <c r="H70" s="68">
        <v>3</v>
      </c>
      <c r="I70" s="71"/>
      <c r="J70" s="69"/>
      <c r="K70" s="69"/>
      <c r="L70" s="69"/>
      <c r="M70" s="69"/>
      <c r="N70" s="69"/>
      <c r="O70" s="69"/>
    </row>
    <row r="71" spans="1:15" ht="15" customHeight="1" x14ac:dyDescent="0.2">
      <c r="A71" s="42" t="str">
        <f>$A$4</f>
        <v>p27</v>
      </c>
      <c r="B71" s="45" t="s">
        <v>72</v>
      </c>
      <c r="C71" s="62">
        <f t="shared" ref="C71:D73" si="29">2^C56</f>
        <v>1.127794236831773</v>
      </c>
      <c r="D71" s="62">
        <f t="shared" si="29"/>
        <v>0.71209832599507628</v>
      </c>
      <c r="E71" s="62"/>
      <c r="F71" s="62">
        <f t="shared" ref="F71:H71" si="30">2^F56</f>
        <v>1.1483309984381771</v>
      </c>
      <c r="G71" s="62">
        <f t="shared" si="30"/>
        <v>1.1448006004087536</v>
      </c>
      <c r="H71" s="62">
        <f t="shared" si="30"/>
        <v>1.8473192314299927</v>
      </c>
      <c r="I71" s="76"/>
      <c r="J71" s="62"/>
      <c r="K71" s="62"/>
      <c r="L71" s="62"/>
      <c r="M71" s="62"/>
      <c r="N71" s="62"/>
      <c r="O71" s="62"/>
    </row>
    <row r="72" spans="1:15" ht="15" customHeight="1" x14ac:dyDescent="0.2">
      <c r="A72" s="42" t="str">
        <f>$A$5</f>
        <v>p27</v>
      </c>
      <c r="B72" s="45" t="s">
        <v>72</v>
      </c>
      <c r="C72" s="62">
        <f t="shared" si="29"/>
        <v>1.0681397415142639</v>
      </c>
      <c r="D72" s="62">
        <f t="shared" si="29"/>
        <v>0.78648509946144496</v>
      </c>
      <c r="E72" s="62"/>
      <c r="F72" s="62">
        <f t="shared" ref="F72:H72" si="31">2^F57</f>
        <v>1.2032103951485857</v>
      </c>
      <c r="G72" s="62">
        <f t="shared" si="31"/>
        <v>1.2122669433359818</v>
      </c>
      <c r="H72" s="62">
        <f t="shared" si="31"/>
        <v>1.9438741024478454</v>
      </c>
      <c r="I72" s="76"/>
      <c r="J72" s="62"/>
      <c r="K72" s="62"/>
      <c r="L72" s="62"/>
      <c r="M72" s="62"/>
      <c r="N72" s="62"/>
      <c r="O72" s="62"/>
    </row>
    <row r="73" spans="1:15" ht="15" customHeight="1" x14ac:dyDescent="0.2">
      <c r="A73" s="42" t="str">
        <f>$A$6</f>
        <v>p27</v>
      </c>
      <c r="B73" s="45" t="s">
        <v>72</v>
      </c>
      <c r="C73" s="62">
        <f t="shared" si="29"/>
        <v>1.5392938600701911</v>
      </c>
      <c r="D73" s="62">
        <f t="shared" si="29"/>
        <v>0.962919661033806</v>
      </c>
      <c r="E73" s="62"/>
      <c r="F73" s="62">
        <f t="shared" ref="F73:H73" si="32">2^F58</f>
        <v>1.6568165842963301</v>
      </c>
      <c r="G73" s="62">
        <f t="shared" si="32"/>
        <v>1.3258949971817011</v>
      </c>
      <c r="H73" s="62">
        <f t="shared" si="32"/>
        <v>1.9770571409598658</v>
      </c>
      <c r="I73" s="76"/>
      <c r="J73" s="62"/>
      <c r="K73" s="62"/>
      <c r="L73" s="62"/>
      <c r="M73" s="62"/>
      <c r="N73" s="62"/>
      <c r="O73" s="62"/>
    </row>
    <row r="74" spans="1:15" ht="15" customHeight="1" x14ac:dyDescent="0.2">
      <c r="B74" s="67"/>
      <c r="C74" s="62"/>
      <c r="D74" s="62"/>
      <c r="E74" s="62"/>
      <c r="F74" s="62"/>
      <c r="G74" s="62"/>
      <c r="H74" s="62"/>
      <c r="I74" s="76"/>
      <c r="J74" s="62"/>
      <c r="K74" s="62"/>
      <c r="L74" s="62"/>
      <c r="M74" s="62"/>
      <c r="N74" s="62"/>
      <c r="O74" s="62"/>
    </row>
    <row r="75" spans="1:15" ht="15" hidden="1" customHeight="1" x14ac:dyDescent="0.2">
      <c r="A75" s="42" t="str">
        <f>$A$8</f>
        <v>Gene 2</v>
      </c>
      <c r="B75" s="67" t="s">
        <v>72</v>
      </c>
      <c r="C75" s="62">
        <f t="shared" ref="C75:D77" si="33">2^C60</f>
        <v>1.1447150902683356</v>
      </c>
      <c r="D75" s="62">
        <f t="shared" si="33"/>
        <v>0.87357981780915017</v>
      </c>
      <c r="E75" s="62"/>
      <c r="F75" s="62" t="e">
        <f t="shared" ref="F75:H75" si="34">2^F60</f>
        <v>#REF!</v>
      </c>
      <c r="G75" s="62" t="e">
        <f t="shared" si="34"/>
        <v>#REF!</v>
      </c>
      <c r="H75" s="62" t="e">
        <f t="shared" si="34"/>
        <v>#REF!</v>
      </c>
      <c r="I75" s="76"/>
      <c r="J75" s="62"/>
      <c r="K75" s="62"/>
      <c r="L75" s="62"/>
      <c r="M75" s="62"/>
      <c r="N75" s="62"/>
      <c r="O75" s="62"/>
    </row>
    <row r="76" spans="1:15" ht="15" hidden="1" customHeight="1" x14ac:dyDescent="0.2">
      <c r="A76" s="42" t="str">
        <f>$A$9</f>
        <v>Gene 2</v>
      </c>
      <c r="B76" s="67" t="s">
        <v>72</v>
      </c>
      <c r="C76" s="62">
        <f t="shared" si="33"/>
        <v>1.1447150902683356</v>
      </c>
      <c r="D76" s="62">
        <f t="shared" si="33"/>
        <v>0.87357981780915017</v>
      </c>
      <c r="E76" s="62"/>
      <c r="F76" s="62" t="e">
        <f t="shared" ref="F76:H76" si="35">2^F61</f>
        <v>#REF!</v>
      </c>
      <c r="G76" s="62" t="e">
        <f t="shared" si="35"/>
        <v>#REF!</v>
      </c>
      <c r="H76" s="62" t="e">
        <f t="shared" si="35"/>
        <v>#REF!</v>
      </c>
      <c r="I76" s="76"/>
      <c r="J76" s="62"/>
      <c r="K76" s="62"/>
      <c r="L76" s="62"/>
      <c r="M76" s="62"/>
      <c r="N76" s="62"/>
      <c r="O76" s="62"/>
    </row>
    <row r="77" spans="1:15" ht="15" hidden="1" customHeight="1" x14ac:dyDescent="0.2">
      <c r="A77" s="42" t="str">
        <f>$A$10</f>
        <v>Gene 2</v>
      </c>
      <c r="B77" s="67" t="s">
        <v>72</v>
      </c>
      <c r="C77" s="62">
        <f t="shared" si="33"/>
        <v>1.1447150902683356</v>
      </c>
      <c r="D77" s="62">
        <f t="shared" si="33"/>
        <v>0.87357981780915017</v>
      </c>
      <c r="E77" s="62"/>
      <c r="F77" s="62" t="e">
        <f t="shared" ref="F77:H77" si="36">2^F62</f>
        <v>#REF!</v>
      </c>
      <c r="G77" s="62" t="e">
        <f t="shared" si="36"/>
        <v>#REF!</v>
      </c>
      <c r="H77" s="62" t="e">
        <f t="shared" si="36"/>
        <v>#REF!</v>
      </c>
      <c r="I77" s="76"/>
      <c r="J77" s="62"/>
      <c r="K77" s="62"/>
      <c r="L77" s="62"/>
      <c r="M77" s="62"/>
      <c r="N77" s="62"/>
      <c r="O77" s="62"/>
    </row>
    <row r="78" spans="1:15" ht="15" hidden="1" customHeight="1" x14ac:dyDescent="0.2">
      <c r="B78" s="67"/>
      <c r="C78" s="62"/>
      <c r="D78" s="62"/>
      <c r="E78" s="62"/>
      <c r="F78" s="62"/>
      <c r="G78" s="62"/>
      <c r="H78" s="62"/>
      <c r="I78" s="76"/>
      <c r="J78" s="62"/>
      <c r="K78" s="62"/>
      <c r="L78" s="62"/>
      <c r="M78" s="62"/>
      <c r="N78" s="62"/>
      <c r="O78" s="62"/>
    </row>
    <row r="79" spans="1:15" ht="15" hidden="1" customHeight="1" x14ac:dyDescent="0.2">
      <c r="A79" s="42" t="str">
        <f>$A$12</f>
        <v>Gene 3</v>
      </c>
      <c r="B79" s="67" t="s">
        <v>72</v>
      </c>
      <c r="C79" s="62">
        <f t="shared" ref="C79:D81" si="37">2^C64</f>
        <v>1.1447150902683356</v>
      </c>
      <c r="D79" s="62">
        <f t="shared" si="37"/>
        <v>0.87357981780915017</v>
      </c>
      <c r="E79" s="62"/>
      <c r="F79" s="62" t="e">
        <f t="shared" ref="F79:H79" si="38">2^F64</f>
        <v>#REF!</v>
      </c>
      <c r="G79" s="62" t="e">
        <f t="shared" si="38"/>
        <v>#REF!</v>
      </c>
      <c r="H79" s="62" t="e">
        <f t="shared" si="38"/>
        <v>#REF!</v>
      </c>
      <c r="I79" s="76"/>
      <c r="J79" s="62"/>
      <c r="K79" s="62"/>
      <c r="L79" s="62"/>
      <c r="M79" s="62"/>
      <c r="N79" s="62"/>
      <c r="O79" s="62"/>
    </row>
    <row r="80" spans="1:15" ht="15" hidden="1" customHeight="1" x14ac:dyDescent="0.2">
      <c r="A80" s="42" t="str">
        <f>$A$13</f>
        <v>Gene 3</v>
      </c>
      <c r="B80" s="45" t="s">
        <v>72</v>
      </c>
      <c r="C80" s="62">
        <f t="shared" si="37"/>
        <v>1.1447150902683356</v>
      </c>
      <c r="D80" s="62">
        <f t="shared" si="37"/>
        <v>0.87357981780915017</v>
      </c>
      <c r="E80" s="62"/>
      <c r="F80" s="62" t="e">
        <f t="shared" ref="F80:H80" si="39">2^F65</f>
        <v>#REF!</v>
      </c>
      <c r="G80" s="62" t="e">
        <f t="shared" si="39"/>
        <v>#REF!</v>
      </c>
      <c r="H80" s="62" t="e">
        <f t="shared" si="39"/>
        <v>#REF!</v>
      </c>
      <c r="I80" s="76"/>
      <c r="J80" s="62"/>
      <c r="K80" s="62"/>
      <c r="L80" s="62"/>
      <c r="M80" s="62"/>
      <c r="N80" s="62"/>
      <c r="O80" s="62"/>
    </row>
    <row r="81" spans="1:15" ht="15" hidden="1" customHeight="1" x14ac:dyDescent="0.2">
      <c r="A81" s="42" t="str">
        <f>$A$14</f>
        <v>Gene 3</v>
      </c>
      <c r="B81" s="45" t="s">
        <v>72</v>
      </c>
      <c r="C81" s="62">
        <f t="shared" si="37"/>
        <v>1.1447150902683356</v>
      </c>
      <c r="D81" s="62">
        <f t="shared" si="37"/>
        <v>0.87357981780915017</v>
      </c>
      <c r="E81" s="62"/>
      <c r="F81" s="62" t="e">
        <f t="shared" ref="F81:H81" si="40">2^F66</f>
        <v>#REF!</v>
      </c>
      <c r="G81" s="62" t="e">
        <f t="shared" si="40"/>
        <v>#REF!</v>
      </c>
      <c r="H81" s="62" t="e">
        <f t="shared" si="40"/>
        <v>#REF!</v>
      </c>
      <c r="I81" s="76"/>
      <c r="J81" s="62"/>
      <c r="K81" s="62"/>
      <c r="L81" s="62"/>
      <c r="M81" s="62"/>
      <c r="N81" s="62"/>
      <c r="O81" s="62"/>
    </row>
    <row r="82" spans="1:15" ht="15" customHeight="1" thickBot="1" x14ac:dyDescent="0.25">
      <c r="A82" s="54"/>
      <c r="B82" s="54"/>
      <c r="C82" s="54"/>
      <c r="D82" s="54"/>
      <c r="E82" s="63"/>
      <c r="F82" s="54"/>
      <c r="G82" s="54"/>
      <c r="H82" s="54"/>
      <c r="I82" s="72"/>
      <c r="J82" s="54"/>
      <c r="K82" s="54"/>
      <c r="L82" s="54"/>
      <c r="M82" s="54"/>
      <c r="N82" s="54"/>
      <c r="O82" s="54"/>
    </row>
    <row r="83" spans="1:15" ht="15" customHeight="1" x14ac:dyDescent="0.2">
      <c r="B83" s="45"/>
      <c r="C83" s="57"/>
      <c r="D83" s="57"/>
      <c r="E83" s="57"/>
      <c r="F83" s="57"/>
      <c r="G83" s="57"/>
      <c r="H83" s="57"/>
      <c r="I83" s="74"/>
      <c r="J83" s="57"/>
      <c r="K83" s="57"/>
      <c r="L83" s="57"/>
      <c r="M83" s="57"/>
      <c r="N83" s="57"/>
      <c r="O83" s="57"/>
    </row>
    <row r="84" spans="1:15" ht="15" customHeight="1" x14ac:dyDescent="0.2">
      <c r="C84" s="78" t="s">
        <v>76</v>
      </c>
      <c r="D84" s="78"/>
      <c r="E84" s="78"/>
      <c r="F84" s="78" t="s">
        <v>77</v>
      </c>
      <c r="G84" s="78"/>
      <c r="H84" s="78"/>
      <c r="I84" s="71"/>
      <c r="J84" s="78"/>
      <c r="K84" s="78"/>
      <c r="L84" s="78"/>
      <c r="M84" s="78"/>
      <c r="N84" s="78"/>
      <c r="O84" s="78"/>
    </row>
    <row r="85" spans="1:15" ht="15" customHeight="1" x14ac:dyDescent="0.2">
      <c r="A85" s="43" t="s">
        <v>67</v>
      </c>
      <c r="B85" s="43" t="s">
        <v>73</v>
      </c>
      <c r="C85" s="44">
        <v>1</v>
      </c>
      <c r="D85" s="44">
        <v>2</v>
      </c>
      <c r="E85" s="44">
        <v>3</v>
      </c>
      <c r="F85" s="68">
        <v>1</v>
      </c>
      <c r="G85" s="68">
        <v>2</v>
      </c>
      <c r="H85" s="68">
        <v>3</v>
      </c>
      <c r="I85" s="71"/>
      <c r="J85" s="69"/>
      <c r="K85" s="69"/>
      <c r="L85" s="69"/>
      <c r="M85" s="69"/>
      <c r="N85" s="69"/>
      <c r="O85" s="69"/>
    </row>
    <row r="86" spans="1:15" ht="15" customHeight="1" x14ac:dyDescent="0.2">
      <c r="A86" s="42" t="str">
        <f>$A$4</f>
        <v>p27</v>
      </c>
      <c r="B86" s="45" t="s">
        <v>72</v>
      </c>
      <c r="C86" s="64">
        <f>IF(C71&lt;1,-1/C71,C71)</f>
        <v>1.127794236831773</v>
      </c>
      <c r="D86" s="64">
        <f t="shared" ref="D86:H86" si="41">IF(D71&lt;1,-1/D71,D71)</f>
        <v>-1.4043004505067667</v>
      </c>
      <c r="E86" s="64"/>
      <c r="F86" s="64">
        <f t="shared" si="41"/>
        <v>1.1483309984381771</v>
      </c>
      <c r="G86" s="64">
        <f t="shared" si="41"/>
        <v>1.1448006004087536</v>
      </c>
      <c r="H86" s="64">
        <f t="shared" si="41"/>
        <v>1.8473192314299927</v>
      </c>
      <c r="I86" s="77"/>
      <c r="J86" s="64"/>
      <c r="K86" s="64"/>
      <c r="L86" s="64"/>
      <c r="M86" s="64"/>
      <c r="N86" s="64"/>
      <c r="O86" s="64"/>
    </row>
    <row r="87" spans="1:15" ht="15" customHeight="1" x14ac:dyDescent="0.2">
      <c r="A87" s="42" t="str">
        <f>$A$5</f>
        <v>p27</v>
      </c>
      <c r="B87" s="45" t="s">
        <v>72</v>
      </c>
      <c r="C87" s="64">
        <f t="shared" ref="C87:H87" si="42">IF(C72&lt;1,-1/C72,C72)</f>
        <v>1.0681397415142639</v>
      </c>
      <c r="D87" s="64">
        <f t="shared" si="42"/>
        <v>-1.2714799055757851</v>
      </c>
      <c r="E87" s="64"/>
      <c r="F87" s="64">
        <f t="shared" si="42"/>
        <v>1.2032103951485857</v>
      </c>
      <c r="G87" s="64">
        <f t="shared" si="42"/>
        <v>1.2122669433359818</v>
      </c>
      <c r="H87" s="64">
        <f t="shared" si="42"/>
        <v>1.9438741024478454</v>
      </c>
      <c r="I87" s="77"/>
      <c r="J87" s="64"/>
      <c r="K87" s="64"/>
      <c r="L87" s="64"/>
      <c r="M87" s="64"/>
      <c r="N87" s="64"/>
      <c r="O87" s="64"/>
    </row>
    <row r="88" spans="1:15" ht="15" customHeight="1" x14ac:dyDescent="0.2">
      <c r="A88" s="42" t="str">
        <f>$A$6</f>
        <v>p27</v>
      </c>
      <c r="B88" s="45" t="s">
        <v>72</v>
      </c>
      <c r="C88" s="64">
        <f t="shared" ref="C88:H88" si="43">IF(C73&lt;1,-1/C73,C73)</f>
        <v>1.5392938600701911</v>
      </c>
      <c r="D88" s="64">
        <f t="shared" si="43"/>
        <v>-1.0385082374643633</v>
      </c>
      <c r="E88" s="64"/>
      <c r="F88" s="64">
        <f t="shared" si="43"/>
        <v>1.6568165842963301</v>
      </c>
      <c r="G88" s="64">
        <f t="shared" si="43"/>
        <v>1.3258949971817011</v>
      </c>
      <c r="H88" s="64">
        <f t="shared" si="43"/>
        <v>1.9770571409598658</v>
      </c>
      <c r="I88" s="77"/>
      <c r="J88" s="64"/>
      <c r="K88" s="64"/>
      <c r="L88" s="64"/>
      <c r="M88" s="64"/>
      <c r="N88" s="64"/>
      <c r="O88" s="64"/>
    </row>
    <row r="89" spans="1:15" ht="15" customHeight="1" x14ac:dyDescent="0.2">
      <c r="B89" s="45"/>
      <c r="C89" s="64"/>
      <c r="D89" s="64"/>
      <c r="E89" s="64"/>
      <c r="F89" s="64"/>
      <c r="G89" s="64"/>
      <c r="H89" s="64"/>
      <c r="I89" s="76"/>
      <c r="J89" s="64"/>
      <c r="K89" s="64"/>
      <c r="L89" s="64"/>
      <c r="M89" s="64"/>
      <c r="N89" s="64"/>
      <c r="O89" s="64"/>
    </row>
    <row r="90" spans="1:15" ht="15" hidden="1" customHeight="1" x14ac:dyDescent="0.2">
      <c r="A90" s="42" t="str">
        <f>$A$8</f>
        <v>Gene 2</v>
      </c>
      <c r="B90" s="45" t="s">
        <v>72</v>
      </c>
      <c r="C90" s="64">
        <f t="shared" ref="C90:H90" si="44">IF(C75&lt;1,-1/C75,C75)</f>
        <v>1.1447150902683356</v>
      </c>
      <c r="D90" s="64">
        <f t="shared" si="44"/>
        <v>-1.1447150902683385</v>
      </c>
      <c r="E90" s="64" t="e">
        <f t="shared" si="44"/>
        <v>#DIV/0!</v>
      </c>
      <c r="F90" s="64" t="e">
        <f t="shared" si="44"/>
        <v>#REF!</v>
      </c>
      <c r="G90" s="64" t="e">
        <f t="shared" si="44"/>
        <v>#REF!</v>
      </c>
      <c r="H90" s="64" t="e">
        <f t="shared" si="44"/>
        <v>#REF!</v>
      </c>
      <c r="I90" s="76"/>
      <c r="J90" s="64"/>
      <c r="K90" s="64"/>
      <c r="L90" s="64"/>
      <c r="M90" s="64"/>
      <c r="N90" s="64"/>
      <c r="O90" s="64"/>
    </row>
    <row r="91" spans="1:15" ht="15" hidden="1" customHeight="1" x14ac:dyDescent="0.2">
      <c r="A91" s="42" t="str">
        <f>$A$9</f>
        <v>Gene 2</v>
      </c>
      <c r="B91" s="45" t="s">
        <v>72</v>
      </c>
      <c r="C91" s="64">
        <f t="shared" ref="C91:H91" si="45">IF(C76&lt;1,-1/C76,C76)</f>
        <v>1.1447150902683356</v>
      </c>
      <c r="D91" s="64">
        <f t="shared" si="45"/>
        <v>-1.1447150902683385</v>
      </c>
      <c r="E91" s="64" t="e">
        <f t="shared" si="45"/>
        <v>#DIV/0!</v>
      </c>
      <c r="F91" s="64" t="e">
        <f t="shared" si="45"/>
        <v>#REF!</v>
      </c>
      <c r="G91" s="64" t="e">
        <f t="shared" si="45"/>
        <v>#REF!</v>
      </c>
      <c r="H91" s="64" t="e">
        <f t="shared" si="45"/>
        <v>#REF!</v>
      </c>
      <c r="I91" s="76"/>
      <c r="J91" s="64"/>
      <c r="K91" s="64"/>
      <c r="L91" s="64"/>
      <c r="M91" s="64"/>
      <c r="N91" s="64"/>
      <c r="O91" s="64"/>
    </row>
    <row r="92" spans="1:15" ht="15" hidden="1" customHeight="1" x14ac:dyDescent="0.2">
      <c r="A92" s="42" t="str">
        <f>$A$10</f>
        <v>Gene 2</v>
      </c>
      <c r="B92" s="45" t="s">
        <v>72</v>
      </c>
      <c r="C92" s="64">
        <f t="shared" ref="C92:H92" si="46">IF(C77&lt;1,-1/C77,C77)</f>
        <v>1.1447150902683356</v>
      </c>
      <c r="D92" s="64">
        <f t="shared" si="46"/>
        <v>-1.1447150902683385</v>
      </c>
      <c r="E92" s="64" t="e">
        <f t="shared" si="46"/>
        <v>#DIV/0!</v>
      </c>
      <c r="F92" s="64" t="e">
        <f t="shared" si="46"/>
        <v>#REF!</v>
      </c>
      <c r="G92" s="64" t="e">
        <f t="shared" si="46"/>
        <v>#REF!</v>
      </c>
      <c r="H92" s="64" t="e">
        <f t="shared" si="46"/>
        <v>#REF!</v>
      </c>
      <c r="I92" s="76"/>
      <c r="J92" s="64"/>
      <c r="K92" s="64"/>
      <c r="L92" s="64"/>
      <c r="M92" s="64"/>
      <c r="N92" s="64"/>
      <c r="O92" s="64"/>
    </row>
    <row r="93" spans="1:15" ht="15" hidden="1" customHeight="1" x14ac:dyDescent="0.2">
      <c r="B93" s="45"/>
      <c r="C93" s="64"/>
      <c r="D93" s="64"/>
      <c r="E93" s="64"/>
      <c r="F93" s="64"/>
      <c r="G93" s="64"/>
      <c r="H93" s="64"/>
      <c r="I93" s="76"/>
      <c r="J93" s="64"/>
      <c r="K93" s="64"/>
      <c r="L93" s="64"/>
      <c r="M93" s="64"/>
      <c r="N93" s="64"/>
      <c r="O93" s="64"/>
    </row>
    <row r="94" spans="1:15" ht="15" hidden="1" customHeight="1" x14ac:dyDescent="0.2">
      <c r="A94" s="42" t="str">
        <f>$A$12</f>
        <v>Gene 3</v>
      </c>
      <c r="B94" s="45" t="s">
        <v>72</v>
      </c>
      <c r="C94" s="64">
        <f t="shared" ref="C94:H94" si="47">IF(C79&lt;1,-1/C79,C79)</f>
        <v>1.1447150902683356</v>
      </c>
      <c r="D94" s="64">
        <f t="shared" si="47"/>
        <v>-1.1447150902683385</v>
      </c>
      <c r="E94" s="64" t="e">
        <f t="shared" si="47"/>
        <v>#DIV/0!</v>
      </c>
      <c r="F94" s="64" t="e">
        <f t="shared" si="47"/>
        <v>#REF!</v>
      </c>
      <c r="G94" s="64" t="e">
        <f t="shared" si="47"/>
        <v>#REF!</v>
      </c>
      <c r="H94" s="64" t="e">
        <f t="shared" si="47"/>
        <v>#REF!</v>
      </c>
      <c r="I94" s="76"/>
      <c r="J94" s="64"/>
      <c r="K94" s="64"/>
      <c r="L94" s="64"/>
      <c r="M94" s="64"/>
      <c r="N94" s="64"/>
      <c r="O94" s="64"/>
    </row>
    <row r="95" spans="1:15" ht="15" hidden="1" customHeight="1" x14ac:dyDescent="0.2">
      <c r="A95" s="42" t="str">
        <f>$A$13</f>
        <v>Gene 3</v>
      </c>
      <c r="B95" s="45" t="s">
        <v>72</v>
      </c>
      <c r="C95" s="64">
        <f t="shared" ref="C95:H95" si="48">IF(C80&lt;1,-1/C80,C80)</f>
        <v>1.1447150902683356</v>
      </c>
      <c r="D95" s="64">
        <f t="shared" si="48"/>
        <v>-1.1447150902683385</v>
      </c>
      <c r="E95" s="64" t="e">
        <f t="shared" si="48"/>
        <v>#DIV/0!</v>
      </c>
      <c r="F95" s="64" t="e">
        <f t="shared" si="48"/>
        <v>#REF!</v>
      </c>
      <c r="G95" s="64" t="e">
        <f t="shared" si="48"/>
        <v>#REF!</v>
      </c>
      <c r="H95" s="64" t="e">
        <f t="shared" si="48"/>
        <v>#REF!</v>
      </c>
      <c r="I95" s="76"/>
      <c r="J95" s="64"/>
      <c r="K95" s="64"/>
      <c r="L95" s="64"/>
      <c r="M95" s="64"/>
      <c r="N95" s="64"/>
      <c r="O95" s="64"/>
    </row>
    <row r="96" spans="1:15" ht="15" hidden="1" customHeight="1" x14ac:dyDescent="0.2">
      <c r="A96" s="42" t="str">
        <f>$A$14</f>
        <v>Gene 3</v>
      </c>
      <c r="B96" s="45" t="s">
        <v>72</v>
      </c>
      <c r="C96" s="64">
        <f t="shared" ref="C96:H96" si="49">IF(C81&lt;1,-1/C81,C81)</f>
        <v>1.1447150902683356</v>
      </c>
      <c r="D96" s="64">
        <f t="shared" si="49"/>
        <v>-1.1447150902683385</v>
      </c>
      <c r="E96" s="64" t="e">
        <f t="shared" si="49"/>
        <v>#DIV/0!</v>
      </c>
      <c r="F96" s="64" t="e">
        <f t="shared" si="49"/>
        <v>#REF!</v>
      </c>
      <c r="G96" s="64" t="e">
        <f t="shared" si="49"/>
        <v>#REF!</v>
      </c>
      <c r="H96" s="64" t="e">
        <f t="shared" si="49"/>
        <v>#REF!</v>
      </c>
      <c r="I96" s="76"/>
      <c r="J96" s="64"/>
      <c r="K96" s="64"/>
      <c r="L96" s="64"/>
      <c r="M96" s="64"/>
      <c r="N96" s="64"/>
      <c r="O96" s="64"/>
    </row>
    <row r="97" spans="1:15" ht="15" customHeight="1" thickBot="1" x14ac:dyDescent="0.25">
      <c r="A97" s="54"/>
      <c r="B97" s="54"/>
      <c r="C97" s="54"/>
      <c r="D97" s="54"/>
      <c r="E97" s="63"/>
      <c r="F97" s="54"/>
      <c r="G97" s="54"/>
      <c r="H97" s="54"/>
      <c r="I97" s="72"/>
      <c r="J97" s="54"/>
      <c r="K97" s="54"/>
      <c r="L97" s="54"/>
      <c r="M97" s="54"/>
      <c r="N97" s="54"/>
      <c r="O97" s="54"/>
    </row>
    <row r="99" spans="1:15" ht="15" customHeight="1" x14ac:dyDescent="0.2">
      <c r="B99" s="79" t="s">
        <v>70</v>
      </c>
      <c r="C99" s="79"/>
      <c r="D99" s="79" t="s">
        <v>71</v>
      </c>
      <c r="E99" s="79"/>
    </row>
    <row r="100" spans="1:15" ht="15" customHeight="1" x14ac:dyDescent="0.2">
      <c r="B100" s="79"/>
      <c r="C100" s="79"/>
      <c r="D100" s="80"/>
      <c r="E100" s="80"/>
    </row>
    <row r="101" spans="1:15" ht="15" customHeight="1" x14ac:dyDescent="0.2">
      <c r="A101" s="42" t="s">
        <v>82</v>
      </c>
      <c r="B101" s="79">
        <f>AVERAGE(F71:H73)</f>
        <v>1.4955078881830259</v>
      </c>
      <c r="C101" s="79"/>
      <c r="D101" s="80">
        <f t="shared" ref="D101:D102" si="50">IF(B101&lt;1,-1/B101,B101)</f>
        <v>1.4955078881830259</v>
      </c>
      <c r="E101" s="80" t="e">
        <f t="shared" ref="E101" si="51">IF(E86&lt;1,-1/E86,E86)</f>
        <v>#DIV/0!</v>
      </c>
    </row>
    <row r="102" spans="1:15" ht="15" customHeight="1" x14ac:dyDescent="0.2">
      <c r="B102" s="79"/>
      <c r="C102" s="79"/>
      <c r="D102" s="80"/>
      <c r="E102" s="80"/>
    </row>
    <row r="103" spans="1:15" ht="15" customHeight="1" thickBot="1" x14ac:dyDescent="0.25">
      <c r="A103" s="54"/>
      <c r="B103" s="54"/>
      <c r="C103" s="54"/>
      <c r="D103" s="54"/>
      <c r="E103" s="54"/>
      <c r="F103" s="54"/>
      <c r="G103" s="54"/>
      <c r="H103" s="54"/>
      <c r="I103" s="72"/>
      <c r="J103" s="54"/>
      <c r="K103" s="54"/>
      <c r="L103" s="54"/>
      <c r="M103" s="54"/>
      <c r="N103" s="54"/>
      <c r="O103" s="54"/>
    </row>
    <row r="105" spans="1:15" ht="15" customHeight="1" x14ac:dyDescent="0.2">
      <c r="A105" s="65"/>
    </row>
  </sheetData>
  <mergeCells count="34">
    <mergeCell ref="B1:H1"/>
    <mergeCell ref="J1:O1"/>
    <mergeCell ref="J2:L2"/>
    <mergeCell ref="M2:O2"/>
    <mergeCell ref="J22:L22"/>
    <mergeCell ref="M22:O22"/>
    <mergeCell ref="C2:E2"/>
    <mergeCell ref="C22:E22"/>
    <mergeCell ref="C38:E38"/>
    <mergeCell ref="C84:E84"/>
    <mergeCell ref="C54:E54"/>
    <mergeCell ref="C69:E69"/>
    <mergeCell ref="B99:C99"/>
    <mergeCell ref="D99:E99"/>
    <mergeCell ref="B100:C100"/>
    <mergeCell ref="B101:C101"/>
    <mergeCell ref="B102:C102"/>
    <mergeCell ref="D102:E102"/>
    <mergeCell ref="D101:E101"/>
    <mergeCell ref="D100:E100"/>
    <mergeCell ref="M69:O69"/>
    <mergeCell ref="J84:L84"/>
    <mergeCell ref="M84:O84"/>
    <mergeCell ref="F84:H84"/>
    <mergeCell ref="F2:H2"/>
    <mergeCell ref="F22:H22"/>
    <mergeCell ref="F38:H38"/>
    <mergeCell ref="F54:H54"/>
    <mergeCell ref="F69:H69"/>
    <mergeCell ref="J38:L38"/>
    <mergeCell ref="M38:O38"/>
    <mergeCell ref="J54:L54"/>
    <mergeCell ref="M54:O54"/>
    <mergeCell ref="J69:L69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72"/>
  <sheetViews>
    <sheetView topLeftCell="A96" zoomScale="60" workbookViewId="0">
      <selection activeCell="C79" sqref="C79"/>
    </sheetView>
  </sheetViews>
  <sheetFormatPr baseColWidth="10" defaultColWidth="8.83203125" defaultRowHeight="16" x14ac:dyDescent="0.2"/>
  <cols>
    <col min="1" max="1" width="42.1640625" style="2" customWidth="1"/>
    <col min="2" max="2" width="14.6640625" style="25" customWidth="1"/>
    <col min="3" max="6" width="14.6640625" style="2" customWidth="1"/>
    <col min="7" max="7" width="16.33203125" style="2" customWidth="1"/>
    <col min="8" max="11" width="13.33203125" style="2" customWidth="1"/>
    <col min="12" max="51" width="13.33203125" customWidth="1"/>
    <col min="52" max="52" width="10.83203125" style="27" customWidth="1"/>
    <col min="53" max="256" width="11.5" customWidth="1"/>
  </cols>
  <sheetData>
    <row r="1" spans="1:52" s="24" customFormat="1" x14ac:dyDescent="0.2">
      <c r="A1" s="23" t="s">
        <v>60</v>
      </c>
      <c r="B1" s="31"/>
      <c r="C1" s="23"/>
      <c r="D1" s="23"/>
      <c r="E1" s="23"/>
      <c r="F1" s="23"/>
      <c r="G1" s="23"/>
      <c r="H1" s="23"/>
      <c r="I1" s="23"/>
      <c r="J1" s="23"/>
      <c r="K1" s="23"/>
      <c r="AZ1" s="36"/>
    </row>
    <row r="2" spans="1:52" s="24" customFormat="1" x14ac:dyDescent="0.2">
      <c r="A2" s="23" t="s">
        <v>64</v>
      </c>
      <c r="B2" s="31"/>
      <c r="C2" s="23"/>
      <c r="D2" s="23"/>
      <c r="E2" s="23"/>
      <c r="F2" s="23"/>
      <c r="G2" s="23"/>
      <c r="H2" s="23"/>
      <c r="I2" s="23"/>
      <c r="J2" s="23"/>
      <c r="K2" s="23"/>
      <c r="AZ2" s="36"/>
    </row>
    <row r="3" spans="1:52" s="24" customFormat="1" x14ac:dyDescent="0.2">
      <c r="A3" s="23" t="s">
        <v>1</v>
      </c>
      <c r="B3" s="31"/>
      <c r="C3" s="23"/>
      <c r="D3" s="23"/>
      <c r="E3" s="23"/>
      <c r="F3" s="23"/>
      <c r="G3" s="23"/>
      <c r="H3" s="23"/>
      <c r="I3" s="23"/>
      <c r="J3" s="23"/>
      <c r="K3" s="23"/>
      <c r="AZ3" s="36"/>
    </row>
    <row r="4" spans="1:52" s="24" customFormat="1" x14ac:dyDescent="0.2">
      <c r="A4" s="23" t="s">
        <v>61</v>
      </c>
      <c r="B4" s="31"/>
      <c r="C4" s="23"/>
      <c r="D4" s="23"/>
      <c r="E4" s="23"/>
      <c r="F4" s="23"/>
      <c r="G4" s="23"/>
      <c r="H4" s="23"/>
      <c r="I4" s="23"/>
      <c r="J4" s="23"/>
      <c r="K4" s="23"/>
      <c r="AZ4" s="36"/>
    </row>
    <row r="5" spans="1:52" s="24" customFormat="1" x14ac:dyDescent="0.2">
      <c r="A5" s="23" t="s">
        <v>62</v>
      </c>
      <c r="B5" s="31"/>
      <c r="C5" s="23"/>
      <c r="D5" s="23"/>
      <c r="E5" s="23"/>
      <c r="F5" s="23"/>
      <c r="G5" s="23"/>
      <c r="H5" s="23"/>
      <c r="I5" s="23"/>
      <c r="J5" s="23"/>
      <c r="K5" s="23"/>
      <c r="AZ5" s="36"/>
    </row>
    <row r="6" spans="1:52" s="24" customFormat="1" x14ac:dyDescent="0.2">
      <c r="A6" s="23" t="s">
        <v>58</v>
      </c>
      <c r="B6" s="31"/>
      <c r="C6" s="23"/>
      <c r="D6" s="23"/>
      <c r="E6" s="23"/>
      <c r="F6" s="23"/>
      <c r="G6" s="23"/>
      <c r="H6" s="23"/>
      <c r="I6" s="23"/>
      <c r="J6" s="23"/>
      <c r="K6" s="23"/>
      <c r="AZ6" s="36"/>
    </row>
    <row r="7" spans="1:52" s="24" customFormat="1" x14ac:dyDescent="0.2">
      <c r="A7" s="23" t="s">
        <v>59</v>
      </c>
      <c r="B7" s="31"/>
      <c r="C7" s="23"/>
      <c r="D7" s="23"/>
      <c r="E7" s="23"/>
      <c r="F7" s="23"/>
      <c r="G7" s="23"/>
      <c r="H7" s="23"/>
      <c r="I7" s="23"/>
      <c r="J7" s="23"/>
      <c r="K7" s="23"/>
      <c r="AZ7" s="36"/>
    </row>
    <row r="8" spans="1:52" s="24" customFormat="1" x14ac:dyDescent="0.2">
      <c r="A8" s="23" t="s">
        <v>63</v>
      </c>
      <c r="B8" s="31"/>
      <c r="C8" s="23"/>
      <c r="D8" s="23"/>
      <c r="E8" s="23"/>
      <c r="F8" s="23"/>
      <c r="G8" s="23"/>
      <c r="H8" s="23"/>
      <c r="I8" s="23"/>
      <c r="J8" s="23"/>
      <c r="K8" s="23"/>
      <c r="AZ8" s="36"/>
    </row>
    <row r="9" spans="1:52" s="24" customFormat="1" x14ac:dyDescent="0.2">
      <c r="A9" s="23" t="s">
        <v>0</v>
      </c>
      <c r="B9" s="31"/>
      <c r="C9" s="23"/>
      <c r="D9" s="23"/>
      <c r="E9" s="23"/>
      <c r="F9" s="23"/>
      <c r="G9" s="23"/>
      <c r="H9" s="23"/>
      <c r="I9" s="23"/>
      <c r="J9" s="23"/>
      <c r="K9" s="23"/>
      <c r="AZ9" s="36"/>
    </row>
    <row r="10" spans="1:52" s="24" customFormat="1" x14ac:dyDescent="0.2">
      <c r="A10" s="23" t="s">
        <v>54</v>
      </c>
      <c r="B10" s="31"/>
      <c r="C10" s="23"/>
      <c r="D10" s="23"/>
      <c r="E10" s="23"/>
      <c r="F10" s="23"/>
      <c r="G10" s="23"/>
      <c r="H10" s="23"/>
      <c r="I10" s="23"/>
      <c r="J10" s="23"/>
      <c r="K10" s="23"/>
      <c r="AZ10" s="36"/>
    </row>
    <row r="11" spans="1:52" x14ac:dyDescent="0.2">
      <c r="B11" s="29"/>
      <c r="AZ11" s="35"/>
    </row>
    <row r="12" spans="1:52" hidden="1" x14ac:dyDescent="0.2">
      <c r="AZ12" s="35"/>
    </row>
    <row r="13" spans="1:52" hidden="1" x14ac:dyDescent="0.2">
      <c r="AZ13" s="35"/>
    </row>
    <row r="14" spans="1:52" hidden="1" x14ac:dyDescent="0.2">
      <c r="A14" s="3"/>
      <c r="AZ14" s="35"/>
    </row>
    <row r="15" spans="1:52" ht="64" x14ac:dyDescent="0.2">
      <c r="A15" s="4" t="str">
        <f>CONCATENATE(H35, "use the Satterthwaite approximation. Enter '1' to use the Satterthwaite approximation or '0' not to use it: ")</f>
        <v xml:space="preserve">You MAY use the Satterthwaite approximation. Enter '1' to use the Satterthwaite approximation or '0' not to use it: </v>
      </c>
      <c r="B15" s="11">
        <v>0</v>
      </c>
      <c r="AZ15" s="35"/>
    </row>
    <row r="16" spans="1:52" x14ac:dyDescent="0.2">
      <c r="B16" s="29"/>
      <c r="AZ16" s="35"/>
    </row>
    <row r="17" spans="1:53" x14ac:dyDescent="0.2">
      <c r="B17" s="29"/>
      <c r="AZ17" s="35"/>
    </row>
    <row r="18" spans="1:53" ht="54" customHeight="1" thickBot="1" x14ac:dyDescent="0.25">
      <c r="B18" s="30" t="s">
        <v>21</v>
      </c>
      <c r="C18" s="30" t="s">
        <v>22</v>
      </c>
      <c r="D18" s="5" t="s">
        <v>23</v>
      </c>
      <c r="E18" s="5" t="s">
        <v>24</v>
      </c>
      <c r="F18" s="5" t="s">
        <v>65</v>
      </c>
      <c r="G18" s="5" t="s">
        <v>55</v>
      </c>
      <c r="L18" s="1"/>
      <c r="M18" s="1"/>
      <c r="N18" s="1"/>
      <c r="O18" s="1"/>
      <c r="AZ18" s="35"/>
    </row>
    <row r="19" spans="1:53" x14ac:dyDescent="0.2">
      <c r="A19" s="6" t="s">
        <v>36</v>
      </c>
      <c r="B19" s="14">
        <f>B28</f>
        <v>0.60000449170739956</v>
      </c>
      <c r="C19" s="18">
        <f>C28</f>
        <v>1</v>
      </c>
      <c r="D19" s="13">
        <f>D28</f>
        <v>0.60000449170739956</v>
      </c>
      <c r="E19" s="13">
        <f>IF(B15=1,M28,E28)</f>
        <v>1.8054035264558264</v>
      </c>
      <c r="F19" s="13">
        <f>IF(B15=1,N28,F28)</f>
        <v>0.25021994260861469</v>
      </c>
      <c r="G19" s="20">
        <f>Q28</f>
        <v>16.652319590926943</v>
      </c>
      <c r="H19" s="7"/>
      <c r="I19" s="7"/>
      <c r="J19" s="7"/>
      <c r="K19" s="7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Z19" s="35"/>
    </row>
    <row r="20" spans="1:53" x14ac:dyDescent="0.2">
      <c r="A20" s="6" t="s">
        <v>37</v>
      </c>
      <c r="B20" s="14">
        <f>B29</f>
        <v>1.3293526525568802</v>
      </c>
      <c r="C20" s="18">
        <f>IF(B15=1,ROUND(L29,2),C29)</f>
        <v>4</v>
      </c>
      <c r="D20" s="15">
        <f>IF(B15=1,K29,D29)</f>
        <v>0.33233816313922004</v>
      </c>
      <c r="E20" s="15">
        <f>E29</f>
        <v>9.5932019919811431</v>
      </c>
      <c r="F20" s="15">
        <f>F29</f>
        <v>1.8751319392278851E-3</v>
      </c>
      <c r="G20" s="21">
        <f>Q29</f>
        <v>64.151110889917106</v>
      </c>
      <c r="H20" s="7"/>
      <c r="I20" s="7"/>
      <c r="J20" s="7"/>
      <c r="K20" s="7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Z20" s="35"/>
    </row>
    <row r="21" spans="1:53" x14ac:dyDescent="0.2">
      <c r="A21" s="6" t="s">
        <v>51</v>
      </c>
      <c r="B21" s="14">
        <f>B30</f>
        <v>0.34643090327610954</v>
      </c>
      <c r="C21" s="18">
        <f>C30</f>
        <v>10</v>
      </c>
      <c r="D21" s="15">
        <f>D30</f>
        <v>3.4643090327610954E-2</v>
      </c>
      <c r="E21" s="15"/>
      <c r="F21" s="15"/>
      <c r="G21" s="21">
        <f>Q30</f>
        <v>19.19656951915595</v>
      </c>
      <c r="H21" s="7"/>
      <c r="I21" s="7"/>
      <c r="J21" s="7"/>
      <c r="K21" s="7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Z21" s="35"/>
    </row>
    <row r="22" spans="1:53" ht="17" thickBot="1" x14ac:dyDescent="0.25">
      <c r="A22" s="6" t="s">
        <v>38</v>
      </c>
      <c r="B22" s="16">
        <f>B31</f>
        <v>2.2757880475403893</v>
      </c>
      <c r="C22" s="19">
        <f>C31</f>
        <v>15</v>
      </c>
      <c r="D22" s="17"/>
      <c r="E22" s="17"/>
      <c r="F22" s="17"/>
      <c r="G22" s="22">
        <f>Q31</f>
        <v>100.00000000000001</v>
      </c>
      <c r="H22" s="7"/>
      <c r="I22" s="7"/>
      <c r="J22" s="7"/>
      <c r="K22" s="7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Z22" s="35"/>
    </row>
    <row r="23" spans="1:53" ht="17" thickBot="1" x14ac:dyDescent="0.25">
      <c r="A23" s="6"/>
      <c r="B23" s="12"/>
      <c r="C23" s="7"/>
      <c r="D23" s="7"/>
      <c r="E23" s="7"/>
      <c r="F23" s="7"/>
      <c r="G23" s="7"/>
      <c r="H23" s="7"/>
      <c r="I23" s="7"/>
      <c r="J23" s="7"/>
      <c r="K23" s="7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Z23" s="35"/>
    </row>
    <row r="24" spans="1:53" x14ac:dyDescent="0.2">
      <c r="A24" s="6" t="s">
        <v>56</v>
      </c>
      <c r="B24" s="38" t="str">
        <f>B58</f>
        <v xml:space="preserve"> </v>
      </c>
      <c r="C24" s="39" t="str">
        <f t="shared" ref="C24:AY24" si="0">C58</f>
        <v xml:space="preserve"> </v>
      </c>
      <c r="D24" s="39">
        <f t="shared" si="0"/>
        <v>1.105146397853821</v>
      </c>
      <c r="E24" s="39" t="str">
        <f t="shared" si="0"/>
        <v xml:space="preserve"> </v>
      </c>
      <c r="F24" s="39" t="str">
        <f t="shared" si="0"/>
        <v xml:space="preserve"> </v>
      </c>
      <c r="G24" s="39">
        <f t="shared" si="0"/>
        <v>1.4955078881830259</v>
      </c>
      <c r="H24" s="39" t="str">
        <f t="shared" si="0"/>
        <v xml:space="preserve"> </v>
      </c>
      <c r="I24" s="39" t="str">
        <f t="shared" si="0"/>
        <v xml:space="preserve"> </v>
      </c>
      <c r="J24" s="39" t="str">
        <f t="shared" si="0"/>
        <v xml:space="preserve"> </v>
      </c>
      <c r="K24" s="39" t="str">
        <f t="shared" si="0"/>
        <v xml:space="preserve"> </v>
      </c>
      <c r="L24" s="39" t="str">
        <f t="shared" si="0"/>
        <v xml:space="preserve"> </v>
      </c>
      <c r="M24" s="39" t="str">
        <f t="shared" si="0"/>
        <v xml:space="preserve"> </v>
      </c>
      <c r="N24" s="39" t="str">
        <f t="shared" si="0"/>
        <v xml:space="preserve"> </v>
      </c>
      <c r="O24" s="39" t="str">
        <f t="shared" si="0"/>
        <v xml:space="preserve"> </v>
      </c>
      <c r="P24" s="39" t="str">
        <f t="shared" si="0"/>
        <v xml:space="preserve"> </v>
      </c>
      <c r="Q24" s="39" t="str">
        <f t="shared" si="0"/>
        <v xml:space="preserve"> </v>
      </c>
      <c r="R24" s="39" t="str">
        <f t="shared" si="0"/>
        <v xml:space="preserve"> </v>
      </c>
      <c r="S24" s="39" t="str">
        <f t="shared" si="0"/>
        <v xml:space="preserve"> </v>
      </c>
      <c r="T24" s="39" t="str">
        <f t="shared" si="0"/>
        <v xml:space="preserve"> </v>
      </c>
      <c r="U24" s="39" t="str">
        <f t="shared" si="0"/>
        <v xml:space="preserve"> </v>
      </c>
      <c r="V24" s="39" t="str">
        <f t="shared" si="0"/>
        <v xml:space="preserve"> </v>
      </c>
      <c r="W24" s="39" t="str">
        <f t="shared" si="0"/>
        <v xml:space="preserve"> </v>
      </c>
      <c r="X24" s="39" t="str">
        <f t="shared" si="0"/>
        <v xml:space="preserve"> </v>
      </c>
      <c r="Y24" s="39" t="str">
        <f t="shared" si="0"/>
        <v xml:space="preserve"> </v>
      </c>
      <c r="Z24" s="39" t="str">
        <f t="shared" si="0"/>
        <v xml:space="preserve"> </v>
      </c>
      <c r="AA24" s="39" t="str">
        <f t="shared" si="0"/>
        <v xml:space="preserve"> </v>
      </c>
      <c r="AB24" s="39" t="str">
        <f t="shared" si="0"/>
        <v xml:space="preserve"> </v>
      </c>
      <c r="AC24" s="39" t="str">
        <f t="shared" si="0"/>
        <v xml:space="preserve"> </v>
      </c>
      <c r="AD24" s="39" t="str">
        <f t="shared" si="0"/>
        <v xml:space="preserve"> </v>
      </c>
      <c r="AE24" s="39" t="str">
        <f t="shared" si="0"/>
        <v xml:space="preserve"> </v>
      </c>
      <c r="AF24" s="39" t="str">
        <f t="shared" si="0"/>
        <v xml:space="preserve"> </v>
      </c>
      <c r="AG24" s="39" t="str">
        <f t="shared" si="0"/>
        <v xml:space="preserve"> </v>
      </c>
      <c r="AH24" s="39" t="str">
        <f t="shared" si="0"/>
        <v xml:space="preserve"> </v>
      </c>
      <c r="AI24" s="39" t="str">
        <f t="shared" si="0"/>
        <v xml:space="preserve"> </v>
      </c>
      <c r="AJ24" s="39" t="str">
        <f t="shared" si="0"/>
        <v xml:space="preserve"> </v>
      </c>
      <c r="AK24" s="39" t="str">
        <f t="shared" si="0"/>
        <v xml:space="preserve"> </v>
      </c>
      <c r="AL24" s="39" t="str">
        <f t="shared" si="0"/>
        <v xml:space="preserve"> </v>
      </c>
      <c r="AM24" s="39" t="str">
        <f t="shared" si="0"/>
        <v xml:space="preserve"> </v>
      </c>
      <c r="AN24" s="39" t="str">
        <f t="shared" si="0"/>
        <v xml:space="preserve"> </v>
      </c>
      <c r="AO24" s="39" t="str">
        <f t="shared" si="0"/>
        <v xml:space="preserve"> </v>
      </c>
      <c r="AP24" s="39" t="str">
        <f t="shared" si="0"/>
        <v xml:space="preserve"> </v>
      </c>
      <c r="AQ24" s="39" t="str">
        <f t="shared" si="0"/>
        <v xml:space="preserve"> </v>
      </c>
      <c r="AR24" s="39" t="str">
        <f t="shared" si="0"/>
        <v xml:space="preserve"> </v>
      </c>
      <c r="AS24" s="39" t="str">
        <f t="shared" si="0"/>
        <v xml:space="preserve"> </v>
      </c>
      <c r="AT24" s="39" t="str">
        <f t="shared" si="0"/>
        <v xml:space="preserve"> </v>
      </c>
      <c r="AU24" s="39" t="str">
        <f t="shared" si="0"/>
        <v xml:space="preserve"> </v>
      </c>
      <c r="AV24" s="39" t="str">
        <f t="shared" si="0"/>
        <v xml:space="preserve"> </v>
      </c>
      <c r="AW24" s="39" t="str">
        <f t="shared" si="0"/>
        <v xml:space="preserve"> </v>
      </c>
      <c r="AX24" s="39" t="str">
        <f t="shared" si="0"/>
        <v xml:space="preserve"> </v>
      </c>
      <c r="AY24" s="39" t="str">
        <f t="shared" si="0"/>
        <v xml:space="preserve"> </v>
      </c>
      <c r="AZ24" s="37"/>
      <c r="BA24" s="35"/>
    </row>
    <row r="25" spans="1:53" ht="17" thickBot="1" x14ac:dyDescent="0.25">
      <c r="A25" s="6" t="s">
        <v>57</v>
      </c>
      <c r="B25" s="40">
        <f>B52</f>
        <v>1.2450759461387426</v>
      </c>
      <c r="C25" s="41">
        <f t="shared" ref="C25:AY25" si="1">C52</f>
        <v>0.82050102883010911</v>
      </c>
      <c r="D25" s="41">
        <f t="shared" si="1"/>
        <v>1.5392938600701911</v>
      </c>
      <c r="E25" s="41">
        <f t="shared" si="1"/>
        <v>1.3361193259610309</v>
      </c>
      <c r="F25" s="41">
        <f t="shared" si="1"/>
        <v>1.2276541803088121</v>
      </c>
      <c r="G25" s="41">
        <f t="shared" si="1"/>
        <v>1.9227501582792346</v>
      </c>
      <c r="H25" s="41" t="str">
        <f t="shared" si="1"/>
        <v>-</v>
      </c>
      <c r="I25" s="41" t="str">
        <f t="shared" si="1"/>
        <v>-</v>
      </c>
      <c r="J25" s="41" t="str">
        <f t="shared" si="1"/>
        <v>-</v>
      </c>
      <c r="K25" s="41" t="str">
        <f t="shared" si="1"/>
        <v>-</v>
      </c>
      <c r="L25" s="41" t="str">
        <f t="shared" si="1"/>
        <v>-</v>
      </c>
      <c r="M25" s="41" t="str">
        <f t="shared" si="1"/>
        <v>-</v>
      </c>
      <c r="N25" s="41" t="str">
        <f t="shared" si="1"/>
        <v>-</v>
      </c>
      <c r="O25" s="41" t="str">
        <f t="shared" si="1"/>
        <v>-</v>
      </c>
      <c r="P25" s="41" t="str">
        <f t="shared" si="1"/>
        <v>-</v>
      </c>
      <c r="Q25" s="41" t="str">
        <f t="shared" si="1"/>
        <v>-</v>
      </c>
      <c r="R25" s="41" t="str">
        <f t="shared" si="1"/>
        <v>-</v>
      </c>
      <c r="S25" s="41" t="str">
        <f t="shared" si="1"/>
        <v>-</v>
      </c>
      <c r="T25" s="41" t="str">
        <f t="shared" si="1"/>
        <v>-</v>
      </c>
      <c r="U25" s="41" t="str">
        <f t="shared" si="1"/>
        <v>-</v>
      </c>
      <c r="V25" s="41" t="str">
        <f t="shared" si="1"/>
        <v>-</v>
      </c>
      <c r="W25" s="41" t="str">
        <f t="shared" si="1"/>
        <v>-</v>
      </c>
      <c r="X25" s="41" t="str">
        <f t="shared" si="1"/>
        <v>-</v>
      </c>
      <c r="Y25" s="41" t="str">
        <f t="shared" si="1"/>
        <v>-</v>
      </c>
      <c r="Z25" s="41" t="str">
        <f t="shared" si="1"/>
        <v>-</v>
      </c>
      <c r="AA25" s="41" t="str">
        <f t="shared" si="1"/>
        <v>-</v>
      </c>
      <c r="AB25" s="41" t="str">
        <f t="shared" si="1"/>
        <v>-</v>
      </c>
      <c r="AC25" s="41" t="str">
        <f t="shared" si="1"/>
        <v>-</v>
      </c>
      <c r="AD25" s="41" t="str">
        <f t="shared" si="1"/>
        <v>-</v>
      </c>
      <c r="AE25" s="41" t="str">
        <f t="shared" si="1"/>
        <v>-</v>
      </c>
      <c r="AF25" s="41" t="str">
        <f t="shared" si="1"/>
        <v>-</v>
      </c>
      <c r="AG25" s="41" t="str">
        <f t="shared" si="1"/>
        <v>-</v>
      </c>
      <c r="AH25" s="41" t="str">
        <f t="shared" si="1"/>
        <v>-</v>
      </c>
      <c r="AI25" s="41" t="str">
        <f t="shared" si="1"/>
        <v>-</v>
      </c>
      <c r="AJ25" s="41" t="str">
        <f t="shared" si="1"/>
        <v>-</v>
      </c>
      <c r="AK25" s="41" t="str">
        <f t="shared" si="1"/>
        <v>-</v>
      </c>
      <c r="AL25" s="41" t="str">
        <f t="shared" si="1"/>
        <v>-</v>
      </c>
      <c r="AM25" s="41" t="str">
        <f t="shared" si="1"/>
        <v>-</v>
      </c>
      <c r="AN25" s="41" t="str">
        <f t="shared" si="1"/>
        <v>-</v>
      </c>
      <c r="AO25" s="41" t="str">
        <f t="shared" si="1"/>
        <v>-</v>
      </c>
      <c r="AP25" s="41" t="str">
        <f t="shared" si="1"/>
        <v>-</v>
      </c>
      <c r="AQ25" s="41" t="str">
        <f t="shared" si="1"/>
        <v>-</v>
      </c>
      <c r="AR25" s="41" t="str">
        <f t="shared" si="1"/>
        <v>-</v>
      </c>
      <c r="AS25" s="41" t="str">
        <f t="shared" si="1"/>
        <v>-</v>
      </c>
      <c r="AT25" s="41" t="str">
        <f t="shared" si="1"/>
        <v>-</v>
      </c>
      <c r="AU25" s="41" t="str">
        <f t="shared" si="1"/>
        <v>-</v>
      </c>
      <c r="AV25" s="41" t="str">
        <f t="shared" si="1"/>
        <v>-</v>
      </c>
      <c r="AW25" s="41" t="str">
        <f t="shared" si="1"/>
        <v>-</v>
      </c>
      <c r="AX25" s="41" t="str">
        <f t="shared" si="1"/>
        <v>-</v>
      </c>
      <c r="AY25" s="41" t="str">
        <f t="shared" si="1"/>
        <v>-</v>
      </c>
      <c r="AZ25" s="37"/>
      <c r="BA25" s="35"/>
    </row>
    <row r="26" spans="1:53" x14ac:dyDescent="0.2">
      <c r="B26" s="29"/>
      <c r="AZ26" s="35"/>
    </row>
    <row r="27" spans="1:53" hidden="1" x14ac:dyDescent="0.2">
      <c r="B27" s="29" t="s">
        <v>21</v>
      </c>
      <c r="C27" s="2" t="s">
        <v>22</v>
      </c>
      <c r="D27" s="2" t="s">
        <v>23</v>
      </c>
      <c r="E27" s="2" t="s">
        <v>24</v>
      </c>
      <c r="F27" s="2" t="s">
        <v>25</v>
      </c>
      <c r="G27" s="2" t="s">
        <v>26</v>
      </c>
      <c r="H27" s="2" t="s">
        <v>27</v>
      </c>
      <c r="I27" s="2" t="s">
        <v>28</v>
      </c>
      <c r="J27" s="2" t="s">
        <v>29</v>
      </c>
      <c r="K27" s="2" t="s">
        <v>30</v>
      </c>
      <c r="L27" s="1" t="s">
        <v>31</v>
      </c>
      <c r="M27" s="1" t="s">
        <v>32</v>
      </c>
      <c r="N27" s="1" t="s">
        <v>33</v>
      </c>
      <c r="O27" s="1" t="s">
        <v>34</v>
      </c>
      <c r="P27" s="1" t="s">
        <v>35</v>
      </c>
    </row>
    <row r="28" spans="1:53" hidden="1" x14ac:dyDescent="0.2">
      <c r="A28" s="2" t="s">
        <v>36</v>
      </c>
      <c r="B28" s="29">
        <f>SUM(B57:AY57)</f>
        <v>0.60000449170739956</v>
      </c>
      <c r="C28" s="2">
        <f>SUM(B62:AY62)-1</f>
        <v>1</v>
      </c>
      <c r="D28" s="2">
        <f>B28/C28</f>
        <v>0.60000449170739956</v>
      </c>
      <c r="E28" s="2">
        <f>D28/D29</f>
        <v>1.8054035264558264</v>
      </c>
      <c r="F28" s="2">
        <f>FDIST(E28,C28,C29)</f>
        <v>0.25021994260861469</v>
      </c>
      <c r="I28" s="2">
        <f>D28/G29</f>
        <v>5.0126180404772711</v>
      </c>
      <c r="J28" s="2">
        <f>FDIST(I28,C28,H29)</f>
        <v>4.1922627705855621E-2</v>
      </c>
      <c r="L28" s="1"/>
      <c r="M28" s="1">
        <f>D28/K29</f>
        <v>1.6513215479381551</v>
      </c>
      <c r="N28" s="1">
        <f>FDIST(M28,C28,L29)</f>
        <v>0.28900537778192414</v>
      </c>
      <c r="O28" s="1">
        <f>(D28-D30-B45*O29)/B47</f>
        <v>3.005160954289569E-2</v>
      </c>
      <c r="P28" s="1">
        <f>IF(O28&gt;0,O28,0)</f>
        <v>3.005160954289569E-2</v>
      </c>
      <c r="Q28" s="1">
        <f>P28*100/P$31</f>
        <v>16.652319590926943</v>
      </c>
    </row>
    <row r="29" spans="1:53" hidden="1" x14ac:dyDescent="0.2">
      <c r="A29" s="2" t="s">
        <v>37</v>
      </c>
      <c r="B29" s="29">
        <f>B31-B30-B28</f>
        <v>1.3293526525568802</v>
      </c>
      <c r="C29" s="2">
        <f>C31-C30-C28</f>
        <v>4</v>
      </c>
      <c r="D29" s="2">
        <f>B29/C29</f>
        <v>0.33233816313922004</v>
      </c>
      <c r="E29" s="2">
        <f>D29/D30</f>
        <v>9.5932019919811431</v>
      </c>
      <c r="F29" s="2">
        <f>FDIST(E29,C29,C30)</f>
        <v>1.8751319392278851E-3</v>
      </c>
      <c r="G29" s="2">
        <f>(B29+B30)/(C29+C30)</f>
        <v>0.11969882541664212</v>
      </c>
      <c r="H29" s="2">
        <f>C29+C30</f>
        <v>14</v>
      </c>
      <c r="K29" s="2">
        <f>B44*D30+B43*D29</f>
        <v>0.36334806655709601</v>
      </c>
      <c r="L29" s="1">
        <f>K29^2/((((B44*D30)^2)/C30)+(((B43*D29)^2)/C29))</f>
        <v>3.9215630707612052</v>
      </c>
      <c r="M29" s="1"/>
      <c r="N29" s="1"/>
      <c r="O29" s="1">
        <f>(D29-D30)/B46</f>
        <v>0.11577030609340355</v>
      </c>
      <c r="P29" s="1">
        <f>IF(O29&gt;0,O29,0)</f>
        <v>0.11577030609340355</v>
      </c>
      <c r="Q29" s="1">
        <f>P29*100/P$31</f>
        <v>64.151110889917106</v>
      </c>
    </row>
    <row r="30" spans="1:53" hidden="1" x14ac:dyDescent="0.2">
      <c r="A30" s="2" t="s">
        <v>51</v>
      </c>
      <c r="B30" s="29">
        <f>SUM(B55:AY55)</f>
        <v>0.34643090327610954</v>
      </c>
      <c r="C30" s="2">
        <f>SUM(B65:AY65)-SUM(B66:AY66)</f>
        <v>10</v>
      </c>
      <c r="D30" s="2">
        <f>B30/C30</f>
        <v>3.4643090327610954E-2</v>
      </c>
      <c r="L30" s="1"/>
      <c r="M30" s="1"/>
      <c r="N30" s="1"/>
      <c r="O30" s="1">
        <f>D30</f>
        <v>3.4643090327610954E-2</v>
      </c>
      <c r="P30" s="1">
        <f>IF(O30&gt;0,O30,0)</f>
        <v>3.4643090327610954E-2</v>
      </c>
      <c r="Q30" s="1">
        <f>P30*100/P$31</f>
        <v>19.19656951915595</v>
      </c>
    </row>
    <row r="31" spans="1:53" hidden="1" x14ac:dyDescent="0.2">
      <c r="A31" s="2" t="s">
        <v>38</v>
      </c>
      <c r="B31" s="29">
        <f>DEVSQ(B69:AY1068)</f>
        <v>2.2757880475403893</v>
      </c>
      <c r="C31" s="2">
        <f>SUM(B65:AY65)-1</f>
        <v>15</v>
      </c>
      <c r="L31" s="1"/>
      <c r="M31" s="1"/>
      <c r="N31" s="1"/>
      <c r="O31" s="1">
        <f>SUM(O28:O30)</f>
        <v>0.18046500596391019</v>
      </c>
      <c r="P31" s="1">
        <f>SUM(P28:P30)</f>
        <v>0.18046500596391019</v>
      </c>
      <c r="Q31" s="1">
        <f>P31*100/P$31</f>
        <v>100.00000000000001</v>
      </c>
    </row>
    <row r="32" spans="1:53" hidden="1" x14ac:dyDescent="0.2">
      <c r="B32" s="29"/>
    </row>
    <row r="33" spans="1:8" hidden="1" x14ac:dyDescent="0.2">
      <c r="B33" s="29" t="s">
        <v>39</v>
      </c>
      <c r="G33" s="2" t="s">
        <v>52</v>
      </c>
      <c r="H33" s="2">
        <f>ROUND(F29, -1*LOG(F29)+2)</f>
        <v>1.9E-3</v>
      </c>
    </row>
    <row r="34" spans="1:8" hidden="1" x14ac:dyDescent="0.2">
      <c r="A34" s="2" t="s">
        <v>40</v>
      </c>
      <c r="B34" s="29">
        <f>C29</f>
        <v>4</v>
      </c>
    </row>
    <row r="35" spans="1:8" hidden="1" x14ac:dyDescent="0.2">
      <c r="A35" s="2" t="s">
        <v>41</v>
      </c>
      <c r="B35" s="29">
        <f>C30</f>
        <v>10</v>
      </c>
      <c r="G35" s="2" t="s">
        <v>53</v>
      </c>
      <c r="H35" s="2" t="str">
        <f>IF(AND(C29&lt;100,C29&lt;2*C30,B36&gt;B37),"You MAY ", "You should NOT ")</f>
        <v xml:space="preserve">You MAY </v>
      </c>
    </row>
    <row r="36" spans="1:8" hidden="1" x14ac:dyDescent="0.2">
      <c r="A36" s="2" t="s">
        <v>42</v>
      </c>
      <c r="B36" s="29">
        <f>IF(B45&lt;&gt;B46,(B45/(B45-B46))*(D29/D30),0)</f>
        <v>101.68794111499997</v>
      </c>
    </row>
    <row r="37" spans="1:8" hidden="1" x14ac:dyDescent="0.2">
      <c r="A37" s="2" t="s">
        <v>43</v>
      </c>
      <c r="B37" s="29">
        <f>FINV(0.025,C30,C29)*FINV(0.5,C30,C29)</f>
        <v>9.8394663773255555</v>
      </c>
    </row>
    <row r="38" spans="1:8" hidden="1" x14ac:dyDescent="0.2">
      <c r="B38" s="29"/>
    </row>
    <row r="39" spans="1:8" hidden="1" x14ac:dyDescent="0.2">
      <c r="B39" s="29"/>
    </row>
    <row r="40" spans="1:8" hidden="1" x14ac:dyDescent="0.2">
      <c r="B40" s="29"/>
    </row>
    <row r="41" spans="1:8" hidden="1" x14ac:dyDescent="0.2">
      <c r="B41" s="29"/>
    </row>
    <row r="42" spans="1:8" hidden="1" x14ac:dyDescent="0.2">
      <c r="B42" s="29"/>
    </row>
    <row r="43" spans="1:8" hidden="1" x14ac:dyDescent="0.2">
      <c r="A43" s="2" t="s">
        <v>2</v>
      </c>
      <c r="B43" s="29">
        <f>B45/B46</f>
        <v>1.1041666666666667</v>
      </c>
    </row>
    <row r="44" spans="1:8" hidden="1" x14ac:dyDescent="0.2">
      <c r="A44" s="2" t="s">
        <v>3</v>
      </c>
      <c r="B44" s="29">
        <f>1-B43</f>
        <v>-0.10416666666666674</v>
      </c>
    </row>
    <row r="45" spans="1:8" hidden="1" x14ac:dyDescent="0.2">
      <c r="A45" s="2" t="s">
        <v>4</v>
      </c>
      <c r="B45" s="29">
        <f>(SUM(B49:AY49)-SUM(B50:AY50)/SUM(B63:AY63))/C28</f>
        <v>2.8392857142857144</v>
      </c>
    </row>
    <row r="46" spans="1:8" hidden="1" x14ac:dyDescent="0.2">
      <c r="A46" s="2" t="s">
        <v>5</v>
      </c>
      <c r="B46" s="29">
        <f>(SUM(B63:AY63)-SUM(B49:AY49))/C29</f>
        <v>2.5714285714285712</v>
      </c>
    </row>
    <row r="47" spans="1:8" hidden="1" x14ac:dyDescent="0.2">
      <c r="A47" s="2" t="s">
        <v>6</v>
      </c>
      <c r="B47" s="29">
        <f>(SUM(B63:AY63)-SUMSQ(B63:AY63)/SUM(B63:AY63))/C28</f>
        <v>7.875</v>
      </c>
    </row>
    <row r="48" spans="1:8" hidden="1" x14ac:dyDescent="0.2">
      <c r="A48" s="2" t="s">
        <v>7</v>
      </c>
      <c r="B48" s="29">
        <f>AVERAGE(B69:AY1067)</f>
        <v>1.3247247361639987</v>
      </c>
    </row>
    <row r="49" spans="1:51" hidden="1" x14ac:dyDescent="0.2">
      <c r="A49" s="2" t="s">
        <v>8</v>
      </c>
      <c r="B49" s="29" t="str">
        <f t="shared" ref="B49:AY49" si="2">IF(B67=C67,"-",B50/B63)</f>
        <v>-</v>
      </c>
      <c r="C49" s="2" t="str">
        <f t="shared" si="2"/>
        <v>-</v>
      </c>
      <c r="D49" s="2">
        <f t="shared" ref="D49:J49" si="3">IF(D67=E67,"-",D50/D63)</f>
        <v>2.7142857142857144</v>
      </c>
      <c r="E49" s="2" t="str">
        <f t="shared" si="3"/>
        <v>-</v>
      </c>
      <c r="F49" s="2" t="str">
        <f t="shared" si="3"/>
        <v>-</v>
      </c>
      <c r="G49" s="2">
        <f t="shared" si="3"/>
        <v>3</v>
      </c>
      <c r="H49" s="2" t="str">
        <f t="shared" si="3"/>
        <v>-</v>
      </c>
      <c r="I49" s="2" t="str">
        <f t="shared" si="3"/>
        <v>-</v>
      </c>
      <c r="J49" s="2" t="str">
        <f t="shared" si="3"/>
        <v>-</v>
      </c>
      <c r="K49" s="2" t="str">
        <f t="shared" si="2"/>
        <v>-</v>
      </c>
      <c r="L49" s="1" t="str">
        <f t="shared" si="2"/>
        <v>-</v>
      </c>
      <c r="M49" s="1" t="str">
        <f t="shared" si="2"/>
        <v>-</v>
      </c>
      <c r="N49" s="1" t="str">
        <f t="shared" si="2"/>
        <v>-</v>
      </c>
      <c r="O49" s="1" t="str">
        <f t="shared" si="2"/>
        <v>-</v>
      </c>
      <c r="P49" s="1" t="str">
        <f t="shared" si="2"/>
        <v>-</v>
      </c>
      <c r="Q49" s="1" t="str">
        <f t="shared" si="2"/>
        <v>-</v>
      </c>
      <c r="R49" s="1" t="str">
        <f t="shared" si="2"/>
        <v>-</v>
      </c>
      <c r="S49" s="1" t="str">
        <f t="shared" si="2"/>
        <v>-</v>
      </c>
      <c r="T49" s="1" t="str">
        <f t="shared" si="2"/>
        <v>-</v>
      </c>
      <c r="U49" s="1" t="str">
        <f t="shared" si="2"/>
        <v>-</v>
      </c>
      <c r="V49" s="1" t="str">
        <f t="shared" si="2"/>
        <v>-</v>
      </c>
      <c r="W49" s="1" t="str">
        <f t="shared" si="2"/>
        <v>-</v>
      </c>
      <c r="X49" s="1" t="str">
        <f t="shared" si="2"/>
        <v>-</v>
      </c>
      <c r="Y49" s="1" t="str">
        <f t="shared" si="2"/>
        <v>-</v>
      </c>
      <c r="Z49" s="1" t="str">
        <f t="shared" si="2"/>
        <v>-</v>
      </c>
      <c r="AA49" s="1" t="str">
        <f t="shared" si="2"/>
        <v>-</v>
      </c>
      <c r="AB49" s="1" t="str">
        <f t="shared" si="2"/>
        <v>-</v>
      </c>
      <c r="AC49" s="1" t="str">
        <f t="shared" si="2"/>
        <v>-</v>
      </c>
      <c r="AD49" s="1" t="str">
        <f t="shared" si="2"/>
        <v>-</v>
      </c>
      <c r="AE49" s="1" t="str">
        <f t="shared" si="2"/>
        <v>-</v>
      </c>
      <c r="AF49" s="1" t="str">
        <f t="shared" si="2"/>
        <v>-</v>
      </c>
      <c r="AG49" s="1" t="str">
        <f t="shared" si="2"/>
        <v>-</v>
      </c>
      <c r="AH49" s="1" t="str">
        <f t="shared" si="2"/>
        <v>-</v>
      </c>
      <c r="AI49" s="1" t="str">
        <f t="shared" si="2"/>
        <v>-</v>
      </c>
      <c r="AJ49" s="1" t="str">
        <f t="shared" si="2"/>
        <v>-</v>
      </c>
      <c r="AK49" s="1" t="str">
        <f t="shared" si="2"/>
        <v>-</v>
      </c>
      <c r="AL49" s="1" t="str">
        <f t="shared" si="2"/>
        <v>-</v>
      </c>
      <c r="AM49" s="1" t="str">
        <f t="shared" si="2"/>
        <v>-</v>
      </c>
      <c r="AN49" s="1" t="str">
        <f t="shared" si="2"/>
        <v>-</v>
      </c>
      <c r="AO49" s="1" t="str">
        <f t="shared" si="2"/>
        <v>-</v>
      </c>
      <c r="AP49" s="1" t="str">
        <f t="shared" si="2"/>
        <v>-</v>
      </c>
      <c r="AQ49" s="1" t="str">
        <f t="shared" si="2"/>
        <v>-</v>
      </c>
      <c r="AR49" s="1" t="str">
        <f t="shared" si="2"/>
        <v>-</v>
      </c>
      <c r="AS49" s="1" t="str">
        <f t="shared" si="2"/>
        <v>-</v>
      </c>
      <c r="AT49" s="1" t="str">
        <f t="shared" si="2"/>
        <v>-</v>
      </c>
      <c r="AU49" s="1" t="str">
        <f t="shared" si="2"/>
        <v>-</v>
      </c>
      <c r="AV49" s="1" t="str">
        <f t="shared" si="2"/>
        <v>-</v>
      </c>
      <c r="AW49" s="1" t="str">
        <f t="shared" si="2"/>
        <v>-</v>
      </c>
      <c r="AX49" s="1" t="str">
        <f t="shared" si="2"/>
        <v>-</v>
      </c>
      <c r="AY49" s="1" t="str">
        <f t="shared" si="2"/>
        <v>-</v>
      </c>
    </row>
    <row r="50" spans="1:51" hidden="1" x14ac:dyDescent="0.2">
      <c r="A50" s="2" t="s">
        <v>9</v>
      </c>
      <c r="B50" s="29" t="str">
        <f t="shared" ref="B50:AY50" si="4">IF(B67=C67,"-",B51)</f>
        <v>-</v>
      </c>
      <c r="C50" s="2" t="str">
        <f t="shared" si="4"/>
        <v>-</v>
      </c>
      <c r="D50" s="2">
        <f t="shared" ref="D50:J50" si="5">IF(D67=E67,"-",D51)</f>
        <v>19</v>
      </c>
      <c r="E50" s="2" t="str">
        <f t="shared" si="5"/>
        <v>-</v>
      </c>
      <c r="F50" s="2" t="str">
        <f t="shared" si="5"/>
        <v>-</v>
      </c>
      <c r="G50" s="2">
        <f t="shared" si="5"/>
        <v>27</v>
      </c>
      <c r="H50" s="2" t="str">
        <f t="shared" si="5"/>
        <v>-</v>
      </c>
      <c r="I50" s="2" t="str">
        <f t="shared" si="5"/>
        <v>-</v>
      </c>
      <c r="J50" s="2" t="str">
        <f t="shared" si="5"/>
        <v>-</v>
      </c>
      <c r="K50" s="2" t="str">
        <f t="shared" si="4"/>
        <v>-</v>
      </c>
      <c r="L50" s="1" t="str">
        <f t="shared" si="4"/>
        <v>-</v>
      </c>
      <c r="M50" s="1" t="str">
        <f t="shared" si="4"/>
        <v>-</v>
      </c>
      <c r="N50" s="1" t="str">
        <f t="shared" si="4"/>
        <v>-</v>
      </c>
      <c r="O50" s="1" t="str">
        <f t="shared" si="4"/>
        <v>-</v>
      </c>
      <c r="P50" s="1" t="str">
        <f t="shared" si="4"/>
        <v>-</v>
      </c>
      <c r="Q50" s="1" t="str">
        <f t="shared" si="4"/>
        <v>-</v>
      </c>
      <c r="R50" s="1" t="str">
        <f t="shared" si="4"/>
        <v>-</v>
      </c>
      <c r="S50" s="1" t="str">
        <f t="shared" si="4"/>
        <v>-</v>
      </c>
      <c r="T50" s="1" t="str">
        <f t="shared" si="4"/>
        <v>-</v>
      </c>
      <c r="U50" s="1" t="str">
        <f t="shared" si="4"/>
        <v>-</v>
      </c>
      <c r="V50" s="1" t="str">
        <f t="shared" si="4"/>
        <v>-</v>
      </c>
      <c r="W50" s="1" t="str">
        <f t="shared" si="4"/>
        <v>-</v>
      </c>
      <c r="X50" s="1" t="str">
        <f t="shared" si="4"/>
        <v>-</v>
      </c>
      <c r="Y50" s="1" t="str">
        <f t="shared" si="4"/>
        <v>-</v>
      </c>
      <c r="Z50" s="1" t="str">
        <f t="shared" si="4"/>
        <v>-</v>
      </c>
      <c r="AA50" s="1" t="str">
        <f t="shared" si="4"/>
        <v>-</v>
      </c>
      <c r="AB50" s="1" t="str">
        <f t="shared" si="4"/>
        <v>-</v>
      </c>
      <c r="AC50" s="1" t="str">
        <f t="shared" si="4"/>
        <v>-</v>
      </c>
      <c r="AD50" s="1" t="str">
        <f t="shared" si="4"/>
        <v>-</v>
      </c>
      <c r="AE50" s="1" t="str">
        <f t="shared" si="4"/>
        <v>-</v>
      </c>
      <c r="AF50" s="1" t="str">
        <f t="shared" si="4"/>
        <v>-</v>
      </c>
      <c r="AG50" s="1" t="str">
        <f t="shared" si="4"/>
        <v>-</v>
      </c>
      <c r="AH50" s="1" t="str">
        <f t="shared" si="4"/>
        <v>-</v>
      </c>
      <c r="AI50" s="1" t="str">
        <f t="shared" si="4"/>
        <v>-</v>
      </c>
      <c r="AJ50" s="1" t="str">
        <f t="shared" si="4"/>
        <v>-</v>
      </c>
      <c r="AK50" s="1" t="str">
        <f t="shared" si="4"/>
        <v>-</v>
      </c>
      <c r="AL50" s="1" t="str">
        <f t="shared" si="4"/>
        <v>-</v>
      </c>
      <c r="AM50" s="1" t="str">
        <f t="shared" si="4"/>
        <v>-</v>
      </c>
      <c r="AN50" s="1" t="str">
        <f t="shared" si="4"/>
        <v>-</v>
      </c>
      <c r="AO50" s="1" t="str">
        <f t="shared" si="4"/>
        <v>-</v>
      </c>
      <c r="AP50" s="1" t="str">
        <f t="shared" si="4"/>
        <v>-</v>
      </c>
      <c r="AQ50" s="1" t="str">
        <f t="shared" si="4"/>
        <v>-</v>
      </c>
      <c r="AR50" s="1" t="str">
        <f t="shared" si="4"/>
        <v>-</v>
      </c>
      <c r="AS50" s="1" t="str">
        <f t="shared" si="4"/>
        <v>-</v>
      </c>
      <c r="AT50" s="1" t="str">
        <f t="shared" si="4"/>
        <v>-</v>
      </c>
      <c r="AU50" s="1" t="str">
        <f t="shared" si="4"/>
        <v>-</v>
      </c>
      <c r="AV50" s="1" t="str">
        <f t="shared" si="4"/>
        <v>-</v>
      </c>
      <c r="AW50" s="1" t="str">
        <f t="shared" si="4"/>
        <v>-</v>
      </c>
      <c r="AX50" s="1" t="str">
        <f t="shared" si="4"/>
        <v>-</v>
      </c>
      <c r="AY50" s="1" t="str">
        <f t="shared" si="4"/>
        <v>-</v>
      </c>
    </row>
    <row r="51" spans="1:51" hidden="1" x14ac:dyDescent="0.2">
      <c r="A51" s="2" t="s">
        <v>50</v>
      </c>
      <c r="B51" s="29">
        <f>B65^2</f>
        <v>9</v>
      </c>
      <c r="C51" s="2">
        <f t="shared" ref="C51:AY51" si="6">IF(C66=1,IF(C67=B67,B51+C65^2,C65^2),"-")</f>
        <v>18</v>
      </c>
      <c r="D51" s="2">
        <f t="shared" si="6"/>
        <v>19</v>
      </c>
      <c r="E51" s="2">
        <f t="shared" ref="E51:K51" si="7">IF(E66=1,IF(E67=D67,D51+E65^2,E65^2),"-")</f>
        <v>9</v>
      </c>
      <c r="F51" s="2">
        <f t="shared" si="7"/>
        <v>18</v>
      </c>
      <c r="G51" s="2">
        <f t="shared" si="7"/>
        <v>27</v>
      </c>
      <c r="H51" s="2" t="str">
        <f t="shared" si="7"/>
        <v>-</v>
      </c>
      <c r="I51" s="2" t="str">
        <f t="shared" si="7"/>
        <v>-</v>
      </c>
      <c r="J51" s="2" t="str">
        <f t="shared" si="7"/>
        <v>-</v>
      </c>
      <c r="K51" s="2" t="str">
        <f t="shared" si="7"/>
        <v>-</v>
      </c>
      <c r="L51" s="1" t="str">
        <f t="shared" si="6"/>
        <v>-</v>
      </c>
      <c r="M51" s="1" t="str">
        <f t="shared" si="6"/>
        <v>-</v>
      </c>
      <c r="N51" s="1" t="str">
        <f t="shared" si="6"/>
        <v>-</v>
      </c>
      <c r="O51" s="1" t="str">
        <f t="shared" si="6"/>
        <v>-</v>
      </c>
      <c r="P51" s="1" t="str">
        <f t="shared" si="6"/>
        <v>-</v>
      </c>
      <c r="Q51" s="1" t="str">
        <f t="shared" si="6"/>
        <v>-</v>
      </c>
      <c r="R51" s="1" t="str">
        <f t="shared" si="6"/>
        <v>-</v>
      </c>
      <c r="S51" s="1" t="str">
        <f t="shared" si="6"/>
        <v>-</v>
      </c>
      <c r="T51" s="1" t="str">
        <f t="shared" si="6"/>
        <v>-</v>
      </c>
      <c r="U51" s="1" t="str">
        <f t="shared" si="6"/>
        <v>-</v>
      </c>
      <c r="V51" s="1" t="str">
        <f t="shared" si="6"/>
        <v>-</v>
      </c>
      <c r="W51" s="1" t="str">
        <f t="shared" si="6"/>
        <v>-</v>
      </c>
      <c r="X51" s="1" t="str">
        <f t="shared" si="6"/>
        <v>-</v>
      </c>
      <c r="Y51" s="1" t="str">
        <f t="shared" si="6"/>
        <v>-</v>
      </c>
      <c r="Z51" s="1" t="str">
        <f t="shared" si="6"/>
        <v>-</v>
      </c>
      <c r="AA51" s="1" t="str">
        <f t="shared" si="6"/>
        <v>-</v>
      </c>
      <c r="AB51" s="1" t="str">
        <f t="shared" si="6"/>
        <v>-</v>
      </c>
      <c r="AC51" s="1" t="str">
        <f t="shared" si="6"/>
        <v>-</v>
      </c>
      <c r="AD51" s="1" t="str">
        <f t="shared" si="6"/>
        <v>-</v>
      </c>
      <c r="AE51" s="1" t="str">
        <f t="shared" si="6"/>
        <v>-</v>
      </c>
      <c r="AF51" s="1" t="str">
        <f t="shared" si="6"/>
        <v>-</v>
      </c>
      <c r="AG51" s="1" t="str">
        <f t="shared" si="6"/>
        <v>-</v>
      </c>
      <c r="AH51" s="1" t="str">
        <f t="shared" si="6"/>
        <v>-</v>
      </c>
      <c r="AI51" s="1" t="str">
        <f t="shared" si="6"/>
        <v>-</v>
      </c>
      <c r="AJ51" s="1" t="str">
        <f t="shared" si="6"/>
        <v>-</v>
      </c>
      <c r="AK51" s="1" t="str">
        <f t="shared" si="6"/>
        <v>-</v>
      </c>
      <c r="AL51" s="1" t="str">
        <f t="shared" si="6"/>
        <v>-</v>
      </c>
      <c r="AM51" s="1" t="str">
        <f t="shared" si="6"/>
        <v>-</v>
      </c>
      <c r="AN51" s="1" t="str">
        <f t="shared" si="6"/>
        <v>-</v>
      </c>
      <c r="AO51" s="1" t="str">
        <f t="shared" si="6"/>
        <v>-</v>
      </c>
      <c r="AP51" s="1" t="str">
        <f t="shared" si="6"/>
        <v>-</v>
      </c>
      <c r="AQ51" s="1" t="str">
        <f t="shared" si="6"/>
        <v>-</v>
      </c>
      <c r="AR51" s="1" t="str">
        <f t="shared" si="6"/>
        <v>-</v>
      </c>
      <c r="AS51" s="1" t="str">
        <f t="shared" si="6"/>
        <v>-</v>
      </c>
      <c r="AT51" s="1" t="str">
        <f t="shared" si="6"/>
        <v>-</v>
      </c>
      <c r="AU51" s="1" t="str">
        <f t="shared" si="6"/>
        <v>-</v>
      </c>
      <c r="AV51" s="1" t="str">
        <f t="shared" si="6"/>
        <v>-</v>
      </c>
      <c r="AW51" s="1" t="str">
        <f t="shared" si="6"/>
        <v>-</v>
      </c>
      <c r="AX51" s="1" t="str">
        <f t="shared" si="6"/>
        <v>-</v>
      </c>
      <c r="AY51" s="1" t="str">
        <f t="shared" si="6"/>
        <v>-</v>
      </c>
    </row>
    <row r="52" spans="1:51" hidden="1" x14ac:dyDescent="0.2">
      <c r="A52" s="2" t="s">
        <v>10</v>
      </c>
      <c r="B52" s="29">
        <f>IF(B66=1,AVERAGE(B69:B1068),"-")</f>
        <v>1.2450759461387426</v>
      </c>
      <c r="C52" s="2">
        <f>IF(C66=1,AVERAGE(C69:C1068),"-")</f>
        <v>0.82050102883010911</v>
      </c>
      <c r="D52" s="2">
        <f t="shared" ref="D52:AY52" si="8">IF(D66=1,AVERAGE(D69:D1068),"-")</f>
        <v>1.5392938600701911</v>
      </c>
      <c r="E52" s="2">
        <f>IF(E66=1,AVERAGE(E69:E1068),"-")</f>
        <v>1.3361193259610309</v>
      </c>
      <c r="F52" s="2">
        <f>IF(F66=1,AVERAGE(F69:F1068),"-")</f>
        <v>1.2276541803088121</v>
      </c>
      <c r="G52" s="2">
        <f>IF(G66=1,AVERAGE(G69:G1068),"-")</f>
        <v>1.9227501582792346</v>
      </c>
      <c r="H52" s="2" t="str">
        <f t="shared" si="8"/>
        <v>-</v>
      </c>
      <c r="I52" s="2" t="str">
        <f t="shared" si="8"/>
        <v>-</v>
      </c>
      <c r="J52" s="2" t="str">
        <f t="shared" si="8"/>
        <v>-</v>
      </c>
      <c r="K52" s="2" t="str">
        <f t="shared" si="8"/>
        <v>-</v>
      </c>
      <c r="L52" s="1" t="str">
        <f t="shared" si="8"/>
        <v>-</v>
      </c>
      <c r="M52" s="1" t="str">
        <f t="shared" si="8"/>
        <v>-</v>
      </c>
      <c r="N52" s="1" t="str">
        <f t="shared" si="8"/>
        <v>-</v>
      </c>
      <c r="O52" s="1" t="str">
        <f t="shared" si="8"/>
        <v>-</v>
      </c>
      <c r="P52" s="1" t="str">
        <f t="shared" si="8"/>
        <v>-</v>
      </c>
      <c r="Q52" s="1" t="str">
        <f t="shared" si="8"/>
        <v>-</v>
      </c>
      <c r="R52" s="1" t="str">
        <f t="shared" si="8"/>
        <v>-</v>
      </c>
      <c r="S52" s="1" t="str">
        <f t="shared" si="8"/>
        <v>-</v>
      </c>
      <c r="T52" s="1" t="str">
        <f t="shared" si="8"/>
        <v>-</v>
      </c>
      <c r="U52" s="1" t="str">
        <f t="shared" si="8"/>
        <v>-</v>
      </c>
      <c r="V52" s="1" t="str">
        <f t="shared" si="8"/>
        <v>-</v>
      </c>
      <c r="W52" s="1" t="str">
        <f t="shared" si="8"/>
        <v>-</v>
      </c>
      <c r="X52" s="1" t="str">
        <f t="shared" si="8"/>
        <v>-</v>
      </c>
      <c r="Y52" s="1" t="str">
        <f t="shared" si="8"/>
        <v>-</v>
      </c>
      <c r="Z52" s="1" t="str">
        <f t="shared" si="8"/>
        <v>-</v>
      </c>
      <c r="AA52" s="1" t="str">
        <f t="shared" si="8"/>
        <v>-</v>
      </c>
      <c r="AB52" s="1" t="str">
        <f t="shared" si="8"/>
        <v>-</v>
      </c>
      <c r="AC52" s="1" t="str">
        <f t="shared" si="8"/>
        <v>-</v>
      </c>
      <c r="AD52" s="1" t="str">
        <f t="shared" si="8"/>
        <v>-</v>
      </c>
      <c r="AE52" s="1" t="str">
        <f t="shared" si="8"/>
        <v>-</v>
      </c>
      <c r="AF52" s="1" t="str">
        <f t="shared" si="8"/>
        <v>-</v>
      </c>
      <c r="AG52" s="1" t="str">
        <f t="shared" si="8"/>
        <v>-</v>
      </c>
      <c r="AH52" s="1" t="str">
        <f t="shared" si="8"/>
        <v>-</v>
      </c>
      <c r="AI52" s="1" t="str">
        <f t="shared" si="8"/>
        <v>-</v>
      </c>
      <c r="AJ52" s="1" t="str">
        <f t="shared" si="8"/>
        <v>-</v>
      </c>
      <c r="AK52" s="1" t="str">
        <f t="shared" si="8"/>
        <v>-</v>
      </c>
      <c r="AL52" s="1" t="str">
        <f t="shared" si="8"/>
        <v>-</v>
      </c>
      <c r="AM52" s="1" t="str">
        <f t="shared" si="8"/>
        <v>-</v>
      </c>
      <c r="AN52" s="1" t="str">
        <f t="shared" si="8"/>
        <v>-</v>
      </c>
      <c r="AO52" s="1" t="str">
        <f t="shared" si="8"/>
        <v>-</v>
      </c>
      <c r="AP52" s="1" t="str">
        <f t="shared" si="8"/>
        <v>-</v>
      </c>
      <c r="AQ52" s="1" t="str">
        <f t="shared" si="8"/>
        <v>-</v>
      </c>
      <c r="AR52" s="1" t="str">
        <f t="shared" si="8"/>
        <v>-</v>
      </c>
      <c r="AS52" s="1" t="str">
        <f t="shared" si="8"/>
        <v>-</v>
      </c>
      <c r="AT52" s="1" t="str">
        <f t="shared" si="8"/>
        <v>-</v>
      </c>
      <c r="AU52" s="1" t="str">
        <f t="shared" si="8"/>
        <v>-</v>
      </c>
      <c r="AV52" s="1" t="str">
        <f t="shared" si="8"/>
        <v>-</v>
      </c>
      <c r="AW52" s="1" t="str">
        <f t="shared" si="8"/>
        <v>-</v>
      </c>
      <c r="AX52" s="1" t="str">
        <f t="shared" si="8"/>
        <v>-</v>
      </c>
      <c r="AY52" s="1" t="str">
        <f t="shared" si="8"/>
        <v>-</v>
      </c>
    </row>
    <row r="53" spans="1:51" hidden="1" x14ac:dyDescent="0.2">
      <c r="A53" s="2" t="s">
        <v>11</v>
      </c>
      <c r="B53" s="29">
        <f>IF(B66=1,COUNT(B69:B1068),"-")</f>
        <v>3</v>
      </c>
      <c r="C53" s="2">
        <f>IF(C66=1,COUNT(C69:C1068),"-")</f>
        <v>3</v>
      </c>
      <c r="D53" s="2">
        <f t="shared" ref="D53:AY53" si="9">IF(D66=1,COUNT(D69:D1068),"-")</f>
        <v>1</v>
      </c>
      <c r="E53" s="2">
        <f>IF(E66=1,COUNT(E69:E1068),"-")</f>
        <v>3</v>
      </c>
      <c r="F53" s="2">
        <f>IF(F66=1,COUNT(F69:F1068),"-")</f>
        <v>3</v>
      </c>
      <c r="G53" s="2">
        <f>IF(G66=1,COUNT(G69:G1068),"-")</f>
        <v>3</v>
      </c>
      <c r="H53" s="2" t="str">
        <f t="shared" si="9"/>
        <v>-</v>
      </c>
      <c r="I53" s="2" t="str">
        <f t="shared" si="9"/>
        <v>-</v>
      </c>
      <c r="J53" s="2" t="str">
        <f t="shared" si="9"/>
        <v>-</v>
      </c>
      <c r="K53" s="2" t="str">
        <f t="shared" si="9"/>
        <v>-</v>
      </c>
      <c r="L53" s="1" t="str">
        <f t="shared" si="9"/>
        <v>-</v>
      </c>
      <c r="M53" s="1" t="str">
        <f t="shared" si="9"/>
        <v>-</v>
      </c>
      <c r="N53" s="1" t="str">
        <f t="shared" si="9"/>
        <v>-</v>
      </c>
      <c r="O53" s="1" t="str">
        <f t="shared" si="9"/>
        <v>-</v>
      </c>
      <c r="P53" s="1" t="str">
        <f t="shared" si="9"/>
        <v>-</v>
      </c>
      <c r="Q53" s="1" t="str">
        <f t="shared" si="9"/>
        <v>-</v>
      </c>
      <c r="R53" s="1" t="str">
        <f t="shared" si="9"/>
        <v>-</v>
      </c>
      <c r="S53" s="1" t="str">
        <f t="shared" si="9"/>
        <v>-</v>
      </c>
      <c r="T53" s="1" t="str">
        <f t="shared" si="9"/>
        <v>-</v>
      </c>
      <c r="U53" s="1" t="str">
        <f t="shared" si="9"/>
        <v>-</v>
      </c>
      <c r="V53" s="1" t="str">
        <f t="shared" si="9"/>
        <v>-</v>
      </c>
      <c r="W53" s="1" t="str">
        <f t="shared" si="9"/>
        <v>-</v>
      </c>
      <c r="X53" s="1" t="str">
        <f t="shared" si="9"/>
        <v>-</v>
      </c>
      <c r="Y53" s="1" t="str">
        <f t="shared" si="9"/>
        <v>-</v>
      </c>
      <c r="Z53" s="1" t="str">
        <f t="shared" si="9"/>
        <v>-</v>
      </c>
      <c r="AA53" s="1" t="str">
        <f t="shared" si="9"/>
        <v>-</v>
      </c>
      <c r="AB53" s="1" t="str">
        <f t="shared" si="9"/>
        <v>-</v>
      </c>
      <c r="AC53" s="1" t="str">
        <f t="shared" si="9"/>
        <v>-</v>
      </c>
      <c r="AD53" s="1" t="str">
        <f t="shared" si="9"/>
        <v>-</v>
      </c>
      <c r="AE53" s="1" t="str">
        <f t="shared" si="9"/>
        <v>-</v>
      </c>
      <c r="AF53" s="1" t="str">
        <f t="shared" si="9"/>
        <v>-</v>
      </c>
      <c r="AG53" s="1" t="str">
        <f t="shared" si="9"/>
        <v>-</v>
      </c>
      <c r="AH53" s="1" t="str">
        <f t="shared" si="9"/>
        <v>-</v>
      </c>
      <c r="AI53" s="1" t="str">
        <f t="shared" si="9"/>
        <v>-</v>
      </c>
      <c r="AJ53" s="1" t="str">
        <f t="shared" si="9"/>
        <v>-</v>
      </c>
      <c r="AK53" s="1" t="str">
        <f t="shared" si="9"/>
        <v>-</v>
      </c>
      <c r="AL53" s="1" t="str">
        <f t="shared" si="9"/>
        <v>-</v>
      </c>
      <c r="AM53" s="1" t="str">
        <f t="shared" si="9"/>
        <v>-</v>
      </c>
      <c r="AN53" s="1" t="str">
        <f t="shared" si="9"/>
        <v>-</v>
      </c>
      <c r="AO53" s="1" t="str">
        <f t="shared" si="9"/>
        <v>-</v>
      </c>
      <c r="AP53" s="1" t="str">
        <f t="shared" si="9"/>
        <v>-</v>
      </c>
      <c r="AQ53" s="1" t="str">
        <f t="shared" si="9"/>
        <v>-</v>
      </c>
      <c r="AR53" s="1" t="str">
        <f t="shared" si="9"/>
        <v>-</v>
      </c>
      <c r="AS53" s="1" t="str">
        <f t="shared" si="9"/>
        <v>-</v>
      </c>
      <c r="AT53" s="1" t="str">
        <f t="shared" si="9"/>
        <v>-</v>
      </c>
      <c r="AU53" s="1" t="str">
        <f t="shared" si="9"/>
        <v>-</v>
      </c>
      <c r="AV53" s="1" t="str">
        <f t="shared" si="9"/>
        <v>-</v>
      </c>
      <c r="AW53" s="1" t="str">
        <f t="shared" si="9"/>
        <v>-</v>
      </c>
      <c r="AX53" s="1" t="str">
        <f t="shared" si="9"/>
        <v>-</v>
      </c>
      <c r="AY53" s="1" t="str">
        <f t="shared" si="9"/>
        <v>-</v>
      </c>
    </row>
    <row r="54" spans="1:51" hidden="1" x14ac:dyDescent="0.2">
      <c r="B54" s="2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idden="1" x14ac:dyDescent="0.2">
      <c r="A55" s="2" t="s">
        <v>49</v>
      </c>
      <c r="B55" s="29">
        <f t="shared" ref="B55:AY55" si="10">IF(B66=1,DEVSQ(B69:B1068),"-")</f>
        <v>0.13162560072305313</v>
      </c>
      <c r="C55" s="2">
        <f t="shared" si="10"/>
        <v>3.3191296231526272E-2</v>
      </c>
      <c r="D55" s="2">
        <f t="shared" si="10"/>
        <v>0</v>
      </c>
      <c r="E55" s="2">
        <f>IF(E66=1,DEVSQ(E69:E1068),"-")</f>
        <v>0.15577597134731555</v>
      </c>
      <c r="F55" s="2">
        <f>IF(F66=1,DEVSQ(F69:F1068),"-")</f>
        <v>1.6752740863765922E-2</v>
      </c>
      <c r="G55" s="2">
        <f>IF(G66=1,DEVSQ(G69:G1068),"-")</f>
        <v>9.0852941104486579E-3</v>
      </c>
      <c r="H55" s="2" t="str">
        <f t="shared" si="10"/>
        <v>-</v>
      </c>
      <c r="I55" s="2" t="str">
        <f t="shared" si="10"/>
        <v>-</v>
      </c>
      <c r="J55" s="2" t="str">
        <f t="shared" si="10"/>
        <v>-</v>
      </c>
      <c r="K55" s="2" t="str">
        <f t="shared" si="10"/>
        <v>-</v>
      </c>
      <c r="L55" s="1" t="str">
        <f t="shared" si="10"/>
        <v>-</v>
      </c>
      <c r="M55" s="1" t="str">
        <f t="shared" si="10"/>
        <v>-</v>
      </c>
      <c r="N55" s="1" t="str">
        <f t="shared" si="10"/>
        <v>-</v>
      </c>
      <c r="O55" s="1" t="str">
        <f t="shared" si="10"/>
        <v>-</v>
      </c>
      <c r="P55" s="1" t="str">
        <f t="shared" si="10"/>
        <v>-</v>
      </c>
      <c r="Q55" s="1" t="str">
        <f t="shared" si="10"/>
        <v>-</v>
      </c>
      <c r="R55" s="1" t="str">
        <f t="shared" si="10"/>
        <v>-</v>
      </c>
      <c r="S55" s="1" t="str">
        <f t="shared" si="10"/>
        <v>-</v>
      </c>
      <c r="T55" s="1" t="str">
        <f t="shared" si="10"/>
        <v>-</v>
      </c>
      <c r="U55" s="1" t="str">
        <f t="shared" si="10"/>
        <v>-</v>
      </c>
      <c r="V55" s="1" t="str">
        <f t="shared" si="10"/>
        <v>-</v>
      </c>
      <c r="W55" s="1" t="str">
        <f t="shared" si="10"/>
        <v>-</v>
      </c>
      <c r="X55" s="1" t="str">
        <f t="shared" si="10"/>
        <v>-</v>
      </c>
      <c r="Y55" s="1" t="str">
        <f t="shared" si="10"/>
        <v>-</v>
      </c>
      <c r="Z55" s="1" t="str">
        <f t="shared" si="10"/>
        <v>-</v>
      </c>
      <c r="AA55" s="1" t="str">
        <f t="shared" si="10"/>
        <v>-</v>
      </c>
      <c r="AB55" s="1" t="str">
        <f t="shared" si="10"/>
        <v>-</v>
      </c>
      <c r="AC55" s="1" t="str">
        <f t="shared" si="10"/>
        <v>-</v>
      </c>
      <c r="AD55" s="1" t="str">
        <f t="shared" si="10"/>
        <v>-</v>
      </c>
      <c r="AE55" s="1" t="str">
        <f t="shared" si="10"/>
        <v>-</v>
      </c>
      <c r="AF55" s="1" t="str">
        <f t="shared" si="10"/>
        <v>-</v>
      </c>
      <c r="AG55" s="1" t="str">
        <f t="shared" si="10"/>
        <v>-</v>
      </c>
      <c r="AH55" s="1" t="str">
        <f t="shared" si="10"/>
        <v>-</v>
      </c>
      <c r="AI55" s="1" t="str">
        <f t="shared" si="10"/>
        <v>-</v>
      </c>
      <c r="AJ55" s="1" t="str">
        <f t="shared" si="10"/>
        <v>-</v>
      </c>
      <c r="AK55" s="1" t="str">
        <f t="shared" si="10"/>
        <v>-</v>
      </c>
      <c r="AL55" s="1" t="str">
        <f t="shared" si="10"/>
        <v>-</v>
      </c>
      <c r="AM55" s="1" t="str">
        <f t="shared" si="10"/>
        <v>-</v>
      </c>
      <c r="AN55" s="1" t="str">
        <f t="shared" si="10"/>
        <v>-</v>
      </c>
      <c r="AO55" s="1" t="str">
        <f t="shared" si="10"/>
        <v>-</v>
      </c>
      <c r="AP55" s="1" t="str">
        <f t="shared" si="10"/>
        <v>-</v>
      </c>
      <c r="AQ55" s="1" t="str">
        <f t="shared" si="10"/>
        <v>-</v>
      </c>
      <c r="AR55" s="1" t="str">
        <f t="shared" si="10"/>
        <v>-</v>
      </c>
      <c r="AS55" s="1" t="str">
        <f t="shared" si="10"/>
        <v>-</v>
      </c>
      <c r="AT55" s="1" t="str">
        <f t="shared" si="10"/>
        <v>-</v>
      </c>
      <c r="AU55" s="1" t="str">
        <f t="shared" si="10"/>
        <v>-</v>
      </c>
      <c r="AV55" s="1" t="str">
        <f t="shared" si="10"/>
        <v>-</v>
      </c>
      <c r="AW55" s="1" t="str">
        <f t="shared" si="10"/>
        <v>-</v>
      </c>
      <c r="AX55" s="1" t="str">
        <f t="shared" si="10"/>
        <v>-</v>
      </c>
      <c r="AY55" s="1" t="str">
        <f t="shared" si="10"/>
        <v>-</v>
      </c>
    </row>
    <row r="56" spans="1:51" hidden="1" x14ac:dyDescent="0.2">
      <c r="A56" s="2" t="s">
        <v>12</v>
      </c>
      <c r="B56" s="29">
        <f>IF(B66=1,B53*(B52-$B48)^2,"-")</f>
        <v>1.9031789257461979E-2</v>
      </c>
      <c r="C56" s="2">
        <f t="shared" ref="C56:AY56" si="11">IF(C66=1,C53*(C52-$B48)^2,"-")</f>
        <v>0.76272464111259564</v>
      </c>
      <c r="D56" s="2">
        <f t="shared" si="11"/>
        <v>4.6039908933870957E-2</v>
      </c>
      <c r="E56" s="2">
        <f t="shared" si="11"/>
        <v>3.8951002992789288E-4</v>
      </c>
      <c r="F56" s="2">
        <f t="shared" si="11"/>
        <v>2.8268078442104667E-2</v>
      </c>
      <c r="G56" s="2">
        <f t="shared" si="11"/>
        <v>1.0729032164883183</v>
      </c>
      <c r="H56" s="2" t="str">
        <f t="shared" si="11"/>
        <v>-</v>
      </c>
      <c r="I56" s="2" t="str">
        <f t="shared" si="11"/>
        <v>-</v>
      </c>
      <c r="J56" s="2" t="str">
        <f t="shared" si="11"/>
        <v>-</v>
      </c>
      <c r="K56" s="2" t="str">
        <f t="shared" si="11"/>
        <v>-</v>
      </c>
      <c r="L56" s="1" t="str">
        <f t="shared" si="11"/>
        <v>-</v>
      </c>
      <c r="M56" s="1" t="str">
        <f t="shared" si="11"/>
        <v>-</v>
      </c>
      <c r="N56" s="1" t="str">
        <f t="shared" si="11"/>
        <v>-</v>
      </c>
      <c r="O56" s="1" t="str">
        <f t="shared" si="11"/>
        <v>-</v>
      </c>
      <c r="P56" s="1" t="str">
        <f t="shared" si="11"/>
        <v>-</v>
      </c>
      <c r="Q56" s="1" t="str">
        <f t="shared" si="11"/>
        <v>-</v>
      </c>
      <c r="R56" s="1" t="str">
        <f t="shared" si="11"/>
        <v>-</v>
      </c>
      <c r="S56" s="1" t="str">
        <f t="shared" si="11"/>
        <v>-</v>
      </c>
      <c r="T56" s="1" t="str">
        <f t="shared" si="11"/>
        <v>-</v>
      </c>
      <c r="U56" s="1" t="str">
        <f t="shared" si="11"/>
        <v>-</v>
      </c>
      <c r="V56" s="1" t="str">
        <f t="shared" si="11"/>
        <v>-</v>
      </c>
      <c r="W56" s="1" t="str">
        <f t="shared" si="11"/>
        <v>-</v>
      </c>
      <c r="X56" s="1" t="str">
        <f t="shared" si="11"/>
        <v>-</v>
      </c>
      <c r="Y56" s="1" t="str">
        <f t="shared" si="11"/>
        <v>-</v>
      </c>
      <c r="Z56" s="1" t="str">
        <f t="shared" si="11"/>
        <v>-</v>
      </c>
      <c r="AA56" s="1" t="str">
        <f t="shared" si="11"/>
        <v>-</v>
      </c>
      <c r="AB56" s="1" t="str">
        <f t="shared" si="11"/>
        <v>-</v>
      </c>
      <c r="AC56" s="1" t="str">
        <f t="shared" si="11"/>
        <v>-</v>
      </c>
      <c r="AD56" s="1" t="str">
        <f t="shared" si="11"/>
        <v>-</v>
      </c>
      <c r="AE56" s="1" t="str">
        <f t="shared" si="11"/>
        <v>-</v>
      </c>
      <c r="AF56" s="1" t="str">
        <f t="shared" si="11"/>
        <v>-</v>
      </c>
      <c r="AG56" s="1" t="str">
        <f t="shared" si="11"/>
        <v>-</v>
      </c>
      <c r="AH56" s="1" t="str">
        <f t="shared" si="11"/>
        <v>-</v>
      </c>
      <c r="AI56" s="1" t="str">
        <f t="shared" si="11"/>
        <v>-</v>
      </c>
      <c r="AJ56" s="1" t="str">
        <f t="shared" si="11"/>
        <v>-</v>
      </c>
      <c r="AK56" s="1" t="str">
        <f t="shared" si="11"/>
        <v>-</v>
      </c>
      <c r="AL56" s="1" t="str">
        <f t="shared" si="11"/>
        <v>-</v>
      </c>
      <c r="AM56" s="1" t="str">
        <f t="shared" si="11"/>
        <v>-</v>
      </c>
      <c r="AN56" s="1" t="str">
        <f t="shared" si="11"/>
        <v>-</v>
      </c>
      <c r="AO56" s="1" t="str">
        <f t="shared" si="11"/>
        <v>-</v>
      </c>
      <c r="AP56" s="1" t="str">
        <f t="shared" si="11"/>
        <v>-</v>
      </c>
      <c r="AQ56" s="1" t="str">
        <f t="shared" si="11"/>
        <v>-</v>
      </c>
      <c r="AR56" s="1" t="str">
        <f t="shared" si="11"/>
        <v>-</v>
      </c>
      <c r="AS56" s="1" t="str">
        <f t="shared" si="11"/>
        <v>-</v>
      </c>
      <c r="AT56" s="1" t="str">
        <f t="shared" si="11"/>
        <v>-</v>
      </c>
      <c r="AU56" s="1" t="str">
        <f t="shared" si="11"/>
        <v>-</v>
      </c>
      <c r="AV56" s="1" t="str">
        <f t="shared" si="11"/>
        <v>-</v>
      </c>
      <c r="AW56" s="1" t="str">
        <f t="shared" si="11"/>
        <v>-</v>
      </c>
      <c r="AX56" s="1" t="str">
        <f t="shared" si="11"/>
        <v>-</v>
      </c>
      <c r="AY56" s="1" t="str">
        <f t="shared" si="11"/>
        <v>-</v>
      </c>
    </row>
    <row r="57" spans="1:51" hidden="1" x14ac:dyDescent="0.2">
      <c r="A57" s="2" t="s">
        <v>13</v>
      </c>
      <c r="B57" s="29" t="str">
        <f>IF(ISNUMBER(B58),B63*(B58-$S48)^2,"-")</f>
        <v>-</v>
      </c>
      <c r="C57" s="2" t="str">
        <f>IF(ISNUMBER(C58),C63*(C58-$B48)^2,"-")</f>
        <v>-</v>
      </c>
      <c r="D57" s="2">
        <f t="shared" ref="D57:AY57" si="12">IF(ISNUMBER(D58),D63*(D58-$B48)^2,"-")</f>
        <v>0.33750252658541197</v>
      </c>
      <c r="E57" s="2" t="str">
        <f t="shared" si="12"/>
        <v>-</v>
      </c>
      <c r="F57" s="2" t="str">
        <f t="shared" si="12"/>
        <v>-</v>
      </c>
      <c r="G57" s="2">
        <f t="shared" si="12"/>
        <v>0.26250196512198759</v>
      </c>
      <c r="H57" s="2" t="str">
        <f t="shared" si="12"/>
        <v>-</v>
      </c>
      <c r="I57" s="2" t="str">
        <f t="shared" si="12"/>
        <v>-</v>
      </c>
      <c r="J57" s="2" t="str">
        <f t="shared" si="12"/>
        <v>-</v>
      </c>
      <c r="K57" s="2" t="str">
        <f t="shared" si="12"/>
        <v>-</v>
      </c>
      <c r="L57" s="1" t="str">
        <f t="shared" si="12"/>
        <v>-</v>
      </c>
      <c r="M57" s="1" t="str">
        <f t="shared" si="12"/>
        <v>-</v>
      </c>
      <c r="N57" s="1" t="str">
        <f t="shared" si="12"/>
        <v>-</v>
      </c>
      <c r="O57" s="1" t="str">
        <f t="shared" si="12"/>
        <v>-</v>
      </c>
      <c r="P57" s="1" t="str">
        <f t="shared" si="12"/>
        <v>-</v>
      </c>
      <c r="Q57" s="1" t="str">
        <f t="shared" si="12"/>
        <v>-</v>
      </c>
      <c r="R57" s="1" t="str">
        <f t="shared" si="12"/>
        <v>-</v>
      </c>
      <c r="S57" s="1" t="str">
        <f t="shared" si="12"/>
        <v>-</v>
      </c>
      <c r="T57" s="1" t="str">
        <f t="shared" si="12"/>
        <v>-</v>
      </c>
      <c r="U57" s="1" t="str">
        <f t="shared" si="12"/>
        <v>-</v>
      </c>
      <c r="V57" s="1" t="str">
        <f t="shared" si="12"/>
        <v>-</v>
      </c>
      <c r="W57" s="1" t="str">
        <f t="shared" si="12"/>
        <v>-</v>
      </c>
      <c r="X57" s="1" t="str">
        <f t="shared" si="12"/>
        <v>-</v>
      </c>
      <c r="Y57" s="1" t="str">
        <f t="shared" si="12"/>
        <v>-</v>
      </c>
      <c r="Z57" s="1" t="str">
        <f t="shared" si="12"/>
        <v>-</v>
      </c>
      <c r="AA57" s="1" t="str">
        <f t="shared" si="12"/>
        <v>-</v>
      </c>
      <c r="AB57" s="1" t="str">
        <f t="shared" si="12"/>
        <v>-</v>
      </c>
      <c r="AC57" s="1" t="str">
        <f t="shared" si="12"/>
        <v>-</v>
      </c>
      <c r="AD57" s="1" t="str">
        <f t="shared" si="12"/>
        <v>-</v>
      </c>
      <c r="AE57" s="1" t="str">
        <f t="shared" si="12"/>
        <v>-</v>
      </c>
      <c r="AF57" s="1" t="str">
        <f t="shared" si="12"/>
        <v>-</v>
      </c>
      <c r="AG57" s="1" t="str">
        <f t="shared" si="12"/>
        <v>-</v>
      </c>
      <c r="AH57" s="1" t="str">
        <f t="shared" si="12"/>
        <v>-</v>
      </c>
      <c r="AI57" s="1" t="str">
        <f t="shared" si="12"/>
        <v>-</v>
      </c>
      <c r="AJ57" s="1" t="str">
        <f t="shared" si="12"/>
        <v>-</v>
      </c>
      <c r="AK57" s="1" t="str">
        <f t="shared" si="12"/>
        <v>-</v>
      </c>
      <c r="AL57" s="1" t="str">
        <f t="shared" si="12"/>
        <v>-</v>
      </c>
      <c r="AM57" s="1" t="str">
        <f t="shared" si="12"/>
        <v>-</v>
      </c>
      <c r="AN57" s="1" t="str">
        <f t="shared" si="12"/>
        <v>-</v>
      </c>
      <c r="AO57" s="1" t="str">
        <f t="shared" si="12"/>
        <v>-</v>
      </c>
      <c r="AP57" s="1" t="str">
        <f t="shared" si="12"/>
        <v>-</v>
      </c>
      <c r="AQ57" s="1" t="str">
        <f t="shared" si="12"/>
        <v>-</v>
      </c>
      <c r="AR57" s="1" t="str">
        <f t="shared" si="12"/>
        <v>-</v>
      </c>
      <c r="AS57" s="1" t="str">
        <f t="shared" si="12"/>
        <v>-</v>
      </c>
      <c r="AT57" s="1" t="str">
        <f t="shared" si="12"/>
        <v>-</v>
      </c>
      <c r="AU57" s="1" t="str">
        <f t="shared" si="12"/>
        <v>-</v>
      </c>
      <c r="AV57" s="1" t="str">
        <f t="shared" si="12"/>
        <v>-</v>
      </c>
      <c r="AW57" s="1" t="str">
        <f t="shared" si="12"/>
        <v>-</v>
      </c>
      <c r="AX57" s="1" t="str">
        <f t="shared" si="12"/>
        <v>-</v>
      </c>
      <c r="AY57" s="1" t="str">
        <f t="shared" si="12"/>
        <v>-</v>
      </c>
    </row>
    <row r="58" spans="1:51" hidden="1" x14ac:dyDescent="0.2">
      <c r="A58" s="2" t="s">
        <v>14</v>
      </c>
      <c r="B58" s="29" t="str">
        <f>IF(ISNUMBER(B59),B59/B63," ")</f>
        <v xml:space="preserve"> </v>
      </c>
      <c r="C58" s="2" t="str">
        <f t="shared" ref="C58:AY58" si="13">IF(ISNUMBER(C59),C59/C63," ")</f>
        <v xml:space="preserve"> </v>
      </c>
      <c r="D58" s="2">
        <f t="shared" si="13"/>
        <v>1.105146397853821</v>
      </c>
      <c r="E58" s="2" t="str">
        <f t="shared" si="13"/>
        <v xml:space="preserve"> </v>
      </c>
      <c r="F58" s="2" t="str">
        <f t="shared" si="13"/>
        <v xml:space="preserve"> </v>
      </c>
      <c r="G58" s="2">
        <f t="shared" si="13"/>
        <v>1.4955078881830259</v>
      </c>
      <c r="H58" s="2" t="str">
        <f t="shared" si="13"/>
        <v xml:space="preserve"> </v>
      </c>
      <c r="I58" s="2" t="str">
        <f t="shared" si="13"/>
        <v xml:space="preserve"> </v>
      </c>
      <c r="J58" s="2" t="str">
        <f t="shared" si="13"/>
        <v xml:space="preserve"> </v>
      </c>
      <c r="K58" s="2" t="str">
        <f t="shared" si="13"/>
        <v xml:space="preserve"> </v>
      </c>
      <c r="L58" s="1" t="str">
        <f t="shared" si="13"/>
        <v xml:space="preserve"> </v>
      </c>
      <c r="M58" s="1" t="str">
        <f t="shared" si="13"/>
        <v xml:space="preserve"> </v>
      </c>
      <c r="N58" s="1" t="str">
        <f t="shared" si="13"/>
        <v xml:space="preserve"> </v>
      </c>
      <c r="O58" s="1" t="str">
        <f t="shared" si="13"/>
        <v xml:space="preserve"> </v>
      </c>
      <c r="P58" s="1" t="str">
        <f t="shared" si="13"/>
        <v xml:space="preserve"> </v>
      </c>
      <c r="Q58" s="1" t="str">
        <f t="shared" si="13"/>
        <v xml:space="preserve"> </v>
      </c>
      <c r="R58" s="1" t="str">
        <f t="shared" si="13"/>
        <v xml:space="preserve"> </v>
      </c>
      <c r="S58" s="1" t="str">
        <f t="shared" si="13"/>
        <v xml:space="preserve"> </v>
      </c>
      <c r="T58" s="1" t="str">
        <f t="shared" si="13"/>
        <v xml:space="preserve"> </v>
      </c>
      <c r="U58" s="1" t="str">
        <f t="shared" si="13"/>
        <v xml:space="preserve"> </v>
      </c>
      <c r="V58" s="1" t="str">
        <f t="shared" si="13"/>
        <v xml:space="preserve"> </v>
      </c>
      <c r="W58" s="1" t="str">
        <f t="shared" si="13"/>
        <v xml:space="preserve"> </v>
      </c>
      <c r="X58" s="1" t="str">
        <f t="shared" si="13"/>
        <v xml:space="preserve"> </v>
      </c>
      <c r="Y58" s="1" t="str">
        <f t="shared" si="13"/>
        <v xml:space="preserve"> </v>
      </c>
      <c r="Z58" s="1" t="str">
        <f t="shared" si="13"/>
        <v xml:space="preserve"> </v>
      </c>
      <c r="AA58" s="1" t="str">
        <f t="shared" si="13"/>
        <v xml:space="preserve"> </v>
      </c>
      <c r="AB58" s="1" t="str">
        <f t="shared" si="13"/>
        <v xml:space="preserve"> </v>
      </c>
      <c r="AC58" s="1" t="str">
        <f t="shared" si="13"/>
        <v xml:space="preserve"> </v>
      </c>
      <c r="AD58" s="1" t="str">
        <f t="shared" si="13"/>
        <v xml:space="preserve"> </v>
      </c>
      <c r="AE58" s="1" t="str">
        <f t="shared" si="13"/>
        <v xml:space="preserve"> </v>
      </c>
      <c r="AF58" s="1" t="str">
        <f t="shared" si="13"/>
        <v xml:space="preserve"> </v>
      </c>
      <c r="AG58" s="1" t="str">
        <f t="shared" si="13"/>
        <v xml:space="preserve"> </v>
      </c>
      <c r="AH58" s="1" t="str">
        <f t="shared" si="13"/>
        <v xml:space="preserve"> </v>
      </c>
      <c r="AI58" s="1" t="str">
        <f t="shared" si="13"/>
        <v xml:space="preserve"> </v>
      </c>
      <c r="AJ58" s="1" t="str">
        <f t="shared" si="13"/>
        <v xml:space="preserve"> </v>
      </c>
      <c r="AK58" s="1" t="str">
        <f t="shared" si="13"/>
        <v xml:space="preserve"> </v>
      </c>
      <c r="AL58" s="1" t="str">
        <f t="shared" si="13"/>
        <v xml:space="preserve"> </v>
      </c>
      <c r="AM58" s="1" t="str">
        <f t="shared" si="13"/>
        <v xml:space="preserve"> </v>
      </c>
      <c r="AN58" s="1" t="str">
        <f t="shared" si="13"/>
        <v xml:space="preserve"> </v>
      </c>
      <c r="AO58" s="1" t="str">
        <f t="shared" si="13"/>
        <v xml:space="preserve"> </v>
      </c>
      <c r="AP58" s="1" t="str">
        <f t="shared" si="13"/>
        <v xml:space="preserve"> </v>
      </c>
      <c r="AQ58" s="1" t="str">
        <f t="shared" si="13"/>
        <v xml:space="preserve"> </v>
      </c>
      <c r="AR58" s="1" t="str">
        <f t="shared" si="13"/>
        <v xml:space="preserve"> </v>
      </c>
      <c r="AS58" s="1" t="str">
        <f t="shared" si="13"/>
        <v xml:space="preserve"> </v>
      </c>
      <c r="AT58" s="1" t="str">
        <f t="shared" si="13"/>
        <v xml:space="preserve"> </v>
      </c>
      <c r="AU58" s="1" t="str">
        <f t="shared" si="13"/>
        <v xml:space="preserve"> </v>
      </c>
      <c r="AV58" s="1" t="str">
        <f t="shared" si="13"/>
        <v xml:space="preserve"> </v>
      </c>
      <c r="AW58" s="1" t="str">
        <f t="shared" si="13"/>
        <v xml:space="preserve"> </v>
      </c>
      <c r="AX58" s="1" t="str">
        <f t="shared" si="13"/>
        <v xml:space="preserve"> </v>
      </c>
      <c r="AY58" s="1" t="str">
        <f t="shared" si="13"/>
        <v xml:space="preserve"> </v>
      </c>
    </row>
    <row r="59" spans="1:51" hidden="1" x14ac:dyDescent="0.2">
      <c r="A59" s="2" t="s">
        <v>15</v>
      </c>
      <c r="B59" s="29" t="str">
        <f t="shared" ref="B59:AY59" si="14">IF(B67=C67,"-",B60)</f>
        <v>-</v>
      </c>
      <c r="C59" s="2" t="str">
        <f t="shared" si="14"/>
        <v>-</v>
      </c>
      <c r="D59" s="2">
        <f t="shared" ref="D59:J59" si="15">IF(D67=E67,"-",D60)</f>
        <v>7.7360247849767463</v>
      </c>
      <c r="E59" s="2" t="str">
        <f t="shared" si="15"/>
        <v>-</v>
      </c>
      <c r="F59" s="2" t="str">
        <f t="shared" si="15"/>
        <v>-</v>
      </c>
      <c r="G59" s="2">
        <f t="shared" si="15"/>
        <v>13.459570993647233</v>
      </c>
      <c r="H59" s="2" t="str">
        <f t="shared" si="15"/>
        <v>-</v>
      </c>
      <c r="I59" s="2" t="str">
        <f t="shared" si="15"/>
        <v>-</v>
      </c>
      <c r="J59" s="2" t="str">
        <f t="shared" si="15"/>
        <v>-</v>
      </c>
      <c r="K59" s="2" t="str">
        <f t="shared" si="14"/>
        <v>-</v>
      </c>
      <c r="L59" s="1" t="str">
        <f t="shared" si="14"/>
        <v>-</v>
      </c>
      <c r="M59" s="1" t="str">
        <f t="shared" si="14"/>
        <v>-</v>
      </c>
      <c r="N59" s="1" t="str">
        <f t="shared" si="14"/>
        <v>-</v>
      </c>
      <c r="O59" s="1" t="str">
        <f t="shared" si="14"/>
        <v>-</v>
      </c>
      <c r="P59" s="1" t="str">
        <f t="shared" si="14"/>
        <v>-</v>
      </c>
      <c r="Q59" s="1" t="str">
        <f t="shared" si="14"/>
        <v>-</v>
      </c>
      <c r="R59" s="1" t="str">
        <f t="shared" si="14"/>
        <v>-</v>
      </c>
      <c r="S59" s="1" t="str">
        <f t="shared" si="14"/>
        <v>-</v>
      </c>
      <c r="T59" s="1" t="str">
        <f t="shared" si="14"/>
        <v>-</v>
      </c>
      <c r="U59" s="1" t="str">
        <f t="shared" si="14"/>
        <v>-</v>
      </c>
      <c r="V59" s="1" t="str">
        <f t="shared" si="14"/>
        <v>-</v>
      </c>
      <c r="W59" s="1" t="str">
        <f t="shared" si="14"/>
        <v>-</v>
      </c>
      <c r="X59" s="1" t="str">
        <f t="shared" si="14"/>
        <v>-</v>
      </c>
      <c r="Y59" s="1" t="str">
        <f t="shared" si="14"/>
        <v>-</v>
      </c>
      <c r="Z59" s="1" t="str">
        <f t="shared" si="14"/>
        <v>-</v>
      </c>
      <c r="AA59" s="1" t="str">
        <f t="shared" si="14"/>
        <v>-</v>
      </c>
      <c r="AB59" s="1" t="str">
        <f t="shared" si="14"/>
        <v>-</v>
      </c>
      <c r="AC59" s="1" t="str">
        <f t="shared" si="14"/>
        <v>-</v>
      </c>
      <c r="AD59" s="1" t="str">
        <f t="shared" si="14"/>
        <v>-</v>
      </c>
      <c r="AE59" s="1" t="str">
        <f t="shared" si="14"/>
        <v>-</v>
      </c>
      <c r="AF59" s="1" t="str">
        <f t="shared" si="14"/>
        <v>-</v>
      </c>
      <c r="AG59" s="1" t="str">
        <f t="shared" si="14"/>
        <v>-</v>
      </c>
      <c r="AH59" s="1" t="str">
        <f t="shared" si="14"/>
        <v>-</v>
      </c>
      <c r="AI59" s="1" t="str">
        <f t="shared" si="14"/>
        <v>-</v>
      </c>
      <c r="AJ59" s="1" t="str">
        <f t="shared" si="14"/>
        <v>-</v>
      </c>
      <c r="AK59" s="1" t="str">
        <f t="shared" si="14"/>
        <v>-</v>
      </c>
      <c r="AL59" s="1" t="str">
        <f t="shared" si="14"/>
        <v>-</v>
      </c>
      <c r="AM59" s="1" t="str">
        <f t="shared" si="14"/>
        <v>-</v>
      </c>
      <c r="AN59" s="1" t="str">
        <f t="shared" si="14"/>
        <v>-</v>
      </c>
      <c r="AO59" s="1" t="str">
        <f t="shared" si="14"/>
        <v>-</v>
      </c>
      <c r="AP59" s="1" t="str">
        <f t="shared" si="14"/>
        <v>-</v>
      </c>
      <c r="AQ59" s="1" t="str">
        <f t="shared" si="14"/>
        <v>-</v>
      </c>
      <c r="AR59" s="1" t="str">
        <f t="shared" si="14"/>
        <v>-</v>
      </c>
      <c r="AS59" s="1" t="str">
        <f t="shared" si="14"/>
        <v>-</v>
      </c>
      <c r="AT59" s="1" t="str">
        <f t="shared" si="14"/>
        <v>-</v>
      </c>
      <c r="AU59" s="1" t="str">
        <f t="shared" si="14"/>
        <v>-</v>
      </c>
      <c r="AV59" s="1" t="str">
        <f t="shared" si="14"/>
        <v>-</v>
      </c>
      <c r="AW59" s="1" t="str">
        <f t="shared" si="14"/>
        <v>-</v>
      </c>
      <c r="AX59" s="1" t="str">
        <f t="shared" si="14"/>
        <v>-</v>
      </c>
      <c r="AY59" s="1" t="str">
        <f t="shared" si="14"/>
        <v>-</v>
      </c>
    </row>
    <row r="60" spans="1:51" hidden="1" x14ac:dyDescent="0.2">
      <c r="A60" s="2" t="s">
        <v>48</v>
      </c>
      <c r="B60" s="29">
        <f>B61</f>
        <v>3.7352278384162281</v>
      </c>
      <c r="C60" s="2">
        <f t="shared" ref="C60:AY60" si="16">IF(AND(C66=1,C67=B67),B60+C61,C61)</f>
        <v>6.1967309249065554</v>
      </c>
      <c r="D60" s="2">
        <f t="shared" si="16"/>
        <v>7.7360247849767463</v>
      </c>
      <c r="E60" s="2">
        <f t="shared" ref="E60:K60" si="17">IF(AND(E66=1,E67=D67),D60+E61,E61)</f>
        <v>4.0083579778830929</v>
      </c>
      <c r="F60" s="2">
        <f t="shared" si="17"/>
        <v>7.6913205188095297</v>
      </c>
      <c r="G60" s="2">
        <f t="shared" si="17"/>
        <v>13.459570993647233</v>
      </c>
      <c r="H60" s="2" t="str">
        <f t="shared" si="17"/>
        <v>-</v>
      </c>
      <c r="I60" s="2" t="str">
        <f t="shared" si="17"/>
        <v>-</v>
      </c>
      <c r="J60" s="2" t="str">
        <f t="shared" si="17"/>
        <v>-</v>
      </c>
      <c r="K60" s="2" t="str">
        <f t="shared" si="17"/>
        <v>-</v>
      </c>
      <c r="L60" s="1" t="str">
        <f t="shared" si="16"/>
        <v>-</v>
      </c>
      <c r="M60" s="1" t="str">
        <f t="shared" si="16"/>
        <v>-</v>
      </c>
      <c r="N60" s="1" t="str">
        <f t="shared" si="16"/>
        <v>-</v>
      </c>
      <c r="O60" s="1" t="str">
        <f t="shared" si="16"/>
        <v>-</v>
      </c>
      <c r="P60" s="1" t="str">
        <f t="shared" si="16"/>
        <v>-</v>
      </c>
      <c r="Q60" s="1" t="str">
        <f t="shared" si="16"/>
        <v>-</v>
      </c>
      <c r="R60" s="1" t="str">
        <f t="shared" si="16"/>
        <v>-</v>
      </c>
      <c r="S60" s="1" t="str">
        <f t="shared" si="16"/>
        <v>-</v>
      </c>
      <c r="T60" s="1" t="str">
        <f t="shared" si="16"/>
        <v>-</v>
      </c>
      <c r="U60" s="1" t="str">
        <f t="shared" si="16"/>
        <v>-</v>
      </c>
      <c r="V60" s="1" t="str">
        <f t="shared" si="16"/>
        <v>-</v>
      </c>
      <c r="W60" s="1" t="str">
        <f t="shared" si="16"/>
        <v>-</v>
      </c>
      <c r="X60" s="1" t="str">
        <f t="shared" si="16"/>
        <v>-</v>
      </c>
      <c r="Y60" s="1" t="str">
        <f t="shared" si="16"/>
        <v>-</v>
      </c>
      <c r="Z60" s="1" t="str">
        <f t="shared" si="16"/>
        <v>-</v>
      </c>
      <c r="AA60" s="1" t="str">
        <f t="shared" si="16"/>
        <v>-</v>
      </c>
      <c r="AB60" s="1" t="str">
        <f t="shared" si="16"/>
        <v>-</v>
      </c>
      <c r="AC60" s="1" t="str">
        <f t="shared" si="16"/>
        <v>-</v>
      </c>
      <c r="AD60" s="1" t="str">
        <f t="shared" si="16"/>
        <v>-</v>
      </c>
      <c r="AE60" s="1" t="str">
        <f t="shared" si="16"/>
        <v>-</v>
      </c>
      <c r="AF60" s="1" t="str">
        <f t="shared" si="16"/>
        <v>-</v>
      </c>
      <c r="AG60" s="1" t="str">
        <f t="shared" si="16"/>
        <v>-</v>
      </c>
      <c r="AH60" s="1" t="str">
        <f t="shared" si="16"/>
        <v>-</v>
      </c>
      <c r="AI60" s="1" t="str">
        <f t="shared" si="16"/>
        <v>-</v>
      </c>
      <c r="AJ60" s="1" t="str">
        <f t="shared" si="16"/>
        <v>-</v>
      </c>
      <c r="AK60" s="1" t="str">
        <f t="shared" si="16"/>
        <v>-</v>
      </c>
      <c r="AL60" s="1" t="str">
        <f t="shared" si="16"/>
        <v>-</v>
      </c>
      <c r="AM60" s="1" t="str">
        <f t="shared" si="16"/>
        <v>-</v>
      </c>
      <c r="AN60" s="1" t="str">
        <f t="shared" si="16"/>
        <v>-</v>
      </c>
      <c r="AO60" s="1" t="str">
        <f t="shared" si="16"/>
        <v>-</v>
      </c>
      <c r="AP60" s="1" t="str">
        <f t="shared" si="16"/>
        <v>-</v>
      </c>
      <c r="AQ60" s="1" t="str">
        <f t="shared" si="16"/>
        <v>-</v>
      </c>
      <c r="AR60" s="1" t="str">
        <f t="shared" si="16"/>
        <v>-</v>
      </c>
      <c r="AS60" s="1" t="str">
        <f t="shared" si="16"/>
        <v>-</v>
      </c>
      <c r="AT60" s="1" t="str">
        <f t="shared" si="16"/>
        <v>-</v>
      </c>
      <c r="AU60" s="1" t="str">
        <f t="shared" si="16"/>
        <v>-</v>
      </c>
      <c r="AV60" s="1" t="str">
        <f t="shared" si="16"/>
        <v>-</v>
      </c>
      <c r="AW60" s="1" t="str">
        <f t="shared" si="16"/>
        <v>-</v>
      </c>
      <c r="AX60" s="1" t="str">
        <f t="shared" si="16"/>
        <v>-</v>
      </c>
      <c r="AY60" s="1" t="str">
        <f t="shared" si="16"/>
        <v>-</v>
      </c>
    </row>
    <row r="61" spans="1:51" hidden="1" x14ac:dyDescent="0.2">
      <c r="A61" s="2" t="s">
        <v>16</v>
      </c>
      <c r="B61" s="29">
        <f>IF(B66=1,SUM(B69:B1068),"-")</f>
        <v>3.7352278384162281</v>
      </c>
      <c r="C61" s="2">
        <f>IF(C66=1,SUM(C69:C1068),"-")</f>
        <v>2.4615030864903273</v>
      </c>
      <c r="D61" s="2">
        <f t="shared" ref="D61:AY61" si="18">IF(D66=1,SUM(D69:D1068),"-")</f>
        <v>1.5392938600701911</v>
      </c>
      <c r="E61" s="2">
        <f>IF(E66=1,SUM(E69:E1068),"-")</f>
        <v>4.0083579778830929</v>
      </c>
      <c r="F61" s="2">
        <f>IF(F66=1,SUM(F69:F1068),"-")</f>
        <v>3.6829625409264364</v>
      </c>
      <c r="G61" s="2">
        <f>IF(G66=1,SUM(G69:G1068),"-")</f>
        <v>5.7682504748377035</v>
      </c>
      <c r="H61" s="2" t="str">
        <f t="shared" si="18"/>
        <v>-</v>
      </c>
      <c r="I61" s="2" t="str">
        <f t="shared" si="18"/>
        <v>-</v>
      </c>
      <c r="J61" s="2" t="str">
        <f t="shared" si="18"/>
        <v>-</v>
      </c>
      <c r="K61" s="2" t="str">
        <f t="shared" si="18"/>
        <v>-</v>
      </c>
      <c r="L61" s="1" t="str">
        <f t="shared" si="18"/>
        <v>-</v>
      </c>
      <c r="M61" s="1" t="str">
        <f t="shared" si="18"/>
        <v>-</v>
      </c>
      <c r="N61" s="1" t="str">
        <f t="shared" si="18"/>
        <v>-</v>
      </c>
      <c r="O61" s="1" t="str">
        <f t="shared" si="18"/>
        <v>-</v>
      </c>
      <c r="P61" s="1" t="str">
        <f t="shared" si="18"/>
        <v>-</v>
      </c>
      <c r="Q61" s="1" t="str">
        <f t="shared" si="18"/>
        <v>-</v>
      </c>
      <c r="R61" s="1" t="str">
        <f t="shared" si="18"/>
        <v>-</v>
      </c>
      <c r="S61" s="1" t="str">
        <f t="shared" si="18"/>
        <v>-</v>
      </c>
      <c r="T61" s="1" t="str">
        <f t="shared" si="18"/>
        <v>-</v>
      </c>
      <c r="U61" s="1" t="str">
        <f t="shared" si="18"/>
        <v>-</v>
      </c>
      <c r="V61" s="1" t="str">
        <f t="shared" si="18"/>
        <v>-</v>
      </c>
      <c r="W61" s="1" t="str">
        <f t="shared" si="18"/>
        <v>-</v>
      </c>
      <c r="X61" s="1" t="str">
        <f t="shared" si="18"/>
        <v>-</v>
      </c>
      <c r="Y61" s="1" t="str">
        <f t="shared" si="18"/>
        <v>-</v>
      </c>
      <c r="Z61" s="1" t="str">
        <f t="shared" si="18"/>
        <v>-</v>
      </c>
      <c r="AA61" s="1" t="str">
        <f t="shared" si="18"/>
        <v>-</v>
      </c>
      <c r="AB61" s="1" t="str">
        <f t="shared" si="18"/>
        <v>-</v>
      </c>
      <c r="AC61" s="1" t="str">
        <f t="shared" si="18"/>
        <v>-</v>
      </c>
      <c r="AD61" s="1" t="str">
        <f t="shared" si="18"/>
        <v>-</v>
      </c>
      <c r="AE61" s="1" t="str">
        <f t="shared" si="18"/>
        <v>-</v>
      </c>
      <c r="AF61" s="1" t="str">
        <f t="shared" si="18"/>
        <v>-</v>
      </c>
      <c r="AG61" s="1" t="str">
        <f t="shared" si="18"/>
        <v>-</v>
      </c>
      <c r="AH61" s="1" t="str">
        <f t="shared" si="18"/>
        <v>-</v>
      </c>
      <c r="AI61" s="1" t="str">
        <f t="shared" si="18"/>
        <v>-</v>
      </c>
      <c r="AJ61" s="1" t="str">
        <f t="shared" si="18"/>
        <v>-</v>
      </c>
      <c r="AK61" s="1" t="str">
        <f t="shared" si="18"/>
        <v>-</v>
      </c>
      <c r="AL61" s="1" t="str">
        <f t="shared" si="18"/>
        <v>-</v>
      </c>
      <c r="AM61" s="1" t="str">
        <f t="shared" si="18"/>
        <v>-</v>
      </c>
      <c r="AN61" s="1" t="str">
        <f t="shared" si="18"/>
        <v>-</v>
      </c>
      <c r="AO61" s="1" t="str">
        <f t="shared" si="18"/>
        <v>-</v>
      </c>
      <c r="AP61" s="1" t="str">
        <f t="shared" si="18"/>
        <v>-</v>
      </c>
      <c r="AQ61" s="1" t="str">
        <f t="shared" si="18"/>
        <v>-</v>
      </c>
      <c r="AR61" s="1" t="str">
        <f t="shared" si="18"/>
        <v>-</v>
      </c>
      <c r="AS61" s="1" t="str">
        <f t="shared" si="18"/>
        <v>-</v>
      </c>
      <c r="AT61" s="1" t="str">
        <f t="shared" si="18"/>
        <v>-</v>
      </c>
      <c r="AU61" s="1" t="str">
        <f t="shared" si="18"/>
        <v>-</v>
      </c>
      <c r="AV61" s="1" t="str">
        <f t="shared" si="18"/>
        <v>-</v>
      </c>
      <c r="AW61" s="1" t="str">
        <f t="shared" si="18"/>
        <v>-</v>
      </c>
      <c r="AX61" s="1" t="str">
        <f t="shared" si="18"/>
        <v>-</v>
      </c>
      <c r="AY61" s="1" t="str">
        <f t="shared" si="18"/>
        <v>-</v>
      </c>
    </row>
    <row r="62" spans="1:51" hidden="1" x14ac:dyDescent="0.2">
      <c r="A62" s="2" t="s">
        <v>17</v>
      </c>
      <c r="B62" s="29" t="str">
        <f t="shared" ref="B62:AY62" si="19">IF(ISNUMBER(B63),1,"-")</f>
        <v>-</v>
      </c>
      <c r="C62" s="2" t="str">
        <f t="shared" si="19"/>
        <v>-</v>
      </c>
      <c r="D62" s="2">
        <f t="shared" si="19"/>
        <v>1</v>
      </c>
      <c r="E62" s="2" t="str">
        <f t="shared" si="19"/>
        <v>-</v>
      </c>
      <c r="F62" s="2" t="str">
        <f t="shared" si="19"/>
        <v>-</v>
      </c>
      <c r="G62" s="2">
        <f t="shared" si="19"/>
        <v>1</v>
      </c>
      <c r="H62" s="2" t="str">
        <f t="shared" si="19"/>
        <v>-</v>
      </c>
      <c r="I62" s="2" t="str">
        <f t="shared" si="19"/>
        <v>-</v>
      </c>
      <c r="J62" s="2" t="str">
        <f t="shared" si="19"/>
        <v>-</v>
      </c>
      <c r="K62" s="2" t="str">
        <f t="shared" si="19"/>
        <v>-</v>
      </c>
      <c r="L62" s="1" t="str">
        <f t="shared" si="19"/>
        <v>-</v>
      </c>
      <c r="M62" s="1" t="str">
        <f t="shared" si="19"/>
        <v>-</v>
      </c>
      <c r="N62" s="1" t="str">
        <f t="shared" si="19"/>
        <v>-</v>
      </c>
      <c r="O62" s="1" t="str">
        <f t="shared" si="19"/>
        <v>-</v>
      </c>
      <c r="P62" s="1" t="str">
        <f t="shared" si="19"/>
        <v>-</v>
      </c>
      <c r="Q62" s="1" t="str">
        <f t="shared" si="19"/>
        <v>-</v>
      </c>
      <c r="R62" s="1" t="str">
        <f t="shared" si="19"/>
        <v>-</v>
      </c>
      <c r="S62" s="1" t="str">
        <f t="shared" si="19"/>
        <v>-</v>
      </c>
      <c r="T62" s="1" t="str">
        <f t="shared" si="19"/>
        <v>-</v>
      </c>
      <c r="U62" s="1" t="str">
        <f t="shared" si="19"/>
        <v>-</v>
      </c>
      <c r="V62" s="1" t="str">
        <f t="shared" si="19"/>
        <v>-</v>
      </c>
      <c r="W62" s="1" t="str">
        <f t="shared" si="19"/>
        <v>-</v>
      </c>
      <c r="X62" s="1" t="str">
        <f t="shared" si="19"/>
        <v>-</v>
      </c>
      <c r="Y62" s="1" t="str">
        <f t="shared" si="19"/>
        <v>-</v>
      </c>
      <c r="Z62" s="1" t="str">
        <f t="shared" si="19"/>
        <v>-</v>
      </c>
      <c r="AA62" s="1" t="str">
        <f t="shared" si="19"/>
        <v>-</v>
      </c>
      <c r="AB62" s="1" t="str">
        <f t="shared" si="19"/>
        <v>-</v>
      </c>
      <c r="AC62" s="1" t="str">
        <f t="shared" si="19"/>
        <v>-</v>
      </c>
      <c r="AD62" s="1" t="str">
        <f t="shared" si="19"/>
        <v>-</v>
      </c>
      <c r="AE62" s="1" t="str">
        <f t="shared" si="19"/>
        <v>-</v>
      </c>
      <c r="AF62" s="1" t="str">
        <f t="shared" si="19"/>
        <v>-</v>
      </c>
      <c r="AG62" s="1" t="str">
        <f t="shared" si="19"/>
        <v>-</v>
      </c>
      <c r="AH62" s="1" t="str">
        <f t="shared" si="19"/>
        <v>-</v>
      </c>
      <c r="AI62" s="1" t="str">
        <f t="shared" si="19"/>
        <v>-</v>
      </c>
      <c r="AJ62" s="1" t="str">
        <f t="shared" si="19"/>
        <v>-</v>
      </c>
      <c r="AK62" s="1" t="str">
        <f t="shared" si="19"/>
        <v>-</v>
      </c>
      <c r="AL62" s="1" t="str">
        <f t="shared" si="19"/>
        <v>-</v>
      </c>
      <c r="AM62" s="1" t="str">
        <f t="shared" si="19"/>
        <v>-</v>
      </c>
      <c r="AN62" s="1" t="str">
        <f t="shared" si="19"/>
        <v>-</v>
      </c>
      <c r="AO62" s="1" t="str">
        <f t="shared" si="19"/>
        <v>-</v>
      </c>
      <c r="AP62" s="1" t="str">
        <f t="shared" si="19"/>
        <v>-</v>
      </c>
      <c r="AQ62" s="1" t="str">
        <f t="shared" si="19"/>
        <v>-</v>
      </c>
      <c r="AR62" s="1" t="str">
        <f t="shared" si="19"/>
        <v>-</v>
      </c>
      <c r="AS62" s="1" t="str">
        <f t="shared" si="19"/>
        <v>-</v>
      </c>
      <c r="AT62" s="1" t="str">
        <f t="shared" si="19"/>
        <v>-</v>
      </c>
      <c r="AU62" s="1" t="str">
        <f t="shared" si="19"/>
        <v>-</v>
      </c>
      <c r="AV62" s="1" t="str">
        <f t="shared" si="19"/>
        <v>-</v>
      </c>
      <c r="AW62" s="1" t="str">
        <f t="shared" si="19"/>
        <v>-</v>
      </c>
      <c r="AX62" s="1" t="str">
        <f t="shared" si="19"/>
        <v>-</v>
      </c>
      <c r="AY62" s="1" t="str">
        <f t="shared" si="19"/>
        <v>-</v>
      </c>
    </row>
    <row r="63" spans="1:51" hidden="1" x14ac:dyDescent="0.2">
      <c r="A63" s="2" t="s">
        <v>18</v>
      </c>
      <c r="B63" s="29" t="str">
        <f>IF(B67=C67,"-",#REF!)</f>
        <v>-</v>
      </c>
      <c r="C63" s="2" t="str">
        <f t="shared" ref="C63:AY63" si="20">IF(C67=D67,"-",C64)</f>
        <v>-</v>
      </c>
      <c r="D63" s="2">
        <f t="shared" ref="D63:J63" si="21">IF(D67=E67,"-",D64)</f>
        <v>7</v>
      </c>
      <c r="E63" s="2" t="str">
        <f t="shared" si="21"/>
        <v>-</v>
      </c>
      <c r="F63" s="2" t="str">
        <f t="shared" si="21"/>
        <v>-</v>
      </c>
      <c r="G63" s="2">
        <f t="shared" si="21"/>
        <v>9</v>
      </c>
      <c r="H63" s="2" t="str">
        <f t="shared" si="21"/>
        <v>-</v>
      </c>
      <c r="I63" s="2" t="str">
        <f t="shared" si="21"/>
        <v>-</v>
      </c>
      <c r="J63" s="2" t="str">
        <f t="shared" si="21"/>
        <v>-</v>
      </c>
      <c r="K63" s="2" t="str">
        <f t="shared" si="20"/>
        <v>-</v>
      </c>
      <c r="L63" s="1" t="str">
        <f t="shared" si="20"/>
        <v>-</v>
      </c>
      <c r="M63" s="1" t="str">
        <f t="shared" si="20"/>
        <v>-</v>
      </c>
      <c r="N63" s="1" t="str">
        <f t="shared" si="20"/>
        <v>-</v>
      </c>
      <c r="O63" s="1" t="str">
        <f t="shared" si="20"/>
        <v>-</v>
      </c>
      <c r="P63" s="1" t="str">
        <f t="shared" si="20"/>
        <v>-</v>
      </c>
      <c r="Q63" s="1" t="str">
        <f t="shared" si="20"/>
        <v>-</v>
      </c>
      <c r="R63" s="1" t="str">
        <f t="shared" si="20"/>
        <v>-</v>
      </c>
      <c r="S63" s="1" t="str">
        <f t="shared" si="20"/>
        <v>-</v>
      </c>
      <c r="T63" s="1" t="str">
        <f t="shared" si="20"/>
        <v>-</v>
      </c>
      <c r="U63" s="1" t="str">
        <f t="shared" si="20"/>
        <v>-</v>
      </c>
      <c r="V63" s="1" t="str">
        <f t="shared" si="20"/>
        <v>-</v>
      </c>
      <c r="W63" s="1" t="str">
        <f t="shared" si="20"/>
        <v>-</v>
      </c>
      <c r="X63" s="1" t="str">
        <f t="shared" si="20"/>
        <v>-</v>
      </c>
      <c r="Y63" s="1" t="str">
        <f t="shared" si="20"/>
        <v>-</v>
      </c>
      <c r="Z63" s="1" t="str">
        <f t="shared" si="20"/>
        <v>-</v>
      </c>
      <c r="AA63" s="1" t="str">
        <f t="shared" si="20"/>
        <v>-</v>
      </c>
      <c r="AB63" s="1" t="str">
        <f t="shared" si="20"/>
        <v>-</v>
      </c>
      <c r="AC63" s="1" t="str">
        <f t="shared" si="20"/>
        <v>-</v>
      </c>
      <c r="AD63" s="1" t="str">
        <f t="shared" si="20"/>
        <v>-</v>
      </c>
      <c r="AE63" s="1" t="str">
        <f t="shared" si="20"/>
        <v>-</v>
      </c>
      <c r="AF63" s="1" t="str">
        <f t="shared" si="20"/>
        <v>-</v>
      </c>
      <c r="AG63" s="1" t="str">
        <f t="shared" si="20"/>
        <v>-</v>
      </c>
      <c r="AH63" s="1" t="str">
        <f t="shared" si="20"/>
        <v>-</v>
      </c>
      <c r="AI63" s="1" t="str">
        <f t="shared" si="20"/>
        <v>-</v>
      </c>
      <c r="AJ63" s="1" t="str">
        <f t="shared" si="20"/>
        <v>-</v>
      </c>
      <c r="AK63" s="1" t="str">
        <f t="shared" si="20"/>
        <v>-</v>
      </c>
      <c r="AL63" s="1" t="str">
        <f t="shared" si="20"/>
        <v>-</v>
      </c>
      <c r="AM63" s="1" t="str">
        <f t="shared" si="20"/>
        <v>-</v>
      </c>
      <c r="AN63" s="1" t="str">
        <f t="shared" si="20"/>
        <v>-</v>
      </c>
      <c r="AO63" s="1" t="str">
        <f t="shared" si="20"/>
        <v>-</v>
      </c>
      <c r="AP63" s="1" t="str">
        <f t="shared" si="20"/>
        <v>-</v>
      </c>
      <c r="AQ63" s="1" t="str">
        <f t="shared" si="20"/>
        <v>-</v>
      </c>
      <c r="AR63" s="1" t="str">
        <f t="shared" si="20"/>
        <v>-</v>
      </c>
      <c r="AS63" s="1" t="str">
        <f t="shared" si="20"/>
        <v>-</v>
      </c>
      <c r="AT63" s="1" t="str">
        <f t="shared" si="20"/>
        <v>-</v>
      </c>
      <c r="AU63" s="1" t="str">
        <f t="shared" si="20"/>
        <v>-</v>
      </c>
      <c r="AV63" s="1" t="str">
        <f t="shared" si="20"/>
        <v>-</v>
      </c>
      <c r="AW63" s="1" t="str">
        <f t="shared" si="20"/>
        <v>-</v>
      </c>
      <c r="AX63" s="1" t="str">
        <f t="shared" si="20"/>
        <v>-</v>
      </c>
      <c r="AY63" s="1" t="str">
        <f t="shared" si="20"/>
        <v>-</v>
      </c>
    </row>
    <row r="64" spans="1:51" hidden="1" x14ac:dyDescent="0.2">
      <c r="A64" s="2" t="s">
        <v>47</v>
      </c>
      <c r="B64" s="29">
        <f>B65</f>
        <v>3</v>
      </c>
      <c r="C64" s="2">
        <f t="shared" ref="C64:AY64" si="22">IF(AND(C66=1,C67=B67),B64+C65,C65)</f>
        <v>6</v>
      </c>
      <c r="D64" s="2">
        <f t="shared" si="22"/>
        <v>7</v>
      </c>
      <c r="E64" s="2">
        <f t="shared" ref="E64:K64" si="23">IF(AND(E66=1,E67=D67),D64+E65,E65)</f>
        <v>3</v>
      </c>
      <c r="F64" s="2">
        <f t="shared" si="23"/>
        <v>6</v>
      </c>
      <c r="G64" s="2">
        <f t="shared" si="23"/>
        <v>9</v>
      </c>
      <c r="H64" s="2" t="str">
        <f t="shared" si="23"/>
        <v>-</v>
      </c>
      <c r="I64" s="2" t="str">
        <f t="shared" si="23"/>
        <v>-</v>
      </c>
      <c r="J64" s="2" t="str">
        <f t="shared" si="23"/>
        <v>-</v>
      </c>
      <c r="K64" s="2" t="str">
        <f t="shared" si="23"/>
        <v>-</v>
      </c>
      <c r="L64" s="1" t="str">
        <f t="shared" si="22"/>
        <v>-</v>
      </c>
      <c r="M64" s="1" t="str">
        <f t="shared" si="22"/>
        <v>-</v>
      </c>
      <c r="N64" s="1" t="str">
        <f t="shared" si="22"/>
        <v>-</v>
      </c>
      <c r="O64" s="1" t="str">
        <f t="shared" si="22"/>
        <v>-</v>
      </c>
      <c r="P64" s="1" t="str">
        <f t="shared" si="22"/>
        <v>-</v>
      </c>
      <c r="Q64" s="1" t="str">
        <f t="shared" si="22"/>
        <v>-</v>
      </c>
      <c r="R64" s="1" t="str">
        <f t="shared" si="22"/>
        <v>-</v>
      </c>
      <c r="S64" s="1" t="str">
        <f t="shared" si="22"/>
        <v>-</v>
      </c>
      <c r="T64" s="1" t="str">
        <f t="shared" si="22"/>
        <v>-</v>
      </c>
      <c r="U64" s="1" t="str">
        <f t="shared" si="22"/>
        <v>-</v>
      </c>
      <c r="V64" s="1" t="str">
        <f t="shared" si="22"/>
        <v>-</v>
      </c>
      <c r="W64" s="1" t="str">
        <f t="shared" si="22"/>
        <v>-</v>
      </c>
      <c r="X64" s="1" t="str">
        <f t="shared" si="22"/>
        <v>-</v>
      </c>
      <c r="Y64" s="1" t="str">
        <f t="shared" si="22"/>
        <v>-</v>
      </c>
      <c r="Z64" s="1" t="str">
        <f t="shared" si="22"/>
        <v>-</v>
      </c>
      <c r="AA64" s="1" t="str">
        <f t="shared" si="22"/>
        <v>-</v>
      </c>
      <c r="AB64" s="1" t="str">
        <f t="shared" si="22"/>
        <v>-</v>
      </c>
      <c r="AC64" s="1" t="str">
        <f t="shared" si="22"/>
        <v>-</v>
      </c>
      <c r="AD64" s="1" t="str">
        <f t="shared" si="22"/>
        <v>-</v>
      </c>
      <c r="AE64" s="1" t="str">
        <f t="shared" si="22"/>
        <v>-</v>
      </c>
      <c r="AF64" s="1" t="str">
        <f t="shared" si="22"/>
        <v>-</v>
      </c>
      <c r="AG64" s="1" t="str">
        <f t="shared" si="22"/>
        <v>-</v>
      </c>
      <c r="AH64" s="1" t="str">
        <f t="shared" si="22"/>
        <v>-</v>
      </c>
      <c r="AI64" s="1" t="str">
        <f t="shared" si="22"/>
        <v>-</v>
      </c>
      <c r="AJ64" s="1" t="str">
        <f t="shared" si="22"/>
        <v>-</v>
      </c>
      <c r="AK64" s="1" t="str">
        <f t="shared" si="22"/>
        <v>-</v>
      </c>
      <c r="AL64" s="1" t="str">
        <f t="shared" si="22"/>
        <v>-</v>
      </c>
      <c r="AM64" s="1" t="str">
        <f t="shared" si="22"/>
        <v>-</v>
      </c>
      <c r="AN64" s="1" t="str">
        <f t="shared" si="22"/>
        <v>-</v>
      </c>
      <c r="AO64" s="1" t="str">
        <f t="shared" si="22"/>
        <v>-</v>
      </c>
      <c r="AP64" s="1" t="str">
        <f t="shared" si="22"/>
        <v>-</v>
      </c>
      <c r="AQ64" s="1" t="str">
        <f t="shared" si="22"/>
        <v>-</v>
      </c>
      <c r="AR64" s="1" t="str">
        <f t="shared" si="22"/>
        <v>-</v>
      </c>
      <c r="AS64" s="1" t="str">
        <f t="shared" si="22"/>
        <v>-</v>
      </c>
      <c r="AT64" s="1" t="str">
        <f t="shared" si="22"/>
        <v>-</v>
      </c>
      <c r="AU64" s="1" t="str">
        <f t="shared" si="22"/>
        <v>-</v>
      </c>
      <c r="AV64" s="1" t="str">
        <f t="shared" si="22"/>
        <v>-</v>
      </c>
      <c r="AW64" s="1" t="str">
        <f t="shared" si="22"/>
        <v>-</v>
      </c>
      <c r="AX64" s="1" t="str">
        <f t="shared" si="22"/>
        <v>-</v>
      </c>
      <c r="AY64" s="1" t="str">
        <f t="shared" si="22"/>
        <v>-</v>
      </c>
    </row>
    <row r="65" spans="1:52" hidden="1" x14ac:dyDescent="0.2">
      <c r="A65" s="2" t="s">
        <v>19</v>
      </c>
      <c r="B65" s="29">
        <f>IF(B66=1,COUNT(B69:B1068),"-")</f>
        <v>3</v>
      </c>
      <c r="C65" s="2">
        <f>IF(C66=1,COUNT(C69:C1068),"-")</f>
        <v>3</v>
      </c>
      <c r="D65" s="2">
        <f t="shared" ref="D65:AY65" si="24">IF(D66=1,COUNT(D69:D1068),"-")</f>
        <v>1</v>
      </c>
      <c r="E65" s="2">
        <f>IF(E66=1,COUNT(E69:E1068),"-")</f>
        <v>3</v>
      </c>
      <c r="F65" s="2">
        <f>IF(F66=1,COUNT(F69:F1068),"-")</f>
        <v>3</v>
      </c>
      <c r="G65" s="2">
        <f>IF(G66=1,COUNT(G69:G1068),"-")</f>
        <v>3</v>
      </c>
      <c r="H65" s="2" t="str">
        <f t="shared" si="24"/>
        <v>-</v>
      </c>
      <c r="I65" s="2" t="str">
        <f t="shared" si="24"/>
        <v>-</v>
      </c>
      <c r="J65" s="2" t="str">
        <f t="shared" si="24"/>
        <v>-</v>
      </c>
      <c r="K65" s="2" t="str">
        <f t="shared" si="24"/>
        <v>-</v>
      </c>
      <c r="L65" s="1" t="str">
        <f t="shared" si="24"/>
        <v>-</v>
      </c>
      <c r="M65" s="1" t="str">
        <f t="shared" si="24"/>
        <v>-</v>
      </c>
      <c r="N65" s="1" t="str">
        <f t="shared" si="24"/>
        <v>-</v>
      </c>
      <c r="O65" s="1" t="str">
        <f t="shared" si="24"/>
        <v>-</v>
      </c>
      <c r="P65" s="1" t="str">
        <f t="shared" si="24"/>
        <v>-</v>
      </c>
      <c r="Q65" s="1" t="str">
        <f t="shared" si="24"/>
        <v>-</v>
      </c>
      <c r="R65" s="1" t="str">
        <f t="shared" si="24"/>
        <v>-</v>
      </c>
      <c r="S65" s="1" t="str">
        <f t="shared" si="24"/>
        <v>-</v>
      </c>
      <c r="T65" s="1" t="str">
        <f t="shared" si="24"/>
        <v>-</v>
      </c>
      <c r="U65" s="1" t="str">
        <f t="shared" si="24"/>
        <v>-</v>
      </c>
      <c r="V65" s="1" t="str">
        <f t="shared" si="24"/>
        <v>-</v>
      </c>
      <c r="W65" s="1" t="str">
        <f t="shared" si="24"/>
        <v>-</v>
      </c>
      <c r="X65" s="1" t="str">
        <f t="shared" si="24"/>
        <v>-</v>
      </c>
      <c r="Y65" s="1" t="str">
        <f t="shared" si="24"/>
        <v>-</v>
      </c>
      <c r="Z65" s="1" t="str">
        <f t="shared" si="24"/>
        <v>-</v>
      </c>
      <c r="AA65" s="1" t="str">
        <f t="shared" si="24"/>
        <v>-</v>
      </c>
      <c r="AB65" s="1" t="str">
        <f t="shared" si="24"/>
        <v>-</v>
      </c>
      <c r="AC65" s="1" t="str">
        <f t="shared" si="24"/>
        <v>-</v>
      </c>
      <c r="AD65" s="1" t="str">
        <f t="shared" si="24"/>
        <v>-</v>
      </c>
      <c r="AE65" s="1" t="str">
        <f t="shared" si="24"/>
        <v>-</v>
      </c>
      <c r="AF65" s="1" t="str">
        <f t="shared" si="24"/>
        <v>-</v>
      </c>
      <c r="AG65" s="1" t="str">
        <f t="shared" si="24"/>
        <v>-</v>
      </c>
      <c r="AH65" s="1" t="str">
        <f t="shared" si="24"/>
        <v>-</v>
      </c>
      <c r="AI65" s="1" t="str">
        <f t="shared" si="24"/>
        <v>-</v>
      </c>
      <c r="AJ65" s="1" t="str">
        <f t="shared" si="24"/>
        <v>-</v>
      </c>
      <c r="AK65" s="1" t="str">
        <f t="shared" si="24"/>
        <v>-</v>
      </c>
      <c r="AL65" s="1" t="str">
        <f t="shared" si="24"/>
        <v>-</v>
      </c>
      <c r="AM65" s="1" t="str">
        <f t="shared" si="24"/>
        <v>-</v>
      </c>
      <c r="AN65" s="1" t="str">
        <f t="shared" si="24"/>
        <v>-</v>
      </c>
      <c r="AO65" s="1" t="str">
        <f t="shared" si="24"/>
        <v>-</v>
      </c>
      <c r="AP65" s="1" t="str">
        <f t="shared" si="24"/>
        <v>-</v>
      </c>
      <c r="AQ65" s="1" t="str">
        <f t="shared" si="24"/>
        <v>-</v>
      </c>
      <c r="AR65" s="1" t="str">
        <f t="shared" si="24"/>
        <v>-</v>
      </c>
      <c r="AS65" s="1" t="str">
        <f t="shared" si="24"/>
        <v>-</v>
      </c>
      <c r="AT65" s="1" t="str">
        <f t="shared" si="24"/>
        <v>-</v>
      </c>
      <c r="AU65" s="1" t="str">
        <f t="shared" si="24"/>
        <v>-</v>
      </c>
      <c r="AV65" s="1" t="str">
        <f t="shared" si="24"/>
        <v>-</v>
      </c>
      <c r="AW65" s="1" t="str">
        <f t="shared" si="24"/>
        <v>-</v>
      </c>
      <c r="AX65" s="1" t="str">
        <f t="shared" si="24"/>
        <v>-</v>
      </c>
      <c r="AY65" s="1" t="str">
        <f t="shared" si="24"/>
        <v>-</v>
      </c>
    </row>
    <row r="66" spans="1:52" hidden="1" x14ac:dyDescent="0.2">
      <c r="A66" s="2" t="s">
        <v>20</v>
      </c>
      <c r="B66" s="29">
        <f>IF(COUNT(B69:B1068)&gt;0.5,1,"-")</f>
        <v>1</v>
      </c>
      <c r="C66" s="29">
        <f>IF(COUNT(C69:C1068)&gt;0.5,1,"-")</f>
        <v>1</v>
      </c>
      <c r="D66" s="29">
        <f t="shared" ref="D66:AY66" si="25">IF(COUNT(D69:D1068)&gt;0.5,1,"-")</f>
        <v>1</v>
      </c>
      <c r="E66" s="29">
        <f>IF(COUNT(E69:E1068)&gt;0.5,1,"-")</f>
        <v>1</v>
      </c>
      <c r="F66" s="29">
        <f>IF(COUNT(F69:F1068)&gt;0.5,1,"-")</f>
        <v>1</v>
      </c>
      <c r="G66" s="29">
        <f>IF(COUNT(G69:G1068)&gt;0.5,1,"-")</f>
        <v>1</v>
      </c>
      <c r="H66" s="29" t="str">
        <f t="shared" si="25"/>
        <v>-</v>
      </c>
      <c r="I66" s="29" t="str">
        <f t="shared" si="25"/>
        <v>-</v>
      </c>
      <c r="J66" s="29" t="str">
        <f t="shared" si="25"/>
        <v>-</v>
      </c>
      <c r="K66" s="29" t="str">
        <f t="shared" si="25"/>
        <v>-</v>
      </c>
      <c r="L66" s="32" t="str">
        <f t="shared" si="25"/>
        <v>-</v>
      </c>
      <c r="M66" s="32" t="str">
        <f t="shared" si="25"/>
        <v>-</v>
      </c>
      <c r="N66" s="32" t="str">
        <f t="shared" si="25"/>
        <v>-</v>
      </c>
      <c r="O66" s="32" t="str">
        <f t="shared" si="25"/>
        <v>-</v>
      </c>
      <c r="P66" s="32" t="str">
        <f t="shared" si="25"/>
        <v>-</v>
      </c>
      <c r="Q66" s="32" t="str">
        <f t="shared" si="25"/>
        <v>-</v>
      </c>
      <c r="R66" s="32" t="str">
        <f t="shared" si="25"/>
        <v>-</v>
      </c>
      <c r="S66" s="32" t="str">
        <f t="shared" si="25"/>
        <v>-</v>
      </c>
      <c r="T66" s="32" t="str">
        <f t="shared" si="25"/>
        <v>-</v>
      </c>
      <c r="U66" s="32" t="str">
        <f t="shared" si="25"/>
        <v>-</v>
      </c>
      <c r="V66" s="32" t="str">
        <f t="shared" si="25"/>
        <v>-</v>
      </c>
      <c r="W66" s="32" t="str">
        <f t="shared" si="25"/>
        <v>-</v>
      </c>
      <c r="X66" s="32" t="str">
        <f t="shared" si="25"/>
        <v>-</v>
      </c>
      <c r="Y66" s="32" t="str">
        <f t="shared" si="25"/>
        <v>-</v>
      </c>
      <c r="Z66" s="32" t="str">
        <f t="shared" si="25"/>
        <v>-</v>
      </c>
      <c r="AA66" s="32" t="str">
        <f t="shared" si="25"/>
        <v>-</v>
      </c>
      <c r="AB66" s="32" t="str">
        <f t="shared" si="25"/>
        <v>-</v>
      </c>
      <c r="AC66" s="32" t="str">
        <f t="shared" si="25"/>
        <v>-</v>
      </c>
      <c r="AD66" s="32" t="str">
        <f t="shared" si="25"/>
        <v>-</v>
      </c>
      <c r="AE66" s="32" t="str">
        <f t="shared" si="25"/>
        <v>-</v>
      </c>
      <c r="AF66" s="32" t="str">
        <f t="shared" si="25"/>
        <v>-</v>
      </c>
      <c r="AG66" s="32" t="str">
        <f t="shared" si="25"/>
        <v>-</v>
      </c>
      <c r="AH66" s="32" t="str">
        <f t="shared" si="25"/>
        <v>-</v>
      </c>
      <c r="AI66" s="32" t="str">
        <f t="shared" si="25"/>
        <v>-</v>
      </c>
      <c r="AJ66" s="32" t="str">
        <f t="shared" si="25"/>
        <v>-</v>
      </c>
      <c r="AK66" s="32" t="str">
        <f t="shared" si="25"/>
        <v>-</v>
      </c>
      <c r="AL66" s="32" t="str">
        <f t="shared" si="25"/>
        <v>-</v>
      </c>
      <c r="AM66" s="32" t="str">
        <f t="shared" si="25"/>
        <v>-</v>
      </c>
      <c r="AN66" s="32" t="str">
        <f t="shared" si="25"/>
        <v>-</v>
      </c>
      <c r="AO66" s="32" t="str">
        <f t="shared" si="25"/>
        <v>-</v>
      </c>
      <c r="AP66" s="32" t="str">
        <f t="shared" si="25"/>
        <v>-</v>
      </c>
      <c r="AQ66" s="32" t="str">
        <f t="shared" si="25"/>
        <v>-</v>
      </c>
      <c r="AR66" s="32" t="str">
        <f t="shared" si="25"/>
        <v>-</v>
      </c>
      <c r="AS66" s="32" t="str">
        <f t="shared" si="25"/>
        <v>-</v>
      </c>
      <c r="AT66" s="32" t="str">
        <f t="shared" si="25"/>
        <v>-</v>
      </c>
      <c r="AU66" s="32" t="str">
        <f t="shared" si="25"/>
        <v>-</v>
      </c>
      <c r="AV66" s="32" t="str">
        <f t="shared" si="25"/>
        <v>-</v>
      </c>
      <c r="AW66" s="32" t="str">
        <f t="shared" si="25"/>
        <v>-</v>
      </c>
      <c r="AX66" s="32" t="str">
        <f t="shared" si="25"/>
        <v>-</v>
      </c>
      <c r="AY66" s="32" t="str">
        <f t="shared" si="25"/>
        <v>-</v>
      </c>
    </row>
    <row r="67" spans="1:52" s="1" customFormat="1" ht="15" customHeight="1" x14ac:dyDescent="0.2">
      <c r="A67" s="8" t="s">
        <v>44</v>
      </c>
      <c r="B67" s="33" t="s">
        <v>66</v>
      </c>
      <c r="C67" s="34" t="s">
        <v>66</v>
      </c>
      <c r="D67" s="34" t="s">
        <v>66</v>
      </c>
      <c r="E67" s="34" t="s">
        <v>78</v>
      </c>
      <c r="F67" s="34" t="s">
        <v>78</v>
      </c>
      <c r="G67" s="34" t="s">
        <v>78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28"/>
    </row>
    <row r="68" spans="1:52" s="1" customFormat="1" ht="15" customHeight="1" x14ac:dyDescent="0.2">
      <c r="A68" s="8" t="s">
        <v>45</v>
      </c>
      <c r="B68" s="26">
        <v>1</v>
      </c>
      <c r="C68" s="10">
        <v>2</v>
      </c>
      <c r="D68" s="10">
        <v>3</v>
      </c>
      <c r="E68" s="10">
        <v>1</v>
      </c>
      <c r="F68" s="10">
        <v>2</v>
      </c>
      <c r="G68" s="10">
        <v>3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28"/>
    </row>
    <row r="69" spans="1:52" s="1" customFormat="1" ht="15" customHeight="1" x14ac:dyDescent="0.2">
      <c r="A69" s="8" t="s">
        <v>46</v>
      </c>
      <c r="B69" s="62">
        <v>1.127794236831773</v>
      </c>
      <c r="C69" s="62">
        <v>0.71209832599507628</v>
      </c>
      <c r="D69" s="62"/>
      <c r="E69" s="62">
        <v>1.1483309984381771</v>
      </c>
      <c r="F69" s="62">
        <v>1.1448006004087536</v>
      </c>
      <c r="G69" s="62">
        <v>1.8473192314299927</v>
      </c>
      <c r="AZ69" s="28"/>
    </row>
    <row r="70" spans="1:52" s="1" customFormat="1" x14ac:dyDescent="0.2">
      <c r="B70" s="62">
        <v>1.0681397415142639</v>
      </c>
      <c r="C70" s="62">
        <v>0.78648509946144496</v>
      </c>
      <c r="D70" s="62"/>
      <c r="E70" s="62">
        <v>1.2032103951485857</v>
      </c>
      <c r="F70" s="62">
        <v>1.2122669433359818</v>
      </c>
      <c r="G70" s="62">
        <v>1.9438741024478454</v>
      </c>
      <c r="AZ70" s="28"/>
    </row>
    <row r="71" spans="1:52" s="1" customFormat="1" x14ac:dyDescent="0.2">
      <c r="B71" s="62">
        <v>1.5392938600701911</v>
      </c>
      <c r="C71" s="62">
        <v>0.962919661033806</v>
      </c>
      <c r="D71" s="62">
        <v>1.5392938600701911</v>
      </c>
      <c r="E71" s="62">
        <v>1.6568165842963301</v>
      </c>
      <c r="F71" s="62">
        <v>1.3258949971817011</v>
      </c>
      <c r="G71" s="62">
        <v>1.9770571409598658</v>
      </c>
      <c r="AZ71" s="28"/>
    </row>
    <row r="72" spans="1:52" s="1" customFormat="1" x14ac:dyDescent="0.2">
      <c r="B72" s="62"/>
      <c r="C72" s="62"/>
      <c r="D72" s="62"/>
      <c r="E72" s="62"/>
      <c r="F72" s="62"/>
      <c r="G72" s="62"/>
      <c r="AZ72" s="28"/>
    </row>
    <row r="73" spans="1:52" s="1" customFormat="1" ht="14" x14ac:dyDescent="0.2">
      <c r="B73" s="27"/>
      <c r="C73"/>
      <c r="D73"/>
      <c r="E73"/>
      <c r="F73"/>
      <c r="G73"/>
      <c r="AZ73" s="28"/>
    </row>
    <row r="74" spans="1:52" s="1" customFormat="1" ht="14" x14ac:dyDescent="0.2">
      <c r="B74" s="27"/>
      <c r="C74"/>
      <c r="D74"/>
      <c r="F74"/>
      <c r="G74"/>
      <c r="AZ74" s="28"/>
    </row>
    <row r="75" spans="1:52" s="1" customFormat="1" ht="14" x14ac:dyDescent="0.2">
      <c r="B75" s="28"/>
      <c r="D75"/>
      <c r="F75"/>
      <c r="G75"/>
      <c r="AZ75" s="28"/>
    </row>
    <row r="76" spans="1:52" s="1" customFormat="1" ht="14" x14ac:dyDescent="0.2">
      <c r="B76" s="28"/>
      <c r="AZ76" s="28"/>
    </row>
    <row r="77" spans="1:52" s="1" customFormat="1" ht="14" x14ac:dyDescent="0.2">
      <c r="B77" s="28"/>
      <c r="AZ77" s="28"/>
    </row>
    <row r="78" spans="1:52" s="1" customFormat="1" ht="14" x14ac:dyDescent="0.2">
      <c r="B78" s="28"/>
      <c r="AZ78" s="28"/>
    </row>
    <row r="79" spans="1:52" s="1" customFormat="1" ht="14" x14ac:dyDescent="0.2">
      <c r="B79" s="28"/>
      <c r="AZ79" s="28"/>
    </row>
    <row r="80" spans="1:52" s="1" customFormat="1" ht="14" x14ac:dyDescent="0.2">
      <c r="B80" s="28"/>
      <c r="AZ80" s="28"/>
    </row>
    <row r="81" spans="2:52" s="1" customFormat="1" ht="14" x14ac:dyDescent="0.2">
      <c r="B81" s="28"/>
      <c r="AZ81" s="28"/>
    </row>
    <row r="82" spans="2:52" s="1" customFormat="1" ht="14" x14ac:dyDescent="0.2">
      <c r="B82" s="28"/>
      <c r="AZ82" s="28"/>
    </row>
    <row r="83" spans="2:52" s="1" customFormat="1" ht="14" x14ac:dyDescent="0.2">
      <c r="B83" s="28"/>
      <c r="AZ83" s="28"/>
    </row>
    <row r="84" spans="2:52" s="1" customFormat="1" ht="14" x14ac:dyDescent="0.2">
      <c r="B84" s="28"/>
      <c r="AZ84" s="28"/>
    </row>
    <row r="85" spans="2:52" s="1" customFormat="1" ht="14" x14ac:dyDescent="0.2">
      <c r="B85" s="28"/>
      <c r="AZ85" s="28"/>
    </row>
    <row r="86" spans="2:52" s="1" customFormat="1" ht="14" x14ac:dyDescent="0.2">
      <c r="B86" s="28"/>
      <c r="AZ86" s="28"/>
    </row>
    <row r="87" spans="2:52" s="1" customFormat="1" ht="14" x14ac:dyDescent="0.2">
      <c r="B87" s="28"/>
      <c r="AZ87" s="28"/>
    </row>
    <row r="88" spans="2:52" s="1" customFormat="1" ht="14" x14ac:dyDescent="0.2">
      <c r="B88" s="28"/>
      <c r="AZ88" s="28"/>
    </row>
    <row r="89" spans="2:52" s="1" customFormat="1" ht="14" x14ac:dyDescent="0.2">
      <c r="B89" s="28"/>
      <c r="AZ89" s="28"/>
    </row>
    <row r="90" spans="2:52" s="1" customFormat="1" ht="14" x14ac:dyDescent="0.2">
      <c r="B90" s="28"/>
      <c r="AZ90" s="28"/>
    </row>
    <row r="91" spans="2:52" s="1" customFormat="1" ht="14" x14ac:dyDescent="0.2">
      <c r="B91" s="28"/>
      <c r="AZ91" s="28"/>
    </row>
    <row r="92" spans="2:52" s="1" customFormat="1" ht="14" x14ac:dyDescent="0.2">
      <c r="B92" s="28"/>
      <c r="AZ92" s="28"/>
    </row>
    <row r="93" spans="2:52" s="1" customFormat="1" ht="14" x14ac:dyDescent="0.2">
      <c r="B93" s="28"/>
      <c r="AZ93" s="28"/>
    </row>
    <row r="94" spans="2:52" s="1" customFormat="1" ht="14" x14ac:dyDescent="0.2">
      <c r="B94" s="28"/>
      <c r="AZ94" s="28"/>
    </row>
    <row r="95" spans="2:52" s="1" customFormat="1" ht="14" x14ac:dyDescent="0.2">
      <c r="B95" s="28"/>
      <c r="AZ95" s="28"/>
    </row>
    <row r="96" spans="2:52" s="1" customFormat="1" ht="14" x14ac:dyDescent="0.2">
      <c r="B96" s="28"/>
      <c r="AZ96" s="28"/>
    </row>
    <row r="97" spans="2:52" s="1" customFormat="1" ht="14" x14ac:dyDescent="0.2">
      <c r="B97" s="28"/>
      <c r="AZ97" s="28"/>
    </row>
    <row r="98" spans="2:52" s="1" customFormat="1" ht="14" x14ac:dyDescent="0.2">
      <c r="B98" s="28"/>
      <c r="AZ98" s="28"/>
    </row>
    <row r="99" spans="2:52" s="1" customFormat="1" ht="14" x14ac:dyDescent="0.2">
      <c r="B99" s="28"/>
      <c r="AZ99" s="28"/>
    </row>
    <row r="100" spans="2:52" s="1" customFormat="1" ht="14" x14ac:dyDescent="0.2">
      <c r="B100" s="28"/>
      <c r="AZ100" s="28"/>
    </row>
    <row r="101" spans="2:52" s="1" customFormat="1" ht="14" x14ac:dyDescent="0.2">
      <c r="B101" s="28"/>
      <c r="AZ101" s="28"/>
    </row>
    <row r="102" spans="2:52" s="1" customFormat="1" ht="14" x14ac:dyDescent="0.2">
      <c r="B102" s="28"/>
      <c r="AZ102" s="28"/>
    </row>
    <row r="103" spans="2:52" s="1" customFormat="1" ht="14" x14ac:dyDescent="0.2">
      <c r="B103" s="28"/>
      <c r="AZ103" s="28"/>
    </row>
    <row r="104" spans="2:52" s="1" customFormat="1" ht="14" x14ac:dyDescent="0.2">
      <c r="B104" s="28"/>
      <c r="AZ104" s="28"/>
    </row>
    <row r="105" spans="2:52" s="1" customFormat="1" ht="14" x14ac:dyDescent="0.2">
      <c r="B105" s="28"/>
      <c r="AZ105" s="28"/>
    </row>
    <row r="106" spans="2:52" s="1" customFormat="1" ht="14" x14ac:dyDescent="0.2">
      <c r="B106" s="28"/>
      <c r="AZ106" s="28"/>
    </row>
    <row r="107" spans="2:52" s="1" customFormat="1" ht="14" x14ac:dyDescent="0.2">
      <c r="B107" s="28"/>
      <c r="AZ107" s="28"/>
    </row>
    <row r="108" spans="2:52" s="1" customFormat="1" ht="14" x14ac:dyDescent="0.2">
      <c r="B108" s="28"/>
      <c r="AZ108" s="28"/>
    </row>
    <row r="109" spans="2:52" s="1" customFormat="1" ht="14" x14ac:dyDescent="0.2">
      <c r="B109" s="28"/>
      <c r="AZ109" s="28"/>
    </row>
    <row r="110" spans="2:52" s="1" customFormat="1" ht="14" x14ac:dyDescent="0.2">
      <c r="B110" s="28"/>
      <c r="AZ110" s="28"/>
    </row>
    <row r="111" spans="2:52" s="1" customFormat="1" ht="14" x14ac:dyDescent="0.2">
      <c r="B111" s="28"/>
      <c r="AZ111" s="28"/>
    </row>
    <row r="112" spans="2:52" s="1" customFormat="1" ht="14" x14ac:dyDescent="0.2">
      <c r="B112" s="28"/>
      <c r="AZ112" s="28"/>
    </row>
    <row r="113" spans="2:52" s="1" customFormat="1" ht="14" x14ac:dyDescent="0.2">
      <c r="B113" s="28"/>
      <c r="AZ113" s="28"/>
    </row>
    <row r="114" spans="2:52" s="1" customFormat="1" ht="14" x14ac:dyDescent="0.2">
      <c r="B114" s="28"/>
      <c r="AZ114" s="28"/>
    </row>
    <row r="115" spans="2:52" s="1" customFormat="1" ht="14" x14ac:dyDescent="0.2">
      <c r="B115" s="28"/>
      <c r="AZ115" s="28"/>
    </row>
    <row r="116" spans="2:52" s="1" customFormat="1" ht="14" x14ac:dyDescent="0.2">
      <c r="B116" s="28"/>
      <c r="AZ116" s="28"/>
    </row>
    <row r="117" spans="2:52" s="1" customFormat="1" ht="14" x14ac:dyDescent="0.2">
      <c r="B117" s="28"/>
      <c r="AZ117" s="28"/>
    </row>
    <row r="118" spans="2:52" s="1" customFormat="1" ht="14" x14ac:dyDescent="0.2">
      <c r="B118" s="28"/>
      <c r="AZ118" s="28"/>
    </row>
    <row r="119" spans="2:52" s="1" customFormat="1" ht="14" x14ac:dyDescent="0.2">
      <c r="B119" s="28"/>
      <c r="AZ119" s="28"/>
    </row>
    <row r="120" spans="2:52" s="1" customFormat="1" ht="14" x14ac:dyDescent="0.2">
      <c r="B120" s="28"/>
      <c r="AZ120" s="28"/>
    </row>
    <row r="121" spans="2:52" s="1" customFormat="1" ht="14" x14ac:dyDescent="0.2">
      <c r="B121" s="28"/>
      <c r="AZ121" s="28"/>
    </row>
    <row r="122" spans="2:52" s="1" customFormat="1" ht="14" x14ac:dyDescent="0.2">
      <c r="B122" s="28"/>
      <c r="AZ122" s="28"/>
    </row>
    <row r="123" spans="2:52" s="1" customFormat="1" ht="14" x14ac:dyDescent="0.2">
      <c r="B123" s="28"/>
      <c r="AZ123" s="28"/>
    </row>
    <row r="124" spans="2:52" s="1" customFormat="1" ht="14" x14ac:dyDescent="0.2">
      <c r="B124" s="28"/>
      <c r="AZ124" s="28"/>
    </row>
    <row r="125" spans="2:52" s="1" customFormat="1" ht="14" x14ac:dyDescent="0.2">
      <c r="B125" s="28"/>
      <c r="AZ125" s="28"/>
    </row>
    <row r="126" spans="2:52" s="1" customFormat="1" ht="14" x14ac:dyDescent="0.2">
      <c r="B126" s="28"/>
      <c r="AZ126" s="28"/>
    </row>
    <row r="127" spans="2:52" s="1" customFormat="1" ht="14" x14ac:dyDescent="0.2">
      <c r="B127" s="28"/>
      <c r="AZ127" s="28"/>
    </row>
    <row r="128" spans="2:52" s="1" customFormat="1" ht="14" x14ac:dyDescent="0.2">
      <c r="B128" s="28"/>
      <c r="AZ128" s="28"/>
    </row>
    <row r="129" spans="2:52" s="1" customFormat="1" ht="14" x14ac:dyDescent="0.2">
      <c r="B129" s="28"/>
      <c r="AZ129" s="28"/>
    </row>
    <row r="130" spans="2:52" s="1" customFormat="1" ht="14" x14ac:dyDescent="0.2">
      <c r="B130" s="28"/>
      <c r="AZ130" s="28"/>
    </row>
    <row r="131" spans="2:52" s="1" customFormat="1" ht="14" x14ac:dyDescent="0.2">
      <c r="B131" s="28"/>
      <c r="AZ131" s="28"/>
    </row>
    <row r="132" spans="2:52" s="1" customFormat="1" ht="14" x14ac:dyDescent="0.2">
      <c r="B132" s="28"/>
      <c r="AZ132" s="28"/>
    </row>
    <row r="133" spans="2:52" s="1" customFormat="1" ht="14" x14ac:dyDescent="0.2">
      <c r="B133" s="28"/>
      <c r="AZ133" s="28"/>
    </row>
    <row r="134" spans="2:52" s="1" customFormat="1" ht="14" x14ac:dyDescent="0.2">
      <c r="B134" s="28"/>
      <c r="AZ134" s="28"/>
    </row>
    <row r="135" spans="2:52" s="1" customFormat="1" ht="14" x14ac:dyDescent="0.2">
      <c r="B135" s="28"/>
      <c r="AZ135" s="28"/>
    </row>
    <row r="136" spans="2:52" s="1" customFormat="1" ht="14" x14ac:dyDescent="0.2">
      <c r="B136" s="28"/>
      <c r="AZ136" s="28"/>
    </row>
    <row r="137" spans="2:52" s="1" customFormat="1" ht="14" x14ac:dyDescent="0.2">
      <c r="B137" s="28"/>
      <c r="AZ137" s="28"/>
    </row>
    <row r="138" spans="2:52" s="1" customFormat="1" ht="14" x14ac:dyDescent="0.2">
      <c r="B138" s="28"/>
      <c r="AZ138" s="28"/>
    </row>
    <row r="139" spans="2:52" s="1" customFormat="1" ht="14" x14ac:dyDescent="0.2">
      <c r="B139" s="28"/>
      <c r="AZ139" s="28"/>
    </row>
    <row r="140" spans="2:52" s="1" customFormat="1" ht="14" x14ac:dyDescent="0.2">
      <c r="B140" s="28"/>
      <c r="AZ140" s="28"/>
    </row>
    <row r="141" spans="2:52" s="1" customFormat="1" ht="14" x14ac:dyDescent="0.2">
      <c r="B141" s="28"/>
      <c r="AZ141" s="28"/>
    </row>
    <row r="142" spans="2:52" s="1" customFormat="1" ht="14" x14ac:dyDescent="0.2">
      <c r="B142" s="28"/>
      <c r="AZ142" s="28"/>
    </row>
    <row r="143" spans="2:52" s="1" customFormat="1" ht="14" x14ac:dyDescent="0.2">
      <c r="B143" s="28"/>
      <c r="AZ143" s="28"/>
    </row>
    <row r="144" spans="2:52" s="1" customFormat="1" ht="14" x14ac:dyDescent="0.2">
      <c r="B144" s="28"/>
      <c r="AZ144" s="28"/>
    </row>
    <row r="145" spans="2:52" s="1" customFormat="1" ht="14" x14ac:dyDescent="0.2">
      <c r="B145" s="28"/>
      <c r="AZ145" s="28"/>
    </row>
    <row r="146" spans="2:52" s="1" customFormat="1" ht="14" x14ac:dyDescent="0.2">
      <c r="B146" s="28"/>
      <c r="AZ146" s="28"/>
    </row>
    <row r="147" spans="2:52" s="1" customFormat="1" ht="14" x14ac:dyDescent="0.2">
      <c r="B147" s="28"/>
      <c r="AZ147" s="28"/>
    </row>
    <row r="148" spans="2:52" s="1" customFormat="1" ht="14" x14ac:dyDescent="0.2">
      <c r="B148" s="28"/>
      <c r="AZ148" s="28"/>
    </row>
    <row r="149" spans="2:52" s="1" customFormat="1" ht="14" x14ac:dyDescent="0.2">
      <c r="B149" s="28"/>
      <c r="AZ149" s="28"/>
    </row>
    <row r="150" spans="2:52" s="1" customFormat="1" ht="14" x14ac:dyDescent="0.2">
      <c r="B150" s="28"/>
      <c r="AZ150" s="28"/>
    </row>
    <row r="151" spans="2:52" s="1" customFormat="1" ht="14" x14ac:dyDescent="0.2">
      <c r="B151" s="28"/>
      <c r="AZ151" s="28"/>
    </row>
    <row r="152" spans="2:52" s="1" customFormat="1" ht="14" x14ac:dyDescent="0.2">
      <c r="B152" s="28"/>
      <c r="AZ152" s="28"/>
    </row>
    <row r="153" spans="2:52" s="1" customFormat="1" ht="14" x14ac:dyDescent="0.2">
      <c r="B153" s="28"/>
      <c r="AZ153" s="28"/>
    </row>
    <row r="154" spans="2:52" s="1" customFormat="1" ht="14" x14ac:dyDescent="0.2">
      <c r="B154" s="28"/>
      <c r="AZ154" s="28"/>
    </row>
    <row r="155" spans="2:52" s="1" customFormat="1" ht="14" x14ac:dyDescent="0.2">
      <c r="B155" s="28"/>
      <c r="AZ155" s="28"/>
    </row>
    <row r="156" spans="2:52" s="1" customFormat="1" ht="14" x14ac:dyDescent="0.2">
      <c r="B156" s="28"/>
      <c r="AZ156" s="28"/>
    </row>
    <row r="157" spans="2:52" s="1" customFormat="1" ht="14" x14ac:dyDescent="0.2">
      <c r="B157" s="28"/>
      <c r="AZ157" s="28"/>
    </row>
    <row r="158" spans="2:52" s="1" customFormat="1" ht="14" x14ac:dyDescent="0.2">
      <c r="B158" s="28"/>
      <c r="AZ158" s="28"/>
    </row>
    <row r="159" spans="2:52" s="1" customFormat="1" ht="14" x14ac:dyDescent="0.2">
      <c r="B159" s="28"/>
      <c r="AZ159" s="28"/>
    </row>
    <row r="160" spans="2:52" s="1" customFormat="1" ht="14" x14ac:dyDescent="0.2">
      <c r="B160" s="28"/>
      <c r="AZ160" s="28"/>
    </row>
    <row r="161" spans="2:52" s="1" customFormat="1" ht="14" x14ac:dyDescent="0.2">
      <c r="B161" s="28"/>
      <c r="AZ161" s="28"/>
    </row>
    <row r="162" spans="2:52" s="1" customFormat="1" ht="14" x14ac:dyDescent="0.2">
      <c r="B162" s="28"/>
      <c r="AZ162" s="28"/>
    </row>
    <row r="163" spans="2:52" s="1" customFormat="1" ht="14" x14ac:dyDescent="0.2">
      <c r="B163" s="28"/>
      <c r="AZ163" s="28"/>
    </row>
    <row r="164" spans="2:52" s="1" customFormat="1" ht="14" x14ac:dyDescent="0.2">
      <c r="B164" s="28"/>
      <c r="AZ164" s="28"/>
    </row>
    <row r="165" spans="2:52" s="1" customFormat="1" ht="14" x14ac:dyDescent="0.2">
      <c r="B165" s="28"/>
      <c r="AZ165" s="28"/>
    </row>
    <row r="166" spans="2:52" s="1" customFormat="1" ht="14" x14ac:dyDescent="0.2">
      <c r="B166" s="28"/>
      <c r="AZ166" s="28"/>
    </row>
    <row r="167" spans="2:52" s="1" customFormat="1" ht="14" x14ac:dyDescent="0.2">
      <c r="B167" s="28"/>
      <c r="AZ167" s="28"/>
    </row>
    <row r="168" spans="2:52" s="1" customFormat="1" ht="14" x14ac:dyDescent="0.2">
      <c r="B168" s="28"/>
      <c r="AZ168" s="28"/>
    </row>
    <row r="169" spans="2:52" s="1" customFormat="1" ht="14" x14ac:dyDescent="0.2">
      <c r="B169" s="28"/>
      <c r="AZ169" s="28"/>
    </row>
    <row r="170" spans="2:52" s="1" customFormat="1" ht="14" x14ac:dyDescent="0.2">
      <c r="B170" s="28"/>
      <c r="AZ170" s="28"/>
    </row>
    <row r="171" spans="2:52" s="1" customFormat="1" ht="14" x14ac:dyDescent="0.2">
      <c r="B171" s="28"/>
      <c r="AZ171" s="28"/>
    </row>
    <row r="172" spans="2:52" s="1" customFormat="1" ht="14" x14ac:dyDescent="0.2">
      <c r="B172" s="28"/>
      <c r="AZ172" s="28"/>
    </row>
    <row r="173" spans="2:52" s="1" customFormat="1" ht="14" x14ac:dyDescent="0.2">
      <c r="B173" s="28"/>
      <c r="AZ173" s="28"/>
    </row>
    <row r="174" spans="2:52" s="1" customFormat="1" ht="14" x14ac:dyDescent="0.2">
      <c r="B174" s="28"/>
      <c r="AZ174" s="28"/>
    </row>
    <row r="175" spans="2:52" s="1" customFormat="1" ht="14" x14ac:dyDescent="0.2">
      <c r="B175" s="28"/>
      <c r="AZ175" s="28"/>
    </row>
    <row r="176" spans="2:52" s="1" customFormat="1" ht="14" x14ac:dyDescent="0.2">
      <c r="B176" s="28"/>
      <c r="AZ176" s="28"/>
    </row>
    <row r="177" spans="2:52" s="1" customFormat="1" ht="14" x14ac:dyDescent="0.2">
      <c r="B177" s="28"/>
      <c r="AZ177" s="28"/>
    </row>
    <row r="178" spans="2:52" s="1" customFormat="1" ht="14" x14ac:dyDescent="0.2">
      <c r="B178" s="28"/>
      <c r="AZ178" s="28"/>
    </row>
    <row r="179" spans="2:52" s="1" customFormat="1" ht="14" x14ac:dyDescent="0.2">
      <c r="B179" s="28"/>
      <c r="AZ179" s="28"/>
    </row>
    <row r="180" spans="2:52" s="1" customFormat="1" ht="14" x14ac:dyDescent="0.2">
      <c r="B180" s="28"/>
      <c r="AZ180" s="28"/>
    </row>
    <row r="181" spans="2:52" s="1" customFormat="1" ht="14" x14ac:dyDescent="0.2">
      <c r="B181" s="28"/>
      <c r="AZ181" s="28"/>
    </row>
    <row r="182" spans="2:52" s="1" customFormat="1" ht="14" x14ac:dyDescent="0.2">
      <c r="B182" s="28"/>
      <c r="AZ182" s="28"/>
    </row>
    <row r="183" spans="2:52" s="1" customFormat="1" ht="14" x14ac:dyDescent="0.2">
      <c r="B183" s="28"/>
      <c r="AZ183" s="28"/>
    </row>
    <row r="184" spans="2:52" s="1" customFormat="1" ht="14" x14ac:dyDescent="0.2">
      <c r="B184" s="28"/>
      <c r="AZ184" s="28"/>
    </row>
    <row r="185" spans="2:52" s="1" customFormat="1" ht="14" x14ac:dyDescent="0.2">
      <c r="B185" s="28"/>
      <c r="AZ185" s="28"/>
    </row>
    <row r="186" spans="2:52" s="1" customFormat="1" ht="14" x14ac:dyDescent="0.2">
      <c r="B186" s="28"/>
      <c r="AZ186" s="28"/>
    </row>
    <row r="187" spans="2:52" s="1" customFormat="1" ht="14" x14ac:dyDescent="0.2">
      <c r="B187" s="28"/>
      <c r="AZ187" s="28"/>
    </row>
    <row r="188" spans="2:52" s="1" customFormat="1" ht="14" x14ac:dyDescent="0.2">
      <c r="B188" s="28"/>
      <c r="AZ188" s="28"/>
    </row>
    <row r="189" spans="2:52" s="1" customFormat="1" ht="14" x14ac:dyDescent="0.2">
      <c r="B189" s="28"/>
      <c r="AZ189" s="28"/>
    </row>
    <row r="190" spans="2:52" s="1" customFormat="1" ht="14" x14ac:dyDescent="0.2">
      <c r="B190" s="28"/>
      <c r="AZ190" s="28"/>
    </row>
    <row r="191" spans="2:52" s="1" customFormat="1" ht="14" x14ac:dyDescent="0.2">
      <c r="B191" s="28"/>
      <c r="AZ191" s="28"/>
    </row>
    <row r="192" spans="2:52" s="1" customFormat="1" ht="14" x14ac:dyDescent="0.2">
      <c r="B192" s="28"/>
      <c r="AZ192" s="28"/>
    </row>
    <row r="193" spans="2:52" s="1" customFormat="1" ht="14" x14ac:dyDescent="0.2">
      <c r="B193" s="28"/>
      <c r="AZ193" s="28"/>
    </row>
    <row r="194" spans="2:52" s="1" customFormat="1" ht="14" x14ac:dyDescent="0.2">
      <c r="B194" s="28"/>
      <c r="AZ194" s="28"/>
    </row>
    <row r="195" spans="2:52" s="1" customFormat="1" ht="14" x14ac:dyDescent="0.2">
      <c r="B195" s="28"/>
      <c r="AZ195" s="28"/>
    </row>
    <row r="196" spans="2:52" s="1" customFormat="1" ht="14" x14ac:dyDescent="0.2">
      <c r="B196" s="28"/>
      <c r="AZ196" s="28"/>
    </row>
    <row r="197" spans="2:52" s="1" customFormat="1" ht="14" x14ac:dyDescent="0.2">
      <c r="B197" s="28"/>
      <c r="AZ197" s="28"/>
    </row>
    <row r="198" spans="2:52" s="1" customFormat="1" ht="14" x14ac:dyDescent="0.2">
      <c r="B198" s="28"/>
      <c r="AZ198" s="28"/>
    </row>
    <row r="199" spans="2:52" s="1" customFormat="1" ht="14" x14ac:dyDescent="0.2">
      <c r="B199" s="28"/>
      <c r="AZ199" s="28"/>
    </row>
    <row r="200" spans="2:52" s="1" customFormat="1" ht="14" x14ac:dyDescent="0.2">
      <c r="B200" s="28"/>
      <c r="AZ200" s="28"/>
    </row>
    <row r="201" spans="2:52" s="1" customFormat="1" ht="14" x14ac:dyDescent="0.2">
      <c r="B201" s="28"/>
      <c r="AZ201" s="28"/>
    </row>
    <row r="202" spans="2:52" s="1" customFormat="1" ht="14" x14ac:dyDescent="0.2">
      <c r="B202" s="28"/>
      <c r="AZ202" s="28"/>
    </row>
    <row r="203" spans="2:52" s="1" customFormat="1" ht="14" x14ac:dyDescent="0.2">
      <c r="B203" s="28"/>
      <c r="AZ203" s="28"/>
    </row>
    <row r="204" spans="2:52" s="1" customFormat="1" ht="14" x14ac:dyDescent="0.2">
      <c r="B204" s="28"/>
      <c r="AZ204" s="28"/>
    </row>
    <row r="205" spans="2:52" s="1" customFormat="1" ht="14" x14ac:dyDescent="0.2">
      <c r="B205" s="28"/>
      <c r="AZ205" s="28"/>
    </row>
    <row r="206" spans="2:52" s="1" customFormat="1" ht="14" x14ac:dyDescent="0.2">
      <c r="B206" s="28"/>
      <c r="AZ206" s="28"/>
    </row>
    <row r="207" spans="2:52" s="1" customFormat="1" ht="14" x14ac:dyDescent="0.2">
      <c r="B207" s="28"/>
      <c r="AZ207" s="28"/>
    </row>
    <row r="208" spans="2:52" s="1" customFormat="1" ht="14" x14ac:dyDescent="0.2">
      <c r="B208" s="28"/>
      <c r="AZ208" s="28"/>
    </row>
    <row r="209" spans="2:52" s="1" customFormat="1" ht="14" x14ac:dyDescent="0.2">
      <c r="B209" s="28"/>
      <c r="AZ209" s="28"/>
    </row>
    <row r="210" spans="2:52" s="1" customFormat="1" ht="14" x14ac:dyDescent="0.2">
      <c r="B210" s="28"/>
      <c r="AZ210" s="28"/>
    </row>
    <row r="211" spans="2:52" s="1" customFormat="1" ht="14" x14ac:dyDescent="0.2">
      <c r="B211" s="28"/>
      <c r="AZ211" s="28"/>
    </row>
    <row r="212" spans="2:52" s="1" customFormat="1" ht="14" x14ac:dyDescent="0.2">
      <c r="B212" s="28"/>
      <c r="AZ212" s="28"/>
    </row>
    <row r="213" spans="2:52" s="1" customFormat="1" ht="14" x14ac:dyDescent="0.2">
      <c r="B213" s="28"/>
      <c r="AZ213" s="28"/>
    </row>
    <row r="214" spans="2:52" s="1" customFormat="1" ht="14" x14ac:dyDescent="0.2">
      <c r="B214" s="28"/>
      <c r="AZ214" s="28"/>
    </row>
    <row r="215" spans="2:52" s="1" customFormat="1" ht="14" x14ac:dyDescent="0.2">
      <c r="B215" s="28"/>
      <c r="AZ215" s="28"/>
    </row>
    <row r="216" spans="2:52" s="1" customFormat="1" ht="14" x14ac:dyDescent="0.2">
      <c r="B216" s="28"/>
      <c r="AZ216" s="28"/>
    </row>
    <row r="217" spans="2:52" s="1" customFormat="1" ht="14" x14ac:dyDescent="0.2">
      <c r="B217" s="28"/>
      <c r="AZ217" s="28"/>
    </row>
    <row r="218" spans="2:52" s="1" customFormat="1" ht="14" x14ac:dyDescent="0.2">
      <c r="B218" s="28"/>
      <c r="AZ218" s="28"/>
    </row>
    <row r="219" spans="2:52" s="1" customFormat="1" ht="14" x14ac:dyDescent="0.2">
      <c r="B219" s="28"/>
      <c r="AZ219" s="28"/>
    </row>
    <row r="220" spans="2:52" s="1" customFormat="1" ht="14" x14ac:dyDescent="0.2">
      <c r="B220" s="28"/>
      <c r="AZ220" s="28"/>
    </row>
    <row r="221" spans="2:52" s="1" customFormat="1" ht="14" x14ac:dyDescent="0.2">
      <c r="B221" s="28"/>
      <c r="AZ221" s="28"/>
    </row>
    <row r="222" spans="2:52" s="1" customFormat="1" ht="14" x14ac:dyDescent="0.2">
      <c r="B222" s="28"/>
      <c r="AZ222" s="28"/>
    </row>
    <row r="223" spans="2:52" s="1" customFormat="1" ht="14" x14ac:dyDescent="0.2">
      <c r="B223" s="28"/>
      <c r="AZ223" s="28"/>
    </row>
    <row r="224" spans="2:52" s="1" customFormat="1" ht="14" x14ac:dyDescent="0.2">
      <c r="B224" s="28"/>
      <c r="AZ224" s="28"/>
    </row>
    <row r="225" spans="2:52" s="1" customFormat="1" ht="14" x14ac:dyDescent="0.2">
      <c r="B225" s="28"/>
      <c r="AZ225" s="28"/>
    </row>
    <row r="226" spans="2:52" s="1" customFormat="1" ht="14" x14ac:dyDescent="0.2">
      <c r="B226" s="28"/>
      <c r="AZ226" s="28"/>
    </row>
    <row r="227" spans="2:52" s="1" customFormat="1" ht="14" x14ac:dyDescent="0.2">
      <c r="B227" s="28"/>
      <c r="AZ227" s="28"/>
    </row>
    <row r="228" spans="2:52" s="1" customFormat="1" ht="14" x14ac:dyDescent="0.2">
      <c r="B228" s="28"/>
      <c r="AZ228" s="28"/>
    </row>
    <row r="229" spans="2:52" s="1" customFormat="1" ht="14" x14ac:dyDescent="0.2">
      <c r="B229" s="28"/>
      <c r="AZ229" s="28"/>
    </row>
    <row r="230" spans="2:52" s="1" customFormat="1" ht="14" x14ac:dyDescent="0.2">
      <c r="B230" s="28"/>
      <c r="AZ230" s="28"/>
    </row>
    <row r="231" spans="2:52" s="1" customFormat="1" ht="14" x14ac:dyDescent="0.2">
      <c r="B231" s="28"/>
      <c r="AZ231" s="28"/>
    </row>
    <row r="232" spans="2:52" s="1" customFormat="1" ht="14" x14ac:dyDescent="0.2">
      <c r="B232" s="28"/>
      <c r="AZ232" s="28"/>
    </row>
    <row r="233" spans="2:52" s="1" customFormat="1" ht="14" x14ac:dyDescent="0.2">
      <c r="B233" s="28"/>
      <c r="AZ233" s="28"/>
    </row>
    <row r="234" spans="2:52" s="1" customFormat="1" ht="14" x14ac:dyDescent="0.2">
      <c r="B234" s="28"/>
      <c r="AZ234" s="28"/>
    </row>
    <row r="235" spans="2:52" s="1" customFormat="1" ht="14" x14ac:dyDescent="0.2">
      <c r="B235" s="28"/>
      <c r="AZ235" s="28"/>
    </row>
    <row r="236" spans="2:52" s="1" customFormat="1" ht="14" x14ac:dyDescent="0.2">
      <c r="B236" s="28"/>
      <c r="AZ236" s="28"/>
    </row>
    <row r="237" spans="2:52" s="1" customFormat="1" ht="14" x14ac:dyDescent="0.2">
      <c r="B237" s="28"/>
      <c r="AZ237" s="28"/>
    </row>
    <row r="238" spans="2:52" s="1" customFormat="1" ht="14" x14ac:dyDescent="0.2">
      <c r="B238" s="28"/>
      <c r="AZ238" s="28"/>
    </row>
    <row r="239" spans="2:52" s="1" customFormat="1" ht="14" x14ac:dyDescent="0.2">
      <c r="B239" s="28"/>
      <c r="AZ239" s="28"/>
    </row>
    <row r="240" spans="2:52" s="1" customFormat="1" ht="14" x14ac:dyDescent="0.2">
      <c r="B240" s="28"/>
      <c r="AZ240" s="28"/>
    </row>
    <row r="241" spans="2:52" s="1" customFormat="1" ht="14" x14ac:dyDescent="0.2">
      <c r="B241" s="28"/>
      <c r="AZ241" s="28"/>
    </row>
    <row r="242" spans="2:52" s="1" customFormat="1" ht="14" x14ac:dyDescent="0.2">
      <c r="B242" s="28"/>
      <c r="AZ242" s="28"/>
    </row>
    <row r="243" spans="2:52" s="1" customFormat="1" ht="14" x14ac:dyDescent="0.2">
      <c r="B243" s="28"/>
      <c r="AZ243" s="28"/>
    </row>
    <row r="244" spans="2:52" s="1" customFormat="1" ht="14" x14ac:dyDescent="0.2">
      <c r="B244" s="28"/>
      <c r="AZ244" s="28"/>
    </row>
    <row r="245" spans="2:52" s="1" customFormat="1" ht="14" x14ac:dyDescent="0.2">
      <c r="B245" s="28"/>
      <c r="AZ245" s="28"/>
    </row>
    <row r="246" spans="2:52" s="1" customFormat="1" ht="14" x14ac:dyDescent="0.2">
      <c r="B246" s="28"/>
      <c r="AZ246" s="28"/>
    </row>
    <row r="247" spans="2:52" s="1" customFormat="1" ht="14" x14ac:dyDescent="0.2">
      <c r="B247" s="28"/>
      <c r="AZ247" s="28"/>
    </row>
    <row r="248" spans="2:52" s="1" customFormat="1" ht="14" x14ac:dyDescent="0.2">
      <c r="B248" s="28"/>
      <c r="AZ248" s="28"/>
    </row>
    <row r="249" spans="2:52" s="1" customFormat="1" ht="14" x14ac:dyDescent="0.2">
      <c r="B249" s="28"/>
      <c r="AZ249" s="28"/>
    </row>
    <row r="250" spans="2:52" s="1" customFormat="1" ht="14" x14ac:dyDescent="0.2">
      <c r="B250" s="28"/>
      <c r="AZ250" s="28"/>
    </row>
    <row r="251" spans="2:52" s="1" customFormat="1" ht="14" x14ac:dyDescent="0.2">
      <c r="B251" s="28"/>
      <c r="AZ251" s="28"/>
    </row>
    <row r="252" spans="2:52" s="1" customFormat="1" ht="14" x14ac:dyDescent="0.2">
      <c r="B252" s="28"/>
      <c r="AZ252" s="28"/>
    </row>
    <row r="253" spans="2:52" s="1" customFormat="1" ht="14" x14ac:dyDescent="0.2">
      <c r="B253" s="28"/>
      <c r="AZ253" s="28"/>
    </row>
    <row r="254" spans="2:52" s="1" customFormat="1" ht="14" x14ac:dyDescent="0.2">
      <c r="B254" s="28"/>
      <c r="AZ254" s="28"/>
    </row>
    <row r="255" spans="2:52" s="1" customFormat="1" ht="14" x14ac:dyDescent="0.2">
      <c r="B255" s="28"/>
      <c r="AZ255" s="28"/>
    </row>
    <row r="256" spans="2:52" s="1" customFormat="1" ht="14" x14ac:dyDescent="0.2">
      <c r="B256" s="28"/>
      <c r="AZ256" s="28"/>
    </row>
    <row r="257" spans="2:52" s="1" customFormat="1" ht="14" x14ac:dyDescent="0.2">
      <c r="B257" s="28"/>
      <c r="AZ257" s="28"/>
    </row>
    <row r="258" spans="2:52" s="1" customFormat="1" ht="14" x14ac:dyDescent="0.2">
      <c r="B258" s="28"/>
      <c r="AZ258" s="28"/>
    </row>
    <row r="259" spans="2:52" s="1" customFormat="1" ht="14" x14ac:dyDescent="0.2">
      <c r="B259" s="28"/>
      <c r="AZ259" s="28"/>
    </row>
    <row r="260" spans="2:52" s="1" customFormat="1" ht="14" x14ac:dyDescent="0.2">
      <c r="B260" s="28"/>
      <c r="AZ260" s="28"/>
    </row>
    <row r="261" spans="2:52" s="1" customFormat="1" ht="14" x14ac:dyDescent="0.2">
      <c r="B261" s="28"/>
      <c r="AZ261" s="28"/>
    </row>
    <row r="262" spans="2:52" s="1" customFormat="1" ht="14" x14ac:dyDescent="0.2">
      <c r="B262" s="28"/>
      <c r="AZ262" s="28"/>
    </row>
    <row r="263" spans="2:52" s="1" customFormat="1" ht="14" x14ac:dyDescent="0.2">
      <c r="B263" s="28"/>
      <c r="AZ263" s="28"/>
    </row>
    <row r="264" spans="2:52" s="1" customFormat="1" ht="14" x14ac:dyDescent="0.2">
      <c r="B264" s="28"/>
      <c r="AZ264" s="28"/>
    </row>
    <row r="265" spans="2:52" s="1" customFormat="1" ht="14" x14ac:dyDescent="0.2">
      <c r="B265" s="28"/>
      <c r="AZ265" s="28"/>
    </row>
    <row r="266" spans="2:52" s="1" customFormat="1" ht="14" x14ac:dyDescent="0.2">
      <c r="B266" s="28"/>
      <c r="AZ266" s="28"/>
    </row>
    <row r="267" spans="2:52" s="1" customFormat="1" ht="14" x14ac:dyDescent="0.2">
      <c r="B267" s="28"/>
      <c r="AZ267" s="28"/>
    </row>
    <row r="268" spans="2:52" s="1" customFormat="1" ht="14" x14ac:dyDescent="0.2">
      <c r="B268" s="28"/>
      <c r="AZ268" s="28"/>
    </row>
    <row r="269" spans="2:52" s="1" customFormat="1" ht="14" x14ac:dyDescent="0.2">
      <c r="B269" s="28"/>
      <c r="AZ269" s="28"/>
    </row>
    <row r="270" spans="2:52" s="1" customFormat="1" ht="14" x14ac:dyDescent="0.2">
      <c r="B270" s="28"/>
      <c r="AZ270" s="28"/>
    </row>
    <row r="271" spans="2:52" s="1" customFormat="1" ht="14" x14ac:dyDescent="0.2">
      <c r="B271" s="28"/>
      <c r="AZ271" s="28"/>
    </row>
    <row r="272" spans="2:52" s="1" customFormat="1" ht="14" x14ac:dyDescent="0.2">
      <c r="B272" s="28"/>
      <c r="AZ272" s="28"/>
    </row>
    <row r="273" spans="2:52" s="1" customFormat="1" ht="14" x14ac:dyDescent="0.2">
      <c r="B273" s="28"/>
      <c r="AZ273" s="28"/>
    </row>
    <row r="274" spans="2:52" s="1" customFormat="1" ht="14" x14ac:dyDescent="0.2">
      <c r="B274" s="28"/>
      <c r="AZ274" s="28"/>
    </row>
    <row r="275" spans="2:52" s="1" customFormat="1" ht="14" x14ac:dyDescent="0.2">
      <c r="B275" s="28"/>
      <c r="AZ275" s="28"/>
    </row>
    <row r="276" spans="2:52" s="1" customFormat="1" ht="14" x14ac:dyDescent="0.2">
      <c r="B276" s="28"/>
      <c r="AZ276" s="28"/>
    </row>
    <row r="277" spans="2:52" s="1" customFormat="1" ht="14" x14ac:dyDescent="0.2">
      <c r="B277" s="28"/>
      <c r="AZ277" s="28"/>
    </row>
    <row r="278" spans="2:52" s="1" customFormat="1" ht="14" x14ac:dyDescent="0.2">
      <c r="B278" s="28"/>
      <c r="AZ278" s="28"/>
    </row>
    <row r="279" spans="2:52" s="1" customFormat="1" ht="14" x14ac:dyDescent="0.2">
      <c r="B279" s="28"/>
      <c r="AZ279" s="28"/>
    </row>
    <row r="280" spans="2:52" s="1" customFormat="1" ht="14" x14ac:dyDescent="0.2">
      <c r="B280" s="28"/>
      <c r="AZ280" s="28"/>
    </row>
    <row r="281" spans="2:52" s="1" customFormat="1" ht="14" x14ac:dyDescent="0.2">
      <c r="B281" s="28"/>
      <c r="AZ281" s="28"/>
    </row>
    <row r="282" spans="2:52" s="1" customFormat="1" ht="14" x14ac:dyDescent="0.2">
      <c r="B282" s="28"/>
      <c r="AZ282" s="28"/>
    </row>
    <row r="283" spans="2:52" s="1" customFormat="1" ht="14" x14ac:dyDescent="0.2">
      <c r="B283" s="28"/>
      <c r="AZ283" s="28"/>
    </row>
    <row r="284" spans="2:52" s="1" customFormat="1" ht="14" x14ac:dyDescent="0.2">
      <c r="B284" s="28"/>
      <c r="AZ284" s="28"/>
    </row>
    <row r="285" spans="2:52" s="1" customFormat="1" ht="14" x14ac:dyDescent="0.2">
      <c r="B285" s="28"/>
      <c r="AZ285" s="28"/>
    </row>
    <row r="286" spans="2:52" s="1" customFormat="1" ht="14" x14ac:dyDescent="0.2">
      <c r="B286" s="28"/>
      <c r="AZ286" s="28"/>
    </row>
    <row r="287" spans="2:52" s="1" customFormat="1" ht="14" x14ac:dyDescent="0.2">
      <c r="B287" s="28"/>
      <c r="AZ287" s="28"/>
    </row>
    <row r="288" spans="2:52" s="1" customFormat="1" ht="14" x14ac:dyDescent="0.2">
      <c r="B288" s="28"/>
      <c r="AZ288" s="28"/>
    </row>
    <row r="289" spans="2:52" s="1" customFormat="1" ht="14" x14ac:dyDescent="0.2">
      <c r="B289" s="28"/>
      <c r="AZ289" s="28"/>
    </row>
    <row r="290" spans="2:52" s="1" customFormat="1" ht="14" x14ac:dyDescent="0.2">
      <c r="B290" s="28"/>
      <c r="AZ290" s="28"/>
    </row>
    <row r="291" spans="2:52" s="1" customFormat="1" ht="14" x14ac:dyDescent="0.2">
      <c r="B291" s="28"/>
      <c r="AZ291" s="28"/>
    </row>
    <row r="292" spans="2:52" s="1" customFormat="1" ht="14" x14ac:dyDescent="0.2">
      <c r="B292" s="28"/>
      <c r="AZ292" s="28"/>
    </row>
    <row r="293" spans="2:52" s="1" customFormat="1" ht="14" x14ac:dyDescent="0.2">
      <c r="B293" s="28"/>
      <c r="AZ293" s="28"/>
    </row>
    <row r="294" spans="2:52" s="1" customFormat="1" ht="14" x14ac:dyDescent="0.2">
      <c r="B294" s="28"/>
      <c r="AZ294" s="28"/>
    </row>
    <row r="295" spans="2:52" s="1" customFormat="1" ht="14" x14ac:dyDescent="0.2">
      <c r="B295" s="28"/>
      <c r="AZ295" s="28"/>
    </row>
    <row r="296" spans="2:52" s="1" customFormat="1" ht="14" x14ac:dyDescent="0.2">
      <c r="B296" s="28"/>
      <c r="AZ296" s="28"/>
    </row>
    <row r="297" spans="2:52" s="1" customFormat="1" ht="14" x14ac:dyDescent="0.2">
      <c r="B297" s="28"/>
      <c r="AZ297" s="28"/>
    </row>
    <row r="298" spans="2:52" s="1" customFormat="1" ht="14" x14ac:dyDescent="0.2">
      <c r="B298" s="28"/>
      <c r="AZ298" s="28"/>
    </row>
    <row r="299" spans="2:52" s="1" customFormat="1" ht="14" x14ac:dyDescent="0.2">
      <c r="B299" s="28"/>
      <c r="AZ299" s="28"/>
    </row>
    <row r="300" spans="2:52" s="1" customFormat="1" ht="14" x14ac:dyDescent="0.2">
      <c r="B300" s="28"/>
      <c r="AZ300" s="28"/>
    </row>
    <row r="301" spans="2:52" s="1" customFormat="1" ht="14" x14ac:dyDescent="0.2">
      <c r="B301" s="28"/>
      <c r="AZ301" s="28"/>
    </row>
    <row r="302" spans="2:52" s="1" customFormat="1" ht="14" x14ac:dyDescent="0.2">
      <c r="B302" s="28"/>
      <c r="AZ302" s="28"/>
    </row>
    <row r="303" spans="2:52" s="1" customFormat="1" ht="14" x14ac:dyDescent="0.2">
      <c r="B303" s="28"/>
      <c r="AZ303" s="28"/>
    </row>
    <row r="304" spans="2:52" s="1" customFormat="1" ht="14" x14ac:dyDescent="0.2">
      <c r="B304" s="28"/>
      <c r="AZ304" s="28"/>
    </row>
    <row r="305" spans="2:52" s="1" customFormat="1" ht="14" x14ac:dyDescent="0.2">
      <c r="B305" s="28"/>
      <c r="AZ305" s="28"/>
    </row>
    <row r="306" spans="2:52" s="1" customFormat="1" ht="14" x14ac:dyDescent="0.2">
      <c r="B306" s="28"/>
      <c r="AZ306" s="28"/>
    </row>
    <row r="307" spans="2:52" s="1" customFormat="1" ht="14" x14ac:dyDescent="0.2">
      <c r="B307" s="28"/>
      <c r="AZ307" s="28"/>
    </row>
    <row r="308" spans="2:52" s="1" customFormat="1" ht="14" x14ac:dyDescent="0.2">
      <c r="B308" s="28"/>
      <c r="AZ308" s="28"/>
    </row>
    <row r="309" spans="2:52" s="1" customFormat="1" ht="14" x14ac:dyDescent="0.2">
      <c r="B309" s="28"/>
      <c r="AZ309" s="28"/>
    </row>
    <row r="310" spans="2:52" s="1" customFormat="1" ht="14" x14ac:dyDescent="0.2">
      <c r="B310" s="28"/>
      <c r="AZ310" s="28"/>
    </row>
    <row r="311" spans="2:52" s="1" customFormat="1" ht="14" x14ac:dyDescent="0.2">
      <c r="B311" s="28"/>
      <c r="AZ311" s="28"/>
    </row>
    <row r="312" spans="2:52" s="1" customFormat="1" ht="14" x14ac:dyDescent="0.2">
      <c r="B312" s="28"/>
      <c r="AZ312" s="28"/>
    </row>
    <row r="313" spans="2:52" s="1" customFormat="1" ht="14" x14ac:dyDescent="0.2">
      <c r="B313" s="28"/>
      <c r="AZ313" s="28"/>
    </row>
    <row r="314" spans="2:52" s="1" customFormat="1" ht="14" x14ac:dyDescent="0.2">
      <c r="B314" s="28"/>
      <c r="AZ314" s="28"/>
    </row>
    <row r="315" spans="2:52" s="1" customFormat="1" ht="14" x14ac:dyDescent="0.2">
      <c r="B315" s="28"/>
      <c r="AZ315" s="28"/>
    </row>
    <row r="316" spans="2:52" s="1" customFormat="1" ht="14" x14ac:dyDescent="0.2">
      <c r="B316" s="28"/>
      <c r="AZ316" s="28"/>
    </row>
    <row r="317" spans="2:52" s="1" customFormat="1" ht="14" x14ac:dyDescent="0.2">
      <c r="B317" s="28"/>
      <c r="AZ317" s="28"/>
    </row>
    <row r="318" spans="2:52" s="1" customFormat="1" ht="14" x14ac:dyDescent="0.2">
      <c r="B318" s="28"/>
      <c r="AZ318" s="28"/>
    </row>
    <row r="319" spans="2:52" s="1" customFormat="1" ht="14" x14ac:dyDescent="0.2">
      <c r="B319" s="28"/>
      <c r="AZ319" s="28"/>
    </row>
    <row r="320" spans="2:52" s="1" customFormat="1" ht="14" x14ac:dyDescent="0.2">
      <c r="B320" s="28"/>
      <c r="AZ320" s="28"/>
    </row>
    <row r="321" spans="2:52" s="1" customFormat="1" ht="14" x14ac:dyDescent="0.2">
      <c r="B321" s="28"/>
      <c r="AZ321" s="28"/>
    </row>
    <row r="322" spans="2:52" s="1" customFormat="1" ht="14" x14ac:dyDescent="0.2">
      <c r="B322" s="28"/>
      <c r="AZ322" s="28"/>
    </row>
    <row r="323" spans="2:52" s="1" customFormat="1" ht="14" x14ac:dyDescent="0.2">
      <c r="B323" s="28"/>
      <c r="AZ323" s="28"/>
    </row>
    <row r="324" spans="2:52" s="1" customFormat="1" ht="14" x14ac:dyDescent="0.2">
      <c r="B324" s="28"/>
      <c r="AZ324" s="28"/>
    </row>
    <row r="325" spans="2:52" s="1" customFormat="1" ht="14" x14ac:dyDescent="0.2">
      <c r="B325" s="28"/>
      <c r="AZ325" s="28"/>
    </row>
    <row r="326" spans="2:52" s="1" customFormat="1" ht="14" x14ac:dyDescent="0.2">
      <c r="B326" s="28"/>
      <c r="AZ326" s="28"/>
    </row>
    <row r="327" spans="2:52" s="1" customFormat="1" ht="14" x14ac:dyDescent="0.2">
      <c r="B327" s="28"/>
      <c r="AZ327" s="28"/>
    </row>
    <row r="328" spans="2:52" s="1" customFormat="1" ht="14" x14ac:dyDescent="0.2">
      <c r="B328" s="28"/>
      <c r="AZ328" s="28"/>
    </row>
    <row r="329" spans="2:52" s="1" customFormat="1" ht="14" x14ac:dyDescent="0.2">
      <c r="B329" s="28"/>
      <c r="AZ329" s="28"/>
    </row>
    <row r="330" spans="2:52" s="1" customFormat="1" ht="14" x14ac:dyDescent="0.2">
      <c r="B330" s="28"/>
      <c r="AZ330" s="28"/>
    </row>
    <row r="331" spans="2:52" s="1" customFormat="1" ht="14" x14ac:dyDescent="0.2">
      <c r="B331" s="28"/>
      <c r="AZ331" s="28"/>
    </row>
    <row r="332" spans="2:52" s="1" customFormat="1" ht="14" x14ac:dyDescent="0.2">
      <c r="B332" s="28"/>
      <c r="AZ332" s="28"/>
    </row>
    <row r="333" spans="2:52" s="1" customFormat="1" ht="14" x14ac:dyDescent="0.2">
      <c r="B333" s="28"/>
      <c r="AZ333" s="28"/>
    </row>
    <row r="334" spans="2:52" s="1" customFormat="1" ht="14" x14ac:dyDescent="0.2">
      <c r="B334" s="28"/>
      <c r="AZ334" s="28"/>
    </row>
    <row r="335" spans="2:52" s="1" customFormat="1" ht="14" x14ac:dyDescent="0.2">
      <c r="B335" s="28"/>
      <c r="AZ335" s="28"/>
    </row>
    <row r="336" spans="2:52" s="1" customFormat="1" ht="14" x14ac:dyDescent="0.2">
      <c r="B336" s="28"/>
      <c r="AZ336" s="28"/>
    </row>
    <row r="337" spans="2:52" s="1" customFormat="1" ht="14" x14ac:dyDescent="0.2">
      <c r="B337" s="28"/>
      <c r="AZ337" s="28"/>
    </row>
    <row r="338" spans="2:52" s="1" customFormat="1" ht="14" x14ac:dyDescent="0.2">
      <c r="B338" s="28"/>
      <c r="AZ338" s="28"/>
    </row>
    <row r="339" spans="2:52" s="1" customFormat="1" ht="14" x14ac:dyDescent="0.2">
      <c r="B339" s="28"/>
      <c r="AZ339" s="28"/>
    </row>
    <row r="340" spans="2:52" s="1" customFormat="1" ht="14" x14ac:dyDescent="0.2">
      <c r="B340" s="28"/>
      <c r="AZ340" s="28"/>
    </row>
    <row r="341" spans="2:52" s="1" customFormat="1" ht="14" x14ac:dyDescent="0.2">
      <c r="B341" s="28"/>
      <c r="AZ341" s="28"/>
    </row>
    <row r="342" spans="2:52" s="1" customFormat="1" ht="14" x14ac:dyDescent="0.2">
      <c r="B342" s="28"/>
      <c r="AZ342" s="28"/>
    </row>
    <row r="343" spans="2:52" s="1" customFormat="1" ht="14" x14ac:dyDescent="0.2">
      <c r="B343" s="28"/>
      <c r="AZ343" s="28"/>
    </row>
    <row r="344" spans="2:52" s="1" customFormat="1" ht="14" x14ac:dyDescent="0.2">
      <c r="B344" s="28"/>
      <c r="AZ344" s="28"/>
    </row>
    <row r="345" spans="2:52" s="1" customFormat="1" ht="14" x14ac:dyDescent="0.2">
      <c r="B345" s="28"/>
      <c r="AZ345" s="28"/>
    </row>
    <row r="346" spans="2:52" s="1" customFormat="1" ht="14" x14ac:dyDescent="0.2">
      <c r="B346" s="28"/>
      <c r="AZ346" s="28"/>
    </row>
    <row r="347" spans="2:52" s="1" customFormat="1" ht="14" x14ac:dyDescent="0.2">
      <c r="B347" s="28"/>
      <c r="AZ347" s="28"/>
    </row>
    <row r="348" spans="2:52" s="1" customFormat="1" ht="14" x14ac:dyDescent="0.2">
      <c r="B348" s="28"/>
      <c r="AZ348" s="28"/>
    </row>
    <row r="349" spans="2:52" s="1" customFormat="1" ht="14" x14ac:dyDescent="0.2">
      <c r="B349" s="28"/>
      <c r="AZ349" s="28"/>
    </row>
    <row r="350" spans="2:52" s="1" customFormat="1" ht="14" x14ac:dyDescent="0.2">
      <c r="B350" s="28"/>
      <c r="AZ350" s="28"/>
    </row>
    <row r="351" spans="2:52" s="1" customFormat="1" ht="14" x14ac:dyDescent="0.2">
      <c r="B351" s="28"/>
      <c r="AZ351" s="28"/>
    </row>
    <row r="352" spans="2:52" s="1" customFormat="1" ht="14" x14ac:dyDescent="0.2">
      <c r="B352" s="28"/>
      <c r="AZ352" s="28"/>
    </row>
    <row r="353" spans="2:52" s="1" customFormat="1" ht="14" x14ac:dyDescent="0.2">
      <c r="B353" s="28"/>
      <c r="AZ353" s="28"/>
    </row>
    <row r="354" spans="2:52" s="1" customFormat="1" ht="14" x14ac:dyDescent="0.2">
      <c r="B354" s="28"/>
      <c r="AZ354" s="28"/>
    </row>
    <row r="355" spans="2:52" s="1" customFormat="1" ht="14" x14ac:dyDescent="0.2">
      <c r="B355" s="28"/>
      <c r="AZ355" s="28"/>
    </row>
    <row r="356" spans="2:52" s="1" customFormat="1" ht="14" x14ac:dyDescent="0.2">
      <c r="B356" s="28"/>
      <c r="AZ356" s="28"/>
    </row>
    <row r="357" spans="2:52" s="1" customFormat="1" ht="14" x14ac:dyDescent="0.2">
      <c r="B357" s="28"/>
      <c r="AZ357" s="28"/>
    </row>
    <row r="358" spans="2:52" s="1" customFormat="1" ht="14" x14ac:dyDescent="0.2">
      <c r="B358" s="28"/>
      <c r="AZ358" s="28"/>
    </row>
    <row r="359" spans="2:52" s="1" customFormat="1" ht="14" x14ac:dyDescent="0.2">
      <c r="B359" s="28"/>
      <c r="AZ359" s="28"/>
    </row>
    <row r="360" spans="2:52" s="1" customFormat="1" ht="14" x14ac:dyDescent="0.2">
      <c r="B360" s="28"/>
      <c r="AZ360" s="28"/>
    </row>
    <row r="361" spans="2:52" s="1" customFormat="1" ht="14" x14ac:dyDescent="0.2">
      <c r="B361" s="28"/>
      <c r="AZ361" s="28"/>
    </row>
    <row r="362" spans="2:52" s="1" customFormat="1" ht="14" x14ac:dyDescent="0.2">
      <c r="B362" s="28"/>
      <c r="AZ362" s="28"/>
    </row>
    <row r="363" spans="2:52" s="1" customFormat="1" ht="14" x14ac:dyDescent="0.2">
      <c r="B363" s="28"/>
      <c r="AZ363" s="28"/>
    </row>
    <row r="364" spans="2:52" s="1" customFormat="1" ht="14" x14ac:dyDescent="0.2">
      <c r="B364" s="28"/>
      <c r="AZ364" s="28"/>
    </row>
    <row r="365" spans="2:52" s="1" customFormat="1" ht="14" x14ac:dyDescent="0.2">
      <c r="B365" s="28"/>
      <c r="AZ365" s="28"/>
    </row>
    <row r="366" spans="2:52" s="1" customFormat="1" ht="14" x14ac:dyDescent="0.2">
      <c r="B366" s="28"/>
      <c r="AZ366" s="28"/>
    </row>
    <row r="367" spans="2:52" s="1" customFormat="1" ht="14" x14ac:dyDescent="0.2">
      <c r="B367" s="28"/>
      <c r="AZ367" s="28"/>
    </row>
    <row r="368" spans="2:52" s="1" customFormat="1" ht="14" x14ac:dyDescent="0.2">
      <c r="B368" s="28"/>
      <c r="AZ368" s="28"/>
    </row>
    <row r="369" spans="2:52" s="1" customFormat="1" ht="14" x14ac:dyDescent="0.2">
      <c r="B369" s="28"/>
      <c r="AZ369" s="28"/>
    </row>
    <row r="370" spans="2:52" s="1" customFormat="1" ht="14" x14ac:dyDescent="0.2">
      <c r="B370" s="28"/>
      <c r="AZ370" s="28"/>
    </row>
    <row r="371" spans="2:52" s="1" customFormat="1" ht="14" x14ac:dyDescent="0.2">
      <c r="B371" s="28"/>
      <c r="AZ371" s="28"/>
    </row>
    <row r="372" spans="2:52" s="1" customFormat="1" ht="14" x14ac:dyDescent="0.2">
      <c r="B372" s="28"/>
      <c r="AZ372" s="28"/>
    </row>
    <row r="373" spans="2:52" s="1" customFormat="1" ht="14" x14ac:dyDescent="0.2">
      <c r="B373" s="28"/>
      <c r="AZ373" s="28"/>
    </row>
    <row r="374" spans="2:52" s="1" customFormat="1" ht="14" x14ac:dyDescent="0.2">
      <c r="B374" s="28"/>
      <c r="AZ374" s="28"/>
    </row>
    <row r="375" spans="2:52" s="1" customFormat="1" ht="14" x14ac:dyDescent="0.2">
      <c r="B375" s="28"/>
      <c r="AZ375" s="28"/>
    </row>
    <row r="376" spans="2:52" s="1" customFormat="1" ht="14" x14ac:dyDescent="0.2">
      <c r="B376" s="28"/>
      <c r="AZ376" s="28"/>
    </row>
    <row r="377" spans="2:52" s="1" customFormat="1" ht="14" x14ac:dyDescent="0.2">
      <c r="B377" s="28"/>
      <c r="AZ377" s="28"/>
    </row>
    <row r="378" spans="2:52" s="1" customFormat="1" ht="14" x14ac:dyDescent="0.2">
      <c r="B378" s="28"/>
      <c r="AZ378" s="28"/>
    </row>
    <row r="379" spans="2:52" s="1" customFormat="1" ht="14" x14ac:dyDescent="0.2">
      <c r="B379" s="28"/>
      <c r="AZ379" s="28"/>
    </row>
    <row r="380" spans="2:52" s="1" customFormat="1" ht="14" x14ac:dyDescent="0.2">
      <c r="B380" s="28"/>
      <c r="AZ380" s="28"/>
    </row>
    <row r="381" spans="2:52" s="1" customFormat="1" ht="14" x14ac:dyDescent="0.2">
      <c r="B381" s="28"/>
      <c r="AZ381" s="28"/>
    </row>
    <row r="382" spans="2:52" s="1" customFormat="1" ht="14" x14ac:dyDescent="0.2">
      <c r="B382" s="28"/>
      <c r="AZ382" s="28"/>
    </row>
    <row r="383" spans="2:52" s="1" customFormat="1" ht="14" x14ac:dyDescent="0.2">
      <c r="B383" s="28"/>
      <c r="AZ383" s="28"/>
    </row>
    <row r="384" spans="2:52" s="1" customFormat="1" ht="14" x14ac:dyDescent="0.2">
      <c r="B384" s="28"/>
      <c r="AZ384" s="28"/>
    </row>
    <row r="385" spans="2:52" s="1" customFormat="1" ht="14" x14ac:dyDescent="0.2">
      <c r="B385" s="28"/>
      <c r="AZ385" s="28"/>
    </row>
    <row r="386" spans="2:52" s="1" customFormat="1" ht="14" x14ac:dyDescent="0.2">
      <c r="B386" s="28"/>
      <c r="AZ386" s="28"/>
    </row>
    <row r="387" spans="2:52" s="1" customFormat="1" ht="14" x14ac:dyDescent="0.2">
      <c r="B387" s="28"/>
      <c r="AZ387" s="28"/>
    </row>
    <row r="388" spans="2:52" s="1" customFormat="1" ht="14" x14ac:dyDescent="0.2">
      <c r="B388" s="28"/>
      <c r="AZ388" s="28"/>
    </row>
    <row r="389" spans="2:52" s="1" customFormat="1" ht="14" x14ac:dyDescent="0.2">
      <c r="B389" s="28"/>
      <c r="AZ389" s="28"/>
    </row>
    <row r="390" spans="2:52" s="1" customFormat="1" ht="14" x14ac:dyDescent="0.2">
      <c r="B390" s="28"/>
      <c r="AZ390" s="28"/>
    </row>
    <row r="391" spans="2:52" s="1" customFormat="1" ht="14" x14ac:dyDescent="0.2">
      <c r="B391" s="28"/>
      <c r="AZ391" s="28"/>
    </row>
    <row r="392" spans="2:52" s="1" customFormat="1" ht="14" x14ac:dyDescent="0.2">
      <c r="B392" s="28"/>
      <c r="AZ392" s="28"/>
    </row>
    <row r="393" spans="2:52" s="1" customFormat="1" ht="14" x14ac:dyDescent="0.2">
      <c r="B393" s="28"/>
      <c r="AZ393" s="28"/>
    </row>
    <row r="394" spans="2:52" s="1" customFormat="1" ht="14" x14ac:dyDescent="0.2">
      <c r="B394" s="28"/>
      <c r="AZ394" s="28"/>
    </row>
    <row r="395" spans="2:52" s="1" customFormat="1" ht="14" x14ac:dyDescent="0.2">
      <c r="B395" s="28"/>
      <c r="AZ395" s="28"/>
    </row>
    <row r="396" spans="2:52" s="1" customFormat="1" ht="14" x14ac:dyDescent="0.2">
      <c r="B396" s="28"/>
      <c r="AZ396" s="28"/>
    </row>
    <row r="397" spans="2:52" s="1" customFormat="1" ht="14" x14ac:dyDescent="0.2">
      <c r="B397" s="28"/>
      <c r="AZ397" s="28"/>
    </row>
    <row r="398" spans="2:52" s="1" customFormat="1" ht="14" x14ac:dyDescent="0.2">
      <c r="B398" s="28"/>
      <c r="AZ398" s="28"/>
    </row>
    <row r="399" spans="2:52" s="1" customFormat="1" ht="14" x14ac:dyDescent="0.2">
      <c r="B399" s="28"/>
      <c r="AZ399" s="28"/>
    </row>
    <row r="400" spans="2:52" s="1" customFormat="1" ht="14" x14ac:dyDescent="0.2">
      <c r="B400" s="28"/>
      <c r="AZ400" s="28"/>
    </row>
    <row r="401" spans="2:52" s="1" customFormat="1" ht="14" x14ac:dyDescent="0.2">
      <c r="B401" s="28"/>
      <c r="AZ401" s="28"/>
    </row>
    <row r="402" spans="2:52" s="1" customFormat="1" ht="14" x14ac:dyDescent="0.2">
      <c r="B402" s="28"/>
      <c r="AZ402" s="28"/>
    </row>
    <row r="403" spans="2:52" s="1" customFormat="1" ht="14" x14ac:dyDescent="0.2">
      <c r="B403" s="28"/>
      <c r="AZ403" s="28"/>
    </row>
    <row r="404" spans="2:52" s="1" customFormat="1" ht="14" x14ac:dyDescent="0.2">
      <c r="B404" s="28"/>
      <c r="AZ404" s="28"/>
    </row>
    <row r="405" spans="2:52" s="1" customFormat="1" ht="14" x14ac:dyDescent="0.2">
      <c r="B405" s="28"/>
      <c r="AZ405" s="28"/>
    </row>
    <row r="406" spans="2:52" s="1" customFormat="1" ht="14" x14ac:dyDescent="0.2">
      <c r="B406" s="28"/>
      <c r="AZ406" s="28"/>
    </row>
    <row r="407" spans="2:52" s="1" customFormat="1" ht="14" x14ac:dyDescent="0.2">
      <c r="B407" s="28"/>
      <c r="AZ407" s="28"/>
    </row>
    <row r="408" spans="2:52" s="1" customFormat="1" ht="14" x14ac:dyDescent="0.2">
      <c r="B408" s="28"/>
      <c r="AZ408" s="28"/>
    </row>
    <row r="409" spans="2:52" s="1" customFormat="1" ht="14" x14ac:dyDescent="0.2">
      <c r="B409" s="28"/>
      <c r="AZ409" s="28"/>
    </row>
    <row r="410" spans="2:52" s="1" customFormat="1" ht="14" x14ac:dyDescent="0.2">
      <c r="B410" s="28"/>
      <c r="AZ410" s="28"/>
    </row>
    <row r="411" spans="2:52" s="1" customFormat="1" ht="14" x14ac:dyDescent="0.2">
      <c r="B411" s="28"/>
      <c r="AZ411" s="28"/>
    </row>
    <row r="412" spans="2:52" s="1" customFormat="1" ht="14" x14ac:dyDescent="0.2">
      <c r="B412" s="28"/>
      <c r="AZ412" s="28"/>
    </row>
    <row r="413" spans="2:52" s="1" customFormat="1" ht="14" x14ac:dyDescent="0.2">
      <c r="B413" s="28"/>
      <c r="AZ413" s="28"/>
    </row>
    <row r="414" spans="2:52" s="1" customFormat="1" ht="14" x14ac:dyDescent="0.2">
      <c r="B414" s="28"/>
      <c r="AZ414" s="28"/>
    </row>
    <row r="415" spans="2:52" s="1" customFormat="1" ht="14" x14ac:dyDescent="0.2">
      <c r="B415" s="28"/>
      <c r="AZ415" s="28"/>
    </row>
    <row r="416" spans="2:52" s="1" customFormat="1" ht="14" x14ac:dyDescent="0.2">
      <c r="B416" s="28"/>
      <c r="AZ416" s="28"/>
    </row>
    <row r="417" spans="2:52" s="1" customFormat="1" ht="14" x14ac:dyDescent="0.2">
      <c r="B417" s="28"/>
      <c r="AZ417" s="28"/>
    </row>
    <row r="418" spans="2:52" s="1" customFormat="1" ht="14" x14ac:dyDescent="0.2">
      <c r="B418" s="28"/>
      <c r="AZ418" s="28"/>
    </row>
    <row r="419" spans="2:52" s="1" customFormat="1" ht="14" x14ac:dyDescent="0.2">
      <c r="B419" s="28"/>
      <c r="AZ419" s="28"/>
    </row>
    <row r="420" spans="2:52" s="1" customFormat="1" ht="14" x14ac:dyDescent="0.2">
      <c r="B420" s="28"/>
      <c r="AZ420" s="28"/>
    </row>
    <row r="421" spans="2:52" s="1" customFormat="1" ht="14" x14ac:dyDescent="0.2">
      <c r="B421" s="28"/>
      <c r="AZ421" s="28"/>
    </row>
    <row r="422" spans="2:52" s="1" customFormat="1" ht="14" x14ac:dyDescent="0.2">
      <c r="B422" s="28"/>
      <c r="AZ422" s="28"/>
    </row>
    <row r="423" spans="2:52" s="1" customFormat="1" ht="14" x14ac:dyDescent="0.2">
      <c r="B423" s="28"/>
      <c r="AZ423" s="28"/>
    </row>
    <row r="424" spans="2:52" s="1" customFormat="1" ht="14" x14ac:dyDescent="0.2">
      <c r="B424" s="28"/>
      <c r="AZ424" s="28"/>
    </row>
    <row r="425" spans="2:52" s="1" customFormat="1" ht="14" x14ac:dyDescent="0.2">
      <c r="B425" s="28"/>
      <c r="AZ425" s="28"/>
    </row>
    <row r="426" spans="2:52" s="1" customFormat="1" ht="14" x14ac:dyDescent="0.2">
      <c r="B426" s="28"/>
      <c r="AZ426" s="28"/>
    </row>
    <row r="427" spans="2:52" s="1" customFormat="1" ht="14" x14ac:dyDescent="0.2">
      <c r="B427" s="28"/>
      <c r="AZ427" s="28"/>
    </row>
    <row r="428" spans="2:52" s="1" customFormat="1" ht="14" x14ac:dyDescent="0.2">
      <c r="B428" s="28"/>
      <c r="AZ428" s="28"/>
    </row>
    <row r="429" spans="2:52" s="1" customFormat="1" ht="14" x14ac:dyDescent="0.2">
      <c r="B429" s="28"/>
      <c r="AZ429" s="28"/>
    </row>
    <row r="430" spans="2:52" s="1" customFormat="1" ht="14" x14ac:dyDescent="0.2">
      <c r="B430" s="28"/>
      <c r="AZ430" s="28"/>
    </row>
    <row r="431" spans="2:52" s="1" customFormat="1" ht="14" x14ac:dyDescent="0.2">
      <c r="B431" s="28"/>
      <c r="AZ431" s="28"/>
    </row>
    <row r="432" spans="2:52" s="1" customFormat="1" ht="14" x14ac:dyDescent="0.2">
      <c r="B432" s="28"/>
      <c r="AZ432" s="28"/>
    </row>
    <row r="433" spans="2:52" s="1" customFormat="1" ht="14" x14ac:dyDescent="0.2">
      <c r="B433" s="28"/>
      <c r="AZ433" s="28"/>
    </row>
    <row r="434" spans="2:52" s="1" customFormat="1" ht="14" x14ac:dyDescent="0.2">
      <c r="B434" s="28"/>
      <c r="AZ434" s="28"/>
    </row>
    <row r="435" spans="2:52" s="1" customFormat="1" ht="14" x14ac:dyDescent="0.2">
      <c r="B435" s="28"/>
      <c r="AZ435" s="28"/>
    </row>
    <row r="436" spans="2:52" s="1" customFormat="1" ht="14" x14ac:dyDescent="0.2">
      <c r="B436" s="28"/>
      <c r="AZ436" s="28"/>
    </row>
    <row r="437" spans="2:52" s="1" customFormat="1" ht="14" x14ac:dyDescent="0.2">
      <c r="B437" s="28"/>
      <c r="AZ437" s="28"/>
    </row>
    <row r="438" spans="2:52" s="1" customFormat="1" ht="14" x14ac:dyDescent="0.2">
      <c r="B438" s="28"/>
      <c r="AZ438" s="28"/>
    </row>
    <row r="439" spans="2:52" s="1" customFormat="1" ht="14" x14ac:dyDescent="0.2">
      <c r="B439" s="28"/>
      <c r="AZ439" s="28"/>
    </row>
    <row r="440" spans="2:52" s="1" customFormat="1" ht="14" x14ac:dyDescent="0.2">
      <c r="B440" s="28"/>
      <c r="AZ440" s="28"/>
    </row>
    <row r="441" spans="2:52" s="1" customFormat="1" ht="14" x14ac:dyDescent="0.2">
      <c r="B441" s="28"/>
      <c r="AZ441" s="28"/>
    </row>
    <row r="442" spans="2:52" s="1" customFormat="1" ht="14" x14ac:dyDescent="0.2">
      <c r="B442" s="28"/>
      <c r="AZ442" s="28"/>
    </row>
    <row r="443" spans="2:52" s="1" customFormat="1" ht="14" x14ac:dyDescent="0.2">
      <c r="B443" s="28"/>
      <c r="AZ443" s="28"/>
    </row>
    <row r="444" spans="2:52" s="1" customFormat="1" ht="14" x14ac:dyDescent="0.2">
      <c r="B444" s="28"/>
      <c r="AZ444" s="28"/>
    </row>
    <row r="445" spans="2:52" s="1" customFormat="1" ht="14" x14ac:dyDescent="0.2">
      <c r="B445" s="28"/>
      <c r="AZ445" s="28"/>
    </row>
    <row r="446" spans="2:52" s="1" customFormat="1" ht="14" x14ac:dyDescent="0.2">
      <c r="B446" s="28"/>
      <c r="AZ446" s="28"/>
    </row>
    <row r="447" spans="2:52" s="1" customFormat="1" ht="14" x14ac:dyDescent="0.2">
      <c r="B447" s="28"/>
      <c r="AZ447" s="28"/>
    </row>
    <row r="448" spans="2:52" s="1" customFormat="1" ht="14" x14ac:dyDescent="0.2">
      <c r="B448" s="28"/>
      <c r="AZ448" s="28"/>
    </row>
    <row r="449" spans="2:52" s="1" customFormat="1" ht="14" x14ac:dyDescent="0.2">
      <c r="B449" s="28"/>
      <c r="AZ449" s="28"/>
    </row>
    <row r="450" spans="2:52" s="1" customFormat="1" ht="14" x14ac:dyDescent="0.2">
      <c r="B450" s="28"/>
      <c r="AZ450" s="28"/>
    </row>
    <row r="451" spans="2:52" s="1" customFormat="1" ht="14" x14ac:dyDescent="0.2">
      <c r="B451" s="28"/>
      <c r="AZ451" s="28"/>
    </row>
    <row r="452" spans="2:52" s="1" customFormat="1" ht="14" x14ac:dyDescent="0.2">
      <c r="B452" s="28"/>
      <c r="AZ452" s="28"/>
    </row>
    <row r="453" spans="2:52" s="1" customFormat="1" ht="14" x14ac:dyDescent="0.2">
      <c r="B453" s="28"/>
      <c r="AZ453" s="28"/>
    </row>
    <row r="454" spans="2:52" s="1" customFormat="1" ht="14" x14ac:dyDescent="0.2">
      <c r="B454" s="28"/>
      <c r="AZ454" s="28"/>
    </row>
    <row r="455" spans="2:52" s="1" customFormat="1" ht="14" x14ac:dyDescent="0.2">
      <c r="B455" s="28"/>
      <c r="AZ455" s="28"/>
    </row>
    <row r="456" spans="2:52" s="1" customFormat="1" ht="14" x14ac:dyDescent="0.2">
      <c r="B456" s="28"/>
      <c r="AZ456" s="28"/>
    </row>
    <row r="457" spans="2:52" s="1" customFormat="1" ht="14" x14ac:dyDescent="0.2">
      <c r="B457" s="28"/>
      <c r="AZ457" s="28"/>
    </row>
    <row r="458" spans="2:52" s="1" customFormat="1" ht="14" x14ac:dyDescent="0.2">
      <c r="B458" s="28"/>
      <c r="AZ458" s="28"/>
    </row>
    <row r="459" spans="2:52" s="1" customFormat="1" ht="14" x14ac:dyDescent="0.2">
      <c r="B459" s="28"/>
      <c r="AZ459" s="28"/>
    </row>
    <row r="460" spans="2:52" s="1" customFormat="1" ht="14" x14ac:dyDescent="0.2">
      <c r="B460" s="28"/>
      <c r="AZ460" s="28"/>
    </row>
    <row r="461" spans="2:52" s="1" customFormat="1" ht="14" x14ac:dyDescent="0.2">
      <c r="B461" s="28"/>
      <c r="AZ461" s="28"/>
    </row>
    <row r="462" spans="2:52" s="1" customFormat="1" ht="14" x14ac:dyDescent="0.2">
      <c r="B462" s="28"/>
      <c r="AZ462" s="28"/>
    </row>
    <row r="463" spans="2:52" s="1" customFormat="1" ht="14" x14ac:dyDescent="0.2">
      <c r="B463" s="28"/>
      <c r="AZ463" s="28"/>
    </row>
    <row r="464" spans="2:52" s="1" customFormat="1" ht="14" x14ac:dyDescent="0.2">
      <c r="B464" s="28"/>
      <c r="AZ464" s="28"/>
    </row>
    <row r="465" spans="2:52" s="1" customFormat="1" ht="14" x14ac:dyDescent="0.2">
      <c r="B465" s="28"/>
      <c r="AZ465" s="28"/>
    </row>
    <row r="466" spans="2:52" s="1" customFormat="1" ht="14" x14ac:dyDescent="0.2">
      <c r="B466" s="28"/>
      <c r="AZ466" s="28"/>
    </row>
    <row r="467" spans="2:52" s="1" customFormat="1" ht="14" x14ac:dyDescent="0.2">
      <c r="B467" s="28"/>
      <c r="AZ467" s="28"/>
    </row>
    <row r="468" spans="2:52" s="1" customFormat="1" ht="14" x14ac:dyDescent="0.2">
      <c r="B468" s="28"/>
      <c r="AZ468" s="28"/>
    </row>
    <row r="469" spans="2:52" s="1" customFormat="1" ht="14" x14ac:dyDescent="0.2">
      <c r="B469" s="28"/>
      <c r="AZ469" s="28"/>
    </row>
    <row r="470" spans="2:52" s="1" customFormat="1" ht="14" x14ac:dyDescent="0.2">
      <c r="B470" s="28"/>
      <c r="AZ470" s="28"/>
    </row>
    <row r="471" spans="2:52" s="1" customFormat="1" ht="14" x14ac:dyDescent="0.2">
      <c r="B471" s="28"/>
      <c r="AZ471" s="28"/>
    </row>
    <row r="472" spans="2:52" s="1" customFormat="1" ht="14" x14ac:dyDescent="0.2">
      <c r="B472" s="28"/>
      <c r="AZ472" s="28"/>
    </row>
    <row r="473" spans="2:52" s="1" customFormat="1" ht="14" x14ac:dyDescent="0.2">
      <c r="B473" s="28"/>
      <c r="AZ473" s="28"/>
    </row>
    <row r="474" spans="2:52" s="1" customFormat="1" ht="14" x14ac:dyDescent="0.2">
      <c r="B474" s="28"/>
      <c r="AZ474" s="28"/>
    </row>
    <row r="475" spans="2:52" s="1" customFormat="1" ht="14" x14ac:dyDescent="0.2">
      <c r="B475" s="28"/>
      <c r="AZ475" s="28"/>
    </row>
    <row r="476" spans="2:52" s="1" customFormat="1" ht="14" x14ac:dyDescent="0.2">
      <c r="B476" s="28"/>
      <c r="AZ476" s="28"/>
    </row>
    <row r="477" spans="2:52" s="1" customFormat="1" ht="14" x14ac:dyDescent="0.2">
      <c r="B477" s="28"/>
      <c r="AZ477" s="28"/>
    </row>
    <row r="478" spans="2:52" s="1" customFormat="1" ht="14" x14ac:dyDescent="0.2">
      <c r="B478" s="28"/>
      <c r="AZ478" s="28"/>
    </row>
    <row r="479" spans="2:52" s="1" customFormat="1" ht="14" x14ac:dyDescent="0.2">
      <c r="B479" s="28"/>
      <c r="AZ479" s="28"/>
    </row>
    <row r="480" spans="2:52" s="1" customFormat="1" ht="14" x14ac:dyDescent="0.2">
      <c r="B480" s="28"/>
      <c r="AZ480" s="28"/>
    </row>
    <row r="481" spans="2:52" s="1" customFormat="1" ht="14" x14ac:dyDescent="0.2">
      <c r="B481" s="28"/>
      <c r="AZ481" s="28"/>
    </row>
    <row r="482" spans="2:52" s="1" customFormat="1" ht="14" x14ac:dyDescent="0.2">
      <c r="B482" s="28"/>
      <c r="AZ482" s="28"/>
    </row>
    <row r="483" spans="2:52" s="1" customFormat="1" ht="14" x14ac:dyDescent="0.2">
      <c r="B483" s="28"/>
      <c r="AZ483" s="28"/>
    </row>
    <row r="484" spans="2:52" s="1" customFormat="1" ht="14" x14ac:dyDescent="0.2">
      <c r="B484" s="28"/>
      <c r="AZ484" s="28"/>
    </row>
    <row r="485" spans="2:52" s="1" customFormat="1" ht="14" x14ac:dyDescent="0.2">
      <c r="B485" s="28"/>
      <c r="AZ485" s="28"/>
    </row>
    <row r="486" spans="2:52" s="1" customFormat="1" ht="14" x14ac:dyDescent="0.2">
      <c r="B486" s="28"/>
      <c r="AZ486" s="28"/>
    </row>
    <row r="487" spans="2:52" s="1" customFormat="1" ht="14" x14ac:dyDescent="0.2">
      <c r="B487" s="28"/>
      <c r="AZ487" s="28"/>
    </row>
    <row r="488" spans="2:52" s="1" customFormat="1" ht="14" x14ac:dyDescent="0.2">
      <c r="B488" s="28"/>
      <c r="AZ488" s="28"/>
    </row>
    <row r="489" spans="2:52" s="1" customFormat="1" ht="14" x14ac:dyDescent="0.2">
      <c r="B489" s="28"/>
      <c r="AZ489" s="28"/>
    </row>
    <row r="490" spans="2:52" s="1" customFormat="1" ht="14" x14ac:dyDescent="0.2">
      <c r="B490" s="28"/>
      <c r="AZ490" s="28"/>
    </row>
    <row r="491" spans="2:52" s="1" customFormat="1" ht="14" x14ac:dyDescent="0.2">
      <c r="B491" s="28"/>
      <c r="AZ491" s="28"/>
    </row>
    <row r="492" spans="2:52" s="1" customFormat="1" ht="14" x14ac:dyDescent="0.2">
      <c r="B492" s="28"/>
      <c r="AZ492" s="28"/>
    </row>
    <row r="493" spans="2:52" s="1" customFormat="1" ht="14" x14ac:dyDescent="0.2">
      <c r="B493" s="28"/>
      <c r="AZ493" s="28"/>
    </row>
    <row r="494" spans="2:52" s="1" customFormat="1" ht="14" x14ac:dyDescent="0.2">
      <c r="B494" s="28"/>
      <c r="AZ494" s="28"/>
    </row>
    <row r="495" spans="2:52" s="1" customFormat="1" ht="14" x14ac:dyDescent="0.2">
      <c r="B495" s="28"/>
      <c r="AZ495" s="28"/>
    </row>
    <row r="496" spans="2:52" s="1" customFormat="1" ht="14" x14ac:dyDescent="0.2">
      <c r="B496" s="28"/>
      <c r="AZ496" s="28"/>
    </row>
    <row r="497" spans="2:52" s="1" customFormat="1" ht="14" x14ac:dyDescent="0.2">
      <c r="B497" s="28"/>
      <c r="AZ497" s="28"/>
    </row>
    <row r="498" spans="2:52" s="1" customFormat="1" ht="14" x14ac:dyDescent="0.2">
      <c r="B498" s="28"/>
      <c r="AZ498" s="28"/>
    </row>
    <row r="499" spans="2:52" s="1" customFormat="1" ht="14" x14ac:dyDescent="0.2">
      <c r="B499" s="28"/>
      <c r="AZ499" s="28"/>
    </row>
    <row r="500" spans="2:52" s="1" customFormat="1" ht="14" x14ac:dyDescent="0.2">
      <c r="B500" s="28"/>
      <c r="AZ500" s="28"/>
    </row>
    <row r="501" spans="2:52" s="1" customFormat="1" ht="14" x14ac:dyDescent="0.2">
      <c r="B501" s="28"/>
      <c r="AZ501" s="28"/>
    </row>
    <row r="502" spans="2:52" s="1" customFormat="1" ht="14" x14ac:dyDescent="0.2">
      <c r="B502" s="28"/>
      <c r="AZ502" s="28"/>
    </row>
    <row r="503" spans="2:52" s="1" customFormat="1" ht="14" x14ac:dyDescent="0.2">
      <c r="B503" s="28"/>
      <c r="AZ503" s="28"/>
    </row>
    <row r="504" spans="2:52" s="1" customFormat="1" ht="14" x14ac:dyDescent="0.2">
      <c r="B504" s="28"/>
      <c r="AZ504" s="28"/>
    </row>
    <row r="505" spans="2:52" s="1" customFormat="1" ht="14" x14ac:dyDescent="0.2">
      <c r="B505" s="28"/>
      <c r="AZ505" s="28"/>
    </row>
    <row r="506" spans="2:52" s="1" customFormat="1" ht="14" x14ac:dyDescent="0.2">
      <c r="B506" s="28"/>
      <c r="AZ506" s="28"/>
    </row>
    <row r="507" spans="2:52" s="1" customFormat="1" ht="14" x14ac:dyDescent="0.2">
      <c r="B507" s="28"/>
      <c r="AZ507" s="28"/>
    </row>
    <row r="508" spans="2:52" s="1" customFormat="1" ht="14" x14ac:dyDescent="0.2">
      <c r="B508" s="28"/>
      <c r="AZ508" s="28"/>
    </row>
    <row r="509" spans="2:52" s="1" customFormat="1" ht="14" x14ac:dyDescent="0.2">
      <c r="B509" s="28"/>
      <c r="AZ509" s="28"/>
    </row>
    <row r="510" spans="2:52" s="1" customFormat="1" ht="14" x14ac:dyDescent="0.2">
      <c r="B510" s="28"/>
      <c r="AZ510" s="28"/>
    </row>
    <row r="511" spans="2:52" s="1" customFormat="1" ht="14" x14ac:dyDescent="0.2">
      <c r="B511" s="28"/>
      <c r="AZ511" s="28"/>
    </row>
    <row r="512" spans="2:52" s="1" customFormat="1" ht="14" x14ac:dyDescent="0.2">
      <c r="B512" s="28"/>
      <c r="AZ512" s="28"/>
    </row>
    <row r="513" spans="2:52" s="1" customFormat="1" ht="14" x14ac:dyDescent="0.2">
      <c r="B513" s="28"/>
      <c r="AZ513" s="28"/>
    </row>
    <row r="514" spans="2:52" s="1" customFormat="1" ht="14" x14ac:dyDescent="0.2">
      <c r="B514" s="28"/>
      <c r="AZ514" s="28"/>
    </row>
    <row r="515" spans="2:52" s="1" customFormat="1" ht="14" x14ac:dyDescent="0.2">
      <c r="B515" s="28"/>
      <c r="AZ515" s="28"/>
    </row>
    <row r="516" spans="2:52" s="1" customFormat="1" ht="14" x14ac:dyDescent="0.2">
      <c r="B516" s="28"/>
      <c r="AZ516" s="28"/>
    </row>
    <row r="517" spans="2:52" s="1" customFormat="1" ht="14" x14ac:dyDescent="0.2">
      <c r="B517" s="28"/>
      <c r="AZ517" s="28"/>
    </row>
    <row r="518" spans="2:52" s="1" customFormat="1" ht="14" x14ac:dyDescent="0.2">
      <c r="B518" s="28"/>
      <c r="AZ518" s="28"/>
    </row>
    <row r="519" spans="2:52" s="1" customFormat="1" ht="14" x14ac:dyDescent="0.2">
      <c r="B519" s="28"/>
      <c r="AZ519" s="28"/>
    </row>
    <row r="520" spans="2:52" s="1" customFormat="1" ht="14" x14ac:dyDescent="0.2">
      <c r="B520" s="28"/>
      <c r="AZ520" s="28"/>
    </row>
    <row r="521" spans="2:52" s="1" customFormat="1" ht="14" x14ac:dyDescent="0.2">
      <c r="B521" s="28"/>
      <c r="AZ521" s="28"/>
    </row>
    <row r="522" spans="2:52" s="1" customFormat="1" ht="14" x14ac:dyDescent="0.2">
      <c r="B522" s="28"/>
      <c r="AZ522" s="28"/>
    </row>
    <row r="523" spans="2:52" s="1" customFormat="1" ht="14" x14ac:dyDescent="0.2">
      <c r="B523" s="28"/>
      <c r="AZ523" s="28"/>
    </row>
    <row r="524" spans="2:52" s="1" customFormat="1" ht="14" x14ac:dyDescent="0.2">
      <c r="B524" s="28"/>
      <c r="AZ524" s="28"/>
    </row>
    <row r="525" spans="2:52" s="1" customFormat="1" ht="14" x14ac:dyDescent="0.2">
      <c r="B525" s="28"/>
      <c r="AZ525" s="28"/>
    </row>
    <row r="526" spans="2:52" s="1" customFormat="1" ht="14" x14ac:dyDescent="0.2">
      <c r="B526" s="28"/>
      <c r="AZ526" s="28"/>
    </row>
    <row r="527" spans="2:52" s="1" customFormat="1" ht="14" x14ac:dyDescent="0.2">
      <c r="B527" s="28"/>
      <c r="AZ527" s="28"/>
    </row>
    <row r="528" spans="2:52" s="1" customFormat="1" ht="14" x14ac:dyDescent="0.2">
      <c r="B528" s="28"/>
      <c r="AZ528" s="28"/>
    </row>
    <row r="529" spans="2:52" s="1" customFormat="1" ht="14" x14ac:dyDescent="0.2">
      <c r="B529" s="28"/>
      <c r="AZ529" s="28"/>
    </row>
    <row r="530" spans="2:52" s="1" customFormat="1" ht="14" x14ac:dyDescent="0.2">
      <c r="B530" s="28"/>
      <c r="AZ530" s="28"/>
    </row>
    <row r="531" spans="2:52" s="1" customFormat="1" ht="14" x14ac:dyDescent="0.2">
      <c r="B531" s="28"/>
      <c r="AZ531" s="28"/>
    </row>
    <row r="532" spans="2:52" s="1" customFormat="1" ht="14" x14ac:dyDescent="0.2">
      <c r="B532" s="28"/>
      <c r="AZ532" s="28"/>
    </row>
    <row r="533" spans="2:52" s="1" customFormat="1" ht="14" x14ac:dyDescent="0.2">
      <c r="B533" s="28"/>
      <c r="AZ533" s="28"/>
    </row>
    <row r="534" spans="2:52" s="1" customFormat="1" ht="14" x14ac:dyDescent="0.2">
      <c r="B534" s="28"/>
      <c r="AZ534" s="28"/>
    </row>
    <row r="535" spans="2:52" s="1" customFormat="1" ht="14" x14ac:dyDescent="0.2">
      <c r="B535" s="28"/>
      <c r="AZ535" s="28"/>
    </row>
    <row r="536" spans="2:52" s="1" customFormat="1" ht="14" x14ac:dyDescent="0.2">
      <c r="B536" s="28"/>
      <c r="AZ536" s="28"/>
    </row>
    <row r="537" spans="2:52" s="1" customFormat="1" ht="14" x14ac:dyDescent="0.2">
      <c r="B537" s="28"/>
      <c r="AZ537" s="28"/>
    </row>
    <row r="538" spans="2:52" s="1" customFormat="1" ht="14" x14ac:dyDescent="0.2">
      <c r="B538" s="28"/>
      <c r="AZ538" s="28"/>
    </row>
    <row r="539" spans="2:52" s="1" customFormat="1" ht="14" x14ac:dyDescent="0.2">
      <c r="B539" s="28"/>
      <c r="AZ539" s="28"/>
    </row>
    <row r="540" spans="2:52" s="1" customFormat="1" ht="14" x14ac:dyDescent="0.2">
      <c r="B540" s="28"/>
      <c r="AZ540" s="28"/>
    </row>
    <row r="541" spans="2:52" s="1" customFormat="1" ht="14" x14ac:dyDescent="0.2">
      <c r="B541" s="28"/>
      <c r="AZ541" s="28"/>
    </row>
    <row r="542" spans="2:52" s="1" customFormat="1" ht="14" x14ac:dyDescent="0.2">
      <c r="B542" s="28"/>
      <c r="AZ542" s="28"/>
    </row>
    <row r="543" spans="2:52" s="1" customFormat="1" ht="14" x14ac:dyDescent="0.2">
      <c r="B543" s="28"/>
      <c r="AZ543" s="28"/>
    </row>
    <row r="544" spans="2:52" s="1" customFormat="1" ht="14" x14ac:dyDescent="0.2">
      <c r="B544" s="28"/>
      <c r="AZ544" s="28"/>
    </row>
    <row r="545" spans="2:52" s="1" customFormat="1" ht="14" x14ac:dyDescent="0.2">
      <c r="B545" s="28"/>
      <c r="AZ545" s="28"/>
    </row>
    <row r="546" spans="2:52" s="1" customFormat="1" ht="14" x14ac:dyDescent="0.2">
      <c r="B546" s="28"/>
      <c r="AZ546" s="28"/>
    </row>
    <row r="547" spans="2:52" s="1" customFormat="1" ht="14" x14ac:dyDescent="0.2">
      <c r="B547" s="28"/>
      <c r="AZ547" s="28"/>
    </row>
    <row r="548" spans="2:52" s="1" customFormat="1" ht="14" x14ac:dyDescent="0.2">
      <c r="B548" s="28"/>
      <c r="AZ548" s="28"/>
    </row>
    <row r="549" spans="2:52" s="1" customFormat="1" ht="14" x14ac:dyDescent="0.2">
      <c r="B549" s="28"/>
      <c r="AZ549" s="28"/>
    </row>
    <row r="550" spans="2:52" s="1" customFormat="1" ht="14" x14ac:dyDescent="0.2">
      <c r="B550" s="28"/>
      <c r="AZ550" s="28"/>
    </row>
    <row r="551" spans="2:52" s="1" customFormat="1" ht="14" x14ac:dyDescent="0.2">
      <c r="B551" s="28"/>
      <c r="AZ551" s="28"/>
    </row>
    <row r="552" spans="2:52" s="1" customFormat="1" ht="14" x14ac:dyDescent="0.2">
      <c r="B552" s="28"/>
      <c r="AZ552" s="28"/>
    </row>
    <row r="553" spans="2:52" s="1" customFormat="1" ht="14" x14ac:dyDescent="0.2">
      <c r="B553" s="28"/>
      <c r="AZ553" s="28"/>
    </row>
    <row r="554" spans="2:52" s="1" customFormat="1" ht="14" x14ac:dyDescent="0.2">
      <c r="B554" s="28"/>
      <c r="AZ554" s="28"/>
    </row>
    <row r="555" spans="2:52" s="1" customFormat="1" ht="14" x14ac:dyDescent="0.2">
      <c r="B555" s="28"/>
      <c r="AZ555" s="28"/>
    </row>
    <row r="556" spans="2:52" s="1" customFormat="1" ht="14" x14ac:dyDescent="0.2">
      <c r="B556" s="28"/>
      <c r="AZ556" s="28"/>
    </row>
    <row r="557" spans="2:52" s="1" customFormat="1" ht="14" x14ac:dyDescent="0.2">
      <c r="B557" s="28"/>
      <c r="AZ557" s="28"/>
    </row>
    <row r="558" spans="2:52" s="1" customFormat="1" ht="14" x14ac:dyDescent="0.2">
      <c r="B558" s="28"/>
      <c r="AZ558" s="28"/>
    </row>
    <row r="559" spans="2:52" s="1" customFormat="1" ht="14" x14ac:dyDescent="0.2">
      <c r="B559" s="28"/>
      <c r="AZ559" s="28"/>
    </row>
    <row r="560" spans="2:52" s="1" customFormat="1" ht="14" x14ac:dyDescent="0.2">
      <c r="B560" s="28"/>
      <c r="AZ560" s="28"/>
    </row>
    <row r="561" spans="2:52" s="1" customFormat="1" ht="14" x14ac:dyDescent="0.2">
      <c r="B561" s="28"/>
      <c r="AZ561" s="28"/>
    </row>
    <row r="562" spans="2:52" s="1" customFormat="1" ht="14" x14ac:dyDescent="0.2">
      <c r="B562" s="28"/>
      <c r="AZ562" s="28"/>
    </row>
    <row r="563" spans="2:52" s="1" customFormat="1" ht="14" x14ac:dyDescent="0.2">
      <c r="B563" s="28"/>
      <c r="AZ563" s="28"/>
    </row>
    <row r="564" spans="2:52" s="1" customFormat="1" ht="14" x14ac:dyDescent="0.2">
      <c r="B564" s="28"/>
      <c r="AZ564" s="28"/>
    </row>
    <row r="565" spans="2:52" s="1" customFormat="1" ht="14" x14ac:dyDescent="0.2">
      <c r="B565" s="28"/>
      <c r="AZ565" s="28"/>
    </row>
    <row r="566" spans="2:52" s="1" customFormat="1" ht="14" x14ac:dyDescent="0.2">
      <c r="B566" s="28"/>
      <c r="AZ566" s="28"/>
    </row>
    <row r="567" spans="2:52" s="1" customFormat="1" ht="14" x14ac:dyDescent="0.2">
      <c r="B567" s="28"/>
      <c r="AZ567" s="28"/>
    </row>
    <row r="568" spans="2:52" s="1" customFormat="1" ht="14" x14ac:dyDescent="0.2">
      <c r="B568" s="28"/>
      <c r="AZ568" s="28"/>
    </row>
    <row r="569" spans="2:52" s="1" customFormat="1" ht="14" x14ac:dyDescent="0.2">
      <c r="B569" s="28"/>
      <c r="AZ569" s="28"/>
    </row>
    <row r="570" spans="2:52" s="1" customFormat="1" ht="14" x14ac:dyDescent="0.2">
      <c r="B570" s="28"/>
      <c r="AZ570" s="28"/>
    </row>
    <row r="571" spans="2:52" s="1" customFormat="1" ht="14" x14ac:dyDescent="0.2">
      <c r="B571" s="28"/>
      <c r="AZ571" s="28"/>
    </row>
    <row r="572" spans="2:52" s="1" customFormat="1" ht="14" x14ac:dyDescent="0.2">
      <c r="B572" s="28"/>
      <c r="AZ572" s="28"/>
    </row>
    <row r="573" spans="2:52" s="1" customFormat="1" ht="14" x14ac:dyDescent="0.2">
      <c r="B573" s="28"/>
      <c r="AZ573" s="28"/>
    </row>
    <row r="574" spans="2:52" s="1" customFormat="1" ht="14" x14ac:dyDescent="0.2">
      <c r="B574" s="28"/>
      <c r="AZ574" s="28"/>
    </row>
    <row r="575" spans="2:52" s="1" customFormat="1" ht="14" x14ac:dyDescent="0.2">
      <c r="B575" s="28"/>
      <c r="AZ575" s="28"/>
    </row>
    <row r="576" spans="2:52" s="1" customFormat="1" ht="14" x14ac:dyDescent="0.2">
      <c r="B576" s="28"/>
      <c r="AZ576" s="28"/>
    </row>
    <row r="577" spans="2:52" s="1" customFormat="1" ht="14" x14ac:dyDescent="0.2">
      <c r="B577" s="28"/>
      <c r="AZ577" s="28"/>
    </row>
    <row r="578" spans="2:52" s="1" customFormat="1" ht="14" x14ac:dyDescent="0.2">
      <c r="B578" s="28"/>
      <c r="AZ578" s="28"/>
    </row>
    <row r="579" spans="2:52" s="1" customFormat="1" ht="14" x14ac:dyDescent="0.2">
      <c r="B579" s="28"/>
      <c r="AZ579" s="28"/>
    </row>
    <row r="580" spans="2:52" s="1" customFormat="1" ht="14" x14ac:dyDescent="0.2">
      <c r="B580" s="28"/>
      <c r="AZ580" s="28"/>
    </row>
    <row r="581" spans="2:52" s="1" customFormat="1" ht="14" x14ac:dyDescent="0.2">
      <c r="B581" s="28"/>
      <c r="AZ581" s="28"/>
    </row>
    <row r="582" spans="2:52" s="1" customFormat="1" ht="14" x14ac:dyDescent="0.2">
      <c r="B582" s="28"/>
      <c r="AZ582" s="28"/>
    </row>
    <row r="583" spans="2:52" s="1" customFormat="1" ht="14" x14ac:dyDescent="0.2">
      <c r="B583" s="28"/>
      <c r="AZ583" s="28"/>
    </row>
    <row r="584" spans="2:52" s="1" customFormat="1" ht="14" x14ac:dyDescent="0.2">
      <c r="B584" s="28"/>
      <c r="AZ584" s="28"/>
    </row>
    <row r="585" spans="2:52" s="1" customFormat="1" ht="14" x14ac:dyDescent="0.2">
      <c r="B585" s="28"/>
      <c r="AZ585" s="28"/>
    </row>
    <row r="586" spans="2:52" s="1" customFormat="1" ht="14" x14ac:dyDescent="0.2">
      <c r="B586" s="28"/>
      <c r="AZ586" s="28"/>
    </row>
    <row r="587" spans="2:52" s="1" customFormat="1" ht="14" x14ac:dyDescent="0.2">
      <c r="B587" s="28"/>
      <c r="AZ587" s="28"/>
    </row>
    <row r="588" spans="2:52" s="1" customFormat="1" ht="14" x14ac:dyDescent="0.2">
      <c r="B588" s="28"/>
      <c r="AZ588" s="28"/>
    </row>
    <row r="589" spans="2:52" s="1" customFormat="1" ht="14" x14ac:dyDescent="0.2">
      <c r="B589" s="28"/>
      <c r="AZ589" s="28"/>
    </row>
    <row r="590" spans="2:52" s="1" customFormat="1" ht="14" x14ac:dyDescent="0.2">
      <c r="B590" s="28"/>
      <c r="AZ590" s="28"/>
    </row>
    <row r="591" spans="2:52" s="1" customFormat="1" ht="14" x14ac:dyDescent="0.2">
      <c r="B591" s="28"/>
      <c r="AZ591" s="28"/>
    </row>
    <row r="592" spans="2:52" s="1" customFormat="1" ht="14" x14ac:dyDescent="0.2">
      <c r="B592" s="28"/>
      <c r="AZ592" s="28"/>
    </row>
    <row r="593" spans="2:52" s="1" customFormat="1" ht="14" x14ac:dyDescent="0.2">
      <c r="B593" s="28"/>
      <c r="AZ593" s="28"/>
    </row>
    <row r="594" spans="2:52" s="1" customFormat="1" ht="14" x14ac:dyDescent="0.2">
      <c r="B594" s="28"/>
      <c r="AZ594" s="28"/>
    </row>
    <row r="595" spans="2:52" s="1" customFormat="1" ht="14" x14ac:dyDescent="0.2">
      <c r="B595" s="28"/>
      <c r="AZ595" s="28"/>
    </row>
    <row r="596" spans="2:52" s="1" customFormat="1" ht="14" x14ac:dyDescent="0.2">
      <c r="B596" s="28"/>
      <c r="AZ596" s="28"/>
    </row>
    <row r="597" spans="2:52" s="1" customFormat="1" ht="14" x14ac:dyDescent="0.2">
      <c r="B597" s="28"/>
      <c r="AZ597" s="28"/>
    </row>
    <row r="598" spans="2:52" s="1" customFormat="1" ht="14" x14ac:dyDescent="0.2">
      <c r="B598" s="28"/>
      <c r="AZ598" s="28"/>
    </row>
    <row r="599" spans="2:52" s="1" customFormat="1" ht="14" x14ac:dyDescent="0.2">
      <c r="B599" s="28"/>
      <c r="AZ599" s="28"/>
    </row>
    <row r="600" spans="2:52" s="1" customFormat="1" ht="14" x14ac:dyDescent="0.2">
      <c r="B600" s="28"/>
      <c r="AZ600" s="28"/>
    </row>
    <row r="601" spans="2:52" s="1" customFormat="1" ht="14" x14ac:dyDescent="0.2">
      <c r="B601" s="28"/>
      <c r="AZ601" s="28"/>
    </row>
    <row r="602" spans="2:52" s="1" customFormat="1" ht="14" x14ac:dyDescent="0.2">
      <c r="B602" s="28"/>
      <c r="AZ602" s="28"/>
    </row>
    <row r="603" spans="2:52" s="1" customFormat="1" ht="14" x14ac:dyDescent="0.2">
      <c r="B603" s="28"/>
      <c r="AZ603" s="28"/>
    </row>
    <row r="604" spans="2:52" s="1" customFormat="1" ht="14" x14ac:dyDescent="0.2">
      <c r="B604" s="28"/>
      <c r="AZ604" s="28"/>
    </row>
    <row r="605" spans="2:52" s="1" customFormat="1" ht="14" x14ac:dyDescent="0.2">
      <c r="B605" s="28"/>
      <c r="AZ605" s="28"/>
    </row>
    <row r="606" spans="2:52" s="1" customFormat="1" ht="14" x14ac:dyDescent="0.2">
      <c r="B606" s="28"/>
      <c r="AZ606" s="28"/>
    </row>
    <row r="607" spans="2:52" s="1" customFormat="1" ht="14" x14ac:dyDescent="0.2">
      <c r="B607" s="28"/>
      <c r="AZ607" s="28"/>
    </row>
    <row r="608" spans="2:52" s="1" customFormat="1" ht="14" x14ac:dyDescent="0.2">
      <c r="B608" s="28"/>
      <c r="AZ608" s="28"/>
    </row>
    <row r="609" spans="2:52" s="1" customFormat="1" ht="14" x14ac:dyDescent="0.2">
      <c r="B609" s="28"/>
      <c r="AZ609" s="28"/>
    </row>
    <row r="610" spans="2:52" s="1" customFormat="1" ht="14" x14ac:dyDescent="0.2">
      <c r="B610" s="28"/>
      <c r="AZ610" s="28"/>
    </row>
    <row r="611" spans="2:52" s="1" customFormat="1" ht="14" x14ac:dyDescent="0.2">
      <c r="B611" s="28"/>
      <c r="AZ611" s="28"/>
    </row>
    <row r="612" spans="2:52" s="1" customFormat="1" ht="14" x14ac:dyDescent="0.2">
      <c r="B612" s="28"/>
      <c r="AZ612" s="28"/>
    </row>
    <row r="613" spans="2:52" s="1" customFormat="1" ht="14" x14ac:dyDescent="0.2">
      <c r="B613" s="28"/>
      <c r="AZ613" s="28"/>
    </row>
    <row r="614" spans="2:52" s="1" customFormat="1" ht="14" x14ac:dyDescent="0.2">
      <c r="B614" s="28"/>
      <c r="AZ614" s="28"/>
    </row>
    <row r="615" spans="2:52" s="1" customFormat="1" ht="14" x14ac:dyDescent="0.2">
      <c r="B615" s="28"/>
      <c r="AZ615" s="28"/>
    </row>
    <row r="616" spans="2:52" s="1" customFormat="1" ht="14" x14ac:dyDescent="0.2">
      <c r="B616" s="28"/>
      <c r="AZ616" s="28"/>
    </row>
    <row r="617" spans="2:52" s="1" customFormat="1" ht="14" x14ac:dyDescent="0.2">
      <c r="B617" s="28"/>
      <c r="AZ617" s="28"/>
    </row>
    <row r="618" spans="2:52" s="1" customFormat="1" ht="14" x14ac:dyDescent="0.2">
      <c r="B618" s="28"/>
      <c r="AZ618" s="28"/>
    </row>
    <row r="619" spans="2:52" s="1" customFormat="1" ht="14" x14ac:dyDescent="0.2">
      <c r="B619" s="28"/>
      <c r="AZ619" s="28"/>
    </row>
    <row r="620" spans="2:52" s="1" customFormat="1" ht="14" x14ac:dyDescent="0.2">
      <c r="B620" s="28"/>
      <c r="AZ620" s="28"/>
    </row>
    <row r="621" spans="2:52" s="1" customFormat="1" ht="14" x14ac:dyDescent="0.2">
      <c r="B621" s="28"/>
      <c r="AZ621" s="28"/>
    </row>
    <row r="622" spans="2:52" s="1" customFormat="1" ht="14" x14ac:dyDescent="0.2">
      <c r="B622" s="28"/>
      <c r="AZ622" s="28"/>
    </row>
    <row r="623" spans="2:52" s="1" customFormat="1" ht="14" x14ac:dyDescent="0.2">
      <c r="B623" s="28"/>
      <c r="AZ623" s="28"/>
    </row>
    <row r="624" spans="2:52" s="1" customFormat="1" ht="14" x14ac:dyDescent="0.2">
      <c r="B624" s="28"/>
      <c r="AZ624" s="28"/>
    </row>
    <row r="625" spans="2:52" s="1" customFormat="1" ht="14" x14ac:dyDescent="0.2">
      <c r="B625" s="28"/>
      <c r="AZ625" s="28"/>
    </row>
    <row r="626" spans="2:52" s="1" customFormat="1" ht="14" x14ac:dyDescent="0.2">
      <c r="B626" s="28"/>
      <c r="AZ626" s="28"/>
    </row>
    <row r="627" spans="2:52" s="1" customFormat="1" ht="14" x14ac:dyDescent="0.2">
      <c r="B627" s="28"/>
      <c r="AZ627" s="28"/>
    </row>
    <row r="628" spans="2:52" s="1" customFormat="1" ht="14" x14ac:dyDescent="0.2">
      <c r="B628" s="28"/>
      <c r="AZ628" s="28"/>
    </row>
    <row r="629" spans="2:52" s="1" customFormat="1" ht="14" x14ac:dyDescent="0.2">
      <c r="B629" s="28"/>
      <c r="AZ629" s="28"/>
    </row>
    <row r="630" spans="2:52" s="1" customFormat="1" ht="14" x14ac:dyDescent="0.2">
      <c r="B630" s="28"/>
      <c r="AZ630" s="28"/>
    </row>
    <row r="631" spans="2:52" s="1" customFormat="1" ht="14" x14ac:dyDescent="0.2">
      <c r="B631" s="28"/>
      <c r="AZ631" s="28"/>
    </row>
    <row r="632" spans="2:52" s="1" customFormat="1" ht="14" x14ac:dyDescent="0.2">
      <c r="B632" s="28"/>
      <c r="AZ632" s="28"/>
    </row>
    <row r="633" spans="2:52" s="1" customFormat="1" ht="14" x14ac:dyDescent="0.2">
      <c r="B633" s="28"/>
      <c r="AZ633" s="28"/>
    </row>
    <row r="634" spans="2:52" s="1" customFormat="1" ht="14" x14ac:dyDescent="0.2">
      <c r="B634" s="28"/>
      <c r="AZ634" s="28"/>
    </row>
    <row r="635" spans="2:52" s="1" customFormat="1" ht="14" x14ac:dyDescent="0.2">
      <c r="B635" s="28"/>
      <c r="AZ635" s="28"/>
    </row>
    <row r="636" spans="2:52" s="1" customFormat="1" ht="14" x14ac:dyDescent="0.2">
      <c r="B636" s="28"/>
      <c r="AZ636" s="28"/>
    </row>
    <row r="637" spans="2:52" s="1" customFormat="1" ht="14" x14ac:dyDescent="0.2">
      <c r="B637" s="28"/>
      <c r="AZ637" s="28"/>
    </row>
    <row r="638" spans="2:52" s="1" customFormat="1" ht="14" x14ac:dyDescent="0.2">
      <c r="B638" s="28"/>
      <c r="AZ638" s="28"/>
    </row>
    <row r="639" spans="2:52" s="1" customFormat="1" ht="14" x14ac:dyDescent="0.2">
      <c r="B639" s="28"/>
      <c r="AZ639" s="28"/>
    </row>
    <row r="640" spans="2:52" s="1" customFormat="1" ht="14" x14ac:dyDescent="0.2">
      <c r="B640" s="28"/>
      <c r="AZ640" s="28"/>
    </row>
    <row r="641" spans="2:52" s="1" customFormat="1" ht="14" x14ac:dyDescent="0.2">
      <c r="B641" s="28"/>
      <c r="AZ641" s="28"/>
    </row>
    <row r="642" spans="2:52" s="1" customFormat="1" ht="14" x14ac:dyDescent="0.2">
      <c r="B642" s="28"/>
      <c r="AZ642" s="28"/>
    </row>
    <row r="643" spans="2:52" s="1" customFormat="1" ht="14" x14ac:dyDescent="0.2">
      <c r="B643" s="28"/>
      <c r="AZ643" s="28"/>
    </row>
    <row r="644" spans="2:52" s="1" customFormat="1" ht="14" x14ac:dyDescent="0.2">
      <c r="B644" s="28"/>
      <c r="AZ644" s="28"/>
    </row>
    <row r="645" spans="2:52" s="1" customFormat="1" ht="14" x14ac:dyDescent="0.2">
      <c r="B645" s="28"/>
      <c r="AZ645" s="28"/>
    </row>
    <row r="646" spans="2:52" s="1" customFormat="1" ht="14" x14ac:dyDescent="0.2">
      <c r="B646" s="28"/>
      <c r="AZ646" s="28"/>
    </row>
    <row r="647" spans="2:52" s="1" customFormat="1" ht="14" x14ac:dyDescent="0.2">
      <c r="B647" s="28"/>
      <c r="AZ647" s="28"/>
    </row>
    <row r="648" spans="2:52" s="1" customFormat="1" ht="14" x14ac:dyDescent="0.2">
      <c r="B648" s="28"/>
      <c r="AZ648" s="28"/>
    </row>
    <row r="649" spans="2:52" s="1" customFormat="1" ht="14" x14ac:dyDescent="0.2">
      <c r="B649" s="28"/>
      <c r="AZ649" s="28"/>
    </row>
    <row r="650" spans="2:52" s="1" customFormat="1" ht="14" x14ac:dyDescent="0.2">
      <c r="B650" s="28"/>
      <c r="AZ650" s="28"/>
    </row>
    <row r="651" spans="2:52" s="1" customFormat="1" ht="14" x14ac:dyDescent="0.2">
      <c r="B651" s="28"/>
      <c r="AZ651" s="28"/>
    </row>
    <row r="652" spans="2:52" s="1" customFormat="1" ht="14" x14ac:dyDescent="0.2">
      <c r="B652" s="28"/>
      <c r="AZ652" s="28"/>
    </row>
    <row r="653" spans="2:52" s="1" customFormat="1" ht="14" x14ac:dyDescent="0.2">
      <c r="B653" s="28"/>
      <c r="AZ653" s="28"/>
    </row>
    <row r="654" spans="2:52" s="1" customFormat="1" ht="14" x14ac:dyDescent="0.2">
      <c r="B654" s="28"/>
      <c r="AZ654" s="28"/>
    </row>
    <row r="655" spans="2:52" s="1" customFormat="1" ht="14" x14ac:dyDescent="0.2">
      <c r="B655" s="28"/>
      <c r="AZ655" s="28"/>
    </row>
    <row r="656" spans="2:52" s="1" customFormat="1" ht="14" x14ac:dyDescent="0.2">
      <c r="B656" s="28"/>
      <c r="AZ656" s="28"/>
    </row>
    <row r="657" spans="2:52" s="1" customFormat="1" ht="14" x14ac:dyDescent="0.2">
      <c r="B657" s="28"/>
      <c r="AZ657" s="28"/>
    </row>
    <row r="658" spans="2:52" s="1" customFormat="1" ht="14" x14ac:dyDescent="0.2">
      <c r="B658" s="28"/>
      <c r="AZ658" s="28"/>
    </row>
    <row r="659" spans="2:52" s="1" customFormat="1" ht="14" x14ac:dyDescent="0.2">
      <c r="B659" s="28"/>
      <c r="AZ659" s="28"/>
    </row>
    <row r="660" spans="2:52" s="1" customFormat="1" ht="14" x14ac:dyDescent="0.2">
      <c r="B660" s="28"/>
      <c r="AZ660" s="28"/>
    </row>
    <row r="661" spans="2:52" s="1" customFormat="1" ht="14" x14ac:dyDescent="0.2">
      <c r="B661" s="28"/>
      <c r="AZ661" s="28"/>
    </row>
    <row r="662" spans="2:52" s="1" customFormat="1" ht="14" x14ac:dyDescent="0.2">
      <c r="B662" s="28"/>
      <c r="AZ662" s="28"/>
    </row>
    <row r="663" spans="2:52" s="1" customFormat="1" ht="14" x14ac:dyDescent="0.2">
      <c r="B663" s="28"/>
      <c r="AZ663" s="28"/>
    </row>
    <row r="664" spans="2:52" s="1" customFormat="1" ht="14" x14ac:dyDescent="0.2">
      <c r="B664" s="28"/>
      <c r="AZ664" s="28"/>
    </row>
    <row r="665" spans="2:52" s="1" customFormat="1" ht="14" x14ac:dyDescent="0.2">
      <c r="B665" s="28"/>
      <c r="AZ665" s="28"/>
    </row>
    <row r="666" spans="2:52" s="1" customFormat="1" ht="14" x14ac:dyDescent="0.2">
      <c r="B666" s="28"/>
      <c r="AZ666" s="28"/>
    </row>
    <row r="667" spans="2:52" s="1" customFormat="1" ht="14" x14ac:dyDescent="0.2">
      <c r="B667" s="28"/>
      <c r="AZ667" s="28"/>
    </row>
    <row r="668" spans="2:52" s="1" customFormat="1" ht="14" x14ac:dyDescent="0.2">
      <c r="B668" s="28"/>
      <c r="AZ668" s="28"/>
    </row>
    <row r="669" spans="2:52" s="1" customFormat="1" ht="14" x14ac:dyDescent="0.2">
      <c r="B669" s="28"/>
      <c r="AZ669" s="28"/>
    </row>
    <row r="670" spans="2:52" s="1" customFormat="1" ht="14" x14ac:dyDescent="0.2">
      <c r="B670" s="28"/>
      <c r="AZ670" s="28"/>
    </row>
    <row r="671" spans="2:52" s="1" customFormat="1" ht="14" x14ac:dyDescent="0.2">
      <c r="B671" s="28"/>
      <c r="AZ671" s="28"/>
    </row>
    <row r="672" spans="2:52" s="1" customFormat="1" ht="14" x14ac:dyDescent="0.2">
      <c r="B672" s="28"/>
      <c r="AZ672" s="28"/>
    </row>
    <row r="673" spans="2:52" s="1" customFormat="1" ht="14" x14ac:dyDescent="0.2">
      <c r="B673" s="28"/>
      <c r="AZ673" s="28"/>
    </row>
    <row r="674" spans="2:52" s="1" customFormat="1" ht="14" x14ac:dyDescent="0.2">
      <c r="B674" s="28"/>
      <c r="AZ674" s="28"/>
    </row>
    <row r="675" spans="2:52" s="1" customFormat="1" ht="14" x14ac:dyDescent="0.2">
      <c r="B675" s="28"/>
      <c r="AZ675" s="28"/>
    </row>
    <row r="676" spans="2:52" s="1" customFormat="1" ht="14" x14ac:dyDescent="0.2">
      <c r="B676" s="28"/>
      <c r="AZ676" s="28"/>
    </row>
    <row r="677" spans="2:52" s="1" customFormat="1" ht="14" x14ac:dyDescent="0.2">
      <c r="B677" s="28"/>
      <c r="AZ677" s="28"/>
    </row>
    <row r="678" spans="2:52" s="1" customFormat="1" ht="14" x14ac:dyDescent="0.2">
      <c r="B678" s="28"/>
      <c r="AZ678" s="28"/>
    </row>
    <row r="679" spans="2:52" s="1" customFormat="1" ht="14" x14ac:dyDescent="0.2">
      <c r="B679" s="28"/>
      <c r="AZ679" s="28"/>
    </row>
    <row r="680" spans="2:52" s="1" customFormat="1" ht="14" x14ac:dyDescent="0.2">
      <c r="B680" s="28"/>
      <c r="AZ680" s="28"/>
    </row>
    <row r="681" spans="2:52" s="1" customFormat="1" ht="14" x14ac:dyDescent="0.2">
      <c r="B681" s="28"/>
      <c r="AZ681" s="28"/>
    </row>
    <row r="682" spans="2:52" s="1" customFormat="1" ht="14" x14ac:dyDescent="0.2">
      <c r="B682" s="28"/>
      <c r="AZ682" s="28"/>
    </row>
    <row r="683" spans="2:52" s="1" customFormat="1" ht="14" x14ac:dyDescent="0.2">
      <c r="B683" s="28"/>
      <c r="AZ683" s="28"/>
    </row>
    <row r="684" spans="2:52" s="1" customFormat="1" ht="14" x14ac:dyDescent="0.2">
      <c r="B684" s="28"/>
      <c r="AZ684" s="28"/>
    </row>
    <row r="685" spans="2:52" s="1" customFormat="1" ht="14" x14ac:dyDescent="0.2">
      <c r="B685" s="28"/>
      <c r="AZ685" s="28"/>
    </row>
    <row r="686" spans="2:52" s="1" customFormat="1" ht="14" x14ac:dyDescent="0.2">
      <c r="B686" s="28"/>
      <c r="AZ686" s="28"/>
    </row>
    <row r="687" spans="2:52" s="1" customFormat="1" ht="14" x14ac:dyDescent="0.2">
      <c r="B687" s="28"/>
      <c r="AZ687" s="28"/>
    </row>
    <row r="688" spans="2:52" s="1" customFormat="1" ht="14" x14ac:dyDescent="0.2">
      <c r="B688" s="28"/>
      <c r="AZ688" s="28"/>
    </row>
    <row r="689" spans="2:52" s="1" customFormat="1" ht="14" x14ac:dyDescent="0.2">
      <c r="B689" s="28"/>
      <c r="AZ689" s="28"/>
    </row>
    <row r="690" spans="2:52" s="1" customFormat="1" ht="14" x14ac:dyDescent="0.2">
      <c r="B690" s="28"/>
      <c r="AZ690" s="28"/>
    </row>
    <row r="691" spans="2:52" s="1" customFormat="1" ht="14" x14ac:dyDescent="0.2">
      <c r="B691" s="28"/>
      <c r="AZ691" s="28"/>
    </row>
    <row r="692" spans="2:52" s="1" customFormat="1" ht="14" x14ac:dyDescent="0.2">
      <c r="B692" s="28"/>
      <c r="AZ692" s="28"/>
    </row>
    <row r="693" spans="2:52" s="1" customFormat="1" ht="14" x14ac:dyDescent="0.2">
      <c r="B693" s="28"/>
      <c r="AZ693" s="28"/>
    </row>
    <row r="694" spans="2:52" s="1" customFormat="1" ht="14" x14ac:dyDescent="0.2">
      <c r="B694" s="28"/>
      <c r="AZ694" s="28"/>
    </row>
    <row r="695" spans="2:52" s="1" customFormat="1" ht="14" x14ac:dyDescent="0.2">
      <c r="B695" s="28"/>
      <c r="AZ695" s="28"/>
    </row>
    <row r="696" spans="2:52" s="1" customFormat="1" ht="14" x14ac:dyDescent="0.2">
      <c r="B696" s="28"/>
      <c r="AZ696" s="28"/>
    </row>
    <row r="697" spans="2:52" s="1" customFormat="1" ht="14" x14ac:dyDescent="0.2">
      <c r="B697" s="28"/>
      <c r="AZ697" s="28"/>
    </row>
    <row r="698" spans="2:52" s="1" customFormat="1" ht="14" x14ac:dyDescent="0.2">
      <c r="B698" s="28"/>
      <c r="AZ698" s="28"/>
    </row>
    <row r="699" spans="2:52" s="1" customFormat="1" ht="14" x14ac:dyDescent="0.2">
      <c r="B699" s="28"/>
      <c r="AZ699" s="28"/>
    </row>
    <row r="700" spans="2:52" s="1" customFormat="1" ht="14" x14ac:dyDescent="0.2">
      <c r="B700" s="28"/>
      <c r="AZ700" s="28"/>
    </row>
    <row r="701" spans="2:52" s="1" customFormat="1" ht="14" x14ac:dyDescent="0.2">
      <c r="B701" s="28"/>
      <c r="AZ701" s="28"/>
    </row>
    <row r="702" spans="2:52" s="1" customFormat="1" ht="14" x14ac:dyDescent="0.2">
      <c r="B702" s="28"/>
      <c r="AZ702" s="28"/>
    </row>
    <row r="703" spans="2:52" s="1" customFormat="1" ht="14" x14ac:dyDescent="0.2">
      <c r="B703" s="28"/>
      <c r="AZ703" s="28"/>
    </row>
    <row r="704" spans="2:52" s="1" customFormat="1" ht="14" x14ac:dyDescent="0.2">
      <c r="B704" s="28"/>
      <c r="AZ704" s="28"/>
    </row>
    <row r="705" spans="2:52" s="1" customFormat="1" ht="14" x14ac:dyDescent="0.2">
      <c r="B705" s="28"/>
      <c r="AZ705" s="28"/>
    </row>
    <row r="706" spans="2:52" s="1" customFormat="1" ht="14" x14ac:dyDescent="0.2">
      <c r="B706" s="28"/>
      <c r="AZ706" s="28"/>
    </row>
    <row r="707" spans="2:52" s="1" customFormat="1" ht="14" x14ac:dyDescent="0.2">
      <c r="B707" s="28"/>
      <c r="AZ707" s="28"/>
    </row>
    <row r="708" spans="2:52" s="1" customFormat="1" ht="14" x14ac:dyDescent="0.2">
      <c r="B708" s="28"/>
      <c r="AZ708" s="28"/>
    </row>
    <row r="709" spans="2:52" s="1" customFormat="1" ht="14" x14ac:dyDescent="0.2">
      <c r="B709" s="28"/>
      <c r="AZ709" s="28"/>
    </row>
    <row r="710" spans="2:52" s="1" customFormat="1" ht="14" x14ac:dyDescent="0.2">
      <c r="B710" s="28"/>
      <c r="AZ710" s="28"/>
    </row>
    <row r="711" spans="2:52" s="1" customFormat="1" ht="14" x14ac:dyDescent="0.2">
      <c r="B711" s="28"/>
      <c r="AZ711" s="28"/>
    </row>
    <row r="712" spans="2:52" s="1" customFormat="1" ht="14" x14ac:dyDescent="0.2">
      <c r="B712" s="28"/>
      <c r="AZ712" s="28"/>
    </row>
    <row r="713" spans="2:52" s="1" customFormat="1" ht="14" x14ac:dyDescent="0.2">
      <c r="B713" s="28"/>
      <c r="AZ713" s="28"/>
    </row>
    <row r="714" spans="2:52" s="1" customFormat="1" ht="14" x14ac:dyDescent="0.2">
      <c r="B714" s="28"/>
      <c r="AZ714" s="28"/>
    </row>
    <row r="715" spans="2:52" s="1" customFormat="1" ht="14" x14ac:dyDescent="0.2">
      <c r="B715" s="28"/>
      <c r="AZ715" s="28"/>
    </row>
    <row r="716" spans="2:52" s="1" customFormat="1" ht="14" x14ac:dyDescent="0.2">
      <c r="B716" s="28"/>
      <c r="AZ716" s="28"/>
    </row>
    <row r="717" spans="2:52" s="1" customFormat="1" ht="14" x14ac:dyDescent="0.2">
      <c r="B717" s="28"/>
      <c r="AZ717" s="28"/>
    </row>
    <row r="718" spans="2:52" s="1" customFormat="1" ht="14" x14ac:dyDescent="0.2">
      <c r="B718" s="28"/>
      <c r="AZ718" s="28"/>
    </row>
    <row r="719" spans="2:52" s="1" customFormat="1" ht="14" x14ac:dyDescent="0.2">
      <c r="B719" s="28"/>
      <c r="AZ719" s="28"/>
    </row>
    <row r="720" spans="2:52" s="1" customFormat="1" ht="14" x14ac:dyDescent="0.2">
      <c r="B720" s="28"/>
      <c r="AZ720" s="28"/>
    </row>
    <row r="721" spans="2:52" s="1" customFormat="1" ht="14" x14ac:dyDescent="0.2">
      <c r="B721" s="28"/>
      <c r="AZ721" s="28"/>
    </row>
    <row r="722" spans="2:52" s="1" customFormat="1" ht="14" x14ac:dyDescent="0.2">
      <c r="B722" s="28"/>
      <c r="AZ722" s="28"/>
    </row>
    <row r="723" spans="2:52" s="1" customFormat="1" ht="14" x14ac:dyDescent="0.2">
      <c r="B723" s="28"/>
      <c r="AZ723" s="28"/>
    </row>
    <row r="724" spans="2:52" s="1" customFormat="1" ht="14" x14ac:dyDescent="0.2">
      <c r="B724" s="28"/>
      <c r="AZ724" s="28"/>
    </row>
    <row r="725" spans="2:52" s="1" customFormat="1" ht="14" x14ac:dyDescent="0.2">
      <c r="B725" s="28"/>
      <c r="AZ725" s="28"/>
    </row>
    <row r="726" spans="2:52" s="1" customFormat="1" ht="14" x14ac:dyDescent="0.2">
      <c r="B726" s="28"/>
      <c r="AZ726" s="28"/>
    </row>
    <row r="727" spans="2:52" s="1" customFormat="1" ht="14" x14ac:dyDescent="0.2">
      <c r="B727" s="28"/>
      <c r="AZ727" s="28"/>
    </row>
    <row r="728" spans="2:52" s="1" customFormat="1" ht="14" x14ac:dyDescent="0.2">
      <c r="B728" s="28"/>
      <c r="AZ728" s="28"/>
    </row>
    <row r="729" spans="2:52" s="1" customFormat="1" ht="14" x14ac:dyDescent="0.2">
      <c r="B729" s="28"/>
      <c r="AZ729" s="28"/>
    </row>
    <row r="730" spans="2:52" s="1" customFormat="1" ht="14" x14ac:dyDescent="0.2">
      <c r="B730" s="28"/>
      <c r="AZ730" s="28"/>
    </row>
    <row r="731" spans="2:52" s="1" customFormat="1" ht="14" x14ac:dyDescent="0.2">
      <c r="B731" s="28"/>
      <c r="AZ731" s="28"/>
    </row>
    <row r="732" spans="2:52" s="1" customFormat="1" ht="14" x14ac:dyDescent="0.2">
      <c r="B732" s="28"/>
      <c r="AZ732" s="28"/>
    </row>
    <row r="733" spans="2:52" s="1" customFormat="1" ht="14" x14ac:dyDescent="0.2">
      <c r="B733" s="28"/>
      <c r="AZ733" s="28"/>
    </row>
    <row r="734" spans="2:52" s="1" customFormat="1" ht="14" x14ac:dyDescent="0.2">
      <c r="B734" s="28"/>
      <c r="AZ734" s="28"/>
    </row>
    <row r="735" spans="2:52" s="1" customFormat="1" ht="14" x14ac:dyDescent="0.2">
      <c r="B735" s="28"/>
      <c r="AZ735" s="28"/>
    </row>
    <row r="736" spans="2:52" s="1" customFormat="1" ht="14" x14ac:dyDescent="0.2">
      <c r="B736" s="28"/>
      <c r="AZ736" s="28"/>
    </row>
    <row r="737" spans="2:52" s="1" customFormat="1" ht="14" x14ac:dyDescent="0.2">
      <c r="B737" s="28"/>
      <c r="AZ737" s="28"/>
    </row>
    <row r="738" spans="2:52" s="1" customFormat="1" ht="14" x14ac:dyDescent="0.2">
      <c r="B738" s="28"/>
      <c r="AZ738" s="28"/>
    </row>
    <row r="739" spans="2:52" s="1" customFormat="1" ht="14" x14ac:dyDescent="0.2">
      <c r="B739" s="28"/>
      <c r="AZ739" s="28"/>
    </row>
    <row r="740" spans="2:52" s="1" customFormat="1" ht="14" x14ac:dyDescent="0.2">
      <c r="B740" s="28"/>
      <c r="AZ740" s="28"/>
    </row>
    <row r="741" spans="2:52" s="1" customFormat="1" ht="14" x14ac:dyDescent="0.2">
      <c r="B741" s="28"/>
      <c r="AZ741" s="28"/>
    </row>
    <row r="742" spans="2:52" s="1" customFormat="1" ht="14" x14ac:dyDescent="0.2">
      <c r="B742" s="28"/>
      <c r="AZ742" s="28"/>
    </row>
    <row r="743" spans="2:52" s="1" customFormat="1" ht="14" x14ac:dyDescent="0.2">
      <c r="B743" s="28"/>
      <c r="AZ743" s="28"/>
    </row>
    <row r="744" spans="2:52" s="1" customFormat="1" ht="14" x14ac:dyDescent="0.2">
      <c r="B744" s="28"/>
      <c r="AZ744" s="28"/>
    </row>
    <row r="745" spans="2:52" s="1" customFormat="1" ht="14" x14ac:dyDescent="0.2">
      <c r="B745" s="28"/>
      <c r="AZ745" s="28"/>
    </row>
    <row r="746" spans="2:52" s="1" customFormat="1" ht="14" x14ac:dyDescent="0.2">
      <c r="B746" s="28"/>
      <c r="AZ746" s="28"/>
    </row>
    <row r="747" spans="2:52" s="1" customFormat="1" ht="14" x14ac:dyDescent="0.2">
      <c r="B747" s="28"/>
      <c r="AZ747" s="28"/>
    </row>
    <row r="748" spans="2:52" s="1" customFormat="1" ht="14" x14ac:dyDescent="0.2">
      <c r="B748" s="28"/>
      <c r="AZ748" s="28"/>
    </row>
    <row r="749" spans="2:52" s="1" customFormat="1" ht="14" x14ac:dyDescent="0.2">
      <c r="B749" s="28"/>
      <c r="AZ749" s="28"/>
    </row>
    <row r="750" spans="2:52" s="1" customFormat="1" ht="14" x14ac:dyDescent="0.2">
      <c r="B750" s="28"/>
      <c r="AZ750" s="28"/>
    </row>
    <row r="751" spans="2:52" s="1" customFormat="1" ht="14" x14ac:dyDescent="0.2">
      <c r="B751" s="28"/>
      <c r="AZ751" s="28"/>
    </row>
    <row r="752" spans="2:52" s="1" customFormat="1" ht="14" x14ac:dyDescent="0.2">
      <c r="B752" s="28"/>
      <c r="AZ752" s="28"/>
    </row>
    <row r="753" spans="2:52" s="1" customFormat="1" ht="14" x14ac:dyDescent="0.2">
      <c r="B753" s="28"/>
      <c r="AZ753" s="28"/>
    </row>
    <row r="754" spans="2:52" s="1" customFormat="1" ht="14" x14ac:dyDescent="0.2">
      <c r="B754" s="28"/>
      <c r="AZ754" s="28"/>
    </row>
    <row r="755" spans="2:52" s="1" customFormat="1" ht="14" x14ac:dyDescent="0.2">
      <c r="B755" s="28"/>
      <c r="AZ755" s="28"/>
    </row>
    <row r="756" spans="2:52" s="1" customFormat="1" ht="14" x14ac:dyDescent="0.2">
      <c r="B756" s="28"/>
      <c r="AZ756" s="28"/>
    </row>
    <row r="757" spans="2:52" s="1" customFormat="1" ht="14" x14ac:dyDescent="0.2">
      <c r="B757" s="28"/>
      <c r="AZ757" s="28"/>
    </row>
    <row r="758" spans="2:52" s="1" customFormat="1" ht="14" x14ac:dyDescent="0.2">
      <c r="B758" s="28"/>
      <c r="AZ758" s="28"/>
    </row>
    <row r="759" spans="2:52" s="1" customFormat="1" ht="14" x14ac:dyDescent="0.2">
      <c r="B759" s="28"/>
      <c r="AZ759" s="28"/>
    </row>
    <row r="760" spans="2:52" s="1" customFormat="1" ht="14" x14ac:dyDescent="0.2">
      <c r="B760" s="28"/>
      <c r="AZ760" s="28"/>
    </row>
    <row r="761" spans="2:52" s="1" customFormat="1" ht="14" x14ac:dyDescent="0.2">
      <c r="B761" s="28"/>
      <c r="AZ761" s="28"/>
    </row>
    <row r="762" spans="2:52" s="1" customFormat="1" ht="14" x14ac:dyDescent="0.2">
      <c r="B762" s="28"/>
      <c r="AZ762" s="28"/>
    </row>
    <row r="763" spans="2:52" s="1" customFormat="1" ht="14" x14ac:dyDescent="0.2">
      <c r="B763" s="28"/>
      <c r="AZ763" s="28"/>
    </row>
    <row r="764" spans="2:52" s="1" customFormat="1" ht="14" x14ac:dyDescent="0.2">
      <c r="B764" s="28"/>
      <c r="AZ764" s="28"/>
    </row>
    <row r="765" spans="2:52" s="1" customFormat="1" ht="14" x14ac:dyDescent="0.2">
      <c r="B765" s="28"/>
      <c r="AZ765" s="28"/>
    </row>
    <row r="766" spans="2:52" s="1" customFormat="1" ht="14" x14ac:dyDescent="0.2">
      <c r="B766" s="28"/>
      <c r="AZ766" s="28"/>
    </row>
    <row r="767" spans="2:52" s="1" customFormat="1" ht="14" x14ac:dyDescent="0.2">
      <c r="B767" s="28"/>
      <c r="AZ767" s="28"/>
    </row>
    <row r="768" spans="2:52" s="1" customFormat="1" ht="14" x14ac:dyDescent="0.2">
      <c r="B768" s="28"/>
      <c r="AZ768" s="28"/>
    </row>
    <row r="769" spans="2:52" s="1" customFormat="1" ht="14" x14ac:dyDescent="0.2">
      <c r="B769" s="28"/>
      <c r="AZ769" s="28"/>
    </row>
    <row r="770" spans="2:52" s="1" customFormat="1" ht="14" x14ac:dyDescent="0.2">
      <c r="B770" s="28"/>
      <c r="AZ770" s="28"/>
    </row>
    <row r="771" spans="2:52" s="1" customFormat="1" ht="14" x14ac:dyDescent="0.2">
      <c r="B771" s="28"/>
      <c r="AZ771" s="28"/>
    </row>
    <row r="772" spans="2:52" s="1" customFormat="1" ht="14" x14ac:dyDescent="0.2">
      <c r="B772" s="28"/>
      <c r="AZ772" s="28"/>
    </row>
    <row r="773" spans="2:52" s="1" customFormat="1" ht="14" x14ac:dyDescent="0.2">
      <c r="B773" s="28"/>
      <c r="AZ773" s="28"/>
    </row>
    <row r="774" spans="2:52" s="1" customFormat="1" ht="14" x14ac:dyDescent="0.2">
      <c r="B774" s="28"/>
      <c r="AZ774" s="28"/>
    </row>
    <row r="775" spans="2:52" s="1" customFormat="1" ht="14" x14ac:dyDescent="0.2">
      <c r="B775" s="28"/>
      <c r="AZ775" s="28"/>
    </row>
    <row r="776" spans="2:52" s="1" customFormat="1" ht="14" x14ac:dyDescent="0.2">
      <c r="B776" s="28"/>
      <c r="AZ776" s="28"/>
    </row>
    <row r="777" spans="2:52" s="1" customFormat="1" ht="14" x14ac:dyDescent="0.2">
      <c r="B777" s="28"/>
      <c r="AZ777" s="28"/>
    </row>
    <row r="778" spans="2:52" s="1" customFormat="1" ht="14" x14ac:dyDescent="0.2">
      <c r="B778" s="28"/>
      <c r="AZ778" s="28"/>
    </row>
    <row r="779" spans="2:52" s="1" customFormat="1" ht="14" x14ac:dyDescent="0.2">
      <c r="B779" s="28"/>
      <c r="AZ779" s="28"/>
    </row>
    <row r="780" spans="2:52" s="1" customFormat="1" ht="14" x14ac:dyDescent="0.2">
      <c r="B780" s="28"/>
      <c r="AZ780" s="28"/>
    </row>
    <row r="781" spans="2:52" s="1" customFormat="1" ht="14" x14ac:dyDescent="0.2">
      <c r="B781" s="28"/>
      <c r="AZ781" s="28"/>
    </row>
    <row r="782" spans="2:52" s="1" customFormat="1" ht="14" x14ac:dyDescent="0.2">
      <c r="B782" s="28"/>
      <c r="AZ782" s="28"/>
    </row>
    <row r="783" spans="2:52" s="1" customFormat="1" ht="14" x14ac:dyDescent="0.2">
      <c r="B783" s="28"/>
      <c r="AZ783" s="28"/>
    </row>
    <row r="784" spans="2:52" s="1" customFormat="1" ht="14" x14ac:dyDescent="0.2">
      <c r="B784" s="28"/>
      <c r="AZ784" s="28"/>
    </row>
    <row r="785" spans="2:52" s="1" customFormat="1" ht="14" x14ac:dyDescent="0.2">
      <c r="B785" s="28"/>
      <c r="AZ785" s="28"/>
    </row>
    <row r="786" spans="2:52" s="1" customFormat="1" ht="14" x14ac:dyDescent="0.2">
      <c r="B786" s="28"/>
      <c r="AZ786" s="28"/>
    </row>
    <row r="787" spans="2:52" s="1" customFormat="1" ht="14" x14ac:dyDescent="0.2">
      <c r="B787" s="28"/>
      <c r="AZ787" s="28"/>
    </row>
    <row r="788" spans="2:52" s="1" customFormat="1" ht="14" x14ac:dyDescent="0.2">
      <c r="B788" s="28"/>
      <c r="AZ788" s="28"/>
    </row>
    <row r="789" spans="2:52" s="1" customFormat="1" ht="14" x14ac:dyDescent="0.2">
      <c r="B789" s="28"/>
      <c r="AZ789" s="28"/>
    </row>
    <row r="790" spans="2:52" s="1" customFormat="1" ht="14" x14ac:dyDescent="0.2">
      <c r="B790" s="28"/>
      <c r="AZ790" s="28"/>
    </row>
    <row r="791" spans="2:52" s="1" customFormat="1" ht="14" x14ac:dyDescent="0.2">
      <c r="B791" s="28"/>
      <c r="AZ791" s="28"/>
    </row>
    <row r="792" spans="2:52" s="1" customFormat="1" ht="14" x14ac:dyDescent="0.2">
      <c r="B792" s="28"/>
      <c r="AZ792" s="28"/>
    </row>
    <row r="793" spans="2:52" s="1" customFormat="1" ht="14" x14ac:dyDescent="0.2">
      <c r="B793" s="28"/>
      <c r="AZ793" s="28"/>
    </row>
    <row r="794" spans="2:52" s="1" customFormat="1" ht="14" x14ac:dyDescent="0.2">
      <c r="B794" s="28"/>
      <c r="AZ794" s="28"/>
    </row>
    <row r="795" spans="2:52" s="1" customFormat="1" ht="14" x14ac:dyDescent="0.2">
      <c r="B795" s="28"/>
      <c r="AZ795" s="28"/>
    </row>
    <row r="796" spans="2:52" s="1" customFormat="1" ht="14" x14ac:dyDescent="0.2">
      <c r="B796" s="28"/>
      <c r="AZ796" s="28"/>
    </row>
    <row r="797" spans="2:52" s="1" customFormat="1" ht="14" x14ac:dyDescent="0.2">
      <c r="B797" s="28"/>
      <c r="AZ797" s="28"/>
    </row>
    <row r="798" spans="2:52" s="1" customFormat="1" ht="14" x14ac:dyDescent="0.2">
      <c r="B798" s="28"/>
      <c r="AZ798" s="28"/>
    </row>
    <row r="799" spans="2:52" s="1" customFormat="1" ht="14" x14ac:dyDescent="0.2">
      <c r="B799" s="28"/>
      <c r="AZ799" s="28"/>
    </row>
    <row r="800" spans="2:52" s="1" customFormat="1" ht="14" x14ac:dyDescent="0.2">
      <c r="B800" s="28"/>
      <c r="AZ800" s="28"/>
    </row>
    <row r="801" spans="2:52" s="1" customFormat="1" ht="14" x14ac:dyDescent="0.2">
      <c r="B801" s="28"/>
      <c r="AZ801" s="28"/>
    </row>
    <row r="802" spans="2:52" s="1" customFormat="1" ht="14" x14ac:dyDescent="0.2">
      <c r="B802" s="28"/>
      <c r="AZ802" s="28"/>
    </row>
    <row r="803" spans="2:52" s="1" customFormat="1" ht="14" x14ac:dyDescent="0.2">
      <c r="B803" s="28"/>
      <c r="AZ803" s="28"/>
    </row>
    <row r="804" spans="2:52" s="1" customFormat="1" ht="14" x14ac:dyDescent="0.2">
      <c r="B804" s="28"/>
      <c r="AZ804" s="28"/>
    </row>
    <row r="805" spans="2:52" s="1" customFormat="1" ht="14" x14ac:dyDescent="0.2">
      <c r="B805" s="28"/>
      <c r="AZ805" s="28"/>
    </row>
    <row r="806" spans="2:52" s="1" customFormat="1" ht="14" x14ac:dyDescent="0.2">
      <c r="B806" s="28"/>
      <c r="AZ806" s="28"/>
    </row>
    <row r="807" spans="2:52" s="1" customFormat="1" ht="14" x14ac:dyDescent="0.2">
      <c r="B807" s="28"/>
      <c r="AZ807" s="28"/>
    </row>
    <row r="808" spans="2:52" s="1" customFormat="1" ht="14" x14ac:dyDescent="0.2">
      <c r="B808" s="28"/>
      <c r="AZ808" s="28"/>
    </row>
    <row r="809" spans="2:52" s="1" customFormat="1" ht="14" x14ac:dyDescent="0.2">
      <c r="B809" s="28"/>
      <c r="AZ809" s="28"/>
    </row>
    <row r="810" spans="2:52" s="1" customFormat="1" ht="14" x14ac:dyDescent="0.2">
      <c r="B810" s="28"/>
      <c r="AZ810" s="28"/>
    </row>
    <row r="811" spans="2:52" s="1" customFormat="1" ht="14" x14ac:dyDescent="0.2">
      <c r="B811" s="28"/>
      <c r="AZ811" s="28"/>
    </row>
    <row r="812" spans="2:52" s="1" customFormat="1" ht="14" x14ac:dyDescent="0.2">
      <c r="B812" s="28"/>
      <c r="AZ812" s="28"/>
    </row>
    <row r="813" spans="2:52" s="1" customFormat="1" ht="14" x14ac:dyDescent="0.2">
      <c r="B813" s="28"/>
      <c r="AZ813" s="28"/>
    </row>
    <row r="814" spans="2:52" s="1" customFormat="1" ht="14" x14ac:dyDescent="0.2">
      <c r="B814" s="28"/>
      <c r="AZ814" s="28"/>
    </row>
    <row r="815" spans="2:52" s="1" customFormat="1" ht="14" x14ac:dyDescent="0.2">
      <c r="B815" s="28"/>
      <c r="AZ815" s="28"/>
    </row>
    <row r="816" spans="2:52" s="1" customFormat="1" ht="14" x14ac:dyDescent="0.2">
      <c r="B816" s="28"/>
      <c r="AZ816" s="28"/>
    </row>
    <row r="817" spans="2:52" s="1" customFormat="1" ht="14" x14ac:dyDescent="0.2">
      <c r="B817" s="28"/>
      <c r="AZ817" s="28"/>
    </row>
    <row r="818" spans="2:52" s="1" customFormat="1" ht="14" x14ac:dyDescent="0.2">
      <c r="B818" s="28"/>
      <c r="AZ818" s="28"/>
    </row>
    <row r="819" spans="2:52" s="1" customFormat="1" ht="14" x14ac:dyDescent="0.2">
      <c r="B819" s="28"/>
      <c r="AZ819" s="28"/>
    </row>
    <row r="820" spans="2:52" s="1" customFormat="1" ht="14" x14ac:dyDescent="0.2">
      <c r="B820" s="28"/>
      <c r="AZ820" s="28"/>
    </row>
    <row r="821" spans="2:52" s="1" customFormat="1" ht="14" x14ac:dyDescent="0.2">
      <c r="B821" s="28"/>
      <c r="AZ821" s="28"/>
    </row>
    <row r="822" spans="2:52" s="1" customFormat="1" ht="14" x14ac:dyDescent="0.2">
      <c r="B822" s="28"/>
      <c r="AZ822" s="28"/>
    </row>
    <row r="823" spans="2:52" s="1" customFormat="1" ht="14" x14ac:dyDescent="0.2">
      <c r="B823" s="28"/>
      <c r="AZ823" s="28"/>
    </row>
    <row r="824" spans="2:52" s="1" customFormat="1" ht="14" x14ac:dyDescent="0.2">
      <c r="B824" s="28"/>
      <c r="AZ824" s="28"/>
    </row>
    <row r="825" spans="2:52" s="1" customFormat="1" ht="14" x14ac:dyDescent="0.2">
      <c r="B825" s="28"/>
      <c r="AZ825" s="28"/>
    </row>
    <row r="826" spans="2:52" s="1" customFormat="1" ht="14" x14ac:dyDescent="0.2">
      <c r="B826" s="28"/>
      <c r="AZ826" s="28"/>
    </row>
    <row r="827" spans="2:52" s="1" customFormat="1" ht="14" x14ac:dyDescent="0.2">
      <c r="B827" s="28"/>
      <c r="AZ827" s="28"/>
    </row>
    <row r="828" spans="2:52" s="1" customFormat="1" ht="14" x14ac:dyDescent="0.2">
      <c r="B828" s="28"/>
      <c r="AZ828" s="28"/>
    </row>
    <row r="829" spans="2:52" s="1" customFormat="1" ht="14" x14ac:dyDescent="0.2">
      <c r="B829" s="28"/>
      <c r="AZ829" s="28"/>
    </row>
    <row r="830" spans="2:52" s="1" customFormat="1" ht="14" x14ac:dyDescent="0.2">
      <c r="B830" s="28"/>
      <c r="AZ830" s="28"/>
    </row>
    <row r="831" spans="2:52" s="1" customFormat="1" ht="14" x14ac:dyDescent="0.2">
      <c r="B831" s="28"/>
      <c r="AZ831" s="28"/>
    </row>
    <row r="832" spans="2:52" s="1" customFormat="1" ht="14" x14ac:dyDescent="0.2">
      <c r="B832" s="28"/>
      <c r="AZ832" s="28"/>
    </row>
    <row r="833" spans="2:52" s="1" customFormat="1" ht="14" x14ac:dyDescent="0.2">
      <c r="B833" s="28"/>
      <c r="AZ833" s="28"/>
    </row>
    <row r="834" spans="2:52" s="1" customFormat="1" ht="14" x14ac:dyDescent="0.2">
      <c r="B834" s="28"/>
      <c r="AZ834" s="28"/>
    </row>
    <row r="835" spans="2:52" s="1" customFormat="1" ht="14" x14ac:dyDescent="0.2">
      <c r="B835" s="28"/>
      <c r="AZ835" s="28"/>
    </row>
    <row r="836" spans="2:52" s="1" customFormat="1" ht="14" x14ac:dyDescent="0.2">
      <c r="B836" s="28"/>
      <c r="AZ836" s="28"/>
    </row>
    <row r="837" spans="2:52" s="1" customFormat="1" ht="14" x14ac:dyDescent="0.2">
      <c r="B837" s="28"/>
      <c r="AZ837" s="28"/>
    </row>
    <row r="838" spans="2:52" s="1" customFormat="1" ht="14" x14ac:dyDescent="0.2">
      <c r="B838" s="28"/>
      <c r="AZ838" s="28"/>
    </row>
    <row r="839" spans="2:52" s="1" customFormat="1" ht="14" x14ac:dyDescent="0.2">
      <c r="B839" s="28"/>
      <c r="AZ839" s="28"/>
    </row>
    <row r="840" spans="2:52" s="1" customFormat="1" ht="14" x14ac:dyDescent="0.2">
      <c r="B840" s="28"/>
      <c r="AZ840" s="28"/>
    </row>
    <row r="841" spans="2:52" s="1" customFormat="1" ht="14" x14ac:dyDescent="0.2">
      <c r="B841" s="28"/>
      <c r="AZ841" s="28"/>
    </row>
    <row r="842" spans="2:52" s="1" customFormat="1" ht="14" x14ac:dyDescent="0.2">
      <c r="B842" s="28"/>
      <c r="AZ842" s="28"/>
    </row>
    <row r="843" spans="2:52" s="1" customFormat="1" ht="14" x14ac:dyDescent="0.2">
      <c r="B843" s="28"/>
      <c r="AZ843" s="28"/>
    </row>
    <row r="844" spans="2:52" s="1" customFormat="1" ht="14" x14ac:dyDescent="0.2">
      <c r="B844" s="28"/>
      <c r="AZ844" s="28"/>
    </row>
    <row r="845" spans="2:52" s="1" customFormat="1" ht="14" x14ac:dyDescent="0.2">
      <c r="B845" s="28"/>
      <c r="AZ845" s="28"/>
    </row>
    <row r="846" spans="2:52" s="1" customFormat="1" ht="14" x14ac:dyDescent="0.2">
      <c r="B846" s="28"/>
      <c r="AZ846" s="28"/>
    </row>
    <row r="847" spans="2:52" s="1" customFormat="1" ht="14" x14ac:dyDescent="0.2">
      <c r="B847" s="28"/>
      <c r="AZ847" s="28"/>
    </row>
    <row r="848" spans="2:52" s="1" customFormat="1" ht="14" x14ac:dyDescent="0.2">
      <c r="B848" s="28"/>
      <c r="AZ848" s="28"/>
    </row>
    <row r="849" spans="2:52" s="1" customFormat="1" ht="14" x14ac:dyDescent="0.2">
      <c r="B849" s="28"/>
      <c r="AZ849" s="28"/>
    </row>
    <row r="850" spans="2:52" s="1" customFormat="1" ht="14" x14ac:dyDescent="0.2">
      <c r="B850" s="28"/>
      <c r="AZ850" s="28"/>
    </row>
    <row r="851" spans="2:52" s="1" customFormat="1" ht="14" x14ac:dyDescent="0.2">
      <c r="B851" s="28"/>
      <c r="AZ851" s="28"/>
    </row>
    <row r="852" spans="2:52" s="1" customFormat="1" ht="14" x14ac:dyDescent="0.2">
      <c r="B852" s="28"/>
      <c r="AZ852" s="28"/>
    </row>
    <row r="853" spans="2:52" s="1" customFormat="1" ht="14" x14ac:dyDescent="0.2">
      <c r="B853" s="28"/>
      <c r="AZ853" s="28"/>
    </row>
    <row r="854" spans="2:52" s="1" customFormat="1" ht="14" x14ac:dyDescent="0.2">
      <c r="B854" s="28"/>
      <c r="AZ854" s="28"/>
    </row>
    <row r="855" spans="2:52" s="1" customFormat="1" ht="14" x14ac:dyDescent="0.2">
      <c r="B855" s="28"/>
      <c r="AZ855" s="28"/>
    </row>
    <row r="856" spans="2:52" s="1" customFormat="1" ht="14" x14ac:dyDescent="0.2">
      <c r="B856" s="28"/>
      <c r="AZ856" s="28"/>
    </row>
    <row r="857" spans="2:52" s="1" customFormat="1" ht="14" x14ac:dyDescent="0.2">
      <c r="B857" s="28"/>
      <c r="AZ857" s="28"/>
    </row>
    <row r="858" spans="2:52" s="1" customFormat="1" ht="14" x14ac:dyDescent="0.2">
      <c r="B858" s="28"/>
      <c r="AZ858" s="28"/>
    </row>
    <row r="859" spans="2:52" s="1" customFormat="1" ht="14" x14ac:dyDescent="0.2">
      <c r="B859" s="28"/>
      <c r="AZ859" s="28"/>
    </row>
    <row r="860" spans="2:52" s="1" customFormat="1" ht="14" x14ac:dyDescent="0.2">
      <c r="B860" s="28"/>
      <c r="AZ860" s="28"/>
    </row>
    <row r="861" spans="2:52" s="1" customFormat="1" ht="14" x14ac:dyDescent="0.2">
      <c r="B861" s="28"/>
      <c r="AZ861" s="28"/>
    </row>
    <row r="862" spans="2:52" s="1" customFormat="1" ht="14" x14ac:dyDescent="0.2">
      <c r="B862" s="28"/>
      <c r="AZ862" s="28"/>
    </row>
    <row r="863" spans="2:52" s="1" customFormat="1" ht="14" x14ac:dyDescent="0.2">
      <c r="B863" s="28"/>
      <c r="AZ863" s="28"/>
    </row>
    <row r="864" spans="2:52" s="1" customFormat="1" ht="14" x14ac:dyDescent="0.2">
      <c r="B864" s="28"/>
      <c r="AZ864" s="28"/>
    </row>
    <row r="865" spans="2:52" s="1" customFormat="1" ht="14" x14ac:dyDescent="0.2">
      <c r="B865" s="28"/>
      <c r="AZ865" s="28"/>
    </row>
    <row r="866" spans="2:52" s="1" customFormat="1" ht="14" x14ac:dyDescent="0.2">
      <c r="B866" s="28"/>
      <c r="AZ866" s="28"/>
    </row>
    <row r="867" spans="2:52" s="1" customFormat="1" ht="14" x14ac:dyDescent="0.2">
      <c r="B867" s="28"/>
      <c r="AZ867" s="28"/>
    </row>
    <row r="868" spans="2:52" s="1" customFormat="1" ht="14" x14ac:dyDescent="0.2">
      <c r="B868" s="28"/>
      <c r="AZ868" s="28"/>
    </row>
    <row r="869" spans="2:52" s="1" customFormat="1" ht="14" x14ac:dyDescent="0.2">
      <c r="B869" s="28"/>
      <c r="AZ869" s="28"/>
    </row>
    <row r="870" spans="2:52" s="1" customFormat="1" ht="14" x14ac:dyDescent="0.2">
      <c r="B870" s="28"/>
      <c r="AZ870" s="28"/>
    </row>
    <row r="871" spans="2:52" s="1" customFormat="1" ht="14" x14ac:dyDescent="0.2">
      <c r="B871" s="28"/>
      <c r="AZ871" s="28"/>
    </row>
    <row r="872" spans="2:52" s="1" customFormat="1" ht="14" x14ac:dyDescent="0.2">
      <c r="B872" s="28"/>
      <c r="AZ872" s="28"/>
    </row>
    <row r="873" spans="2:52" s="1" customFormat="1" ht="14" x14ac:dyDescent="0.2">
      <c r="B873" s="28"/>
      <c r="AZ873" s="28"/>
    </row>
    <row r="874" spans="2:52" s="1" customFormat="1" ht="14" x14ac:dyDescent="0.2">
      <c r="B874" s="28"/>
      <c r="AZ874" s="28"/>
    </row>
    <row r="875" spans="2:52" s="1" customFormat="1" ht="14" x14ac:dyDescent="0.2">
      <c r="B875" s="28"/>
      <c r="AZ875" s="28"/>
    </row>
    <row r="876" spans="2:52" s="1" customFormat="1" ht="14" x14ac:dyDescent="0.2">
      <c r="B876" s="28"/>
      <c r="AZ876" s="28"/>
    </row>
    <row r="877" spans="2:52" s="1" customFormat="1" ht="14" x14ac:dyDescent="0.2">
      <c r="B877" s="28"/>
      <c r="AZ877" s="28"/>
    </row>
    <row r="878" spans="2:52" s="1" customFormat="1" ht="14" x14ac:dyDescent="0.2">
      <c r="B878" s="28"/>
      <c r="AZ878" s="28"/>
    </row>
    <row r="879" spans="2:52" s="1" customFormat="1" ht="14" x14ac:dyDescent="0.2">
      <c r="B879" s="28"/>
      <c r="AZ879" s="28"/>
    </row>
    <row r="880" spans="2:52" s="1" customFormat="1" ht="14" x14ac:dyDescent="0.2">
      <c r="B880" s="28"/>
      <c r="AZ880" s="28"/>
    </row>
    <row r="881" spans="2:52" s="1" customFormat="1" ht="14" x14ac:dyDescent="0.2">
      <c r="B881" s="28"/>
      <c r="AZ881" s="28"/>
    </row>
    <row r="882" spans="2:52" s="1" customFormat="1" ht="14" x14ac:dyDescent="0.2">
      <c r="B882" s="28"/>
      <c r="AZ882" s="28"/>
    </row>
    <row r="883" spans="2:52" s="1" customFormat="1" ht="14" x14ac:dyDescent="0.2">
      <c r="B883" s="28"/>
      <c r="AZ883" s="28"/>
    </row>
    <row r="884" spans="2:52" s="1" customFormat="1" ht="14" x14ac:dyDescent="0.2">
      <c r="B884" s="28"/>
      <c r="AZ884" s="28"/>
    </row>
    <row r="885" spans="2:52" s="1" customFormat="1" ht="14" x14ac:dyDescent="0.2">
      <c r="B885" s="28"/>
      <c r="AZ885" s="28"/>
    </row>
    <row r="886" spans="2:52" s="1" customFormat="1" ht="14" x14ac:dyDescent="0.2">
      <c r="B886" s="28"/>
      <c r="AZ886" s="28"/>
    </row>
    <row r="887" spans="2:52" s="1" customFormat="1" ht="14" x14ac:dyDescent="0.2">
      <c r="B887" s="28"/>
      <c r="AZ887" s="28"/>
    </row>
    <row r="888" spans="2:52" s="1" customFormat="1" ht="14" x14ac:dyDescent="0.2">
      <c r="B888" s="28"/>
      <c r="AZ888" s="28"/>
    </row>
    <row r="889" spans="2:52" s="1" customFormat="1" ht="14" x14ac:dyDescent="0.2">
      <c r="B889" s="28"/>
      <c r="AZ889" s="28"/>
    </row>
    <row r="890" spans="2:52" s="1" customFormat="1" ht="14" x14ac:dyDescent="0.2">
      <c r="B890" s="28"/>
      <c r="AZ890" s="28"/>
    </row>
    <row r="891" spans="2:52" s="1" customFormat="1" ht="14" x14ac:dyDescent="0.2">
      <c r="B891" s="28"/>
      <c r="AZ891" s="28"/>
    </row>
    <row r="892" spans="2:52" s="1" customFormat="1" ht="14" x14ac:dyDescent="0.2">
      <c r="B892" s="28"/>
      <c r="AZ892" s="28"/>
    </row>
    <row r="893" spans="2:52" s="1" customFormat="1" ht="14" x14ac:dyDescent="0.2">
      <c r="B893" s="28"/>
      <c r="AZ893" s="28"/>
    </row>
    <row r="894" spans="2:52" s="1" customFormat="1" ht="14" x14ac:dyDescent="0.2">
      <c r="B894" s="28"/>
      <c r="AZ894" s="28"/>
    </row>
    <row r="895" spans="2:52" s="1" customFormat="1" ht="14" x14ac:dyDescent="0.2">
      <c r="B895" s="28"/>
      <c r="AZ895" s="28"/>
    </row>
    <row r="896" spans="2:52" s="1" customFormat="1" ht="14" x14ac:dyDescent="0.2">
      <c r="B896" s="28"/>
      <c r="AZ896" s="28"/>
    </row>
    <row r="897" spans="2:52" s="1" customFormat="1" ht="14" x14ac:dyDescent="0.2">
      <c r="B897" s="28"/>
      <c r="AZ897" s="28"/>
    </row>
    <row r="898" spans="2:52" s="1" customFormat="1" ht="14" x14ac:dyDescent="0.2">
      <c r="B898" s="28"/>
      <c r="AZ898" s="28"/>
    </row>
    <row r="899" spans="2:52" s="1" customFormat="1" ht="14" x14ac:dyDescent="0.2">
      <c r="B899" s="28"/>
      <c r="AZ899" s="28"/>
    </row>
    <row r="900" spans="2:52" s="1" customFormat="1" ht="14" x14ac:dyDescent="0.2">
      <c r="B900" s="28"/>
      <c r="AZ900" s="28"/>
    </row>
    <row r="901" spans="2:52" s="1" customFormat="1" ht="14" x14ac:dyDescent="0.2">
      <c r="B901" s="28"/>
      <c r="AZ901" s="28"/>
    </row>
    <row r="902" spans="2:52" s="1" customFormat="1" ht="14" x14ac:dyDescent="0.2">
      <c r="B902" s="28"/>
      <c r="AZ902" s="28"/>
    </row>
    <row r="903" spans="2:52" s="1" customFormat="1" ht="14" x14ac:dyDescent="0.2">
      <c r="B903" s="28"/>
      <c r="AZ903" s="28"/>
    </row>
    <row r="904" spans="2:52" s="1" customFormat="1" ht="14" x14ac:dyDescent="0.2">
      <c r="B904" s="28"/>
      <c r="AZ904" s="28"/>
    </row>
    <row r="905" spans="2:52" s="1" customFormat="1" ht="14" x14ac:dyDescent="0.2">
      <c r="B905" s="28"/>
      <c r="AZ905" s="28"/>
    </row>
    <row r="906" spans="2:52" s="1" customFormat="1" ht="14" x14ac:dyDescent="0.2">
      <c r="B906" s="28"/>
      <c r="AZ906" s="28"/>
    </row>
    <row r="907" spans="2:52" s="1" customFormat="1" ht="14" x14ac:dyDescent="0.2">
      <c r="B907" s="28"/>
      <c r="AZ907" s="28"/>
    </row>
    <row r="908" spans="2:52" s="1" customFormat="1" ht="14" x14ac:dyDescent="0.2">
      <c r="B908" s="28"/>
      <c r="AZ908" s="28"/>
    </row>
    <row r="909" spans="2:52" s="1" customFormat="1" ht="14" x14ac:dyDescent="0.2">
      <c r="B909" s="28"/>
      <c r="AZ909" s="28"/>
    </row>
    <row r="910" spans="2:52" s="1" customFormat="1" ht="14" x14ac:dyDescent="0.2">
      <c r="B910" s="28"/>
      <c r="AZ910" s="28"/>
    </row>
    <row r="911" spans="2:52" s="1" customFormat="1" ht="14" x14ac:dyDescent="0.2">
      <c r="B911" s="28"/>
      <c r="AZ911" s="28"/>
    </row>
    <row r="912" spans="2:52" s="1" customFormat="1" ht="14" x14ac:dyDescent="0.2">
      <c r="B912" s="28"/>
      <c r="AZ912" s="28"/>
    </row>
    <row r="913" spans="2:52" s="1" customFormat="1" ht="14" x14ac:dyDescent="0.2">
      <c r="B913" s="28"/>
      <c r="AZ913" s="28"/>
    </row>
    <row r="914" spans="2:52" s="1" customFormat="1" ht="14" x14ac:dyDescent="0.2">
      <c r="B914" s="28"/>
      <c r="AZ914" s="28"/>
    </row>
    <row r="915" spans="2:52" s="1" customFormat="1" ht="14" x14ac:dyDescent="0.2">
      <c r="B915" s="28"/>
      <c r="AZ915" s="28"/>
    </row>
    <row r="916" spans="2:52" s="1" customFormat="1" ht="14" x14ac:dyDescent="0.2">
      <c r="B916" s="28"/>
      <c r="AZ916" s="28"/>
    </row>
    <row r="917" spans="2:52" s="1" customFormat="1" ht="14" x14ac:dyDescent="0.2">
      <c r="B917" s="28"/>
      <c r="AZ917" s="28"/>
    </row>
    <row r="918" spans="2:52" s="1" customFormat="1" ht="14" x14ac:dyDescent="0.2">
      <c r="B918" s="28"/>
      <c r="AZ918" s="28"/>
    </row>
    <row r="919" spans="2:52" s="1" customFormat="1" ht="14" x14ac:dyDescent="0.2">
      <c r="B919" s="28"/>
      <c r="AZ919" s="28"/>
    </row>
    <row r="920" spans="2:52" s="1" customFormat="1" ht="14" x14ac:dyDescent="0.2">
      <c r="B920" s="28"/>
      <c r="AZ920" s="28"/>
    </row>
    <row r="921" spans="2:52" s="1" customFormat="1" ht="14" x14ac:dyDescent="0.2">
      <c r="B921" s="28"/>
      <c r="AZ921" s="28"/>
    </row>
    <row r="922" spans="2:52" s="1" customFormat="1" ht="14" x14ac:dyDescent="0.2">
      <c r="B922" s="28"/>
      <c r="AZ922" s="28"/>
    </row>
    <row r="923" spans="2:52" s="1" customFormat="1" ht="14" x14ac:dyDescent="0.2">
      <c r="B923" s="28"/>
      <c r="AZ923" s="28"/>
    </row>
    <row r="924" spans="2:52" s="1" customFormat="1" ht="14" x14ac:dyDescent="0.2">
      <c r="B924" s="28"/>
      <c r="AZ924" s="28"/>
    </row>
    <row r="925" spans="2:52" s="1" customFormat="1" ht="14" x14ac:dyDescent="0.2">
      <c r="B925" s="28"/>
      <c r="AZ925" s="28"/>
    </row>
    <row r="926" spans="2:52" s="1" customFormat="1" ht="14" x14ac:dyDescent="0.2">
      <c r="B926" s="28"/>
      <c r="AZ926" s="28"/>
    </row>
    <row r="927" spans="2:52" s="1" customFormat="1" ht="14" x14ac:dyDescent="0.2">
      <c r="B927" s="28"/>
      <c r="AZ927" s="28"/>
    </row>
    <row r="928" spans="2:52" s="1" customFormat="1" ht="14" x14ac:dyDescent="0.2">
      <c r="B928" s="28"/>
      <c r="AZ928" s="28"/>
    </row>
    <row r="929" spans="2:52" s="1" customFormat="1" ht="14" x14ac:dyDescent="0.2">
      <c r="B929" s="28"/>
      <c r="AZ929" s="28"/>
    </row>
    <row r="930" spans="2:52" s="1" customFormat="1" ht="14" x14ac:dyDescent="0.2">
      <c r="B930" s="28"/>
      <c r="AZ930" s="28"/>
    </row>
    <row r="931" spans="2:52" s="1" customFormat="1" ht="14" x14ac:dyDescent="0.2">
      <c r="B931" s="28"/>
      <c r="AZ931" s="28"/>
    </row>
    <row r="932" spans="2:52" s="1" customFormat="1" ht="14" x14ac:dyDescent="0.2">
      <c r="B932" s="28"/>
      <c r="AZ932" s="28"/>
    </row>
    <row r="933" spans="2:52" s="1" customFormat="1" ht="14" x14ac:dyDescent="0.2">
      <c r="B933" s="28"/>
      <c r="AZ933" s="28"/>
    </row>
    <row r="934" spans="2:52" s="1" customFormat="1" ht="14" x14ac:dyDescent="0.2">
      <c r="B934" s="28"/>
      <c r="AZ934" s="28"/>
    </row>
    <row r="935" spans="2:52" s="1" customFormat="1" ht="14" x14ac:dyDescent="0.2">
      <c r="B935" s="28"/>
      <c r="AZ935" s="28"/>
    </row>
    <row r="936" spans="2:52" s="1" customFormat="1" ht="14" x14ac:dyDescent="0.2">
      <c r="B936" s="28"/>
      <c r="AZ936" s="28"/>
    </row>
    <row r="937" spans="2:52" s="1" customFormat="1" ht="14" x14ac:dyDescent="0.2">
      <c r="B937" s="28"/>
      <c r="AZ937" s="28"/>
    </row>
    <row r="938" spans="2:52" s="1" customFormat="1" ht="14" x14ac:dyDescent="0.2">
      <c r="B938" s="28"/>
      <c r="AZ938" s="28"/>
    </row>
    <row r="939" spans="2:52" s="1" customFormat="1" ht="14" x14ac:dyDescent="0.2">
      <c r="B939" s="28"/>
      <c r="AZ939" s="28"/>
    </row>
    <row r="940" spans="2:52" s="1" customFormat="1" ht="14" x14ac:dyDescent="0.2">
      <c r="B940" s="28"/>
      <c r="AZ940" s="28"/>
    </row>
    <row r="941" spans="2:52" s="1" customFormat="1" ht="14" x14ac:dyDescent="0.2">
      <c r="B941" s="28"/>
      <c r="AZ941" s="28"/>
    </row>
    <row r="942" spans="2:52" s="1" customFormat="1" ht="14" x14ac:dyDescent="0.2">
      <c r="B942" s="28"/>
      <c r="AZ942" s="28"/>
    </row>
    <row r="943" spans="2:52" s="1" customFormat="1" ht="14" x14ac:dyDescent="0.2">
      <c r="B943" s="28"/>
      <c r="AZ943" s="28"/>
    </row>
    <row r="944" spans="2:52" s="1" customFormat="1" ht="14" x14ac:dyDescent="0.2">
      <c r="B944" s="28"/>
      <c r="AZ944" s="28"/>
    </row>
    <row r="945" spans="2:52" s="1" customFormat="1" ht="14" x14ac:dyDescent="0.2">
      <c r="B945" s="28"/>
      <c r="AZ945" s="28"/>
    </row>
    <row r="946" spans="2:52" s="1" customFormat="1" ht="14" x14ac:dyDescent="0.2">
      <c r="B946" s="28"/>
      <c r="AZ946" s="28"/>
    </row>
    <row r="947" spans="2:52" s="1" customFormat="1" ht="14" x14ac:dyDescent="0.2">
      <c r="B947" s="28"/>
      <c r="AZ947" s="28"/>
    </row>
    <row r="948" spans="2:52" s="1" customFormat="1" ht="14" x14ac:dyDescent="0.2">
      <c r="B948" s="28"/>
      <c r="AZ948" s="28"/>
    </row>
    <row r="949" spans="2:52" s="1" customFormat="1" ht="14" x14ac:dyDescent="0.2">
      <c r="B949" s="28"/>
      <c r="AZ949" s="28"/>
    </row>
    <row r="950" spans="2:52" s="1" customFormat="1" ht="14" x14ac:dyDescent="0.2">
      <c r="B950" s="28"/>
      <c r="AZ950" s="28"/>
    </row>
    <row r="951" spans="2:52" s="1" customFormat="1" ht="14" x14ac:dyDescent="0.2">
      <c r="B951" s="28"/>
      <c r="AZ951" s="28"/>
    </row>
    <row r="952" spans="2:52" s="1" customFormat="1" ht="14" x14ac:dyDescent="0.2">
      <c r="B952" s="28"/>
      <c r="AZ952" s="28"/>
    </row>
    <row r="953" spans="2:52" s="1" customFormat="1" ht="14" x14ac:dyDescent="0.2">
      <c r="B953" s="28"/>
      <c r="AZ953" s="28"/>
    </row>
    <row r="954" spans="2:52" s="1" customFormat="1" ht="14" x14ac:dyDescent="0.2">
      <c r="B954" s="28"/>
      <c r="AZ954" s="28"/>
    </row>
    <row r="955" spans="2:52" s="1" customFormat="1" ht="14" x14ac:dyDescent="0.2">
      <c r="B955" s="28"/>
      <c r="AZ955" s="28"/>
    </row>
    <row r="956" spans="2:52" s="1" customFormat="1" ht="14" x14ac:dyDescent="0.2">
      <c r="B956" s="28"/>
      <c r="AZ956" s="28"/>
    </row>
    <row r="957" spans="2:52" s="1" customFormat="1" ht="14" x14ac:dyDescent="0.2">
      <c r="B957" s="28"/>
      <c r="AZ957" s="28"/>
    </row>
    <row r="958" spans="2:52" s="1" customFormat="1" ht="14" x14ac:dyDescent="0.2">
      <c r="B958" s="28"/>
      <c r="AZ958" s="28"/>
    </row>
    <row r="959" spans="2:52" s="1" customFormat="1" ht="14" x14ac:dyDescent="0.2">
      <c r="B959" s="28"/>
      <c r="AZ959" s="28"/>
    </row>
    <row r="960" spans="2:52" s="1" customFormat="1" ht="14" x14ac:dyDescent="0.2">
      <c r="B960" s="28"/>
      <c r="AZ960" s="28"/>
    </row>
    <row r="961" spans="2:52" s="1" customFormat="1" ht="14" x14ac:dyDescent="0.2">
      <c r="B961" s="28"/>
      <c r="AZ961" s="28"/>
    </row>
    <row r="962" spans="2:52" s="1" customFormat="1" ht="14" x14ac:dyDescent="0.2">
      <c r="B962" s="28"/>
      <c r="AZ962" s="28"/>
    </row>
    <row r="963" spans="2:52" s="1" customFormat="1" ht="14" x14ac:dyDescent="0.2">
      <c r="B963" s="28"/>
      <c r="AZ963" s="28"/>
    </row>
    <row r="964" spans="2:52" s="1" customFormat="1" ht="14" x14ac:dyDescent="0.2">
      <c r="B964" s="28"/>
      <c r="AZ964" s="28"/>
    </row>
    <row r="965" spans="2:52" s="1" customFormat="1" ht="14" x14ac:dyDescent="0.2">
      <c r="B965" s="28"/>
      <c r="AZ965" s="28"/>
    </row>
    <row r="966" spans="2:52" s="1" customFormat="1" ht="14" x14ac:dyDescent="0.2">
      <c r="B966" s="28"/>
      <c r="AZ966" s="28"/>
    </row>
    <row r="967" spans="2:52" s="1" customFormat="1" ht="14" x14ac:dyDescent="0.2">
      <c r="B967" s="28"/>
      <c r="AZ967" s="28"/>
    </row>
    <row r="968" spans="2:52" s="1" customFormat="1" ht="14" x14ac:dyDescent="0.2">
      <c r="B968" s="28"/>
      <c r="AZ968" s="28"/>
    </row>
    <row r="969" spans="2:52" s="1" customFormat="1" ht="14" x14ac:dyDescent="0.2">
      <c r="B969" s="28"/>
      <c r="AZ969" s="28"/>
    </row>
    <row r="970" spans="2:52" s="1" customFormat="1" ht="14" x14ac:dyDescent="0.2">
      <c r="B970" s="28"/>
      <c r="AZ970" s="28"/>
    </row>
    <row r="971" spans="2:52" s="1" customFormat="1" ht="14" x14ac:dyDescent="0.2">
      <c r="B971" s="28"/>
      <c r="AZ971" s="28"/>
    </row>
    <row r="972" spans="2:52" s="1" customFormat="1" ht="14" x14ac:dyDescent="0.2">
      <c r="B972" s="28"/>
      <c r="AZ972" s="28"/>
    </row>
    <row r="973" spans="2:52" s="1" customFormat="1" ht="14" x14ac:dyDescent="0.2">
      <c r="B973" s="28"/>
      <c r="AZ973" s="28"/>
    </row>
    <row r="974" spans="2:52" s="1" customFormat="1" ht="14" x14ac:dyDescent="0.2">
      <c r="B974" s="28"/>
      <c r="AZ974" s="28"/>
    </row>
    <row r="975" spans="2:52" s="1" customFormat="1" ht="14" x14ac:dyDescent="0.2">
      <c r="B975" s="28"/>
      <c r="AZ975" s="28"/>
    </row>
    <row r="976" spans="2:52" s="1" customFormat="1" ht="14" x14ac:dyDescent="0.2">
      <c r="B976" s="28"/>
      <c r="AZ976" s="28"/>
    </row>
    <row r="977" spans="2:52" s="1" customFormat="1" ht="14" x14ac:dyDescent="0.2">
      <c r="B977" s="28"/>
      <c r="AZ977" s="28"/>
    </row>
    <row r="978" spans="2:52" s="1" customFormat="1" ht="14" x14ac:dyDescent="0.2">
      <c r="B978" s="28"/>
      <c r="AZ978" s="28"/>
    </row>
    <row r="979" spans="2:52" s="1" customFormat="1" ht="14" x14ac:dyDescent="0.2">
      <c r="B979" s="28"/>
      <c r="AZ979" s="28"/>
    </row>
    <row r="980" spans="2:52" s="1" customFormat="1" ht="14" x14ac:dyDescent="0.2">
      <c r="B980" s="28"/>
      <c r="AZ980" s="28"/>
    </row>
    <row r="981" spans="2:52" s="1" customFormat="1" ht="14" x14ac:dyDescent="0.2">
      <c r="B981" s="28"/>
      <c r="AZ981" s="28"/>
    </row>
    <row r="982" spans="2:52" s="1" customFormat="1" ht="14" x14ac:dyDescent="0.2">
      <c r="B982" s="28"/>
      <c r="AZ982" s="28"/>
    </row>
    <row r="983" spans="2:52" s="1" customFormat="1" ht="14" x14ac:dyDescent="0.2">
      <c r="B983" s="28"/>
      <c r="AZ983" s="28"/>
    </row>
    <row r="984" spans="2:52" s="1" customFormat="1" ht="14" x14ac:dyDescent="0.2">
      <c r="B984" s="28"/>
      <c r="AZ984" s="28"/>
    </row>
    <row r="985" spans="2:52" s="1" customFormat="1" ht="14" x14ac:dyDescent="0.2">
      <c r="B985" s="28"/>
      <c r="AZ985" s="28"/>
    </row>
    <row r="986" spans="2:52" s="1" customFormat="1" ht="14" x14ac:dyDescent="0.2">
      <c r="B986" s="28"/>
      <c r="AZ986" s="28"/>
    </row>
    <row r="987" spans="2:52" s="1" customFormat="1" ht="14" x14ac:dyDescent="0.2">
      <c r="B987" s="28"/>
      <c r="AZ987" s="28"/>
    </row>
    <row r="988" spans="2:52" s="1" customFormat="1" ht="14" x14ac:dyDescent="0.2">
      <c r="B988" s="28"/>
      <c r="AZ988" s="28"/>
    </row>
    <row r="989" spans="2:52" s="1" customFormat="1" ht="14" x14ac:dyDescent="0.2">
      <c r="B989" s="28"/>
      <c r="AZ989" s="28"/>
    </row>
    <row r="990" spans="2:52" s="1" customFormat="1" ht="14" x14ac:dyDescent="0.2">
      <c r="B990" s="28"/>
      <c r="AZ990" s="28"/>
    </row>
    <row r="991" spans="2:52" s="1" customFormat="1" ht="14" x14ac:dyDescent="0.2">
      <c r="B991" s="28"/>
      <c r="AZ991" s="28"/>
    </row>
    <row r="992" spans="2:52" s="1" customFormat="1" ht="14" x14ac:dyDescent="0.2">
      <c r="B992" s="28"/>
      <c r="AZ992" s="28"/>
    </row>
    <row r="993" spans="2:52" s="1" customFormat="1" ht="14" x14ac:dyDescent="0.2">
      <c r="B993" s="28"/>
      <c r="AZ993" s="28"/>
    </row>
    <row r="994" spans="2:52" s="1" customFormat="1" ht="14" x14ac:dyDescent="0.2">
      <c r="B994" s="28"/>
      <c r="AZ994" s="28"/>
    </row>
    <row r="995" spans="2:52" s="1" customFormat="1" ht="14" x14ac:dyDescent="0.2">
      <c r="B995" s="28"/>
      <c r="AZ995" s="28"/>
    </row>
    <row r="996" spans="2:52" s="1" customFormat="1" ht="14" x14ac:dyDescent="0.2">
      <c r="B996" s="28"/>
      <c r="AZ996" s="28"/>
    </row>
    <row r="997" spans="2:52" s="1" customFormat="1" ht="14" x14ac:dyDescent="0.2">
      <c r="B997" s="28"/>
      <c r="AZ997" s="28"/>
    </row>
    <row r="998" spans="2:52" s="1" customFormat="1" ht="14" x14ac:dyDescent="0.2">
      <c r="B998" s="28"/>
      <c r="AZ998" s="28"/>
    </row>
    <row r="999" spans="2:52" s="1" customFormat="1" ht="14" x14ac:dyDescent="0.2">
      <c r="B999" s="28"/>
      <c r="AZ999" s="28"/>
    </row>
    <row r="1000" spans="2:52" s="1" customFormat="1" ht="14" x14ac:dyDescent="0.2">
      <c r="B1000" s="28"/>
      <c r="AZ1000" s="28"/>
    </row>
    <row r="1001" spans="2:52" s="1" customFormat="1" ht="14" x14ac:dyDescent="0.2">
      <c r="B1001" s="28"/>
      <c r="AZ1001" s="28"/>
    </row>
    <row r="1002" spans="2:52" s="1" customFormat="1" ht="14" x14ac:dyDescent="0.2">
      <c r="B1002" s="28"/>
      <c r="AZ1002" s="28"/>
    </row>
    <row r="1003" spans="2:52" s="1" customFormat="1" ht="14" x14ac:dyDescent="0.2">
      <c r="B1003" s="28"/>
      <c r="AZ1003" s="28"/>
    </row>
    <row r="1004" spans="2:52" s="1" customFormat="1" ht="14" x14ac:dyDescent="0.2">
      <c r="B1004" s="28"/>
      <c r="AZ1004" s="28"/>
    </row>
    <row r="1005" spans="2:52" s="1" customFormat="1" ht="14" x14ac:dyDescent="0.2">
      <c r="B1005" s="28"/>
      <c r="AZ1005" s="28"/>
    </row>
    <row r="1006" spans="2:52" s="1" customFormat="1" ht="14" x14ac:dyDescent="0.2">
      <c r="B1006" s="28"/>
      <c r="AZ1006" s="28"/>
    </row>
    <row r="1007" spans="2:52" s="1" customFormat="1" ht="14" x14ac:dyDescent="0.2">
      <c r="B1007" s="28"/>
      <c r="AZ1007" s="28"/>
    </row>
    <row r="1008" spans="2:52" s="1" customFormat="1" ht="14" x14ac:dyDescent="0.2">
      <c r="B1008" s="28"/>
      <c r="AZ1008" s="28"/>
    </row>
    <row r="1009" spans="2:52" s="1" customFormat="1" ht="14" x14ac:dyDescent="0.2">
      <c r="B1009" s="28"/>
      <c r="AZ1009" s="28"/>
    </row>
    <row r="1010" spans="2:52" s="1" customFormat="1" ht="14" x14ac:dyDescent="0.2">
      <c r="B1010" s="28"/>
      <c r="AZ1010" s="28"/>
    </row>
    <row r="1011" spans="2:52" s="1" customFormat="1" ht="14" x14ac:dyDescent="0.2">
      <c r="B1011" s="28"/>
      <c r="AZ1011" s="28"/>
    </row>
    <row r="1012" spans="2:52" s="1" customFormat="1" ht="14" x14ac:dyDescent="0.2">
      <c r="B1012" s="28"/>
      <c r="AZ1012" s="28"/>
    </row>
    <row r="1013" spans="2:52" s="1" customFormat="1" ht="14" x14ac:dyDescent="0.2">
      <c r="B1013" s="28"/>
      <c r="AZ1013" s="28"/>
    </row>
    <row r="1014" spans="2:52" s="1" customFormat="1" ht="14" x14ac:dyDescent="0.2">
      <c r="B1014" s="28"/>
      <c r="AZ1014" s="28"/>
    </row>
    <row r="1015" spans="2:52" s="1" customFormat="1" ht="14" x14ac:dyDescent="0.2">
      <c r="B1015" s="28"/>
      <c r="AZ1015" s="28"/>
    </row>
    <row r="1016" spans="2:52" s="1" customFormat="1" ht="14" x14ac:dyDescent="0.2">
      <c r="B1016" s="28"/>
      <c r="AZ1016" s="28"/>
    </row>
    <row r="1017" spans="2:52" s="1" customFormat="1" ht="14" x14ac:dyDescent="0.2">
      <c r="B1017" s="28"/>
      <c r="AZ1017" s="28"/>
    </row>
    <row r="1018" spans="2:52" s="1" customFormat="1" ht="14" x14ac:dyDescent="0.2">
      <c r="B1018" s="28"/>
      <c r="AZ1018" s="28"/>
    </row>
    <row r="1019" spans="2:52" s="1" customFormat="1" ht="14" x14ac:dyDescent="0.2">
      <c r="B1019" s="28"/>
      <c r="AZ1019" s="28"/>
    </row>
    <row r="1020" spans="2:52" s="1" customFormat="1" ht="14" x14ac:dyDescent="0.2">
      <c r="B1020" s="28"/>
      <c r="AZ1020" s="28"/>
    </row>
    <row r="1021" spans="2:52" s="1" customFormat="1" ht="14" x14ac:dyDescent="0.2">
      <c r="B1021" s="28"/>
      <c r="AZ1021" s="28"/>
    </row>
    <row r="1022" spans="2:52" s="1" customFormat="1" ht="14" x14ac:dyDescent="0.2">
      <c r="B1022" s="28"/>
      <c r="AZ1022" s="28"/>
    </row>
    <row r="1023" spans="2:52" s="1" customFormat="1" ht="14" x14ac:dyDescent="0.2">
      <c r="B1023" s="28"/>
      <c r="AZ1023" s="28"/>
    </row>
    <row r="1024" spans="2:52" s="1" customFormat="1" ht="14" x14ac:dyDescent="0.2">
      <c r="B1024" s="28"/>
      <c r="AZ1024" s="28"/>
    </row>
    <row r="1025" spans="2:52" s="1" customFormat="1" ht="14" x14ac:dyDescent="0.2">
      <c r="B1025" s="28"/>
      <c r="AZ1025" s="28"/>
    </row>
    <row r="1026" spans="2:52" s="1" customFormat="1" ht="14" x14ac:dyDescent="0.2">
      <c r="B1026" s="28"/>
      <c r="AZ1026" s="28"/>
    </row>
    <row r="1027" spans="2:52" s="1" customFormat="1" ht="14" x14ac:dyDescent="0.2">
      <c r="B1027" s="28"/>
      <c r="AZ1027" s="28"/>
    </row>
    <row r="1028" spans="2:52" s="1" customFormat="1" ht="14" x14ac:dyDescent="0.2">
      <c r="B1028" s="28"/>
      <c r="AZ1028" s="28"/>
    </row>
    <row r="1029" spans="2:52" s="1" customFormat="1" ht="14" x14ac:dyDescent="0.2">
      <c r="B1029" s="28"/>
      <c r="AZ1029" s="28"/>
    </row>
    <row r="1030" spans="2:52" s="1" customFormat="1" ht="14" x14ac:dyDescent="0.2">
      <c r="B1030" s="28"/>
      <c r="AZ1030" s="28"/>
    </row>
    <row r="1031" spans="2:52" s="1" customFormat="1" ht="14" x14ac:dyDescent="0.2">
      <c r="B1031" s="28"/>
      <c r="AZ1031" s="28"/>
    </row>
    <row r="1032" spans="2:52" s="1" customFormat="1" ht="14" x14ac:dyDescent="0.2">
      <c r="B1032" s="28"/>
      <c r="AZ1032" s="28"/>
    </row>
    <row r="1033" spans="2:52" s="1" customFormat="1" ht="14" x14ac:dyDescent="0.2">
      <c r="B1033" s="28"/>
      <c r="AZ1033" s="28"/>
    </row>
    <row r="1034" spans="2:52" s="1" customFormat="1" ht="14" x14ac:dyDescent="0.2">
      <c r="B1034" s="28"/>
      <c r="AZ1034" s="28"/>
    </row>
    <row r="1035" spans="2:52" s="1" customFormat="1" ht="14" x14ac:dyDescent="0.2">
      <c r="B1035" s="28"/>
      <c r="AZ1035" s="28"/>
    </row>
    <row r="1036" spans="2:52" s="1" customFormat="1" ht="14" x14ac:dyDescent="0.2">
      <c r="B1036" s="28"/>
      <c r="AZ1036" s="28"/>
    </row>
    <row r="1037" spans="2:52" s="1" customFormat="1" ht="14" x14ac:dyDescent="0.2">
      <c r="B1037" s="28"/>
      <c r="AZ1037" s="28"/>
    </row>
    <row r="1038" spans="2:52" s="1" customFormat="1" ht="14" x14ac:dyDescent="0.2">
      <c r="B1038" s="28"/>
      <c r="AZ1038" s="28"/>
    </row>
    <row r="1039" spans="2:52" s="1" customFormat="1" ht="14" x14ac:dyDescent="0.2">
      <c r="B1039" s="28"/>
      <c r="AZ1039" s="28"/>
    </row>
    <row r="1040" spans="2:52" s="1" customFormat="1" ht="14" x14ac:dyDescent="0.2">
      <c r="B1040" s="28"/>
      <c r="AZ1040" s="28"/>
    </row>
    <row r="1041" spans="2:52" s="1" customFormat="1" ht="14" x14ac:dyDescent="0.2">
      <c r="B1041" s="28"/>
      <c r="AZ1041" s="28"/>
    </row>
    <row r="1042" spans="2:52" s="1" customFormat="1" ht="14" x14ac:dyDescent="0.2">
      <c r="B1042" s="28"/>
      <c r="AZ1042" s="28"/>
    </row>
    <row r="1043" spans="2:52" s="1" customFormat="1" ht="14" x14ac:dyDescent="0.2">
      <c r="B1043" s="28"/>
      <c r="AZ1043" s="28"/>
    </row>
    <row r="1044" spans="2:52" s="1" customFormat="1" ht="14" x14ac:dyDescent="0.2">
      <c r="B1044" s="28"/>
      <c r="AZ1044" s="28"/>
    </row>
    <row r="1045" spans="2:52" s="1" customFormat="1" ht="14" x14ac:dyDescent="0.2">
      <c r="B1045" s="28"/>
      <c r="AZ1045" s="28"/>
    </row>
    <row r="1046" spans="2:52" s="1" customFormat="1" ht="14" x14ac:dyDescent="0.2">
      <c r="B1046" s="28"/>
      <c r="AZ1046" s="28"/>
    </row>
    <row r="1047" spans="2:52" s="1" customFormat="1" ht="14" x14ac:dyDescent="0.2">
      <c r="B1047" s="28"/>
      <c r="AZ1047" s="28"/>
    </row>
    <row r="1048" spans="2:52" s="1" customFormat="1" ht="14" x14ac:dyDescent="0.2">
      <c r="B1048" s="28"/>
      <c r="AZ1048" s="28"/>
    </row>
    <row r="1049" spans="2:52" s="1" customFormat="1" ht="14" x14ac:dyDescent="0.2">
      <c r="B1049" s="28"/>
      <c r="AZ1049" s="28"/>
    </row>
    <row r="1050" spans="2:52" s="1" customFormat="1" ht="14" x14ac:dyDescent="0.2">
      <c r="B1050" s="28"/>
      <c r="AZ1050" s="28"/>
    </row>
    <row r="1051" spans="2:52" s="1" customFormat="1" ht="14" x14ac:dyDescent="0.2">
      <c r="B1051" s="28"/>
      <c r="AZ1051" s="28"/>
    </row>
    <row r="1052" spans="2:52" s="1" customFormat="1" ht="14" x14ac:dyDescent="0.2">
      <c r="B1052" s="28"/>
      <c r="AZ1052" s="28"/>
    </row>
    <row r="1053" spans="2:52" s="1" customFormat="1" ht="14" x14ac:dyDescent="0.2">
      <c r="B1053" s="28"/>
      <c r="AZ1053" s="28"/>
    </row>
    <row r="1054" spans="2:52" s="1" customFormat="1" ht="14" x14ac:dyDescent="0.2">
      <c r="B1054" s="28"/>
      <c r="AZ1054" s="28"/>
    </row>
    <row r="1055" spans="2:52" s="1" customFormat="1" ht="14" x14ac:dyDescent="0.2">
      <c r="B1055" s="28"/>
      <c r="AZ1055" s="28"/>
    </row>
    <row r="1056" spans="2:52" s="1" customFormat="1" ht="14" x14ac:dyDescent="0.2">
      <c r="B1056" s="28"/>
      <c r="AZ1056" s="28"/>
    </row>
    <row r="1057" spans="2:52" s="1" customFormat="1" ht="14" x14ac:dyDescent="0.2">
      <c r="B1057" s="28"/>
      <c r="AZ1057" s="28"/>
    </row>
    <row r="1058" spans="2:52" s="1" customFormat="1" ht="14" x14ac:dyDescent="0.2">
      <c r="B1058" s="28"/>
      <c r="AZ1058" s="28"/>
    </row>
    <row r="1059" spans="2:52" s="1" customFormat="1" ht="14" x14ac:dyDescent="0.2">
      <c r="B1059" s="28"/>
      <c r="AZ1059" s="28"/>
    </row>
    <row r="1060" spans="2:52" s="1" customFormat="1" ht="14" x14ac:dyDescent="0.2">
      <c r="B1060" s="28"/>
      <c r="AZ1060" s="28"/>
    </row>
    <row r="1061" spans="2:52" s="1" customFormat="1" ht="14" x14ac:dyDescent="0.2">
      <c r="B1061" s="28"/>
      <c r="AZ1061" s="28"/>
    </row>
    <row r="1062" spans="2:52" s="1" customFormat="1" ht="14" x14ac:dyDescent="0.2">
      <c r="B1062" s="28"/>
      <c r="AZ1062" s="28"/>
    </row>
    <row r="1063" spans="2:52" s="1" customFormat="1" ht="14" x14ac:dyDescent="0.2">
      <c r="B1063" s="28"/>
      <c r="AZ1063" s="28"/>
    </row>
    <row r="1064" spans="2:52" s="1" customFormat="1" ht="14" x14ac:dyDescent="0.2">
      <c r="B1064" s="28"/>
      <c r="AZ1064" s="28"/>
    </row>
    <row r="1065" spans="2:52" s="1" customFormat="1" ht="14" x14ac:dyDescent="0.2">
      <c r="B1065" s="28"/>
      <c r="AZ1065" s="28"/>
    </row>
    <row r="1066" spans="2:52" s="1" customFormat="1" ht="14" x14ac:dyDescent="0.2">
      <c r="B1066" s="28"/>
      <c r="AZ1066" s="28"/>
    </row>
    <row r="1067" spans="2:52" s="1" customFormat="1" ht="14" x14ac:dyDescent="0.2">
      <c r="B1067" s="28"/>
      <c r="AZ1067" s="28"/>
    </row>
    <row r="1068" spans="2:52" s="1" customFormat="1" ht="14" x14ac:dyDescent="0.2">
      <c r="B1068" s="28"/>
      <c r="AZ1068" s="28"/>
    </row>
    <row r="1069" spans="2:52" s="1" customFormat="1" ht="14" x14ac:dyDescent="0.2">
      <c r="B1069" s="28"/>
      <c r="AZ1069" s="28"/>
    </row>
    <row r="1070" spans="2:52" s="1" customFormat="1" ht="14" x14ac:dyDescent="0.2">
      <c r="B1070" s="28"/>
      <c r="AZ1070" s="28"/>
    </row>
    <row r="1071" spans="2:52" s="1" customFormat="1" ht="14" x14ac:dyDescent="0.2">
      <c r="B1071" s="28"/>
      <c r="AZ1071" s="28"/>
    </row>
    <row r="1072" spans="2:52" s="1" customFormat="1" ht="14" x14ac:dyDescent="0.2">
      <c r="B1072" s="28"/>
      <c r="AZ1072" s="28"/>
    </row>
    <row r="1073" spans="2:52" s="1" customFormat="1" ht="14" x14ac:dyDescent="0.2">
      <c r="B1073" s="28"/>
      <c r="AZ1073" s="28"/>
    </row>
    <row r="1074" spans="2:52" s="1" customFormat="1" ht="14" x14ac:dyDescent="0.2">
      <c r="B1074" s="28"/>
      <c r="AZ1074" s="28"/>
    </row>
    <row r="1075" spans="2:52" s="1" customFormat="1" ht="14" x14ac:dyDescent="0.2">
      <c r="B1075" s="28"/>
      <c r="AZ1075" s="28"/>
    </row>
    <row r="1076" spans="2:52" s="1" customFormat="1" ht="14" x14ac:dyDescent="0.2">
      <c r="B1076" s="28"/>
      <c r="AZ1076" s="28"/>
    </row>
    <row r="1077" spans="2:52" s="1" customFormat="1" ht="14" x14ac:dyDescent="0.2">
      <c r="B1077" s="28"/>
      <c r="AZ1077" s="28"/>
    </row>
    <row r="1078" spans="2:52" s="1" customFormat="1" ht="14" x14ac:dyDescent="0.2">
      <c r="B1078" s="28"/>
      <c r="AZ1078" s="28"/>
    </row>
    <row r="1079" spans="2:52" s="1" customFormat="1" ht="14" x14ac:dyDescent="0.2">
      <c r="B1079" s="28"/>
      <c r="AZ1079" s="28"/>
    </row>
    <row r="1080" spans="2:52" s="1" customFormat="1" ht="14" x14ac:dyDescent="0.2">
      <c r="B1080" s="28"/>
      <c r="AZ1080" s="28"/>
    </row>
    <row r="1081" spans="2:52" s="1" customFormat="1" ht="14" x14ac:dyDescent="0.2">
      <c r="B1081" s="28"/>
      <c r="AZ1081" s="28"/>
    </row>
    <row r="1082" spans="2:52" s="1" customFormat="1" ht="14" x14ac:dyDescent="0.2">
      <c r="B1082" s="28"/>
      <c r="AZ1082" s="28"/>
    </row>
    <row r="1083" spans="2:52" s="1" customFormat="1" ht="14" x14ac:dyDescent="0.2">
      <c r="B1083" s="28"/>
      <c r="AZ1083" s="28"/>
    </row>
    <row r="1084" spans="2:52" s="1" customFormat="1" ht="14" x14ac:dyDescent="0.2">
      <c r="B1084" s="28"/>
      <c r="AZ1084" s="28"/>
    </row>
    <row r="1085" spans="2:52" s="1" customFormat="1" ht="14" x14ac:dyDescent="0.2">
      <c r="B1085" s="28"/>
      <c r="AZ1085" s="28"/>
    </row>
    <row r="1086" spans="2:52" s="1" customFormat="1" ht="14" x14ac:dyDescent="0.2">
      <c r="B1086" s="28"/>
      <c r="AZ1086" s="28"/>
    </row>
    <row r="1087" spans="2:52" s="1" customFormat="1" ht="14" x14ac:dyDescent="0.2">
      <c r="B1087" s="28"/>
      <c r="AZ1087" s="28"/>
    </row>
    <row r="1088" spans="2:52" s="1" customFormat="1" ht="14" x14ac:dyDescent="0.2">
      <c r="B1088" s="28"/>
      <c r="AZ1088" s="28"/>
    </row>
    <row r="1089" spans="2:52" s="1" customFormat="1" ht="14" x14ac:dyDescent="0.2">
      <c r="B1089" s="28"/>
      <c r="AZ1089" s="28"/>
    </row>
    <row r="1090" spans="2:52" s="1" customFormat="1" ht="14" x14ac:dyDescent="0.2">
      <c r="B1090" s="28"/>
      <c r="AZ1090" s="28"/>
    </row>
    <row r="1091" spans="2:52" s="1" customFormat="1" ht="14" x14ac:dyDescent="0.2">
      <c r="B1091" s="28"/>
      <c r="AZ1091" s="28"/>
    </row>
    <row r="1092" spans="2:52" s="1" customFormat="1" ht="14" x14ac:dyDescent="0.2">
      <c r="B1092" s="28"/>
      <c r="AZ1092" s="28"/>
    </row>
    <row r="1093" spans="2:52" s="1" customFormat="1" ht="14" x14ac:dyDescent="0.2">
      <c r="B1093" s="28"/>
      <c r="AZ1093" s="28"/>
    </row>
    <row r="1094" spans="2:52" s="1" customFormat="1" ht="14" x14ac:dyDescent="0.2">
      <c r="B1094" s="28"/>
      <c r="AZ1094" s="28"/>
    </row>
    <row r="1095" spans="2:52" s="1" customFormat="1" ht="14" x14ac:dyDescent="0.2">
      <c r="B1095" s="28"/>
      <c r="AZ1095" s="28"/>
    </row>
    <row r="1096" spans="2:52" s="1" customFormat="1" ht="14" x14ac:dyDescent="0.2">
      <c r="B1096" s="28"/>
      <c r="AZ1096" s="28"/>
    </row>
    <row r="1097" spans="2:52" s="1" customFormat="1" ht="14" x14ac:dyDescent="0.2">
      <c r="B1097" s="28"/>
      <c r="AZ1097" s="28"/>
    </row>
    <row r="1098" spans="2:52" s="1" customFormat="1" ht="14" x14ac:dyDescent="0.2">
      <c r="B1098" s="28"/>
      <c r="AZ1098" s="28"/>
    </row>
    <row r="1099" spans="2:52" s="1" customFormat="1" ht="14" x14ac:dyDescent="0.2">
      <c r="B1099" s="28"/>
      <c r="AZ1099" s="28"/>
    </row>
    <row r="1100" spans="2:52" s="1" customFormat="1" ht="14" x14ac:dyDescent="0.2">
      <c r="B1100" s="28"/>
      <c r="AZ1100" s="28"/>
    </row>
    <row r="1101" spans="2:52" s="1" customFormat="1" ht="14" x14ac:dyDescent="0.2">
      <c r="B1101" s="28"/>
      <c r="AZ1101" s="28"/>
    </row>
    <row r="1102" spans="2:52" s="1" customFormat="1" ht="14" x14ac:dyDescent="0.2">
      <c r="B1102" s="28"/>
      <c r="AZ1102" s="28"/>
    </row>
    <row r="1103" spans="2:52" s="1" customFormat="1" ht="14" x14ac:dyDescent="0.2">
      <c r="B1103" s="28"/>
      <c r="AZ1103" s="28"/>
    </row>
    <row r="1104" spans="2:52" s="1" customFormat="1" ht="14" x14ac:dyDescent="0.2">
      <c r="B1104" s="28"/>
      <c r="AZ1104" s="28"/>
    </row>
    <row r="1105" spans="2:52" s="1" customFormat="1" ht="14" x14ac:dyDescent="0.2">
      <c r="B1105" s="28"/>
      <c r="AZ1105" s="28"/>
    </row>
    <row r="1106" spans="2:52" s="1" customFormat="1" ht="14" x14ac:dyDescent="0.2">
      <c r="B1106" s="28"/>
      <c r="AZ1106" s="28"/>
    </row>
    <row r="1107" spans="2:52" s="1" customFormat="1" ht="14" x14ac:dyDescent="0.2">
      <c r="B1107" s="28"/>
      <c r="AZ1107" s="28"/>
    </row>
    <row r="1108" spans="2:52" s="1" customFormat="1" ht="14" x14ac:dyDescent="0.2">
      <c r="B1108" s="28"/>
      <c r="AZ1108" s="28"/>
    </row>
    <row r="1109" spans="2:52" s="1" customFormat="1" ht="14" x14ac:dyDescent="0.2">
      <c r="B1109" s="28"/>
      <c r="AZ1109" s="28"/>
    </row>
    <row r="1110" spans="2:52" s="1" customFormat="1" ht="14" x14ac:dyDescent="0.2">
      <c r="B1110" s="28"/>
      <c r="AZ1110" s="28"/>
    </row>
    <row r="1111" spans="2:52" s="1" customFormat="1" ht="14" x14ac:dyDescent="0.2">
      <c r="B1111" s="28"/>
      <c r="AZ1111" s="28"/>
    </row>
    <row r="1112" spans="2:52" s="1" customFormat="1" ht="14" x14ac:dyDescent="0.2">
      <c r="B1112" s="28"/>
      <c r="AZ1112" s="28"/>
    </row>
    <row r="1113" spans="2:52" s="1" customFormat="1" ht="14" x14ac:dyDescent="0.2">
      <c r="B1113" s="28"/>
      <c r="AZ1113" s="28"/>
    </row>
    <row r="1114" spans="2:52" s="1" customFormat="1" ht="14" x14ac:dyDescent="0.2">
      <c r="B1114" s="28"/>
      <c r="AZ1114" s="28"/>
    </row>
    <row r="1115" spans="2:52" s="1" customFormat="1" ht="14" x14ac:dyDescent="0.2">
      <c r="B1115" s="28"/>
      <c r="AZ1115" s="28"/>
    </row>
    <row r="1116" spans="2:52" s="1" customFormat="1" ht="14" x14ac:dyDescent="0.2">
      <c r="B1116" s="28"/>
      <c r="AZ1116" s="28"/>
    </row>
    <row r="1117" spans="2:52" s="1" customFormat="1" ht="14" x14ac:dyDescent="0.2">
      <c r="B1117" s="28"/>
      <c r="AZ1117" s="28"/>
    </row>
    <row r="1118" spans="2:52" s="1" customFormat="1" ht="14" x14ac:dyDescent="0.2">
      <c r="B1118" s="28"/>
      <c r="AZ1118" s="28"/>
    </row>
    <row r="1119" spans="2:52" s="1" customFormat="1" ht="14" x14ac:dyDescent="0.2">
      <c r="B1119" s="28"/>
      <c r="AZ1119" s="28"/>
    </row>
    <row r="1120" spans="2:52" s="1" customFormat="1" ht="14" x14ac:dyDescent="0.2">
      <c r="B1120" s="28"/>
      <c r="AZ1120" s="28"/>
    </row>
    <row r="1121" spans="2:52" s="1" customFormat="1" ht="14" x14ac:dyDescent="0.2">
      <c r="B1121" s="28"/>
      <c r="AZ1121" s="28"/>
    </row>
    <row r="1122" spans="2:52" s="1" customFormat="1" ht="14" x14ac:dyDescent="0.2">
      <c r="B1122" s="28"/>
      <c r="AZ1122" s="28"/>
    </row>
    <row r="1123" spans="2:52" s="1" customFormat="1" ht="14" x14ac:dyDescent="0.2">
      <c r="B1123" s="28"/>
      <c r="AZ1123" s="28"/>
    </row>
    <row r="1124" spans="2:52" s="1" customFormat="1" ht="14" x14ac:dyDescent="0.2">
      <c r="B1124" s="28"/>
      <c r="AZ1124" s="28"/>
    </row>
    <row r="1125" spans="2:52" s="1" customFormat="1" ht="14" x14ac:dyDescent="0.2">
      <c r="B1125" s="28"/>
      <c r="AZ1125" s="28"/>
    </row>
    <row r="1126" spans="2:52" s="1" customFormat="1" ht="14" x14ac:dyDescent="0.2">
      <c r="B1126" s="28"/>
      <c r="AZ1126" s="28"/>
    </row>
    <row r="1127" spans="2:52" s="1" customFormat="1" ht="14" x14ac:dyDescent="0.2">
      <c r="B1127" s="28"/>
      <c r="AZ1127" s="28"/>
    </row>
    <row r="1128" spans="2:52" s="1" customFormat="1" ht="14" x14ac:dyDescent="0.2">
      <c r="B1128" s="28"/>
      <c r="AZ1128" s="28"/>
    </row>
    <row r="1129" spans="2:52" s="1" customFormat="1" ht="14" x14ac:dyDescent="0.2">
      <c r="B1129" s="28"/>
      <c r="AZ1129" s="28"/>
    </row>
    <row r="1130" spans="2:52" s="1" customFormat="1" ht="14" x14ac:dyDescent="0.2">
      <c r="B1130" s="28"/>
      <c r="AZ1130" s="28"/>
    </row>
    <row r="1131" spans="2:52" s="1" customFormat="1" ht="14" x14ac:dyDescent="0.2">
      <c r="B1131" s="28"/>
      <c r="AZ1131" s="28"/>
    </row>
    <row r="1132" spans="2:52" s="1" customFormat="1" ht="14" x14ac:dyDescent="0.2">
      <c r="B1132" s="28"/>
      <c r="AZ1132" s="28"/>
    </row>
    <row r="1133" spans="2:52" s="1" customFormat="1" ht="14" x14ac:dyDescent="0.2">
      <c r="B1133" s="28"/>
      <c r="AZ1133" s="28"/>
    </row>
    <row r="1134" spans="2:52" s="1" customFormat="1" ht="14" x14ac:dyDescent="0.2">
      <c r="B1134" s="28"/>
      <c r="AZ1134" s="28"/>
    </row>
    <row r="1135" spans="2:52" s="1" customFormat="1" ht="14" x14ac:dyDescent="0.2">
      <c r="B1135" s="28"/>
      <c r="AZ1135" s="28"/>
    </row>
    <row r="1136" spans="2:52" s="1" customFormat="1" ht="14" x14ac:dyDescent="0.2">
      <c r="B1136" s="28"/>
      <c r="AZ1136" s="28"/>
    </row>
    <row r="1137" spans="2:52" s="1" customFormat="1" ht="14" x14ac:dyDescent="0.2">
      <c r="B1137" s="28"/>
      <c r="AZ1137" s="28"/>
    </row>
    <row r="1138" spans="2:52" s="1" customFormat="1" ht="14" x14ac:dyDescent="0.2">
      <c r="B1138" s="28"/>
      <c r="AZ1138" s="28"/>
    </row>
    <row r="1139" spans="2:52" s="1" customFormat="1" ht="14" x14ac:dyDescent="0.2">
      <c r="B1139" s="28"/>
      <c r="AZ1139" s="28"/>
    </row>
    <row r="1140" spans="2:52" s="1" customFormat="1" ht="14" x14ac:dyDescent="0.2">
      <c r="B1140" s="28"/>
      <c r="AZ1140" s="28"/>
    </row>
    <row r="1141" spans="2:52" s="1" customFormat="1" ht="14" x14ac:dyDescent="0.2">
      <c r="B1141" s="28"/>
      <c r="AZ1141" s="28"/>
    </row>
    <row r="1142" spans="2:52" s="1" customFormat="1" ht="14" x14ac:dyDescent="0.2">
      <c r="B1142" s="28"/>
      <c r="AZ1142" s="28"/>
    </row>
    <row r="1143" spans="2:52" s="1" customFormat="1" ht="14" x14ac:dyDescent="0.2">
      <c r="B1143" s="28"/>
      <c r="AZ1143" s="28"/>
    </row>
    <row r="1144" spans="2:52" s="1" customFormat="1" ht="14" x14ac:dyDescent="0.2">
      <c r="B1144" s="28"/>
      <c r="AZ1144" s="28"/>
    </row>
    <row r="1145" spans="2:52" s="1" customFormat="1" ht="14" x14ac:dyDescent="0.2">
      <c r="B1145" s="28"/>
      <c r="AZ1145" s="28"/>
    </row>
    <row r="1146" spans="2:52" s="1" customFormat="1" ht="14" x14ac:dyDescent="0.2">
      <c r="B1146" s="28"/>
      <c r="AZ1146" s="28"/>
    </row>
    <row r="1147" spans="2:52" s="1" customFormat="1" ht="14" x14ac:dyDescent="0.2">
      <c r="B1147" s="28"/>
      <c r="AZ1147" s="28"/>
    </row>
    <row r="1148" spans="2:52" s="1" customFormat="1" ht="14" x14ac:dyDescent="0.2">
      <c r="B1148" s="28"/>
      <c r="AZ1148" s="28"/>
    </row>
    <row r="1149" spans="2:52" s="1" customFormat="1" ht="14" x14ac:dyDescent="0.2">
      <c r="B1149" s="28"/>
      <c r="AZ1149" s="28"/>
    </row>
    <row r="1150" spans="2:52" s="1" customFormat="1" ht="14" x14ac:dyDescent="0.2">
      <c r="B1150" s="28"/>
      <c r="AZ1150" s="28"/>
    </row>
    <row r="1151" spans="2:52" s="1" customFormat="1" ht="14" x14ac:dyDescent="0.2">
      <c r="B1151" s="28"/>
      <c r="AZ1151" s="28"/>
    </row>
    <row r="1152" spans="2:52" s="1" customFormat="1" ht="14" x14ac:dyDescent="0.2">
      <c r="B1152" s="28"/>
      <c r="AZ1152" s="28"/>
    </row>
    <row r="1153" spans="2:52" s="1" customFormat="1" ht="14" x14ac:dyDescent="0.2">
      <c r="B1153" s="28"/>
      <c r="AZ1153" s="28"/>
    </row>
    <row r="1154" spans="2:52" s="1" customFormat="1" ht="14" x14ac:dyDescent="0.2">
      <c r="B1154" s="28"/>
      <c r="AZ1154" s="28"/>
    </row>
    <row r="1155" spans="2:52" s="1" customFormat="1" ht="14" x14ac:dyDescent="0.2">
      <c r="B1155" s="28"/>
      <c r="AZ1155" s="28"/>
    </row>
    <row r="1156" spans="2:52" s="1" customFormat="1" ht="14" x14ac:dyDescent="0.2">
      <c r="B1156" s="28"/>
      <c r="AZ1156" s="28"/>
    </row>
    <row r="1157" spans="2:52" s="1" customFormat="1" ht="14" x14ac:dyDescent="0.2">
      <c r="B1157" s="28"/>
      <c r="AZ1157" s="28"/>
    </row>
    <row r="1158" spans="2:52" s="1" customFormat="1" ht="14" x14ac:dyDescent="0.2">
      <c r="B1158" s="28"/>
      <c r="AZ1158" s="28"/>
    </row>
    <row r="1159" spans="2:52" s="1" customFormat="1" ht="14" x14ac:dyDescent="0.2">
      <c r="B1159" s="28"/>
      <c r="AZ1159" s="28"/>
    </row>
    <row r="1160" spans="2:52" s="1" customFormat="1" ht="14" x14ac:dyDescent="0.2">
      <c r="B1160" s="28"/>
      <c r="AZ1160" s="28"/>
    </row>
    <row r="1161" spans="2:52" s="1" customFormat="1" ht="14" x14ac:dyDescent="0.2">
      <c r="B1161" s="28"/>
      <c r="AZ1161" s="28"/>
    </row>
    <row r="1162" spans="2:52" s="1" customFormat="1" ht="14" x14ac:dyDescent="0.2">
      <c r="B1162" s="28"/>
      <c r="AZ1162" s="28"/>
    </row>
    <row r="1163" spans="2:52" s="1" customFormat="1" ht="14" x14ac:dyDescent="0.2">
      <c r="B1163" s="28"/>
      <c r="AZ1163" s="28"/>
    </row>
    <row r="1164" spans="2:52" s="1" customFormat="1" ht="14" x14ac:dyDescent="0.2">
      <c r="B1164" s="28"/>
      <c r="AZ1164" s="28"/>
    </row>
    <row r="1165" spans="2:52" s="1" customFormat="1" ht="14" x14ac:dyDescent="0.2">
      <c r="B1165" s="28"/>
      <c r="AZ1165" s="28"/>
    </row>
    <row r="1166" spans="2:52" s="1" customFormat="1" ht="14" x14ac:dyDescent="0.2">
      <c r="B1166" s="28"/>
      <c r="AZ1166" s="28"/>
    </row>
    <row r="1167" spans="2:52" s="1" customFormat="1" ht="14" x14ac:dyDescent="0.2">
      <c r="B1167" s="28"/>
      <c r="AZ1167" s="28"/>
    </row>
    <row r="1168" spans="2:52" s="1" customFormat="1" ht="14" x14ac:dyDescent="0.2">
      <c r="B1168" s="28"/>
      <c r="AZ1168" s="28"/>
    </row>
    <row r="1169" spans="2:52" s="1" customFormat="1" ht="14" x14ac:dyDescent="0.2">
      <c r="B1169" s="28"/>
      <c r="AZ1169" s="28"/>
    </row>
    <row r="1170" spans="2:52" s="1" customFormat="1" ht="14" x14ac:dyDescent="0.2">
      <c r="B1170" s="28"/>
      <c r="AZ1170" s="28"/>
    </row>
    <row r="1171" spans="2:52" s="1" customFormat="1" ht="14" x14ac:dyDescent="0.2">
      <c r="B1171" s="28"/>
      <c r="AZ1171" s="28"/>
    </row>
    <row r="1172" spans="2:52" s="1" customFormat="1" ht="14" x14ac:dyDescent="0.2">
      <c r="B1172" s="28"/>
      <c r="AZ1172" s="28"/>
    </row>
  </sheetData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Input</vt:lpstr>
      <vt:lpstr>WT vs KO JMcD Stats Table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Microsoft Office User</cp:lastModifiedBy>
  <dcterms:created xsi:type="dcterms:W3CDTF">2006-10-18T18:33:40Z</dcterms:created>
  <dcterms:modified xsi:type="dcterms:W3CDTF">2018-02-21T04:35:50Z</dcterms:modified>
</cp:coreProperties>
</file>